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11"/>
  </bookViews>
  <sheets>
    <sheet name="IANUARIE2018" sheetId="1" r:id="rId1"/>
    <sheet name="FEBR.2018" sheetId="2" r:id="rId2"/>
    <sheet name="MARTIE 2018" sheetId="3" r:id="rId3"/>
    <sheet name="APRILIE 2018" sheetId="4" r:id="rId4"/>
    <sheet name="MAI 2018" sheetId="5" r:id="rId5"/>
    <sheet name="IUNIE2018" sheetId="6" r:id="rId6"/>
    <sheet name="IULIE2018" sheetId="7" r:id="rId7"/>
    <sheet name="AUG2018" sheetId="8" r:id="rId8"/>
    <sheet name="SEPT.2018" sheetId="9" r:id="rId9"/>
    <sheet name="OCT.2018" sheetId="10" r:id="rId10"/>
    <sheet name="NOV.2018 " sheetId="11" r:id="rId11"/>
    <sheet name="dec.2018 " sheetId="12" r:id="rId12"/>
  </sheets>
  <definedNames/>
  <calcPr fullCalcOnLoad="1"/>
</workbook>
</file>

<file path=xl/sharedStrings.xml><?xml version="1.0" encoding="utf-8"?>
<sst xmlns="http://schemas.openxmlformats.org/spreadsheetml/2006/main" count="2143" uniqueCount="254">
  <si>
    <t xml:space="preserve">FARMACII </t>
  </si>
  <si>
    <t>NR. CONTR.</t>
  </si>
  <si>
    <t>FARMACII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</si>
  <si>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</si>
  <si>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</si>
  <si>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</si>
  <si>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</si>
  <si>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</si>
  <si>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</si>
  <si>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</si>
  <si>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</si>
  <si>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</si>
  <si>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</si>
  <si>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</si>
  <si>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</si>
  <si>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</si>
  <si>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</si>
  <si>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</si>
  <si>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</si>
  <si>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</si>
  <si>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</si>
  <si>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</si>
  <si>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</si>
  <si>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</si>
  <si>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</si>
  <si>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</si>
  <si>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</si>
  <si>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</si>
  <si>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</si>
  <si>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</si>
  <si>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</si>
  <si>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F22</t>
  </si>
  <si>
    <t>S.C. FARMAS S.R.L.</t>
  </si>
  <si>
    <t>F23</t>
  </si>
  <si>
    <t>S.C. DACIANA S.R.L.</t>
  </si>
  <si>
    <t>F25</t>
  </si>
  <si>
    <t>S.C. CORAFARM S.R.L.</t>
  </si>
  <si>
    <t>F26</t>
  </si>
  <si>
    <t>S.C. MALAGEANU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</si>
  <si>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</si>
  <si>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</si>
  <si>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</si>
  <si>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</si>
  <si>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</si>
  <si>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</si>
  <si>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</si>
  <si>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</si>
  <si>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</si>
  <si>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</si>
  <si>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</si>
  <si>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</si>
  <si>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F38</t>
  </si>
  <si>
    <t>S.C. ALEX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</si>
  <si>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</si>
  <si>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</si>
  <si>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</si>
  <si>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</si>
  <si>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</si>
  <si>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</si>
  <si>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</si>
  <si>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</si>
  <si>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</si>
  <si>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</si>
  <si>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</si>
  <si>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</si>
  <si>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F52</t>
  </si>
  <si>
    <t>S.C. ALEXINA FARM 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</si>
  <si>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</si>
  <si>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</si>
  <si>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</si>
  <si>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</si>
  <si>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</si>
  <si>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</si>
  <si>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</si>
  <si>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</si>
  <si>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</si>
  <si>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</si>
  <si>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</si>
  <si>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</si>
  <si>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</si>
  <si>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</si>
  <si>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</si>
  <si>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</si>
  <si>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</si>
  <si>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</si>
  <si>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</si>
  <si>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</si>
  <si>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F70</t>
  </si>
  <si>
    <t>S.C. ERMI FARM</t>
  </si>
  <si>
    <t>F71</t>
  </si>
  <si>
    <t>S.C. AD FARM S.R.L.</t>
  </si>
  <si>
    <t>F72</t>
  </si>
  <si>
    <t>S.C. FLORI FARMACEUTIC S.R.L.</t>
  </si>
  <si>
    <t>F73</t>
  </si>
  <si>
    <t>S.C. FARMACIA MARIA</t>
  </si>
  <si>
    <t>F74</t>
  </si>
  <si>
    <t>S.C. MIDRA FARM SRL</t>
  </si>
  <si>
    <t>F75</t>
  </si>
  <si>
    <t>S.C. VIVENDI BM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</si>
  <si>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</si>
  <si>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</si>
  <si>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</si>
  <si>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</si>
  <si>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</si>
  <si>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</si>
  <si>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</si>
  <si>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</si>
  <si>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</si>
  <si>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</si>
  <si>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</si>
  <si>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</si>
  <si>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</si>
  <si>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</si>
  <si>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F95</t>
  </si>
  <si>
    <t>S.C. ALSI DENTAFARM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</si>
  <si>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</si>
  <si>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</si>
  <si>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</si>
  <si>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</si>
  <si>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</si>
  <si>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</si>
  <si>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</si>
  <si>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</si>
  <si>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</si>
  <si>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</si>
  <si>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</si>
  <si>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</si>
  <si>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</si>
  <si>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</si>
  <si>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</si>
  <si>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</si>
  <si>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</si>
  <si>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</si>
  <si>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</si>
  <si>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</si>
  <si>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</si>
  <si>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</si>
  <si>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</si>
  <si>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</si>
  <si>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</si>
  <si>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</si>
  <si>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</si>
  <si>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</si>
  <si>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</si>
  <si>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</si>
  <si>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</si>
  <si>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</si>
  <si>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</si>
  <si>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</si>
  <si>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</si>
  <si>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</si>
  <si>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</si>
  <si>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</si>
  <si>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</si>
  <si>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</si>
  <si>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</si>
  <si>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</si>
  <si>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F123</t>
  </si>
  <si>
    <t>S.C. ECOSANTAFARM AXYX SRL</t>
  </si>
  <si>
    <t>F124</t>
  </si>
  <si>
    <t>S.C. CHIREA FARM BIOLAB SRL</t>
  </si>
  <si>
    <t>F125</t>
  </si>
  <si>
    <t>S.C. IEZER FARM SRL</t>
  </si>
  <si>
    <t>F126</t>
  </si>
  <si>
    <t>S.C. TILIA 3 M PLUS SRL</t>
  </si>
  <si>
    <t>F127</t>
  </si>
  <si>
    <t>S.C.BLANDY FARM SRL</t>
  </si>
  <si>
    <t>F128</t>
  </si>
  <si>
    <t>S.C.FARMACIA MEDICA SRL</t>
  </si>
  <si>
    <t>TOTAL</t>
  </si>
  <si>
    <t>C+G SEPT.DIF. 2017</t>
  </si>
  <si>
    <t>ADO NOV. 2017</t>
  </si>
  <si>
    <t>progr.NOV. 2017</t>
  </si>
  <si>
    <t>total plati IAN.2018</t>
  </si>
  <si>
    <t>MEDIC.CU SI FARA CONTRIB.COST VOLUM NOV.2017</t>
  </si>
  <si>
    <t>SITUATIA PLATILOR PE FURNIZORI IN LUNA IANUARIE 2018</t>
  </si>
  <si>
    <t>SITUATIA PLATILOR PE FURNIZORI IN LUNA FEBRUARIE 2018</t>
  </si>
  <si>
    <t>C+G OCT. 2017</t>
  </si>
  <si>
    <t>MEDIC.CU SI FARA CONTRIB.COST VOLUM DEC.2017</t>
  </si>
  <si>
    <t>ADO DEC. 2017</t>
  </si>
  <si>
    <t>progr.DEC. 2017</t>
  </si>
  <si>
    <t>total plati FEBR.2018</t>
  </si>
  <si>
    <t>PENSIONARI 0-900MS NOV.2017</t>
  </si>
  <si>
    <t>PENSIONARI 0-900MS dec.2017</t>
  </si>
  <si>
    <t>SITUATIA PLATILOR PE FURNIZORI IN LUNA MARTIE 2018</t>
  </si>
  <si>
    <t>C+G NOV. 2017</t>
  </si>
  <si>
    <t>MEDIC.CU SI FARA CONTRIB.COST VOLUM IAN.2018</t>
  </si>
  <si>
    <t>PENSIONARI 0-900MS IAN.2018 PARTIAL</t>
  </si>
  <si>
    <t>ADO IAN. 2018</t>
  </si>
  <si>
    <t>progr.IAN. 2018</t>
  </si>
  <si>
    <t>total plati MARTIE2018</t>
  </si>
  <si>
    <t>F129</t>
  </si>
  <si>
    <t>S.C.DEFTA</t>
  </si>
  <si>
    <t>SITUATIA PLATILOR PE FURNIZORI IN LUNA APRILIE 2018</t>
  </si>
  <si>
    <t>C+G DEC. 2017</t>
  </si>
  <si>
    <t>MEDIC.CU SI FARA CONTRIB.COST VOLUM FEBR..2018</t>
  </si>
  <si>
    <t>ADO FEBR. 2018</t>
  </si>
  <si>
    <t>progr.FEBR. 2018</t>
  </si>
  <si>
    <t>total plati APRILIE 2018</t>
  </si>
  <si>
    <t>PENSIONARI 0-900MS IAN.2018 DIF.22018</t>
  </si>
  <si>
    <t>SITUATIA PLATILOR PE FURNIZORI IN LUNA MAI 2018</t>
  </si>
  <si>
    <t>C+GIAN.2018</t>
  </si>
  <si>
    <t>total plati MAI 2018</t>
  </si>
  <si>
    <t>MEDIC.CU SI FARA CONTRIB.COST VOLUM MARTIE 2018</t>
  </si>
  <si>
    <t>PENSIONARI 0-900MSFEBR.+MARTIE</t>
  </si>
  <si>
    <t>ADO MARTIE 2018</t>
  </si>
  <si>
    <t>progr.MARTIE 2018</t>
  </si>
  <si>
    <t>C+G FEBR.2018</t>
  </si>
  <si>
    <t>MEDIC.CU SI FARA CONTRIB.COST VOLUM APRILIE 2018</t>
  </si>
  <si>
    <t>PENSIONARI 0-900MS DIF.MARTIE+PARTIAL APRILIE</t>
  </si>
  <si>
    <t>ADO APRILIE 2018</t>
  </si>
  <si>
    <t>progr.APRILIE 2018</t>
  </si>
  <si>
    <t>total plati IUNIE 2018</t>
  </si>
  <si>
    <t>SITUATIA PLATILOR PE FURNIZORI IN LUNA IUNIE 2018</t>
  </si>
  <si>
    <t>SITUATIA PLATILOR PE FURNIZORI IN LUNA IULIE 2018</t>
  </si>
  <si>
    <t>C+G MARTIE 2018</t>
  </si>
  <si>
    <t>MEDIC.CU SI FARA CONTRIB.COST VOLUM MAI 2018</t>
  </si>
  <si>
    <t>PENSIONARI 0-900MS DIF. APRILIE+MAI</t>
  </si>
  <si>
    <t>ADO MAI 2018</t>
  </si>
  <si>
    <t>progr.MAI 2018</t>
  </si>
  <si>
    <t>total plati IULIE 2018</t>
  </si>
  <si>
    <t>SITUATIA PLATILOR PE FURNIZORI IN LUNA AUGUST 2018</t>
  </si>
  <si>
    <t>C+G APRILIE 2018</t>
  </si>
  <si>
    <t>MEDIC.CU SI FARA CONTRIB.COST VOLUM IUNIE 2018</t>
  </si>
  <si>
    <t>PENSIONARI 0-900MS IUNIE</t>
  </si>
  <si>
    <t>ADO IUNIE 2018</t>
  </si>
  <si>
    <t>progr.IUNIE 2018</t>
  </si>
  <si>
    <t>total plati AUG. 2018</t>
  </si>
  <si>
    <t>SITUATIA PLATILOR PE FURNIZORI IN LUNA SEPTEMBRIE 2018</t>
  </si>
  <si>
    <t>C+G MAI 2018</t>
  </si>
  <si>
    <t>MEDIC.CU SI FARA CONTRIB.COST VOLUM IULIE 2018</t>
  </si>
  <si>
    <t>PENSIONARI 0-900MS IULIE+IUNIE DIF.</t>
  </si>
  <si>
    <t>ADO IULIE 2018</t>
  </si>
  <si>
    <t>progr.IULIE 2018</t>
  </si>
  <si>
    <t>total platiSEPT. 2018</t>
  </si>
  <si>
    <t>SITUATIA PLATILOR PE FURNIZORI IN LUNA OCTOMBRIE 2018</t>
  </si>
  <si>
    <t>C+G IUNIE 2018</t>
  </si>
  <si>
    <t>MEDIC.CU SI FARA CONTRIB.COST VOLUM AUG. 2018</t>
  </si>
  <si>
    <t>PENSIONARI 0-900MS IULIE+IUNIE DIF.+AUG.</t>
  </si>
  <si>
    <t>ADO AUG. 2018</t>
  </si>
  <si>
    <t>progr.AUG. 2018</t>
  </si>
  <si>
    <t>total plati OCT. 2018</t>
  </si>
  <si>
    <t>SITUATIA PLATILOR PE FURNIZORI IN LUNA NOIEMBRIE 2018</t>
  </si>
  <si>
    <t>MEDIC.CU SI FARA CONTRIB.COST VOLUM SEPT. 2018</t>
  </si>
  <si>
    <t>PENSIONARI 0-900MS SEPT. 2018.</t>
  </si>
  <si>
    <t>ADO SEPT. 2018</t>
  </si>
  <si>
    <t>progr.SEPT. 2018</t>
  </si>
  <si>
    <t>total plati NOV. 2018</t>
  </si>
  <si>
    <t>C+G IULIE 2018</t>
  </si>
  <si>
    <t>MEDIC.CU SI FARA CONTRIB.COST VOLUM OCT. 2018</t>
  </si>
  <si>
    <t>SITUATIA PLATILOR PE FURNIZORI IN LUNA DECEMBRIE 2018</t>
  </si>
  <si>
    <t>total plati DEC. 2018</t>
  </si>
  <si>
    <t>PENSIONARI 0-900MS OCT. 2018.</t>
  </si>
  <si>
    <t>progr.OCT.ONCOL.CV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</si>
</sst>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0" fontId="4" fillId="0" borderId="14" xfId="19" applyFont="1" applyFill="1" applyBorder="1">
      <alignment/>
      <protection/>
    </xf>
    <xf numFmtId="0" fontId="4" fillId="0" borderId="17" xfId="19" applyFont="1" applyFill="1" applyBorder="1">
      <alignment/>
      <protection/>
    </xf>
    <xf numFmtId="0" fontId="4" fillId="0" borderId="18" xfId="19" applyFont="1" applyFill="1" applyBorder="1">
      <alignment/>
      <protection/>
    </xf>
    <xf numFmtId="0" fontId="4" fillId="0" borderId="19" xfId="19" applyFont="1" applyFill="1" applyBorder="1">
      <alignment/>
      <protection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4" fontId="0" fillId="0" borderId="15" xfId="0" applyNumberFormat="1" applyFont="1" applyBorder="1" applyAlignment="1">
      <alignment/>
    </xf>
    <xf numFmtId="0" fontId="4" fillId="0" borderId="23" xfId="19" applyFont="1" applyFill="1" applyBorder="1">
      <alignment/>
      <protection/>
    </xf>
    <xf numFmtId="0" fontId="4" fillId="0" borderId="24" xfId="19" applyFont="1" applyFill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4" xfId="19" applyFont="1" applyFill="1" applyBorder="1">
      <alignment/>
      <protection/>
    </xf>
    <xf numFmtId="0" fontId="6" fillId="0" borderId="18" xfId="19" applyFont="1" applyFill="1" applyBorder="1">
      <alignment/>
      <protection/>
    </xf>
    <xf numFmtId="0" fontId="3" fillId="0" borderId="25" xfId="0" applyFont="1" applyBorder="1" applyAlignment="1">
      <alignment/>
    </xf>
    <xf numFmtId="0" fontId="7" fillId="0" borderId="14" xfId="19" applyFont="1" applyFill="1" applyBorder="1">
      <alignment/>
      <protection/>
    </xf>
    <xf numFmtId="0" fontId="7" fillId="0" borderId="18" xfId="19" applyFont="1" applyFill="1" applyBorder="1">
      <alignment/>
      <protection/>
    </xf>
    <xf numFmtId="4" fontId="0" fillId="0" borderId="26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9" fillId="0" borderId="5" xfId="0" applyNumberFormat="1" applyFont="1" applyBorder="1" applyAlignment="1">
      <alignment wrapText="1"/>
    </xf>
    <xf numFmtId="0" fontId="7" fillId="0" borderId="0" xfId="19" applyFont="1" applyFill="1" applyBorder="1">
      <alignment/>
      <protection/>
    </xf>
    <xf numFmtId="4" fontId="0" fillId="0" borderId="1" xfId="0" applyNumberForma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2" fillId="0" borderId="38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4" fontId="11" fillId="0" borderId="9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3" xfId="19" applyFont="1" applyFill="1" applyBorder="1">
      <alignment/>
      <protection/>
    </xf>
    <xf numFmtId="0" fontId="12" fillId="0" borderId="14" xfId="19" applyFont="1" applyFill="1" applyBorder="1">
      <alignment/>
      <protection/>
    </xf>
    <xf numFmtId="0" fontId="12" fillId="0" borderId="22" xfId="19" applyFont="1" applyFill="1" applyBorder="1">
      <alignment/>
      <protection/>
    </xf>
    <xf numFmtId="0" fontId="12" fillId="0" borderId="19" xfId="19" applyFont="1" applyFill="1" applyBorder="1">
      <alignment/>
      <protection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11" fillId="0" borderId="42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11" fillId="0" borderId="15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12" fillId="0" borderId="23" xfId="19" applyFont="1" applyFill="1" applyBorder="1">
      <alignment/>
      <protection/>
    </xf>
    <xf numFmtId="4" fontId="0" fillId="0" borderId="3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34" xfId="0" applyNumberForma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45" xfId="0" applyBorder="1" applyAlignment="1">
      <alignment wrapText="1"/>
    </xf>
    <xf numFmtId="4" fontId="0" fillId="0" borderId="34" xfId="0" applyNumberFormat="1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4" fontId="0" fillId="0" borderId="34" xfId="0" applyNumberFormat="1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45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B42" sqref="B42"/>
    </sheetView>
  </sheetViews>
  <sheetFormatPr defaultColWidth="9.140625" defaultRowHeight="12.75"/>
  <cols>
    <col min="1" max="1" width="4.7109375" style="1" customWidth="1"/>
    <col min="2" max="2" width="29.00390625" style="1" customWidth="1"/>
    <col min="3" max="3" width="14.8515625" style="3" customWidth="1"/>
    <col min="4" max="4" width="14.7109375" style="3" customWidth="1"/>
    <col min="5" max="5" width="14.140625" style="3" customWidth="1"/>
    <col min="6" max="6" width="16.8515625" style="3" customWidth="1"/>
    <col min="7" max="7" width="15.71093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5" ht="13.5" thickBot="1">
      <c r="A1" s="1" t="s">
        <v>0</v>
      </c>
      <c r="C1" s="2" t="s">
        <v>175</v>
      </c>
      <c r="D1" s="2"/>
      <c r="E1" s="2"/>
    </row>
    <row r="2" spans="1:7" ht="13.5" thickBot="1">
      <c r="A2" s="4" t="s">
        <v>1</v>
      </c>
      <c r="B2" s="5" t="s">
        <v>2</v>
      </c>
      <c r="C2" s="125"/>
      <c r="D2" s="125"/>
      <c r="E2" s="126"/>
      <c r="F2" s="126"/>
      <c r="G2" s="127"/>
    </row>
    <row r="3" spans="1:8" s="11" customFormat="1" ht="48.75" customHeight="1" thickBot="1">
      <c r="A3" s="6"/>
      <c r="B3" s="7"/>
      <c r="C3" s="8" t="s">
        <v>170</v>
      </c>
      <c r="D3" s="55" t="s">
        <v>174</v>
      </c>
      <c r="E3" s="9" t="s">
        <v>171</v>
      </c>
      <c r="F3" s="9" t="s">
        <v>172</v>
      </c>
      <c r="G3" s="9" t="s">
        <v>173</v>
      </c>
      <c r="H3" s="10"/>
    </row>
    <row r="4" spans="1:12" ht="13.5" thickBot="1">
      <c r="A4" s="12" t="s">
        <v>3</v>
      </c>
      <c r="B4" s="13" t="s">
        <v>4</v>
      </c>
      <c r="C4" s="14">
        <v>13689.04719</v>
      </c>
      <c r="D4" s="15">
        <v>0</v>
      </c>
      <c r="E4" s="15">
        <v>1315.3000000000002</v>
      </c>
      <c r="F4" s="16">
        <v>2397.04</v>
      </c>
      <c r="G4" s="17">
        <f aca="true" t="shared" si="0" ref="G4:G67">C4+D4+E4+F4</f>
        <v>17401.38719</v>
      </c>
      <c r="I4" s="3"/>
      <c r="K4" s="3"/>
      <c r="L4" s="3"/>
    </row>
    <row r="5" spans="1:12" ht="13.5" thickBot="1">
      <c r="A5" s="18" t="s">
        <v>5</v>
      </c>
      <c r="B5" s="19" t="s">
        <v>6</v>
      </c>
      <c r="C5" s="14">
        <v>4791.885025</v>
      </c>
      <c r="D5" s="20">
        <v>0</v>
      </c>
      <c r="E5" s="15">
        <v>889.49</v>
      </c>
      <c r="F5" s="21">
        <v>1668.7</v>
      </c>
      <c r="G5" s="22">
        <f t="shared" si="0"/>
        <v>7350.075024999999</v>
      </c>
      <c r="I5" s="3"/>
      <c r="K5" s="3"/>
      <c r="L5" s="3"/>
    </row>
    <row r="6" spans="1:12" ht="13.5" thickBot="1">
      <c r="A6" s="18" t="s">
        <v>7</v>
      </c>
      <c r="B6" s="19" t="s">
        <v>8</v>
      </c>
      <c r="C6" s="14">
        <v>14298.580689999999</v>
      </c>
      <c r="D6" s="20">
        <v>0</v>
      </c>
      <c r="E6" s="15">
        <v>824.9</v>
      </c>
      <c r="F6" s="21">
        <v>0</v>
      </c>
      <c r="G6" s="22">
        <f t="shared" si="0"/>
        <v>15123.480689999999</v>
      </c>
      <c r="I6" s="3"/>
      <c r="K6" s="3"/>
      <c r="L6" s="3"/>
    </row>
    <row r="7" spans="1:12" ht="13.5" thickBot="1">
      <c r="A7" s="18" t="s">
        <v>9</v>
      </c>
      <c r="B7" s="19" t="s">
        <v>10</v>
      </c>
      <c r="C7" s="14">
        <v>23372.638339999998</v>
      </c>
      <c r="D7" s="20">
        <v>0</v>
      </c>
      <c r="E7" s="15">
        <v>456.5099999999999</v>
      </c>
      <c r="F7" s="21">
        <v>0</v>
      </c>
      <c r="G7" s="22">
        <f t="shared" si="0"/>
        <v>23829.148339999996</v>
      </c>
      <c r="I7" s="3"/>
      <c r="K7" s="3"/>
      <c r="L7" s="3"/>
    </row>
    <row r="8" spans="1:12" ht="13.5" thickBot="1">
      <c r="A8" s="18" t="s">
        <v>11</v>
      </c>
      <c r="B8" s="19" t="s">
        <v>12</v>
      </c>
      <c r="C8" s="14">
        <v>275736.02795</v>
      </c>
      <c r="D8" s="20">
        <v>0</v>
      </c>
      <c r="E8" s="15">
        <v>21440.490000000016</v>
      </c>
      <c r="F8" s="21">
        <v>19683.25</v>
      </c>
      <c r="G8" s="22">
        <f t="shared" si="0"/>
        <v>316859.76795</v>
      </c>
      <c r="I8" s="3"/>
      <c r="K8" s="3"/>
      <c r="L8" s="3"/>
    </row>
    <row r="9" spans="1:12" ht="13.5" thickBot="1">
      <c r="A9" s="18" t="s">
        <v>13</v>
      </c>
      <c r="B9" s="19" t="s">
        <v>14</v>
      </c>
      <c r="C9" s="14">
        <v>13267.27035</v>
      </c>
      <c r="D9" s="20">
        <v>0</v>
      </c>
      <c r="E9" s="15">
        <v>3627.4599999999996</v>
      </c>
      <c r="F9" s="21">
        <v>18370.98</v>
      </c>
      <c r="G9" s="22">
        <f t="shared" si="0"/>
        <v>35265.71035</v>
      </c>
      <c r="I9" s="3"/>
      <c r="K9" s="3"/>
      <c r="L9" s="3"/>
    </row>
    <row r="10" spans="1:12" ht="13.5" thickBot="1">
      <c r="A10" s="18" t="s">
        <v>15</v>
      </c>
      <c r="B10" s="19" t="s">
        <v>16</v>
      </c>
      <c r="C10" s="14">
        <v>23461.322195</v>
      </c>
      <c r="D10" s="20">
        <v>0</v>
      </c>
      <c r="E10" s="15">
        <v>1879.4699999999984</v>
      </c>
      <c r="F10" s="21">
        <v>0</v>
      </c>
      <c r="G10" s="22">
        <f t="shared" si="0"/>
        <v>25340.792194999998</v>
      </c>
      <c r="I10" s="3"/>
      <c r="K10" s="3"/>
      <c r="L10" s="3"/>
    </row>
    <row r="11" spans="1:12" ht="13.5" thickBot="1">
      <c r="A11" s="18" t="s">
        <v>17</v>
      </c>
      <c r="B11" s="19" t="s">
        <v>18</v>
      </c>
      <c r="C11" s="14">
        <v>22856.18402</v>
      </c>
      <c r="D11" s="20">
        <v>0</v>
      </c>
      <c r="E11" s="15">
        <v>2602.6699999999996</v>
      </c>
      <c r="F11" s="21">
        <v>0</v>
      </c>
      <c r="G11" s="22">
        <f t="shared" si="0"/>
        <v>25458.85402</v>
      </c>
      <c r="I11" s="3"/>
      <c r="K11" s="3"/>
      <c r="L11" s="3"/>
    </row>
    <row r="12" spans="1:12" ht="13.5" thickBot="1">
      <c r="A12" s="18" t="s">
        <v>19</v>
      </c>
      <c r="B12" s="19" t="s">
        <v>20</v>
      </c>
      <c r="C12" s="14">
        <v>34782.58238</v>
      </c>
      <c r="D12" s="20">
        <v>0</v>
      </c>
      <c r="E12" s="15">
        <v>1382.8000000000002</v>
      </c>
      <c r="F12" s="21">
        <v>0</v>
      </c>
      <c r="G12" s="22">
        <f t="shared" si="0"/>
        <v>36165.38238</v>
      </c>
      <c r="I12" s="3"/>
      <c r="K12" s="3"/>
      <c r="L12" s="3"/>
    </row>
    <row r="13" spans="1:12" ht="13.5" thickBot="1">
      <c r="A13" s="18" t="s">
        <v>21</v>
      </c>
      <c r="B13" s="19" t="s">
        <v>22</v>
      </c>
      <c r="C13" s="14">
        <v>22074.48455</v>
      </c>
      <c r="D13" s="20">
        <v>0</v>
      </c>
      <c r="E13" s="15">
        <v>1562.72</v>
      </c>
      <c r="F13" s="21">
        <v>0</v>
      </c>
      <c r="G13" s="22">
        <f t="shared" si="0"/>
        <v>23637.204550000002</v>
      </c>
      <c r="I13" s="3"/>
      <c r="K13" s="3"/>
      <c r="L13" s="3"/>
    </row>
    <row r="14" spans="1:12" ht="13.5" thickBot="1">
      <c r="A14" s="18" t="s">
        <v>23</v>
      </c>
      <c r="B14" s="19" t="s">
        <v>24</v>
      </c>
      <c r="C14" s="14">
        <v>198394.734115</v>
      </c>
      <c r="D14" s="20">
        <v>0</v>
      </c>
      <c r="E14" s="15">
        <v>22045.48</v>
      </c>
      <c r="F14" s="21">
        <v>86250.78</v>
      </c>
      <c r="G14" s="22">
        <f t="shared" si="0"/>
        <v>306690.994115</v>
      </c>
      <c r="I14" s="3"/>
      <c r="K14" s="3"/>
      <c r="L14" s="3"/>
    </row>
    <row r="15" spans="1:12" ht="13.5" thickBot="1">
      <c r="A15" s="18" t="s">
        <v>25</v>
      </c>
      <c r="B15" s="19" t="s">
        <v>26</v>
      </c>
      <c r="C15" s="14">
        <v>23282.334389999996</v>
      </c>
      <c r="D15" s="20">
        <v>0</v>
      </c>
      <c r="E15" s="15">
        <v>2270.4599999999996</v>
      </c>
      <c r="F15" s="21">
        <v>0</v>
      </c>
      <c r="G15" s="22">
        <f t="shared" si="0"/>
        <v>25552.794389999995</v>
      </c>
      <c r="I15" s="3"/>
      <c r="K15" s="3"/>
      <c r="L15" s="3"/>
    </row>
    <row r="16" spans="1:12" ht="13.5" thickBot="1">
      <c r="A16" s="18" t="s">
        <v>27</v>
      </c>
      <c r="B16" s="19" t="s">
        <v>28</v>
      </c>
      <c r="C16" s="14">
        <v>30595.966299999996</v>
      </c>
      <c r="D16" s="20">
        <v>0</v>
      </c>
      <c r="E16" s="15">
        <v>2999.86</v>
      </c>
      <c r="F16" s="21">
        <v>19915.12</v>
      </c>
      <c r="G16" s="22">
        <f t="shared" si="0"/>
        <v>53510.946299999996</v>
      </c>
      <c r="I16" s="3"/>
      <c r="K16" s="3"/>
      <c r="L16" s="3"/>
    </row>
    <row r="17" spans="1:12" ht="13.5" thickBot="1">
      <c r="A17" s="18" t="s">
        <v>29</v>
      </c>
      <c r="B17" s="19" t="s">
        <v>30</v>
      </c>
      <c r="C17" s="14">
        <v>56392.506505</v>
      </c>
      <c r="D17" s="20">
        <v>0</v>
      </c>
      <c r="E17" s="15">
        <v>3049.029999999999</v>
      </c>
      <c r="F17" s="21">
        <v>16161.97</v>
      </c>
      <c r="G17" s="22">
        <f t="shared" si="0"/>
        <v>75603.506505</v>
      </c>
      <c r="I17" s="3"/>
      <c r="K17" s="3"/>
      <c r="L17" s="3"/>
    </row>
    <row r="18" spans="1:12" ht="13.5" thickBot="1">
      <c r="A18" s="18" t="s">
        <v>31</v>
      </c>
      <c r="B18" s="19" t="s">
        <v>32</v>
      </c>
      <c r="C18" s="14">
        <v>59473.331464999996</v>
      </c>
      <c r="D18" s="20">
        <v>0</v>
      </c>
      <c r="E18" s="15">
        <v>2781.0600000000004</v>
      </c>
      <c r="F18" s="21">
        <v>13120.67</v>
      </c>
      <c r="G18" s="22">
        <f t="shared" si="0"/>
        <v>75375.06146499999</v>
      </c>
      <c r="I18" s="3"/>
      <c r="K18" s="3"/>
      <c r="L18" s="3"/>
    </row>
    <row r="19" spans="1:12" ht="13.5" thickBot="1">
      <c r="A19" s="18" t="s">
        <v>33</v>
      </c>
      <c r="B19" s="19" t="s">
        <v>34</v>
      </c>
      <c r="C19" s="14">
        <v>47559.639590000006</v>
      </c>
      <c r="D19" s="20">
        <v>0</v>
      </c>
      <c r="E19" s="15">
        <v>1668.7499999999998</v>
      </c>
      <c r="F19" s="21">
        <v>280.9</v>
      </c>
      <c r="G19" s="22">
        <f t="shared" si="0"/>
        <v>49509.28959000001</v>
      </c>
      <c r="I19" s="3"/>
      <c r="K19" s="3"/>
      <c r="L19" s="3"/>
    </row>
    <row r="20" spans="1:12" ht="13.5" thickBot="1">
      <c r="A20" s="18" t="s">
        <v>35</v>
      </c>
      <c r="B20" s="19" t="s">
        <v>36</v>
      </c>
      <c r="C20" s="14">
        <v>45390.964439999996</v>
      </c>
      <c r="D20" s="20">
        <v>0</v>
      </c>
      <c r="E20" s="15">
        <v>2526.4499999999994</v>
      </c>
      <c r="F20" s="21">
        <v>17712.03</v>
      </c>
      <c r="G20" s="22">
        <f t="shared" si="0"/>
        <v>65629.44443999999</v>
      </c>
      <c r="I20" s="3"/>
      <c r="K20" s="3"/>
      <c r="L20" s="3"/>
    </row>
    <row r="21" spans="1:12" ht="13.5" thickBot="1">
      <c r="A21" s="18" t="s">
        <v>37</v>
      </c>
      <c r="B21" s="19" t="s">
        <v>38</v>
      </c>
      <c r="C21" s="14">
        <v>28530.73022</v>
      </c>
      <c r="D21" s="20">
        <v>0</v>
      </c>
      <c r="E21" s="15">
        <v>2083.0199999999986</v>
      </c>
      <c r="F21" s="21">
        <v>6355.97</v>
      </c>
      <c r="G21" s="22">
        <f t="shared" si="0"/>
        <v>36969.72022</v>
      </c>
      <c r="I21" s="3"/>
      <c r="K21" s="3"/>
      <c r="L21" s="3"/>
    </row>
    <row r="22" spans="1:12" ht="13.5" thickBot="1">
      <c r="A22" s="18" t="s">
        <v>39</v>
      </c>
      <c r="B22" s="19" t="s">
        <v>40</v>
      </c>
      <c r="C22" s="14">
        <v>106340.87809500001</v>
      </c>
      <c r="D22" s="20">
        <v>0</v>
      </c>
      <c r="E22" s="15">
        <v>13617.91</v>
      </c>
      <c r="F22" s="21">
        <v>84929.65</v>
      </c>
      <c r="G22" s="22">
        <f t="shared" si="0"/>
        <v>204888.438095</v>
      </c>
      <c r="I22" s="3"/>
      <c r="K22" s="3"/>
      <c r="L22" s="3"/>
    </row>
    <row r="23" spans="1:12" ht="13.5" thickBot="1">
      <c r="A23" s="18" t="s">
        <v>41</v>
      </c>
      <c r="B23" s="19" t="s">
        <v>42</v>
      </c>
      <c r="C23" s="14">
        <v>155642.78819000002</v>
      </c>
      <c r="D23" s="20">
        <v>0</v>
      </c>
      <c r="E23" s="15">
        <v>14258.660000000005</v>
      </c>
      <c r="F23" s="21">
        <v>23048.58</v>
      </c>
      <c r="G23" s="22">
        <f t="shared" si="0"/>
        <v>192950.02819000004</v>
      </c>
      <c r="I23" s="3"/>
      <c r="K23" s="3"/>
      <c r="L23" s="3"/>
    </row>
    <row r="24" spans="1:12" ht="13.5" thickBot="1">
      <c r="A24" s="18" t="s">
        <v>43</v>
      </c>
      <c r="B24" s="19" t="s">
        <v>44</v>
      </c>
      <c r="C24" s="14">
        <v>686085.5017149999</v>
      </c>
      <c r="D24" s="20">
        <v>0</v>
      </c>
      <c r="E24" s="15">
        <v>81941.24999999999</v>
      </c>
      <c r="F24" s="21">
        <f>249865.01-1.79</f>
        <v>249863.22</v>
      </c>
      <c r="G24" s="22">
        <f t="shared" si="0"/>
        <v>1017889.9717149999</v>
      </c>
      <c r="I24" s="3"/>
      <c r="K24" s="3"/>
      <c r="L24" s="3"/>
    </row>
    <row r="25" spans="1:12" ht="13.5" thickBot="1">
      <c r="A25" s="18" t="s">
        <v>45</v>
      </c>
      <c r="B25" s="19" t="s">
        <v>46</v>
      </c>
      <c r="C25" s="14">
        <v>180546.91759</v>
      </c>
      <c r="D25" s="20">
        <v>0</v>
      </c>
      <c r="E25" s="15">
        <v>11850.990000000009</v>
      </c>
      <c r="F25" s="21">
        <v>23932.56</v>
      </c>
      <c r="G25" s="22">
        <f t="shared" si="0"/>
        <v>216330.46759000001</v>
      </c>
      <c r="I25" s="3"/>
      <c r="K25" s="3"/>
      <c r="L25" s="3"/>
    </row>
    <row r="26" spans="1:12" ht="13.5" thickBot="1">
      <c r="A26" s="18" t="s">
        <v>47</v>
      </c>
      <c r="B26" s="19" t="s">
        <v>48</v>
      </c>
      <c r="C26" s="14">
        <v>47072.412365</v>
      </c>
      <c r="D26" s="20">
        <v>0</v>
      </c>
      <c r="E26" s="15">
        <v>2297.7999999999997</v>
      </c>
      <c r="F26" s="21">
        <v>4835.26</v>
      </c>
      <c r="G26" s="22">
        <f t="shared" si="0"/>
        <v>54205.472365</v>
      </c>
      <c r="I26" s="3"/>
      <c r="K26" s="3"/>
      <c r="L26" s="3"/>
    </row>
    <row r="27" spans="1:12" ht="13.5" thickBot="1">
      <c r="A27" s="18" t="s">
        <v>49</v>
      </c>
      <c r="B27" s="19" t="s">
        <v>50</v>
      </c>
      <c r="C27" s="14">
        <v>22862.126790000002</v>
      </c>
      <c r="D27" s="20">
        <v>0</v>
      </c>
      <c r="E27" s="15">
        <v>1417.42</v>
      </c>
      <c r="F27" s="21">
        <v>0</v>
      </c>
      <c r="G27" s="22">
        <f t="shared" si="0"/>
        <v>24279.54679</v>
      </c>
      <c r="I27" s="3"/>
      <c r="K27" s="3"/>
      <c r="L27" s="3"/>
    </row>
    <row r="28" spans="1:12" ht="13.5" thickBot="1">
      <c r="A28" s="18" t="s">
        <v>51</v>
      </c>
      <c r="B28" s="19" t="s">
        <v>52</v>
      </c>
      <c r="C28" s="14">
        <v>7214.11</v>
      </c>
      <c r="D28" s="20">
        <v>0</v>
      </c>
      <c r="E28" s="15">
        <v>930.83</v>
      </c>
      <c r="F28" s="21">
        <v>0</v>
      </c>
      <c r="G28" s="22">
        <f t="shared" si="0"/>
        <v>8144.94</v>
      </c>
      <c r="I28" s="3"/>
      <c r="K28" s="3"/>
      <c r="L28" s="3"/>
    </row>
    <row r="29" spans="1:12" ht="13.5" thickBot="1">
      <c r="A29" s="18" t="s">
        <v>53</v>
      </c>
      <c r="B29" s="19" t="s">
        <v>54</v>
      </c>
      <c r="C29" s="14">
        <v>31938.007955</v>
      </c>
      <c r="D29" s="20">
        <v>0</v>
      </c>
      <c r="E29" s="15">
        <v>2120.41</v>
      </c>
      <c r="F29" s="21">
        <v>1158.03</v>
      </c>
      <c r="G29" s="22">
        <f t="shared" si="0"/>
        <v>35216.447954999996</v>
      </c>
      <c r="I29" s="3"/>
      <c r="K29" s="3"/>
      <c r="L29" s="3"/>
    </row>
    <row r="30" spans="1:12" ht="13.5" thickBot="1">
      <c r="A30" s="18" t="s">
        <v>55</v>
      </c>
      <c r="B30" s="19" t="s">
        <v>56</v>
      </c>
      <c r="C30" s="14">
        <v>26256.84334</v>
      </c>
      <c r="D30" s="20">
        <v>0</v>
      </c>
      <c r="E30" s="15">
        <v>1170.15</v>
      </c>
      <c r="F30" s="21">
        <v>556.43</v>
      </c>
      <c r="G30" s="22">
        <f t="shared" si="0"/>
        <v>27983.42334</v>
      </c>
      <c r="I30" s="3"/>
      <c r="K30" s="3"/>
      <c r="L30" s="3"/>
    </row>
    <row r="31" spans="1:12" ht="13.5" thickBot="1">
      <c r="A31" s="18" t="s">
        <v>57</v>
      </c>
      <c r="B31" s="19" t="s">
        <v>58</v>
      </c>
      <c r="C31" s="14">
        <v>25676.35531</v>
      </c>
      <c r="D31" s="20">
        <v>0</v>
      </c>
      <c r="E31" s="15">
        <v>2531.740000000001</v>
      </c>
      <c r="F31" s="21">
        <v>2562.44</v>
      </c>
      <c r="G31" s="22">
        <f t="shared" si="0"/>
        <v>30770.53531</v>
      </c>
      <c r="I31" s="3"/>
      <c r="K31" s="3"/>
      <c r="L31" s="3"/>
    </row>
    <row r="32" spans="1:12" ht="13.5" thickBot="1">
      <c r="A32" s="18" t="s">
        <v>59</v>
      </c>
      <c r="B32" s="19" t="s">
        <v>60</v>
      </c>
      <c r="C32" s="14">
        <v>41867.75</v>
      </c>
      <c r="D32" s="20">
        <v>350.12</v>
      </c>
      <c r="E32" s="15">
        <v>3291.5499999999997</v>
      </c>
      <c r="F32" s="21">
        <v>7068.93</v>
      </c>
      <c r="G32" s="22">
        <f t="shared" si="0"/>
        <v>52578.350000000006</v>
      </c>
      <c r="I32" s="3"/>
      <c r="K32" s="3"/>
      <c r="L32" s="3"/>
    </row>
    <row r="33" spans="1:12" ht="13.5" thickBot="1">
      <c r="A33" s="18" t="s">
        <v>61</v>
      </c>
      <c r="B33" s="19" t="s">
        <v>62</v>
      </c>
      <c r="C33" s="14">
        <v>122203.22823999997</v>
      </c>
      <c r="D33" s="20">
        <v>0</v>
      </c>
      <c r="E33" s="15">
        <v>13052.639999999994</v>
      </c>
      <c r="F33" s="21">
        <v>12067.34</v>
      </c>
      <c r="G33" s="22">
        <f t="shared" si="0"/>
        <v>147323.20823999995</v>
      </c>
      <c r="I33" s="3"/>
      <c r="K33" s="3"/>
      <c r="L33" s="3"/>
    </row>
    <row r="34" spans="1:12" ht="13.5" thickBot="1">
      <c r="A34" s="18" t="s">
        <v>63</v>
      </c>
      <c r="B34" s="19" t="s">
        <v>64</v>
      </c>
      <c r="C34" s="14">
        <v>120437.157595</v>
      </c>
      <c r="D34" s="20">
        <v>0</v>
      </c>
      <c r="E34" s="15">
        <v>11030.080000000007</v>
      </c>
      <c r="F34" s="21">
        <v>16148.34</v>
      </c>
      <c r="G34" s="22">
        <f t="shared" si="0"/>
        <v>147615.577595</v>
      </c>
      <c r="I34" s="3"/>
      <c r="K34" s="3"/>
      <c r="L34" s="3"/>
    </row>
    <row r="35" spans="1:12" ht="13.5" thickBot="1">
      <c r="A35" s="18" t="s">
        <v>65</v>
      </c>
      <c r="B35" s="19" t="s">
        <v>66</v>
      </c>
      <c r="C35" s="14">
        <v>22323.1655</v>
      </c>
      <c r="D35" s="20">
        <v>0</v>
      </c>
      <c r="E35" s="15">
        <v>1340.9999999999998</v>
      </c>
      <c r="F35" s="21">
        <v>0</v>
      </c>
      <c r="G35" s="22">
        <f t="shared" si="0"/>
        <v>23664.1655</v>
      </c>
      <c r="I35" s="3"/>
      <c r="K35" s="3"/>
      <c r="L35" s="3"/>
    </row>
    <row r="36" spans="1:12" ht="13.5" thickBot="1">
      <c r="A36" s="18" t="s">
        <v>67</v>
      </c>
      <c r="B36" s="19" t="s">
        <v>68</v>
      </c>
      <c r="C36" s="14">
        <v>77831.60141999999</v>
      </c>
      <c r="D36" s="20">
        <v>350.12</v>
      </c>
      <c r="E36" s="15">
        <v>5823.539999999999</v>
      </c>
      <c r="F36" s="21">
        <v>1542.2</v>
      </c>
      <c r="G36" s="22">
        <f t="shared" si="0"/>
        <v>85547.46141999998</v>
      </c>
      <c r="I36" s="3"/>
      <c r="K36" s="3"/>
      <c r="L36" s="3"/>
    </row>
    <row r="37" spans="1:12" ht="13.5" thickBot="1">
      <c r="A37" s="18" t="s">
        <v>69</v>
      </c>
      <c r="B37" s="19" t="s">
        <v>70</v>
      </c>
      <c r="C37" s="14">
        <v>64275.503730000004</v>
      </c>
      <c r="D37" s="20">
        <v>0</v>
      </c>
      <c r="E37" s="15">
        <v>3229.52</v>
      </c>
      <c r="F37" s="21">
        <v>0</v>
      </c>
      <c r="G37" s="22">
        <f t="shared" si="0"/>
        <v>67505.02373</v>
      </c>
      <c r="I37" s="3"/>
      <c r="K37" s="3"/>
      <c r="L37" s="3"/>
    </row>
    <row r="38" spans="1:12" ht="13.5" thickBot="1">
      <c r="A38" s="18" t="s">
        <v>71</v>
      </c>
      <c r="B38" s="19" t="s">
        <v>72</v>
      </c>
      <c r="C38" s="14">
        <v>316015.549075</v>
      </c>
      <c r="D38" s="20">
        <v>0</v>
      </c>
      <c r="E38" s="15">
        <v>117330.76999999981</v>
      </c>
      <c r="F38" s="21">
        <v>379738.67</v>
      </c>
      <c r="G38" s="22">
        <f t="shared" si="0"/>
        <v>813084.9890749997</v>
      </c>
      <c r="I38" s="3"/>
      <c r="K38" s="3"/>
      <c r="L38" s="3"/>
    </row>
    <row r="39" spans="1:12" ht="13.5" thickBot="1">
      <c r="A39" s="18" t="s">
        <v>73</v>
      </c>
      <c r="B39" s="19" t="s">
        <v>74</v>
      </c>
      <c r="C39" s="14">
        <v>10226.192205</v>
      </c>
      <c r="D39" s="20">
        <v>0</v>
      </c>
      <c r="E39" s="15">
        <v>1034.7900000000002</v>
      </c>
      <c r="F39" s="21">
        <v>1652.96</v>
      </c>
      <c r="G39" s="22">
        <f t="shared" si="0"/>
        <v>12913.942205</v>
      </c>
      <c r="I39" s="3"/>
      <c r="K39" s="3"/>
      <c r="L39" s="3"/>
    </row>
    <row r="40" spans="1:12" ht="13.5" thickBot="1">
      <c r="A40" s="18" t="s">
        <v>75</v>
      </c>
      <c r="B40" s="19" t="s">
        <v>76</v>
      </c>
      <c r="C40" s="14">
        <v>59160.791165</v>
      </c>
      <c r="D40" s="20">
        <v>0</v>
      </c>
      <c r="E40" s="15">
        <v>3758.51</v>
      </c>
      <c r="F40" s="21">
        <v>26605.96</v>
      </c>
      <c r="G40" s="22">
        <f t="shared" si="0"/>
        <v>89525.261165</v>
      </c>
      <c r="H40" s="23"/>
      <c r="I40" s="3"/>
      <c r="K40" s="3"/>
      <c r="L40" s="3"/>
    </row>
    <row r="41" spans="1:12" ht="13.5" thickBot="1">
      <c r="A41" s="18" t="s">
        <v>77</v>
      </c>
      <c r="B41" s="19" t="s">
        <v>78</v>
      </c>
      <c r="C41" s="14">
        <v>113045.29616499998</v>
      </c>
      <c r="D41" s="20">
        <v>0</v>
      </c>
      <c r="E41" s="15">
        <v>4464.0300000000025</v>
      </c>
      <c r="F41" s="21">
        <v>6168.25</v>
      </c>
      <c r="G41" s="22">
        <f t="shared" si="0"/>
        <v>123677.57616499998</v>
      </c>
      <c r="H41" s="23"/>
      <c r="I41" s="3"/>
      <c r="K41" s="3"/>
      <c r="L41" s="3"/>
    </row>
    <row r="42" spans="1:12" ht="13.5" thickBot="1">
      <c r="A42" s="18" t="s">
        <v>79</v>
      </c>
      <c r="B42" s="19" t="s">
        <v>80</v>
      </c>
      <c r="C42" s="14">
        <v>50556.749955</v>
      </c>
      <c r="D42" s="20">
        <v>0</v>
      </c>
      <c r="E42" s="15">
        <v>6086.729999999999</v>
      </c>
      <c r="F42" s="21">
        <v>2816.05</v>
      </c>
      <c r="G42" s="22">
        <f t="shared" si="0"/>
        <v>59459.529955</v>
      </c>
      <c r="I42" s="3"/>
      <c r="K42" s="3"/>
      <c r="L42" s="3"/>
    </row>
    <row r="43" spans="1:12" ht="13.5" thickBot="1">
      <c r="A43" s="18" t="s">
        <v>81</v>
      </c>
      <c r="B43" s="19" t="s">
        <v>82</v>
      </c>
      <c r="C43" s="14">
        <v>41586.96685</v>
      </c>
      <c r="D43" s="20">
        <v>0</v>
      </c>
      <c r="E43" s="15">
        <v>3028.609999999999</v>
      </c>
      <c r="F43" s="21">
        <v>0</v>
      </c>
      <c r="G43" s="22">
        <f t="shared" si="0"/>
        <v>44615.57685</v>
      </c>
      <c r="I43" s="3"/>
      <c r="K43" s="3"/>
      <c r="L43" s="3"/>
    </row>
    <row r="44" spans="1:12" ht="13.5" thickBot="1">
      <c r="A44" s="18" t="s">
        <v>83</v>
      </c>
      <c r="B44" s="19" t="s">
        <v>84</v>
      </c>
      <c r="C44" s="14">
        <v>63795.10560499999</v>
      </c>
      <c r="D44" s="20">
        <v>0</v>
      </c>
      <c r="E44" s="15">
        <v>8126.679999999999</v>
      </c>
      <c r="F44" s="21">
        <v>2256.75</v>
      </c>
      <c r="G44" s="22">
        <f t="shared" si="0"/>
        <v>74178.53560499998</v>
      </c>
      <c r="I44" s="3"/>
      <c r="K44" s="3"/>
      <c r="L44" s="3"/>
    </row>
    <row r="45" spans="1:12" ht="13.5" thickBot="1">
      <c r="A45" s="18" t="s">
        <v>85</v>
      </c>
      <c r="B45" s="19" t="s">
        <v>86</v>
      </c>
      <c r="C45" s="14">
        <v>25910.564379999996</v>
      </c>
      <c r="D45" s="20">
        <v>0</v>
      </c>
      <c r="E45" s="15">
        <v>1254.87</v>
      </c>
      <c r="F45" s="21">
        <v>0</v>
      </c>
      <c r="G45" s="22">
        <f t="shared" si="0"/>
        <v>27165.434379999995</v>
      </c>
      <c r="I45" s="3"/>
      <c r="K45" s="3"/>
      <c r="L45" s="3"/>
    </row>
    <row r="46" spans="1:12" ht="13.5" thickBot="1">
      <c r="A46" s="18" t="s">
        <v>87</v>
      </c>
      <c r="B46" s="19" t="s">
        <v>88</v>
      </c>
      <c r="C46" s="14">
        <v>807.2068849999999</v>
      </c>
      <c r="D46" s="20">
        <v>0</v>
      </c>
      <c r="E46" s="15">
        <v>0</v>
      </c>
      <c r="F46" s="21">
        <v>0</v>
      </c>
      <c r="G46" s="22">
        <f t="shared" si="0"/>
        <v>807.2068849999999</v>
      </c>
      <c r="I46" s="3"/>
      <c r="K46" s="3"/>
      <c r="L46" s="3"/>
    </row>
    <row r="47" spans="1:12" ht="13.5" thickBot="1">
      <c r="A47" s="18" t="s">
        <v>89</v>
      </c>
      <c r="B47" s="19" t="s">
        <v>90</v>
      </c>
      <c r="C47" s="14">
        <v>14588.098205</v>
      </c>
      <c r="D47" s="20">
        <v>0</v>
      </c>
      <c r="E47" s="15">
        <v>144.24</v>
      </c>
      <c r="F47" s="21">
        <v>0</v>
      </c>
      <c r="G47" s="22">
        <f t="shared" si="0"/>
        <v>14732.338205</v>
      </c>
      <c r="I47" s="3"/>
      <c r="K47" s="3"/>
      <c r="L47" s="3"/>
    </row>
    <row r="48" spans="1:12" ht="13.5" thickBot="1">
      <c r="A48" s="18" t="s">
        <v>91</v>
      </c>
      <c r="B48" s="19" t="s">
        <v>92</v>
      </c>
      <c r="C48" s="14">
        <v>4807.48</v>
      </c>
      <c r="D48" s="20">
        <v>0</v>
      </c>
      <c r="E48" s="15">
        <v>0</v>
      </c>
      <c r="F48" s="21">
        <v>0</v>
      </c>
      <c r="G48" s="22">
        <f t="shared" si="0"/>
        <v>4807.48</v>
      </c>
      <c r="I48" s="3"/>
      <c r="K48" s="3"/>
      <c r="L48" s="3"/>
    </row>
    <row r="49" spans="1:12" ht="13.5" thickBot="1">
      <c r="A49" s="18" t="s">
        <v>93</v>
      </c>
      <c r="B49" s="19" t="s">
        <v>94</v>
      </c>
      <c r="C49" s="14">
        <v>12447.86553</v>
      </c>
      <c r="D49" s="20">
        <v>0</v>
      </c>
      <c r="E49" s="15">
        <v>3277.9599999999996</v>
      </c>
      <c r="F49" s="21">
        <v>0</v>
      </c>
      <c r="G49" s="22">
        <f t="shared" si="0"/>
        <v>15725.825529999998</v>
      </c>
      <c r="I49" s="3"/>
      <c r="K49" s="3"/>
      <c r="L49" s="3"/>
    </row>
    <row r="50" spans="1:12" ht="13.5" thickBot="1">
      <c r="A50" s="18" t="s">
        <v>95</v>
      </c>
      <c r="B50" s="19" t="s">
        <v>96</v>
      </c>
      <c r="C50" s="14">
        <v>15232.946869999998</v>
      </c>
      <c r="D50" s="20">
        <v>0</v>
      </c>
      <c r="E50" s="15">
        <v>311.04999999999995</v>
      </c>
      <c r="F50" s="21">
        <v>0</v>
      </c>
      <c r="G50" s="22">
        <f t="shared" si="0"/>
        <v>15543.996869999997</v>
      </c>
      <c r="I50" s="3"/>
      <c r="K50" s="3"/>
      <c r="L50" s="3"/>
    </row>
    <row r="51" spans="1:12" ht="13.5" thickBot="1">
      <c r="A51" s="18" t="s">
        <v>97</v>
      </c>
      <c r="B51" s="19" t="s">
        <v>98</v>
      </c>
      <c r="C51" s="14">
        <v>11364.90104</v>
      </c>
      <c r="D51" s="20">
        <v>0</v>
      </c>
      <c r="E51" s="15">
        <v>0</v>
      </c>
      <c r="F51" s="21">
        <v>0</v>
      </c>
      <c r="G51" s="22">
        <f t="shared" si="0"/>
        <v>11364.90104</v>
      </c>
      <c r="I51" s="3"/>
      <c r="K51" s="3"/>
      <c r="L51" s="3"/>
    </row>
    <row r="52" spans="1:12" ht="13.5" thickBot="1">
      <c r="A52" s="18" t="s">
        <v>99</v>
      </c>
      <c r="B52" s="19" t="s">
        <v>100</v>
      </c>
      <c r="C52" s="14">
        <v>4773.19218</v>
      </c>
      <c r="D52" s="20">
        <v>0</v>
      </c>
      <c r="E52" s="15">
        <v>294.07</v>
      </c>
      <c r="F52" s="21">
        <v>0</v>
      </c>
      <c r="G52" s="22">
        <f t="shared" si="0"/>
        <v>5067.26218</v>
      </c>
      <c r="I52" s="3"/>
      <c r="K52" s="3"/>
      <c r="L52" s="3"/>
    </row>
    <row r="53" spans="1:12" ht="13.5" thickBot="1">
      <c r="A53" s="18" t="s">
        <v>101</v>
      </c>
      <c r="B53" s="19" t="s">
        <v>102</v>
      </c>
      <c r="C53" s="14">
        <v>171439.331965</v>
      </c>
      <c r="D53" s="20">
        <v>0</v>
      </c>
      <c r="E53" s="15">
        <v>45882.70999999994</v>
      </c>
      <c r="F53" s="21">
        <v>156525.4</v>
      </c>
      <c r="G53" s="22">
        <f t="shared" si="0"/>
        <v>373847.4419649999</v>
      </c>
      <c r="I53" s="3"/>
      <c r="K53" s="3"/>
      <c r="L53" s="3"/>
    </row>
    <row r="54" spans="1:12" ht="13.5" thickBot="1">
      <c r="A54" s="18" t="s">
        <v>103</v>
      </c>
      <c r="B54" s="19" t="s">
        <v>104</v>
      </c>
      <c r="C54" s="14">
        <v>147651.440755</v>
      </c>
      <c r="D54" s="20">
        <v>0</v>
      </c>
      <c r="E54" s="15">
        <v>9433.220000000008</v>
      </c>
      <c r="F54" s="21">
        <v>19137.87</v>
      </c>
      <c r="G54" s="22">
        <f t="shared" si="0"/>
        <v>176222.53075499999</v>
      </c>
      <c r="I54" s="3"/>
      <c r="K54" s="3"/>
      <c r="L54" s="3"/>
    </row>
    <row r="55" spans="1:12" ht="13.5" thickBot="1">
      <c r="A55" s="18" t="s">
        <v>105</v>
      </c>
      <c r="B55" s="19" t="s">
        <v>106</v>
      </c>
      <c r="C55" s="14">
        <v>227462.66022999998</v>
      </c>
      <c r="D55" s="20">
        <v>0</v>
      </c>
      <c r="E55" s="15">
        <v>38178.460000000014</v>
      </c>
      <c r="F55" s="21">
        <v>112834.66</v>
      </c>
      <c r="G55" s="22">
        <f t="shared" si="0"/>
        <v>378475.78023000003</v>
      </c>
      <c r="I55" s="3"/>
      <c r="K55" s="3"/>
      <c r="L55" s="3"/>
    </row>
    <row r="56" spans="1:12" ht="13.5" thickBot="1">
      <c r="A56" s="18" t="s">
        <v>107</v>
      </c>
      <c r="B56" s="19" t="s">
        <v>108</v>
      </c>
      <c r="C56" s="14">
        <v>6638.183065000001</v>
      </c>
      <c r="D56" s="20">
        <v>0</v>
      </c>
      <c r="E56" s="15">
        <v>127.71000000000001</v>
      </c>
      <c r="F56" s="21">
        <v>0</v>
      </c>
      <c r="G56" s="22">
        <f t="shared" si="0"/>
        <v>6765.893065000001</v>
      </c>
      <c r="I56" s="3"/>
      <c r="K56" s="3"/>
      <c r="L56" s="3"/>
    </row>
    <row r="57" spans="1:12" ht="13.5" thickBot="1">
      <c r="A57" s="18" t="s">
        <v>109</v>
      </c>
      <c r="B57" s="19" t="s">
        <v>110</v>
      </c>
      <c r="C57" s="14">
        <v>151328.60597499998</v>
      </c>
      <c r="D57" s="20">
        <v>0</v>
      </c>
      <c r="E57" s="15">
        <v>14472.110000000011</v>
      </c>
      <c r="F57" s="21">
        <f>59354.02-1.38</f>
        <v>59352.64</v>
      </c>
      <c r="G57" s="22">
        <f t="shared" si="0"/>
        <v>225153.355975</v>
      </c>
      <c r="I57" s="3"/>
      <c r="K57" s="3"/>
      <c r="L57" s="3"/>
    </row>
    <row r="58" spans="1:12" ht="13.5" thickBot="1">
      <c r="A58" s="18" t="s">
        <v>111</v>
      </c>
      <c r="B58" s="19" t="s">
        <v>112</v>
      </c>
      <c r="C58" s="14">
        <v>112046.42405</v>
      </c>
      <c r="D58" s="20">
        <v>0</v>
      </c>
      <c r="E58" s="15">
        <v>18450.840000000004</v>
      </c>
      <c r="F58" s="21">
        <v>64985.73</v>
      </c>
      <c r="G58" s="22">
        <f t="shared" si="0"/>
        <v>195482.99405</v>
      </c>
      <c r="I58" s="3"/>
      <c r="K58" s="3"/>
      <c r="L58" s="3"/>
    </row>
    <row r="59" spans="1:12" ht="13.5" thickBot="1">
      <c r="A59" s="18" t="s">
        <v>113</v>
      </c>
      <c r="B59" s="19" t="s">
        <v>114</v>
      </c>
      <c r="C59" s="14">
        <v>1997.06132</v>
      </c>
      <c r="D59" s="20">
        <v>0</v>
      </c>
      <c r="E59" s="15">
        <v>0</v>
      </c>
      <c r="F59" s="21">
        <v>0</v>
      </c>
      <c r="G59" s="22">
        <f t="shared" si="0"/>
        <v>1997.06132</v>
      </c>
      <c r="I59" s="3"/>
      <c r="K59" s="3"/>
      <c r="L59" s="3"/>
    </row>
    <row r="60" spans="1:12" ht="13.5" thickBot="1">
      <c r="A60" s="18" t="s">
        <v>115</v>
      </c>
      <c r="B60" s="19" t="s">
        <v>116</v>
      </c>
      <c r="C60" s="14">
        <v>9037.69</v>
      </c>
      <c r="D60" s="20">
        <v>0</v>
      </c>
      <c r="E60" s="15">
        <v>491.24000000000007</v>
      </c>
      <c r="F60" s="21">
        <v>0</v>
      </c>
      <c r="G60" s="22">
        <f t="shared" si="0"/>
        <v>9528.93</v>
      </c>
      <c r="I60" s="3"/>
      <c r="K60" s="3"/>
      <c r="L60" s="3"/>
    </row>
    <row r="61" spans="1:12" ht="13.5" thickBot="1">
      <c r="A61" s="18" t="s">
        <v>117</v>
      </c>
      <c r="B61" s="19" t="s">
        <v>118</v>
      </c>
      <c r="C61" s="14">
        <v>27050.145015000002</v>
      </c>
      <c r="D61" s="20">
        <v>0</v>
      </c>
      <c r="E61" s="15">
        <v>1170.3999999999999</v>
      </c>
      <c r="F61" s="21">
        <v>1240.94</v>
      </c>
      <c r="G61" s="22">
        <f t="shared" si="0"/>
        <v>29461.485015000002</v>
      </c>
      <c r="I61" s="3"/>
      <c r="K61" s="3"/>
      <c r="L61" s="3"/>
    </row>
    <row r="62" spans="1:12" ht="13.5" thickBot="1">
      <c r="A62" s="24" t="s">
        <v>119</v>
      </c>
      <c r="B62" s="25" t="s">
        <v>120</v>
      </c>
      <c r="C62" s="14">
        <v>6324.727375</v>
      </c>
      <c r="D62" s="20">
        <v>0</v>
      </c>
      <c r="E62" s="15">
        <v>857.2799999999999</v>
      </c>
      <c r="F62" s="21">
        <v>0</v>
      </c>
      <c r="G62" s="22">
        <f t="shared" si="0"/>
        <v>7182.007375</v>
      </c>
      <c r="I62" s="3"/>
      <c r="K62" s="3"/>
      <c r="L62" s="3"/>
    </row>
    <row r="63" spans="1:12" ht="13.5" thickBot="1">
      <c r="A63" s="26" t="s">
        <v>121</v>
      </c>
      <c r="B63" s="27" t="s">
        <v>122</v>
      </c>
      <c r="C63" s="14">
        <v>15508.798920000001</v>
      </c>
      <c r="D63" s="20">
        <v>0</v>
      </c>
      <c r="E63" s="15">
        <v>1381.1299999999999</v>
      </c>
      <c r="F63" s="21">
        <v>0</v>
      </c>
      <c r="G63" s="22">
        <f t="shared" si="0"/>
        <v>16889.928920000002</v>
      </c>
      <c r="I63" s="3"/>
      <c r="K63" s="3"/>
      <c r="L63" s="3"/>
    </row>
    <row r="64" spans="1:12" ht="13.5" thickBot="1">
      <c r="A64" s="26" t="s">
        <v>123</v>
      </c>
      <c r="B64" s="27" t="s">
        <v>124</v>
      </c>
      <c r="C64" s="14">
        <v>9759.532195</v>
      </c>
      <c r="D64" s="20">
        <v>0</v>
      </c>
      <c r="E64" s="15">
        <v>222.08</v>
      </c>
      <c r="F64" s="21">
        <v>0</v>
      </c>
      <c r="G64" s="22">
        <f t="shared" si="0"/>
        <v>9981.612195</v>
      </c>
      <c r="I64" s="3"/>
      <c r="K64" s="3"/>
      <c r="L64" s="3"/>
    </row>
    <row r="65" spans="1:12" ht="13.5" thickBot="1">
      <c r="A65" s="26" t="s">
        <v>125</v>
      </c>
      <c r="B65" s="27" t="s">
        <v>126</v>
      </c>
      <c r="C65" s="14">
        <v>9376.666695</v>
      </c>
      <c r="D65" s="20">
        <v>0</v>
      </c>
      <c r="E65" s="15">
        <v>562.65</v>
      </c>
      <c r="F65" s="21">
        <v>821.04</v>
      </c>
      <c r="G65" s="22">
        <f t="shared" si="0"/>
        <v>10760.356694999999</v>
      </c>
      <c r="I65" s="3"/>
      <c r="K65" s="3"/>
      <c r="L65" s="3"/>
    </row>
    <row r="66" spans="1:12" ht="13.5" thickBot="1">
      <c r="A66" s="26" t="s">
        <v>127</v>
      </c>
      <c r="B66" s="27" t="s">
        <v>128</v>
      </c>
      <c r="C66" s="14">
        <v>0</v>
      </c>
      <c r="D66" s="20">
        <v>0</v>
      </c>
      <c r="E66" s="15">
        <v>0</v>
      </c>
      <c r="F66" s="21">
        <v>0</v>
      </c>
      <c r="G66" s="22">
        <f t="shared" si="0"/>
        <v>0</v>
      </c>
      <c r="I66" s="3"/>
      <c r="K66" s="3"/>
      <c r="L66" s="3"/>
    </row>
    <row r="67" spans="1:12" ht="13.5" thickBot="1">
      <c r="A67" s="26" t="s">
        <v>129</v>
      </c>
      <c r="B67" s="27" t="s">
        <v>130</v>
      </c>
      <c r="C67" s="14">
        <v>29269.68243</v>
      </c>
      <c r="D67" s="20">
        <v>0</v>
      </c>
      <c r="E67" s="15">
        <v>1557.1000000000001</v>
      </c>
      <c r="F67" s="21">
        <v>921.11</v>
      </c>
      <c r="G67" s="22">
        <f t="shared" si="0"/>
        <v>31747.89243</v>
      </c>
      <c r="I67" s="3"/>
      <c r="K67" s="3"/>
      <c r="L67" s="3"/>
    </row>
    <row r="68" spans="1:12" ht="13.5" thickBot="1">
      <c r="A68" s="26" t="s">
        <v>131</v>
      </c>
      <c r="B68" s="27" t="s">
        <v>132</v>
      </c>
      <c r="C68" s="14">
        <v>10039.14025</v>
      </c>
      <c r="D68" s="20">
        <v>0</v>
      </c>
      <c r="E68" s="15">
        <v>0</v>
      </c>
      <c r="F68" s="21">
        <v>1866.3</v>
      </c>
      <c r="G68" s="22">
        <f aca="true" t="shared" si="1" ref="G68:G86">C68+D68+E68+F68</f>
        <v>11905.44025</v>
      </c>
      <c r="I68" s="3"/>
      <c r="K68" s="3"/>
      <c r="L68" s="3"/>
    </row>
    <row r="69" spans="1:12" ht="13.5" thickBot="1">
      <c r="A69" s="28" t="s">
        <v>133</v>
      </c>
      <c r="B69" s="29" t="s">
        <v>134</v>
      </c>
      <c r="C69" s="14">
        <v>9943.801655</v>
      </c>
      <c r="D69" s="20">
        <v>0</v>
      </c>
      <c r="E69" s="15">
        <v>207.46999999999997</v>
      </c>
      <c r="F69" s="21">
        <v>0</v>
      </c>
      <c r="G69" s="22">
        <f t="shared" si="1"/>
        <v>10151.271654999999</v>
      </c>
      <c r="I69" s="3"/>
      <c r="K69" s="3"/>
      <c r="L69" s="3"/>
    </row>
    <row r="70" spans="1:12" ht="13.5" thickBot="1">
      <c r="A70" s="28" t="s">
        <v>135</v>
      </c>
      <c r="B70" s="30" t="s">
        <v>136</v>
      </c>
      <c r="C70" s="14">
        <v>15908.511955</v>
      </c>
      <c r="D70" s="20">
        <v>0</v>
      </c>
      <c r="E70" s="15">
        <v>2699.7799999999993</v>
      </c>
      <c r="F70" s="21">
        <v>0</v>
      </c>
      <c r="G70" s="22">
        <f t="shared" si="1"/>
        <v>18608.291955</v>
      </c>
      <c r="I70" s="3"/>
      <c r="K70" s="3"/>
      <c r="L70" s="3"/>
    </row>
    <row r="71" spans="1:12" ht="13.5" thickBot="1">
      <c r="A71" s="26" t="s">
        <v>137</v>
      </c>
      <c r="B71" s="27" t="s">
        <v>138</v>
      </c>
      <c r="C71" s="14">
        <v>17482.764805000003</v>
      </c>
      <c r="D71" s="20">
        <v>0</v>
      </c>
      <c r="E71" s="15">
        <v>1204.43</v>
      </c>
      <c r="F71" s="21">
        <v>10311.13</v>
      </c>
      <c r="G71" s="22">
        <f t="shared" si="1"/>
        <v>28998.324805000004</v>
      </c>
      <c r="I71" s="3"/>
      <c r="K71" s="3"/>
      <c r="L71" s="3"/>
    </row>
    <row r="72" spans="1:12" ht="13.5" thickBot="1">
      <c r="A72" s="26" t="s">
        <v>139</v>
      </c>
      <c r="B72" s="27" t="s">
        <v>140</v>
      </c>
      <c r="C72" s="14">
        <v>22541.718495</v>
      </c>
      <c r="D72" s="20">
        <v>0</v>
      </c>
      <c r="E72" s="15">
        <v>1130.5599999999997</v>
      </c>
      <c r="F72" s="21">
        <v>0</v>
      </c>
      <c r="G72" s="22">
        <f t="shared" si="1"/>
        <v>23672.278495000002</v>
      </c>
      <c r="I72" s="3"/>
      <c r="K72" s="3"/>
      <c r="L72" s="3"/>
    </row>
    <row r="73" spans="1:12" ht="13.5" thickBot="1">
      <c r="A73" s="26" t="s">
        <v>141</v>
      </c>
      <c r="B73" s="27" t="s">
        <v>142</v>
      </c>
      <c r="C73" s="14">
        <v>29976.959240000004</v>
      </c>
      <c r="D73" s="20">
        <v>0</v>
      </c>
      <c r="E73" s="15">
        <v>4536.6100000000015</v>
      </c>
      <c r="F73" s="21">
        <v>2967.52</v>
      </c>
      <c r="G73" s="22">
        <f t="shared" si="1"/>
        <v>37481.08924</v>
      </c>
      <c r="I73" s="3"/>
      <c r="K73" s="3"/>
      <c r="L73" s="3"/>
    </row>
    <row r="74" spans="1:12" ht="13.5" thickBot="1">
      <c r="A74" s="26" t="s">
        <v>143</v>
      </c>
      <c r="B74" s="27" t="s">
        <v>144</v>
      </c>
      <c r="C74" s="14">
        <v>2925.579175</v>
      </c>
      <c r="D74" s="20">
        <v>0</v>
      </c>
      <c r="E74" s="15">
        <v>114.67</v>
      </c>
      <c r="F74" s="21">
        <v>0</v>
      </c>
      <c r="G74" s="22">
        <f t="shared" si="1"/>
        <v>3040.249175</v>
      </c>
      <c r="I74" s="3"/>
      <c r="K74" s="3"/>
      <c r="L74" s="3"/>
    </row>
    <row r="75" spans="1:12" ht="13.5" thickBot="1">
      <c r="A75" s="26" t="s">
        <v>145</v>
      </c>
      <c r="B75" s="27" t="s">
        <v>146</v>
      </c>
      <c r="C75" s="14">
        <v>11894.75202</v>
      </c>
      <c r="D75" s="20">
        <v>0</v>
      </c>
      <c r="E75" s="15">
        <v>632.42</v>
      </c>
      <c r="F75" s="21">
        <v>0</v>
      </c>
      <c r="G75" s="22">
        <f t="shared" si="1"/>
        <v>12527.17202</v>
      </c>
      <c r="I75" s="3"/>
      <c r="K75" s="3"/>
      <c r="L75" s="3"/>
    </row>
    <row r="76" spans="1:12" ht="13.5" thickBot="1">
      <c r="A76" s="31" t="s">
        <v>147</v>
      </c>
      <c r="B76" s="32" t="s">
        <v>148</v>
      </c>
      <c r="C76" s="14">
        <v>14087.714065</v>
      </c>
      <c r="D76" s="20">
        <v>0</v>
      </c>
      <c r="E76" s="15">
        <v>104.96</v>
      </c>
      <c r="F76" s="21">
        <v>0</v>
      </c>
      <c r="G76" s="22">
        <f t="shared" si="1"/>
        <v>14192.674065</v>
      </c>
      <c r="I76" s="3"/>
      <c r="K76" s="3"/>
      <c r="L76" s="3"/>
    </row>
    <row r="77" spans="1:12" ht="13.5" thickBot="1">
      <c r="A77" s="33" t="s">
        <v>149</v>
      </c>
      <c r="B77" s="30" t="s">
        <v>150</v>
      </c>
      <c r="C77" s="14">
        <v>2842.59108</v>
      </c>
      <c r="D77" s="20">
        <v>0</v>
      </c>
      <c r="E77" s="15">
        <v>127.71000000000001</v>
      </c>
      <c r="F77" s="21">
        <v>0</v>
      </c>
      <c r="G77" s="22">
        <f t="shared" si="1"/>
        <v>2970.30108</v>
      </c>
      <c r="I77" s="3"/>
      <c r="K77" s="3"/>
      <c r="L77" s="3"/>
    </row>
    <row r="78" spans="1:12" ht="13.5" thickBot="1">
      <c r="A78" s="31" t="s">
        <v>151</v>
      </c>
      <c r="B78" s="30" t="s">
        <v>152</v>
      </c>
      <c r="C78" s="14">
        <v>26509.905085</v>
      </c>
      <c r="D78" s="34">
        <v>0</v>
      </c>
      <c r="E78" s="15">
        <v>1411.4200000000003</v>
      </c>
      <c r="F78" s="21">
        <v>3347.26</v>
      </c>
      <c r="G78" s="22">
        <f t="shared" si="1"/>
        <v>31268.585085</v>
      </c>
      <c r="I78" s="3"/>
      <c r="K78" s="3"/>
      <c r="L78" s="3"/>
    </row>
    <row r="79" spans="1:12" ht="13.5" thickBot="1">
      <c r="A79" s="35" t="s">
        <v>153</v>
      </c>
      <c r="B79" s="36" t="s">
        <v>154</v>
      </c>
      <c r="C79" s="14">
        <v>94945.8491</v>
      </c>
      <c r="D79" s="34">
        <v>0</v>
      </c>
      <c r="E79" s="15">
        <v>4421.700000000001</v>
      </c>
      <c r="F79" s="21">
        <v>7162.37</v>
      </c>
      <c r="G79" s="22">
        <f t="shared" si="1"/>
        <v>106529.9191</v>
      </c>
      <c r="I79" s="3"/>
      <c r="K79" s="3"/>
      <c r="L79" s="3"/>
    </row>
    <row r="80" spans="1:11" ht="13.5" thickBot="1">
      <c r="A80" s="37" t="s">
        <v>155</v>
      </c>
      <c r="B80" s="38" t="s">
        <v>156</v>
      </c>
      <c r="C80" s="14">
        <v>12824.839114999999</v>
      </c>
      <c r="D80" s="34">
        <v>0</v>
      </c>
      <c r="E80" s="15">
        <v>1533.67</v>
      </c>
      <c r="F80" s="39">
        <v>0</v>
      </c>
      <c r="G80" s="22">
        <f t="shared" si="1"/>
        <v>14358.509114999999</v>
      </c>
      <c r="I80" s="3"/>
      <c r="K80" s="3"/>
    </row>
    <row r="81" spans="1:11" ht="13.5" thickBot="1">
      <c r="A81" s="35" t="s">
        <v>157</v>
      </c>
      <c r="B81" s="27" t="s">
        <v>158</v>
      </c>
      <c r="C81" s="14">
        <v>6095.749104999999</v>
      </c>
      <c r="D81" s="40">
        <v>0</v>
      </c>
      <c r="E81" s="15">
        <v>92.49000000000001</v>
      </c>
      <c r="F81" s="39">
        <v>0</v>
      </c>
      <c r="G81" s="22">
        <f t="shared" si="1"/>
        <v>6188.239104999999</v>
      </c>
      <c r="I81" s="3"/>
      <c r="K81" s="3"/>
    </row>
    <row r="82" spans="1:11" ht="13.5" thickBot="1">
      <c r="A82" s="41" t="s">
        <v>159</v>
      </c>
      <c r="B82" s="29" t="s">
        <v>160</v>
      </c>
      <c r="C82" s="14">
        <v>21255.68999</v>
      </c>
      <c r="D82" s="20">
        <v>0</v>
      </c>
      <c r="E82" s="15">
        <v>736.6000000000001</v>
      </c>
      <c r="F82" s="39">
        <v>4218.59</v>
      </c>
      <c r="G82" s="22">
        <f t="shared" si="1"/>
        <v>26210.879989999998</v>
      </c>
      <c r="I82" s="3"/>
      <c r="K82" s="3"/>
    </row>
    <row r="83" spans="1:11" ht="13.5" thickBot="1">
      <c r="A83" s="41" t="s">
        <v>161</v>
      </c>
      <c r="B83" s="42" t="s">
        <v>162</v>
      </c>
      <c r="C83" s="14">
        <v>9719.93068</v>
      </c>
      <c r="D83" s="20">
        <v>0</v>
      </c>
      <c r="E83" s="15">
        <v>2197.7000000000003</v>
      </c>
      <c r="F83" s="39">
        <v>8044.44</v>
      </c>
      <c r="G83" s="22">
        <f t="shared" si="1"/>
        <v>19962.07068</v>
      </c>
      <c r="I83" s="3"/>
      <c r="K83" s="3"/>
    </row>
    <row r="84" spans="1:11" ht="13.5" thickBot="1">
      <c r="A84" s="41" t="s">
        <v>163</v>
      </c>
      <c r="B84" s="43" t="s">
        <v>164</v>
      </c>
      <c r="C84" s="14">
        <v>5502.23493</v>
      </c>
      <c r="D84" s="20">
        <v>0</v>
      </c>
      <c r="E84" s="15">
        <v>207.36</v>
      </c>
      <c r="F84" s="39">
        <v>2516.18</v>
      </c>
      <c r="G84" s="22">
        <f t="shared" si="1"/>
        <v>8225.77493</v>
      </c>
      <c r="I84" s="3"/>
      <c r="K84" s="3"/>
    </row>
    <row r="85" spans="1:11" ht="13.5" thickBot="1">
      <c r="A85" s="44" t="s">
        <v>165</v>
      </c>
      <c r="B85" s="45" t="s">
        <v>166</v>
      </c>
      <c r="C85" s="14">
        <v>6341.836450000001</v>
      </c>
      <c r="D85" s="20">
        <v>0</v>
      </c>
      <c r="E85" s="15">
        <v>1781.1699999999996</v>
      </c>
      <c r="F85" s="39">
        <v>0</v>
      </c>
      <c r="G85" s="22">
        <f t="shared" si="1"/>
        <v>8123.006450000001</v>
      </c>
      <c r="I85" s="3"/>
      <c r="K85" s="3"/>
    </row>
    <row r="86" spans="1:11" ht="13.5" thickBot="1">
      <c r="A86" s="44" t="s">
        <v>167</v>
      </c>
      <c r="B86" s="46" t="s">
        <v>168</v>
      </c>
      <c r="C86" s="14">
        <v>3461.6417299999994</v>
      </c>
      <c r="D86" s="47">
        <v>0</v>
      </c>
      <c r="E86" s="15">
        <v>158.21</v>
      </c>
      <c r="F86" s="48">
        <v>0</v>
      </c>
      <c r="G86" s="49">
        <f t="shared" si="1"/>
        <v>3619.8517299999994</v>
      </c>
      <c r="I86" s="3"/>
      <c r="K86" s="3"/>
    </row>
    <row r="87" spans="1:11" ht="13.5" thickBot="1">
      <c r="A87" s="50"/>
      <c r="B87" s="50" t="s">
        <v>169</v>
      </c>
      <c r="C87" s="51">
        <v>4670035.636025</v>
      </c>
      <c r="D87" s="52">
        <v>700.24</v>
      </c>
      <c r="E87" s="52">
        <v>550509.58</v>
      </c>
      <c r="F87" s="53">
        <f>SUM(F4:F86)</f>
        <v>1505122.21</v>
      </c>
      <c r="G87" s="54">
        <f>SUM(G4:G86)</f>
        <v>6726367.672575001</v>
      </c>
      <c r="I87" s="3"/>
      <c r="K87" s="3"/>
    </row>
    <row r="93" ht="12.75">
      <c r="G93" s="3"/>
    </row>
  </sheetData>
  <mergeCells count="1">
    <mergeCell ref="C2:G2"/>
  </mergeCells>
  <printOptions/>
  <pageMargins left="0.15748031496062992" right="0" top="0" bottom="0" header="0.5118110236220472" footer="0.5118110236220472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64">
      <selection activeCell="G105" sqref="G105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17" customWidth="1"/>
    <col min="4" max="4" width="14.7109375" style="117" customWidth="1"/>
    <col min="5" max="5" width="12.8515625" style="117" customWidth="1"/>
    <col min="6" max="6" width="14.140625" style="117" customWidth="1"/>
    <col min="7" max="7" width="13.7109375" style="117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4" width="11.140625" style="106" customWidth="1"/>
    <col min="15" max="16384" width="9.140625" style="106" customWidth="1"/>
  </cols>
  <sheetData>
    <row r="1" spans="1:6" ht="13.5" thickBot="1">
      <c r="A1" s="1" t="s">
        <v>0</v>
      </c>
      <c r="C1" s="2" t="s">
        <v>235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31"/>
      <c r="D2" s="131"/>
      <c r="E2" s="131"/>
      <c r="F2" s="132"/>
      <c r="G2" s="132"/>
      <c r="H2" s="133"/>
    </row>
    <row r="3" spans="1:9" s="108" customFormat="1" ht="48.75" customHeight="1" thickBot="1">
      <c r="A3" s="6"/>
      <c r="B3" s="7"/>
      <c r="C3" s="8" t="s">
        <v>236</v>
      </c>
      <c r="D3" s="55" t="s">
        <v>237</v>
      </c>
      <c r="E3" s="55" t="s">
        <v>238</v>
      </c>
      <c r="F3" s="9" t="s">
        <v>239</v>
      </c>
      <c r="G3" s="9" t="s">
        <v>240</v>
      </c>
      <c r="H3" s="9" t="s">
        <v>241</v>
      </c>
      <c r="I3" s="107"/>
    </row>
    <row r="4" spans="1:14" ht="13.5" thickBot="1">
      <c r="A4" s="12" t="s">
        <v>3</v>
      </c>
      <c r="B4" s="13" t="s">
        <v>4</v>
      </c>
      <c r="C4" s="34">
        <v>17647.97</v>
      </c>
      <c r="D4" s="34">
        <v>0</v>
      </c>
      <c r="E4" s="34">
        <v>1392.64</v>
      </c>
      <c r="F4" s="34">
        <v>817.8600000000001</v>
      </c>
      <c r="G4" s="34">
        <v>1459.78</v>
      </c>
      <c r="H4" s="17">
        <f aca="true" t="shared" si="0" ref="H4:H67">C4+D4+E4+F4+G4</f>
        <v>21318.25</v>
      </c>
      <c r="J4" s="105">
        <v>550.56</v>
      </c>
      <c r="K4" s="106">
        <v>650.05</v>
      </c>
      <c r="M4" s="105"/>
      <c r="N4" s="105"/>
    </row>
    <row r="5" spans="1:14" ht="13.5" thickBot="1">
      <c r="A5" s="18" t="s">
        <v>5</v>
      </c>
      <c r="B5" s="19" t="s">
        <v>6</v>
      </c>
      <c r="C5" s="34">
        <v>6192.12</v>
      </c>
      <c r="D5" s="34">
        <v>0</v>
      </c>
      <c r="E5" s="34">
        <v>898.71</v>
      </c>
      <c r="F5" s="34">
        <v>53.57000000000001</v>
      </c>
      <c r="G5" s="34">
        <v>2105.81</v>
      </c>
      <c r="H5" s="17">
        <f t="shared" si="0"/>
        <v>9250.21</v>
      </c>
      <c r="J5" s="105">
        <v>414.57</v>
      </c>
      <c r="K5" s="106">
        <v>205.78</v>
      </c>
      <c r="M5" s="105"/>
      <c r="N5" s="105"/>
    </row>
    <row r="6" spans="1:14" ht="13.5" thickBot="1">
      <c r="A6" s="18" t="s">
        <v>7</v>
      </c>
      <c r="B6" s="19" t="s">
        <v>8</v>
      </c>
      <c r="C6" s="34">
        <v>25351.78</v>
      </c>
      <c r="D6" s="34">
        <v>653.56</v>
      </c>
      <c r="E6" s="34">
        <v>3437.03</v>
      </c>
      <c r="F6" s="34">
        <v>1750.9499999999994</v>
      </c>
      <c r="G6" s="34">
        <v>0</v>
      </c>
      <c r="H6" s="17">
        <f t="shared" si="0"/>
        <v>31193.32</v>
      </c>
      <c r="J6" s="105">
        <v>1201.29</v>
      </c>
      <c r="K6" s="106">
        <v>1028.72</v>
      </c>
      <c r="M6" s="105"/>
      <c r="N6" s="105"/>
    </row>
    <row r="7" spans="1:14" ht="13.5" thickBot="1">
      <c r="A7" s="18" t="s">
        <v>9</v>
      </c>
      <c r="B7" s="19" t="s">
        <v>10</v>
      </c>
      <c r="C7" s="34">
        <v>34709.02</v>
      </c>
      <c r="D7" s="34">
        <v>0</v>
      </c>
      <c r="E7" s="34">
        <v>2013.7</v>
      </c>
      <c r="F7" s="34">
        <v>1175.8899999999999</v>
      </c>
      <c r="G7" s="34">
        <v>0</v>
      </c>
      <c r="H7" s="17">
        <f t="shared" si="0"/>
        <v>37898.60999999999</v>
      </c>
      <c r="J7" s="105">
        <v>810.46</v>
      </c>
      <c r="K7" s="106">
        <v>556.06</v>
      </c>
      <c r="M7" s="105"/>
      <c r="N7" s="105"/>
    </row>
    <row r="8" spans="1:14" ht="13.5" thickBot="1">
      <c r="A8" s="18" t="s">
        <v>11</v>
      </c>
      <c r="B8" s="19" t="s">
        <v>12</v>
      </c>
      <c r="C8" s="34">
        <v>394146.03</v>
      </c>
      <c r="D8" s="34">
        <v>1960.68</v>
      </c>
      <c r="E8" s="34">
        <v>32076.62</v>
      </c>
      <c r="F8" s="34">
        <v>21827.230000000014</v>
      </c>
      <c r="G8" s="34">
        <v>9038.38</v>
      </c>
      <c r="H8" s="17">
        <f t="shared" si="0"/>
        <v>459048.94000000006</v>
      </c>
      <c r="J8" s="105">
        <v>11517.970000000001</v>
      </c>
      <c r="K8" s="106">
        <v>10708.89</v>
      </c>
      <c r="M8" s="105"/>
      <c r="N8" s="105"/>
    </row>
    <row r="9" spans="1:14" ht="13.5" thickBot="1">
      <c r="A9" s="18" t="s">
        <v>13</v>
      </c>
      <c r="B9" s="19" t="s">
        <v>14</v>
      </c>
      <c r="C9" s="34">
        <v>15437.13</v>
      </c>
      <c r="D9" s="34">
        <v>0</v>
      </c>
      <c r="E9" s="34">
        <v>534.56</v>
      </c>
      <c r="F9" s="34">
        <v>4564.32</v>
      </c>
      <c r="G9" s="34">
        <v>2117.14</v>
      </c>
      <c r="H9" s="17">
        <f t="shared" si="0"/>
        <v>22653.149999999998</v>
      </c>
      <c r="J9" s="105">
        <v>185.17</v>
      </c>
      <c r="K9" s="106">
        <v>123.32</v>
      </c>
      <c r="M9" s="105"/>
      <c r="N9" s="105"/>
    </row>
    <row r="10" spans="1:14" ht="13.5" thickBot="1">
      <c r="A10" s="18" t="s">
        <v>15</v>
      </c>
      <c r="B10" s="19" t="s">
        <v>16</v>
      </c>
      <c r="C10" s="34">
        <v>27352.97</v>
      </c>
      <c r="D10" s="34">
        <v>0</v>
      </c>
      <c r="E10" s="34">
        <v>2055.96</v>
      </c>
      <c r="F10" s="34">
        <v>1059.38</v>
      </c>
      <c r="G10" s="34">
        <v>0</v>
      </c>
      <c r="H10" s="17">
        <f t="shared" si="0"/>
        <v>30468.31</v>
      </c>
      <c r="J10" s="105">
        <v>363.32</v>
      </c>
      <c r="K10" s="106">
        <v>604.39</v>
      </c>
      <c r="M10" s="105"/>
      <c r="N10" s="105"/>
    </row>
    <row r="11" spans="1:14" ht="13.5" thickBot="1">
      <c r="A11" s="18" t="s">
        <v>17</v>
      </c>
      <c r="B11" s="19" t="s">
        <v>18</v>
      </c>
      <c r="C11" s="34">
        <v>34134.3</v>
      </c>
      <c r="D11" s="34">
        <v>326.78</v>
      </c>
      <c r="E11" s="34">
        <v>365.46</v>
      </c>
      <c r="F11" s="34">
        <v>1584.86</v>
      </c>
      <c r="G11" s="34">
        <v>0</v>
      </c>
      <c r="H11" s="17">
        <f t="shared" si="0"/>
        <v>36411.4</v>
      </c>
      <c r="J11" s="105">
        <v>200.65</v>
      </c>
      <c r="K11" s="106">
        <v>118.21</v>
      </c>
      <c r="M11" s="105"/>
      <c r="N11" s="105"/>
    </row>
    <row r="12" spans="1:14" ht="13.5" thickBot="1">
      <c r="A12" s="18" t="s">
        <v>19</v>
      </c>
      <c r="B12" s="19" t="s">
        <v>20</v>
      </c>
      <c r="C12" s="34">
        <v>43914.51</v>
      </c>
      <c r="D12" s="34">
        <v>653.56</v>
      </c>
      <c r="E12" s="34">
        <v>1106.06</v>
      </c>
      <c r="F12" s="34">
        <v>2872.1200000000003</v>
      </c>
      <c r="G12" s="34">
        <v>0</v>
      </c>
      <c r="H12" s="17">
        <f t="shared" si="0"/>
        <v>48546.25</v>
      </c>
      <c r="J12" s="105">
        <v>563.69</v>
      </c>
      <c r="K12" s="106">
        <v>509.66</v>
      </c>
      <c r="M12" s="105"/>
      <c r="N12" s="105"/>
    </row>
    <row r="13" spans="1:14" ht="13.5" thickBot="1">
      <c r="A13" s="18" t="s">
        <v>21</v>
      </c>
      <c r="B13" s="19" t="s">
        <v>22</v>
      </c>
      <c r="C13" s="34">
        <v>35783.76</v>
      </c>
      <c r="D13" s="34">
        <v>0</v>
      </c>
      <c r="E13" s="34">
        <v>2707.94</v>
      </c>
      <c r="F13" s="34">
        <v>1586.0999999999992</v>
      </c>
      <c r="G13" s="34">
        <v>0</v>
      </c>
      <c r="H13" s="17">
        <f t="shared" si="0"/>
        <v>40077.8</v>
      </c>
      <c r="J13" s="105">
        <v>823.97</v>
      </c>
      <c r="K13" s="106">
        <v>1073.43</v>
      </c>
      <c r="M13" s="105"/>
      <c r="N13" s="105"/>
    </row>
    <row r="14" spans="1:14" ht="13.5" thickBot="1">
      <c r="A14" s="18" t="s">
        <v>23</v>
      </c>
      <c r="B14" s="19" t="s">
        <v>24</v>
      </c>
      <c r="C14" s="34">
        <v>227846.48</v>
      </c>
      <c r="D14" s="34">
        <v>0</v>
      </c>
      <c r="E14" s="34">
        <v>4667.72</v>
      </c>
      <c r="F14" s="34">
        <v>22387.789999999994</v>
      </c>
      <c r="G14" s="34">
        <v>88535.07</v>
      </c>
      <c r="H14" s="17">
        <f t="shared" si="0"/>
        <v>343437.06</v>
      </c>
      <c r="J14" s="105">
        <v>1302.47</v>
      </c>
      <c r="K14" s="106">
        <v>1579.38</v>
      </c>
      <c r="M14" s="105"/>
      <c r="N14" s="105"/>
    </row>
    <row r="15" spans="1:14" ht="13.5" thickBot="1">
      <c r="A15" s="18" t="s">
        <v>25</v>
      </c>
      <c r="B15" s="19" t="s">
        <v>26</v>
      </c>
      <c r="C15" s="34">
        <v>57664.29</v>
      </c>
      <c r="D15" s="34">
        <v>326.78</v>
      </c>
      <c r="E15" s="34">
        <v>1396.54</v>
      </c>
      <c r="F15" s="34">
        <v>1666.8199999999997</v>
      </c>
      <c r="G15" s="34">
        <v>0</v>
      </c>
      <c r="H15" s="17">
        <f t="shared" si="0"/>
        <v>61054.43</v>
      </c>
      <c r="J15" s="105">
        <v>785.3</v>
      </c>
      <c r="K15" s="106">
        <v>729.87</v>
      </c>
      <c r="M15" s="105"/>
      <c r="N15" s="105"/>
    </row>
    <row r="16" spans="1:14" ht="13.5" thickBot="1">
      <c r="A16" s="18" t="s">
        <v>27</v>
      </c>
      <c r="B16" s="19" t="s">
        <v>28</v>
      </c>
      <c r="C16" s="34">
        <v>34875.34</v>
      </c>
      <c r="D16" s="34">
        <v>0</v>
      </c>
      <c r="E16" s="34">
        <v>826.67</v>
      </c>
      <c r="F16" s="34">
        <v>3391.67</v>
      </c>
      <c r="G16" s="34">
        <v>22126.69</v>
      </c>
      <c r="H16" s="17">
        <f t="shared" si="0"/>
        <v>61220.369999999995</v>
      </c>
      <c r="J16" s="105">
        <v>448.17</v>
      </c>
      <c r="K16" s="106">
        <v>244.02</v>
      </c>
      <c r="M16" s="105"/>
      <c r="N16" s="105"/>
    </row>
    <row r="17" spans="1:14" ht="13.5" thickBot="1">
      <c r="A17" s="18" t="s">
        <v>29</v>
      </c>
      <c r="B17" s="19" t="s">
        <v>30</v>
      </c>
      <c r="C17" s="34">
        <v>84281.66</v>
      </c>
      <c r="D17" s="34">
        <v>0</v>
      </c>
      <c r="E17" s="34">
        <v>11607.08</v>
      </c>
      <c r="F17" s="34">
        <v>3095.0199999999995</v>
      </c>
      <c r="G17" s="34">
        <v>15184.17</v>
      </c>
      <c r="H17" s="17">
        <f t="shared" si="0"/>
        <v>114167.93000000001</v>
      </c>
      <c r="J17" s="105">
        <v>4108.08</v>
      </c>
      <c r="K17" s="106">
        <v>3835.14</v>
      </c>
      <c r="M17" s="105"/>
      <c r="N17" s="105"/>
    </row>
    <row r="18" spans="1:14" ht="13.5" thickBot="1">
      <c r="A18" s="18" t="s">
        <v>31</v>
      </c>
      <c r="B18" s="19" t="s">
        <v>32</v>
      </c>
      <c r="C18" s="34">
        <v>39962.39</v>
      </c>
      <c r="D18" s="34">
        <v>326.78</v>
      </c>
      <c r="E18" s="34">
        <v>6512.61</v>
      </c>
      <c r="F18" s="34">
        <v>411.20000000000005</v>
      </c>
      <c r="G18" s="34">
        <v>0</v>
      </c>
      <c r="H18" s="17">
        <f t="shared" si="0"/>
        <v>47212.979999999996</v>
      </c>
      <c r="J18" s="105">
        <v>2400.91</v>
      </c>
      <c r="K18" s="106">
        <v>2084.5</v>
      </c>
      <c r="M18" s="105"/>
      <c r="N18" s="105"/>
    </row>
    <row r="19" spans="1:14" ht="13.5" thickBot="1">
      <c r="A19" s="18" t="s">
        <v>33</v>
      </c>
      <c r="B19" s="19" t="s">
        <v>34</v>
      </c>
      <c r="C19" s="34">
        <v>48203.99</v>
      </c>
      <c r="D19" s="34">
        <v>0</v>
      </c>
      <c r="E19" s="34">
        <v>7539</v>
      </c>
      <c r="F19" s="34">
        <v>1400.8100000000002</v>
      </c>
      <c r="G19" s="34">
        <v>280.9</v>
      </c>
      <c r="H19" s="17">
        <f t="shared" si="0"/>
        <v>57424.7</v>
      </c>
      <c r="J19" s="105">
        <v>3248.8599999999997</v>
      </c>
      <c r="K19" s="106">
        <v>3371.12</v>
      </c>
      <c r="M19" s="105"/>
      <c r="N19" s="105"/>
    </row>
    <row r="20" spans="1:14" ht="13.5" thickBot="1">
      <c r="A20" s="18" t="s">
        <v>35</v>
      </c>
      <c r="B20" s="19" t="s">
        <v>36</v>
      </c>
      <c r="C20" s="34">
        <v>74366.99</v>
      </c>
      <c r="D20" s="34">
        <v>326.78</v>
      </c>
      <c r="E20" s="34">
        <v>1886.49</v>
      </c>
      <c r="F20" s="34">
        <v>3560.5499999999993</v>
      </c>
      <c r="G20" s="34">
        <v>14657.7</v>
      </c>
      <c r="H20" s="17">
        <f t="shared" si="0"/>
        <v>94798.51000000001</v>
      </c>
      <c r="J20" s="105">
        <v>617.95</v>
      </c>
      <c r="K20" s="106">
        <v>587.54</v>
      </c>
      <c r="M20" s="105"/>
      <c r="N20" s="105"/>
    </row>
    <row r="21" spans="1:14" ht="13.5" thickBot="1">
      <c r="A21" s="18" t="s">
        <v>37</v>
      </c>
      <c r="B21" s="19" t="s">
        <v>38</v>
      </c>
      <c r="C21" s="34">
        <v>36282.51</v>
      </c>
      <c r="D21" s="34">
        <v>326.78</v>
      </c>
      <c r="E21" s="34">
        <v>1451.15</v>
      </c>
      <c r="F21" s="34">
        <v>2526.169999999999</v>
      </c>
      <c r="G21" s="34">
        <v>5975.09</v>
      </c>
      <c r="H21" s="17">
        <f t="shared" si="0"/>
        <v>46561.7</v>
      </c>
      <c r="J21" s="105">
        <v>247.55</v>
      </c>
      <c r="K21" s="106">
        <v>359.27</v>
      </c>
      <c r="M21" s="105"/>
      <c r="N21" s="105"/>
    </row>
    <row r="22" spans="1:14" ht="13.5" thickBot="1">
      <c r="A22" s="18" t="s">
        <v>39</v>
      </c>
      <c r="B22" s="19" t="s">
        <v>40</v>
      </c>
      <c r="C22" s="34">
        <v>173225.26</v>
      </c>
      <c r="D22" s="34">
        <v>0</v>
      </c>
      <c r="E22" s="34">
        <v>1437.42</v>
      </c>
      <c r="F22" s="34">
        <v>17549.05</v>
      </c>
      <c r="G22" s="34">
        <v>93821.94</v>
      </c>
      <c r="H22" s="17">
        <f t="shared" si="0"/>
        <v>286033.67000000004</v>
      </c>
      <c r="J22" s="105">
        <v>444.33000000000004</v>
      </c>
      <c r="K22" s="106">
        <v>439.28</v>
      </c>
      <c r="M22" s="105"/>
      <c r="N22" s="105"/>
    </row>
    <row r="23" spans="1:14" ht="13.5" thickBot="1">
      <c r="A23" s="18" t="s">
        <v>41</v>
      </c>
      <c r="B23" s="19" t="s">
        <v>42</v>
      </c>
      <c r="C23" s="34">
        <v>234166.29</v>
      </c>
      <c r="D23" s="34">
        <v>653.56</v>
      </c>
      <c r="E23" s="34">
        <v>8717.41</v>
      </c>
      <c r="F23" s="34">
        <v>16488.27000000001</v>
      </c>
      <c r="G23" s="34">
        <v>22768.33</v>
      </c>
      <c r="H23" s="17">
        <f t="shared" si="0"/>
        <v>282793.86000000004</v>
      </c>
      <c r="J23" s="105">
        <v>3202.74</v>
      </c>
      <c r="K23" s="106">
        <v>3577.56</v>
      </c>
      <c r="M23" s="105"/>
      <c r="N23" s="105"/>
    </row>
    <row r="24" spans="1:14" ht="13.5" thickBot="1">
      <c r="A24" s="18" t="s">
        <v>43</v>
      </c>
      <c r="B24" s="19" t="s">
        <v>44</v>
      </c>
      <c r="C24" s="34">
        <v>1001939.85</v>
      </c>
      <c r="D24" s="34">
        <v>2287.46</v>
      </c>
      <c r="E24" s="34">
        <v>59581.71</v>
      </c>
      <c r="F24" s="34">
        <v>122253.08000000034</v>
      </c>
      <c r="G24" s="34">
        <v>257125.17</v>
      </c>
      <c r="H24" s="17">
        <f t="shared" si="0"/>
        <v>1443187.2700000003</v>
      </c>
      <c r="J24" s="105">
        <v>20565.899999999998</v>
      </c>
      <c r="K24" s="106">
        <v>19239.96</v>
      </c>
      <c r="M24" s="105"/>
      <c r="N24" s="105"/>
    </row>
    <row r="25" spans="1:14" ht="13.5" thickBot="1">
      <c r="A25" s="18" t="s">
        <v>45</v>
      </c>
      <c r="B25" s="19" t="s">
        <v>46</v>
      </c>
      <c r="C25" s="34">
        <v>207907.92</v>
      </c>
      <c r="D25" s="34">
        <v>980.34</v>
      </c>
      <c r="E25" s="34">
        <v>3378.32</v>
      </c>
      <c r="F25" s="34">
        <v>10674.340000000004</v>
      </c>
      <c r="G25" s="34">
        <v>38460.49</v>
      </c>
      <c r="H25" s="17">
        <f t="shared" si="0"/>
        <v>261401.41</v>
      </c>
      <c r="J25" s="105">
        <v>1522.88</v>
      </c>
      <c r="K25" s="106">
        <v>1183.56</v>
      </c>
      <c r="M25" s="105"/>
      <c r="N25" s="105"/>
    </row>
    <row r="26" spans="1:14" ht="13.5" thickBot="1">
      <c r="A26" s="18" t="s">
        <v>47</v>
      </c>
      <c r="B26" s="19" t="s">
        <v>48</v>
      </c>
      <c r="C26" s="34">
        <v>72501.34</v>
      </c>
      <c r="D26" s="34">
        <v>653.56</v>
      </c>
      <c r="E26" s="34">
        <v>15085.78</v>
      </c>
      <c r="F26" s="34">
        <v>5020.470000000002</v>
      </c>
      <c r="G26" s="34">
        <v>0</v>
      </c>
      <c r="H26" s="17">
        <f t="shared" si="0"/>
        <v>93261.15</v>
      </c>
      <c r="J26" s="105">
        <v>5040.8099999999995</v>
      </c>
      <c r="K26" s="106">
        <v>4952.08</v>
      </c>
      <c r="M26" s="105"/>
      <c r="N26" s="105"/>
    </row>
    <row r="27" spans="1:14" ht="13.5" thickBot="1">
      <c r="A27" s="18" t="s">
        <v>49</v>
      </c>
      <c r="B27" s="19" t="s">
        <v>50</v>
      </c>
      <c r="C27" s="34">
        <v>26917.87</v>
      </c>
      <c r="D27" s="34">
        <v>0</v>
      </c>
      <c r="E27" s="34">
        <v>3023.24</v>
      </c>
      <c r="F27" s="34">
        <v>1680.7099999999998</v>
      </c>
      <c r="G27" s="34">
        <v>0</v>
      </c>
      <c r="H27" s="17">
        <f t="shared" si="0"/>
        <v>31621.82</v>
      </c>
      <c r="J27" s="105">
        <v>1158.19</v>
      </c>
      <c r="K27" s="106">
        <v>983.41</v>
      </c>
      <c r="M27" s="105"/>
      <c r="N27" s="105"/>
    </row>
    <row r="28" spans="1:14" ht="13.5" thickBot="1">
      <c r="A28" s="18" t="s">
        <v>51</v>
      </c>
      <c r="B28" s="19" t="s">
        <v>52</v>
      </c>
      <c r="C28" s="34">
        <v>9951.52</v>
      </c>
      <c r="D28" s="34">
        <v>0</v>
      </c>
      <c r="E28" s="34">
        <v>578.25</v>
      </c>
      <c r="F28" s="34">
        <v>438.85999999999996</v>
      </c>
      <c r="G28" s="34">
        <v>0</v>
      </c>
      <c r="H28" s="17">
        <f t="shared" si="0"/>
        <v>10968.630000000001</v>
      </c>
      <c r="J28" s="105">
        <v>217.92000000000002</v>
      </c>
      <c r="K28" s="106">
        <v>215.94</v>
      </c>
      <c r="M28" s="105"/>
      <c r="N28" s="105"/>
    </row>
    <row r="29" spans="1:14" ht="13.5" thickBot="1">
      <c r="A29" s="18" t="s">
        <v>53</v>
      </c>
      <c r="B29" s="19" t="s">
        <v>54</v>
      </c>
      <c r="C29" s="34">
        <v>38008.96</v>
      </c>
      <c r="D29" s="34">
        <v>0</v>
      </c>
      <c r="E29" s="34">
        <v>4338.11</v>
      </c>
      <c r="F29" s="34">
        <v>1687.4</v>
      </c>
      <c r="G29" s="34">
        <v>0</v>
      </c>
      <c r="H29" s="17">
        <f t="shared" si="0"/>
        <v>44034.47</v>
      </c>
      <c r="J29" s="105">
        <v>580.24</v>
      </c>
      <c r="K29" s="106">
        <v>566.78</v>
      </c>
      <c r="M29" s="105"/>
      <c r="N29" s="105"/>
    </row>
    <row r="30" spans="1:14" ht="13.5" thickBot="1">
      <c r="A30" s="18" t="s">
        <v>55</v>
      </c>
      <c r="B30" s="19" t="s">
        <v>56</v>
      </c>
      <c r="C30" s="34">
        <v>30856.8</v>
      </c>
      <c r="D30" s="34">
        <v>0</v>
      </c>
      <c r="E30" s="34">
        <v>836.18</v>
      </c>
      <c r="F30" s="34">
        <v>1704.9799999999998</v>
      </c>
      <c r="G30" s="34">
        <v>1910.53</v>
      </c>
      <c r="H30" s="17">
        <f t="shared" si="0"/>
        <v>35308.49</v>
      </c>
      <c r="J30" s="105">
        <v>201.76</v>
      </c>
      <c r="K30" s="106">
        <v>151.84</v>
      </c>
      <c r="M30" s="105"/>
      <c r="N30" s="105"/>
    </row>
    <row r="31" spans="1:14" ht="13.5" thickBot="1">
      <c r="A31" s="18" t="s">
        <v>57</v>
      </c>
      <c r="B31" s="19" t="s">
        <v>58</v>
      </c>
      <c r="C31" s="34">
        <v>35446.96</v>
      </c>
      <c r="D31" s="34">
        <v>0</v>
      </c>
      <c r="E31" s="34">
        <v>2074.84</v>
      </c>
      <c r="F31" s="34">
        <v>4687.719999999999</v>
      </c>
      <c r="G31" s="34">
        <v>5434.34</v>
      </c>
      <c r="H31" s="17">
        <f t="shared" si="0"/>
        <v>47643.86</v>
      </c>
      <c r="J31" s="105">
        <v>672.66</v>
      </c>
      <c r="K31" s="106">
        <v>834.35</v>
      </c>
      <c r="M31" s="105"/>
      <c r="N31" s="105"/>
    </row>
    <row r="32" spans="1:14" ht="13.5" thickBot="1">
      <c r="A32" s="18" t="s">
        <v>59</v>
      </c>
      <c r="B32" s="19" t="s">
        <v>60</v>
      </c>
      <c r="C32" s="34">
        <v>53441.78</v>
      </c>
      <c r="D32" s="34">
        <v>653.56</v>
      </c>
      <c r="E32" s="34">
        <v>2681.11</v>
      </c>
      <c r="F32" s="34">
        <v>3192.41</v>
      </c>
      <c r="G32" s="34">
        <v>14894.17</v>
      </c>
      <c r="H32" s="17">
        <f t="shared" si="0"/>
        <v>74863.03</v>
      </c>
      <c r="J32" s="105">
        <v>981.28</v>
      </c>
      <c r="K32" s="106">
        <v>942.15</v>
      </c>
      <c r="M32" s="105"/>
      <c r="N32" s="105"/>
    </row>
    <row r="33" spans="1:14" ht="13.5" thickBot="1">
      <c r="A33" s="18" t="s">
        <v>61</v>
      </c>
      <c r="B33" s="19" t="s">
        <v>62</v>
      </c>
      <c r="C33" s="34">
        <v>128695.63</v>
      </c>
      <c r="D33" s="34">
        <v>0</v>
      </c>
      <c r="E33" s="34">
        <v>16202.28</v>
      </c>
      <c r="F33" s="34">
        <v>15330.300000000007</v>
      </c>
      <c r="G33" s="34">
        <v>18597.36</v>
      </c>
      <c r="H33" s="17">
        <f t="shared" si="0"/>
        <v>178825.57</v>
      </c>
      <c r="J33" s="105">
        <v>6085.790000000001</v>
      </c>
      <c r="K33" s="106">
        <v>5998.65</v>
      </c>
      <c r="M33" s="105"/>
      <c r="N33" s="105"/>
    </row>
    <row r="34" spans="1:14" ht="13.5" thickBot="1">
      <c r="A34" s="18" t="s">
        <v>63</v>
      </c>
      <c r="B34" s="19" t="s">
        <v>64</v>
      </c>
      <c r="C34" s="34">
        <v>185984.03</v>
      </c>
      <c r="D34" s="34">
        <v>653.56</v>
      </c>
      <c r="E34" s="34">
        <v>15712.49</v>
      </c>
      <c r="F34" s="34">
        <v>22350.260000000017</v>
      </c>
      <c r="G34" s="34">
        <v>19212.55</v>
      </c>
      <c r="H34" s="17">
        <f t="shared" si="0"/>
        <v>243912.88999999998</v>
      </c>
      <c r="J34" s="105">
        <v>7857.27</v>
      </c>
      <c r="K34" s="106">
        <v>6223.01</v>
      </c>
      <c r="M34" s="105"/>
      <c r="N34" s="105"/>
    </row>
    <row r="35" spans="1:14" ht="13.5" thickBot="1">
      <c r="A35" s="18" t="s">
        <v>65</v>
      </c>
      <c r="B35" s="19" t="s">
        <v>66</v>
      </c>
      <c r="C35" s="34">
        <v>31258.21</v>
      </c>
      <c r="D35" s="34">
        <v>0</v>
      </c>
      <c r="E35" s="34">
        <v>3906.67</v>
      </c>
      <c r="F35" s="34">
        <v>1040.45</v>
      </c>
      <c r="G35" s="34">
        <v>0</v>
      </c>
      <c r="H35" s="17">
        <f t="shared" si="0"/>
        <v>36205.329999999994</v>
      </c>
      <c r="J35" s="105">
        <v>1163.1100000000001</v>
      </c>
      <c r="K35" s="106">
        <v>1438.99</v>
      </c>
      <c r="M35" s="105"/>
      <c r="N35" s="105"/>
    </row>
    <row r="36" spans="1:14" ht="13.5" thickBot="1">
      <c r="A36" s="18" t="s">
        <v>67</v>
      </c>
      <c r="B36" s="19" t="s">
        <v>68</v>
      </c>
      <c r="C36" s="34">
        <v>93028.98</v>
      </c>
      <c r="D36" s="34">
        <v>653.56</v>
      </c>
      <c r="E36" s="34">
        <v>9882.74</v>
      </c>
      <c r="F36" s="34">
        <v>5662.200000000001</v>
      </c>
      <c r="G36" s="34">
        <v>2566.46</v>
      </c>
      <c r="H36" s="17">
        <f t="shared" si="0"/>
        <v>111793.94</v>
      </c>
      <c r="J36" s="105">
        <v>4229.46</v>
      </c>
      <c r="K36" s="106">
        <v>3318.64</v>
      </c>
      <c r="M36" s="105"/>
      <c r="N36" s="105"/>
    </row>
    <row r="37" spans="1:14" ht="13.5" thickBot="1">
      <c r="A37" s="18" t="s">
        <v>69</v>
      </c>
      <c r="B37" s="19" t="s">
        <v>70</v>
      </c>
      <c r="C37" s="34">
        <v>65938.6</v>
      </c>
      <c r="D37" s="34">
        <v>0</v>
      </c>
      <c r="E37" s="34">
        <v>12161.5</v>
      </c>
      <c r="F37" s="34">
        <v>3093.87</v>
      </c>
      <c r="G37" s="34">
        <v>0</v>
      </c>
      <c r="H37" s="17">
        <f t="shared" si="0"/>
        <v>81193.97</v>
      </c>
      <c r="J37" s="105">
        <v>4545.200000000001</v>
      </c>
      <c r="K37" s="106">
        <v>3879.95</v>
      </c>
      <c r="M37" s="105"/>
      <c r="N37" s="105"/>
    </row>
    <row r="38" spans="1:14" ht="13.5" thickBot="1">
      <c r="A38" s="18" t="s">
        <v>71</v>
      </c>
      <c r="B38" s="19" t="s">
        <v>72</v>
      </c>
      <c r="C38" s="34">
        <v>414802.43</v>
      </c>
      <c r="D38" s="34">
        <v>0</v>
      </c>
      <c r="E38" s="34">
        <v>23230.46</v>
      </c>
      <c r="F38" s="34">
        <v>182366.55000000034</v>
      </c>
      <c r="G38" s="34">
        <v>451162.01</v>
      </c>
      <c r="H38" s="17">
        <f t="shared" si="0"/>
        <v>1071561.4500000004</v>
      </c>
      <c r="J38" s="105">
        <v>9557.429999999998</v>
      </c>
      <c r="K38" s="106">
        <v>9127.43</v>
      </c>
      <c r="M38" s="105"/>
      <c r="N38" s="105"/>
    </row>
    <row r="39" spans="1:14" ht="13.5" thickBot="1">
      <c r="A39" s="18" t="s">
        <v>73</v>
      </c>
      <c r="B39" s="19" t="s">
        <v>74</v>
      </c>
      <c r="C39" s="34">
        <v>13532.4</v>
      </c>
      <c r="D39" s="34">
        <v>0</v>
      </c>
      <c r="E39" s="34">
        <v>1771.62</v>
      </c>
      <c r="F39" s="34">
        <v>1316.72</v>
      </c>
      <c r="G39" s="34">
        <v>440.91</v>
      </c>
      <c r="H39" s="17">
        <f t="shared" si="0"/>
        <v>17061.65</v>
      </c>
      <c r="J39" s="105">
        <v>689.47</v>
      </c>
      <c r="K39" s="106">
        <v>601.62</v>
      </c>
      <c r="M39" s="105"/>
      <c r="N39" s="105"/>
    </row>
    <row r="40" spans="1:14" ht="13.5" thickBot="1">
      <c r="A40" s="18" t="s">
        <v>75</v>
      </c>
      <c r="B40" s="19" t="s">
        <v>76</v>
      </c>
      <c r="C40" s="34">
        <v>76040.39</v>
      </c>
      <c r="D40" s="34">
        <v>326.78</v>
      </c>
      <c r="E40" s="34">
        <v>4676.83</v>
      </c>
      <c r="F40" s="34">
        <v>2906.64</v>
      </c>
      <c r="G40" s="34">
        <v>23262.53</v>
      </c>
      <c r="H40" s="17">
        <f t="shared" si="0"/>
        <v>107213.17</v>
      </c>
      <c r="I40" s="110"/>
      <c r="J40" s="105">
        <v>1593.9</v>
      </c>
      <c r="K40" s="106">
        <v>1375.52</v>
      </c>
      <c r="M40" s="105"/>
      <c r="N40" s="105"/>
    </row>
    <row r="41" spans="1:14" ht="13.5" thickBot="1">
      <c r="A41" s="18" t="s">
        <v>77</v>
      </c>
      <c r="B41" s="19" t="s">
        <v>78</v>
      </c>
      <c r="C41" s="34">
        <v>174722.7</v>
      </c>
      <c r="D41" s="34">
        <v>326.78</v>
      </c>
      <c r="E41" s="34">
        <v>22774.31</v>
      </c>
      <c r="F41" s="34">
        <v>4114.48</v>
      </c>
      <c r="G41" s="34">
        <v>9064.85</v>
      </c>
      <c r="H41" s="17">
        <f t="shared" si="0"/>
        <v>211003.12000000002</v>
      </c>
      <c r="I41" s="110"/>
      <c r="J41" s="105">
        <v>8732.32</v>
      </c>
      <c r="K41" s="106">
        <v>7700.93</v>
      </c>
      <c r="M41" s="105"/>
      <c r="N41" s="105"/>
    </row>
    <row r="42" spans="1:14" ht="13.5" thickBot="1">
      <c r="A42" s="18" t="s">
        <v>79</v>
      </c>
      <c r="B42" s="19" t="s">
        <v>80</v>
      </c>
      <c r="C42" s="34">
        <v>75049.33</v>
      </c>
      <c r="D42" s="34">
        <v>653.56</v>
      </c>
      <c r="E42" s="34">
        <v>4878.51</v>
      </c>
      <c r="F42" s="34">
        <v>6118.3800000000065</v>
      </c>
      <c r="G42" s="34">
        <v>9848.42</v>
      </c>
      <c r="H42" s="17">
        <f t="shared" si="0"/>
        <v>96548.2</v>
      </c>
      <c r="J42" s="105">
        <v>1946.52</v>
      </c>
      <c r="K42" s="106">
        <v>1700.99</v>
      </c>
      <c r="M42" s="105"/>
      <c r="N42" s="105"/>
    </row>
    <row r="43" spans="1:14" ht="13.5" thickBot="1">
      <c r="A43" s="18" t="s">
        <v>81</v>
      </c>
      <c r="B43" s="19" t="s">
        <v>82</v>
      </c>
      <c r="C43" s="34">
        <v>56002.04</v>
      </c>
      <c r="D43" s="34">
        <v>0</v>
      </c>
      <c r="E43" s="34">
        <v>7268.28</v>
      </c>
      <c r="F43" s="34">
        <v>2385.89</v>
      </c>
      <c r="G43" s="34">
        <v>0</v>
      </c>
      <c r="H43" s="17">
        <f t="shared" si="0"/>
        <v>65656.21</v>
      </c>
      <c r="J43" s="105">
        <v>3106.54</v>
      </c>
      <c r="K43" s="106">
        <v>2347.89</v>
      </c>
      <c r="M43" s="105"/>
      <c r="N43" s="105"/>
    </row>
    <row r="44" spans="1:14" ht="13.5" thickBot="1">
      <c r="A44" s="18" t="s">
        <v>83</v>
      </c>
      <c r="B44" s="19" t="s">
        <v>84</v>
      </c>
      <c r="C44" s="34">
        <v>76616.62</v>
      </c>
      <c r="D44" s="34">
        <v>0</v>
      </c>
      <c r="E44" s="34">
        <v>5684.46</v>
      </c>
      <c r="F44" s="34">
        <v>7758.300000000006</v>
      </c>
      <c r="G44" s="34">
        <v>2538.29</v>
      </c>
      <c r="H44" s="17">
        <f t="shared" si="0"/>
        <v>92597.67</v>
      </c>
      <c r="J44" s="105">
        <v>2581.93</v>
      </c>
      <c r="K44" s="106">
        <v>2106.02</v>
      </c>
      <c r="M44" s="105"/>
      <c r="N44" s="105"/>
    </row>
    <row r="45" spans="1:14" ht="13.5" thickBot="1">
      <c r="A45" s="18" t="s">
        <v>85</v>
      </c>
      <c r="B45" s="19" t="s">
        <v>86</v>
      </c>
      <c r="C45" s="34">
        <v>33102.35</v>
      </c>
      <c r="D45" s="34">
        <v>0</v>
      </c>
      <c r="E45" s="34">
        <v>5510.96</v>
      </c>
      <c r="F45" s="34">
        <v>1485.18</v>
      </c>
      <c r="G45" s="34">
        <v>0</v>
      </c>
      <c r="H45" s="17">
        <f t="shared" si="0"/>
        <v>40098.49</v>
      </c>
      <c r="J45" s="105">
        <v>1978.62</v>
      </c>
      <c r="K45" s="106">
        <v>1688.17</v>
      </c>
      <c r="M45" s="105"/>
      <c r="N45" s="105"/>
    </row>
    <row r="46" spans="1:14" s="76" customFormat="1" ht="13.5" thickBot="1">
      <c r="A46" s="68" t="s">
        <v>87</v>
      </c>
      <c r="B46" s="69" t="s">
        <v>88</v>
      </c>
      <c r="C46" s="75">
        <v>0</v>
      </c>
      <c r="D46" s="34">
        <v>0</v>
      </c>
      <c r="E46" s="71">
        <v>0</v>
      </c>
      <c r="F46" s="76">
        <v>0</v>
      </c>
      <c r="G46" s="76">
        <v>0</v>
      </c>
      <c r="H46" s="17">
        <f t="shared" si="0"/>
        <v>0</v>
      </c>
      <c r="I46" s="75"/>
      <c r="J46" s="75">
        <v>293.63</v>
      </c>
      <c r="K46" s="76">
        <v>189.09</v>
      </c>
      <c r="N46" s="105"/>
    </row>
    <row r="47" spans="1:14" ht="13.5" thickBot="1">
      <c r="A47" s="18" t="s">
        <v>89</v>
      </c>
      <c r="B47" s="19" t="s">
        <v>90</v>
      </c>
      <c r="C47" s="34">
        <v>19201.55</v>
      </c>
      <c r="D47" s="71">
        <v>0</v>
      </c>
      <c r="E47" s="34">
        <v>544.85</v>
      </c>
      <c r="F47" s="71">
        <v>181.60999999999999</v>
      </c>
      <c r="G47" s="71">
        <v>0</v>
      </c>
      <c r="H47" s="17">
        <f t="shared" si="0"/>
        <v>19928.01</v>
      </c>
      <c r="J47" s="105">
        <v>146.34</v>
      </c>
      <c r="K47" s="106">
        <v>64.79</v>
      </c>
      <c r="L47" s="76"/>
      <c r="M47" s="75"/>
      <c r="N47" s="105"/>
    </row>
    <row r="48" spans="1:14" ht="13.5" thickBot="1">
      <c r="A48" s="18" t="s">
        <v>91</v>
      </c>
      <c r="B48" s="19" t="s">
        <v>92</v>
      </c>
      <c r="C48" s="34">
        <v>4360.15</v>
      </c>
      <c r="D48" s="34">
        <v>0</v>
      </c>
      <c r="E48" s="34">
        <v>477.7</v>
      </c>
      <c r="F48" s="34">
        <v>133.78</v>
      </c>
      <c r="G48" s="34">
        <v>0</v>
      </c>
      <c r="H48" s="17">
        <f t="shared" si="0"/>
        <v>4971.629999999999</v>
      </c>
      <c r="J48" s="105">
        <v>652.6</v>
      </c>
      <c r="K48" s="106">
        <v>668.25</v>
      </c>
      <c r="M48" s="105"/>
      <c r="N48" s="105"/>
    </row>
    <row r="49" spans="1:14" ht="13.5" thickBot="1">
      <c r="A49" s="18" t="s">
        <v>93</v>
      </c>
      <c r="B49" s="19" t="s">
        <v>94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17">
        <f t="shared" si="0"/>
        <v>0</v>
      </c>
      <c r="J49" s="105">
        <v>543.73</v>
      </c>
      <c r="K49" s="106">
        <v>421.99</v>
      </c>
      <c r="M49" s="105"/>
      <c r="N49" s="105"/>
    </row>
    <row r="50" spans="1:14" ht="13.5" thickBot="1">
      <c r="A50" s="18" t="s">
        <v>95</v>
      </c>
      <c r="B50" s="19" t="s">
        <v>96</v>
      </c>
      <c r="C50" s="34">
        <v>15814.99</v>
      </c>
      <c r="D50" s="34">
        <v>0</v>
      </c>
      <c r="E50" s="34">
        <v>991.79</v>
      </c>
      <c r="F50" s="34">
        <v>149.3</v>
      </c>
      <c r="G50" s="34">
        <v>0</v>
      </c>
      <c r="H50" s="17">
        <f t="shared" si="0"/>
        <v>16956.079999999998</v>
      </c>
      <c r="J50" s="105">
        <v>515.78</v>
      </c>
      <c r="K50" s="106">
        <v>396.1</v>
      </c>
      <c r="M50" s="105"/>
      <c r="N50" s="105"/>
    </row>
    <row r="51" spans="1:14" s="76" customFormat="1" ht="13.5" thickBot="1">
      <c r="A51" s="68" t="s">
        <v>97</v>
      </c>
      <c r="B51" s="69" t="s">
        <v>98</v>
      </c>
      <c r="C51" s="75">
        <v>0</v>
      </c>
      <c r="D51" s="34">
        <v>0</v>
      </c>
      <c r="E51" s="71">
        <v>0</v>
      </c>
      <c r="F51" s="76">
        <v>0</v>
      </c>
      <c r="G51" s="76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N51" s="105"/>
    </row>
    <row r="52" spans="1:14" ht="13.5" thickBot="1">
      <c r="A52" s="18" t="s">
        <v>99</v>
      </c>
      <c r="B52" s="19" t="s">
        <v>100</v>
      </c>
      <c r="C52" s="34">
        <v>7471.85</v>
      </c>
      <c r="D52" s="34">
        <v>0</v>
      </c>
      <c r="E52" s="34">
        <v>1428.29</v>
      </c>
      <c r="F52" s="34">
        <v>615.0300000000001</v>
      </c>
      <c r="G52" s="34">
        <v>0</v>
      </c>
      <c r="H52" s="17">
        <f t="shared" si="0"/>
        <v>9515.17</v>
      </c>
      <c r="J52" s="105">
        <v>6918.310000000001</v>
      </c>
      <c r="K52" s="106">
        <v>6241.22</v>
      </c>
      <c r="M52" s="105"/>
      <c r="N52" s="105"/>
    </row>
    <row r="53" spans="1:14" ht="13.5" thickBot="1">
      <c r="A53" s="18" t="s">
        <v>101</v>
      </c>
      <c r="B53" s="19" t="s">
        <v>102</v>
      </c>
      <c r="C53" s="34">
        <v>260161.39</v>
      </c>
      <c r="D53" s="71">
        <v>1143.73</v>
      </c>
      <c r="E53" s="117">
        <v>13670.39</v>
      </c>
      <c r="F53" s="71">
        <v>47457.54999999994</v>
      </c>
      <c r="G53" s="71">
        <v>138910.39</v>
      </c>
      <c r="H53" s="17">
        <f t="shared" si="0"/>
        <v>461343.44999999995</v>
      </c>
      <c r="J53" s="105">
        <v>8718.32</v>
      </c>
      <c r="K53" s="106">
        <v>7633.08</v>
      </c>
      <c r="L53" s="76"/>
      <c r="M53" s="75"/>
      <c r="N53" s="105"/>
    </row>
    <row r="54" spans="1:14" ht="13.5" thickBot="1">
      <c r="A54" s="18" t="s">
        <v>103</v>
      </c>
      <c r="B54" s="19" t="s">
        <v>104</v>
      </c>
      <c r="C54" s="34">
        <v>223117.33</v>
      </c>
      <c r="D54" s="34">
        <v>326.78</v>
      </c>
      <c r="E54" s="34">
        <v>18986.07</v>
      </c>
      <c r="F54" s="34">
        <v>14682.180000000013</v>
      </c>
      <c r="G54" s="34">
        <v>26891.02</v>
      </c>
      <c r="H54" s="17">
        <f t="shared" si="0"/>
        <v>284003.38</v>
      </c>
      <c r="J54" s="105">
        <v>94.41</v>
      </c>
      <c r="K54" s="106">
        <v>88.4</v>
      </c>
      <c r="M54" s="105"/>
      <c r="N54" s="105"/>
    </row>
    <row r="55" spans="1:14" ht="13.5" thickBot="1">
      <c r="A55" s="18" t="s">
        <v>105</v>
      </c>
      <c r="B55" s="19" t="s">
        <v>106</v>
      </c>
      <c r="C55" s="117">
        <v>354693.75</v>
      </c>
      <c r="D55" s="117">
        <v>980.34</v>
      </c>
      <c r="E55" s="34">
        <v>21824.93</v>
      </c>
      <c r="F55" s="117">
        <v>50139.38999999991</v>
      </c>
      <c r="G55" s="117">
        <v>156608.31</v>
      </c>
      <c r="H55" s="17">
        <f t="shared" si="0"/>
        <v>584246.72</v>
      </c>
      <c r="J55" s="105">
        <v>3670.9</v>
      </c>
      <c r="K55" s="106">
        <v>3726.23</v>
      </c>
      <c r="M55" s="105"/>
      <c r="N55" s="105"/>
    </row>
    <row r="56" spans="1:14" ht="13.5" thickBot="1">
      <c r="A56" s="18" t="s">
        <v>107</v>
      </c>
      <c r="B56" s="19" t="s">
        <v>108</v>
      </c>
      <c r="C56" s="34">
        <v>7525.94</v>
      </c>
      <c r="D56" s="34">
        <v>0</v>
      </c>
      <c r="E56" s="34">
        <v>500.44</v>
      </c>
      <c r="F56" s="34">
        <v>0</v>
      </c>
      <c r="G56" s="34">
        <v>0</v>
      </c>
      <c r="H56" s="17">
        <f t="shared" si="0"/>
        <v>8026.379999999999</v>
      </c>
      <c r="J56" s="105">
        <v>1346.48</v>
      </c>
      <c r="K56" s="106">
        <v>1113.09</v>
      </c>
      <c r="M56" s="105"/>
      <c r="N56" s="105"/>
    </row>
    <row r="57" spans="1:14" ht="13.5" thickBot="1">
      <c r="A57" s="18" t="s">
        <v>109</v>
      </c>
      <c r="B57" s="19" t="s">
        <v>110</v>
      </c>
      <c r="C57" s="34">
        <v>230476.47</v>
      </c>
      <c r="D57" s="34">
        <v>653.56</v>
      </c>
      <c r="E57" s="34">
        <v>11249.83</v>
      </c>
      <c r="F57" s="117">
        <v>20167.790000000008</v>
      </c>
      <c r="G57" s="117">
        <v>57640.81</v>
      </c>
      <c r="H57" s="17">
        <f t="shared" si="0"/>
        <v>320188.46</v>
      </c>
      <c r="J57" s="105">
        <v>0</v>
      </c>
      <c r="K57" s="106">
        <v>0</v>
      </c>
      <c r="M57" s="105"/>
      <c r="N57" s="105"/>
    </row>
    <row r="58" spans="1:14" ht="13.5" thickBot="1">
      <c r="A58" s="18" t="s">
        <v>111</v>
      </c>
      <c r="B58" s="19" t="s">
        <v>112</v>
      </c>
      <c r="C58" s="34">
        <v>82726.47</v>
      </c>
      <c r="D58" s="34">
        <v>653.56</v>
      </c>
      <c r="E58" s="34">
        <v>3122.38</v>
      </c>
      <c r="F58" s="34">
        <v>30417.46000000001</v>
      </c>
      <c r="G58" s="34">
        <v>58285.6</v>
      </c>
      <c r="H58" s="17">
        <f t="shared" si="0"/>
        <v>175205.47</v>
      </c>
      <c r="J58" s="105">
        <v>460.31</v>
      </c>
      <c r="K58" s="106">
        <v>512.8</v>
      </c>
      <c r="M58" s="105"/>
      <c r="N58" s="105"/>
    </row>
    <row r="59" spans="1:14" ht="13.5" thickBot="1">
      <c r="A59" s="18" t="s">
        <v>113</v>
      </c>
      <c r="B59" s="19" t="s">
        <v>114</v>
      </c>
      <c r="C59" s="34">
        <v>1381.69</v>
      </c>
      <c r="D59" s="34">
        <v>0</v>
      </c>
      <c r="E59" s="34">
        <v>0</v>
      </c>
      <c r="F59" s="34">
        <v>0</v>
      </c>
      <c r="G59" s="34">
        <v>1157.82</v>
      </c>
      <c r="H59" s="17">
        <f t="shared" si="0"/>
        <v>2539.51</v>
      </c>
      <c r="J59" s="105">
        <v>896.59</v>
      </c>
      <c r="K59" s="106">
        <v>482.06</v>
      </c>
      <c r="M59" s="105"/>
      <c r="N59" s="105"/>
    </row>
    <row r="60" spans="1:14" ht="13.5" thickBot="1">
      <c r="A60" s="18" t="s">
        <v>115</v>
      </c>
      <c r="B60" s="19" t="s">
        <v>116</v>
      </c>
      <c r="C60" s="34">
        <v>2869.24</v>
      </c>
      <c r="D60" s="34">
        <v>0</v>
      </c>
      <c r="E60" s="34">
        <v>76.46</v>
      </c>
      <c r="F60" s="34">
        <v>0</v>
      </c>
      <c r="G60" s="34">
        <v>0</v>
      </c>
      <c r="H60" s="17">
        <f t="shared" si="0"/>
        <v>2945.7</v>
      </c>
      <c r="J60" s="105">
        <v>535.64</v>
      </c>
      <c r="K60" s="106">
        <v>381.82</v>
      </c>
      <c r="M60" s="105"/>
      <c r="N60" s="105"/>
    </row>
    <row r="61" spans="1:14" ht="13.5" thickBot="1">
      <c r="A61" s="18" t="s">
        <v>117</v>
      </c>
      <c r="B61" s="19" t="s">
        <v>118</v>
      </c>
      <c r="C61" s="34">
        <v>46747.26</v>
      </c>
      <c r="D61" s="34">
        <v>0</v>
      </c>
      <c r="E61" s="34">
        <v>1575.31</v>
      </c>
      <c r="F61" s="34">
        <v>196.57</v>
      </c>
      <c r="G61" s="34">
        <v>0</v>
      </c>
      <c r="H61" s="17">
        <f t="shared" si="0"/>
        <v>48519.14</v>
      </c>
      <c r="J61" s="105">
        <v>1119.78</v>
      </c>
      <c r="K61" s="106">
        <v>1180.79</v>
      </c>
      <c r="M61" s="105"/>
      <c r="N61" s="105"/>
    </row>
    <row r="62" spans="1:14" ht="13.5" thickBot="1">
      <c r="A62" s="24" t="s">
        <v>119</v>
      </c>
      <c r="B62" s="25" t="s">
        <v>120</v>
      </c>
      <c r="C62" s="34">
        <v>7988.44</v>
      </c>
      <c r="D62" s="34">
        <v>0</v>
      </c>
      <c r="E62" s="34">
        <v>622.15</v>
      </c>
      <c r="F62" s="34">
        <v>0</v>
      </c>
      <c r="G62" s="34">
        <v>0</v>
      </c>
      <c r="H62" s="17">
        <f t="shared" si="0"/>
        <v>8610.59</v>
      </c>
      <c r="J62" s="105">
        <v>737.38</v>
      </c>
      <c r="K62" s="106">
        <v>625.38</v>
      </c>
      <c r="M62" s="105"/>
      <c r="N62" s="105"/>
    </row>
    <row r="63" spans="1:14" ht="13.5" thickBot="1">
      <c r="A63" s="26" t="s">
        <v>121</v>
      </c>
      <c r="B63" s="27" t="s">
        <v>122</v>
      </c>
      <c r="C63" s="34">
        <v>19490.06</v>
      </c>
      <c r="D63" s="34">
        <v>0</v>
      </c>
      <c r="E63" s="34">
        <v>3209.33</v>
      </c>
      <c r="F63" s="34">
        <v>1588.3899999999996</v>
      </c>
      <c r="G63" s="34">
        <v>0</v>
      </c>
      <c r="H63" s="17">
        <f t="shared" si="0"/>
        <v>24287.78</v>
      </c>
      <c r="J63" s="105">
        <v>586.85</v>
      </c>
      <c r="K63" s="106">
        <v>350.3</v>
      </c>
      <c r="M63" s="105"/>
      <c r="N63" s="105"/>
    </row>
    <row r="64" spans="1:14" ht="13.5" thickBot="1">
      <c r="A64" s="26" t="s">
        <v>123</v>
      </c>
      <c r="B64" s="27" t="s">
        <v>124</v>
      </c>
      <c r="C64" s="34">
        <v>9036.66</v>
      </c>
      <c r="D64" s="34">
        <v>0</v>
      </c>
      <c r="E64" s="34">
        <v>1366.59</v>
      </c>
      <c r="F64" s="34">
        <v>322.49</v>
      </c>
      <c r="G64" s="34">
        <v>0</v>
      </c>
      <c r="H64" s="17">
        <f t="shared" si="0"/>
        <v>10725.74</v>
      </c>
      <c r="J64" s="105">
        <v>3109.58</v>
      </c>
      <c r="K64" s="106">
        <v>2846.75</v>
      </c>
      <c r="M64" s="105"/>
      <c r="N64" s="105"/>
    </row>
    <row r="65" spans="1:14" ht="13.5" thickBot="1">
      <c r="A65" s="26" t="s">
        <v>125</v>
      </c>
      <c r="B65" s="27" t="s">
        <v>126</v>
      </c>
      <c r="C65" s="34">
        <v>11407.49</v>
      </c>
      <c r="D65" s="34">
        <v>326.78</v>
      </c>
      <c r="E65" s="34">
        <v>2327.2</v>
      </c>
      <c r="F65" s="34">
        <v>1666.8799999999997</v>
      </c>
      <c r="G65" s="34">
        <v>868.26</v>
      </c>
      <c r="H65" s="17">
        <f t="shared" si="0"/>
        <v>16596.61</v>
      </c>
      <c r="J65" s="105">
        <v>19.85</v>
      </c>
      <c r="K65" s="106">
        <v>10.58</v>
      </c>
      <c r="M65" s="105"/>
      <c r="N65" s="105"/>
    </row>
    <row r="66" spans="1:14" s="76" customFormat="1" ht="13.5" thickBot="1">
      <c r="A66" s="77" t="s">
        <v>127</v>
      </c>
      <c r="B66" s="78" t="s">
        <v>128</v>
      </c>
      <c r="C66" s="75">
        <v>0</v>
      </c>
      <c r="D66" s="76">
        <v>0</v>
      </c>
      <c r="E66" s="124">
        <v>0</v>
      </c>
      <c r="F66" s="76">
        <v>0</v>
      </c>
      <c r="G66" s="76">
        <v>0</v>
      </c>
      <c r="H66" s="17">
        <f t="shared" si="0"/>
        <v>0</v>
      </c>
      <c r="I66" s="75"/>
      <c r="J66" s="75">
        <v>922.33</v>
      </c>
      <c r="K66" s="76">
        <v>887.39</v>
      </c>
      <c r="N66" s="105"/>
    </row>
    <row r="67" spans="1:14" ht="13.5" thickBot="1">
      <c r="A67" s="26" t="s">
        <v>129</v>
      </c>
      <c r="B67" s="27" t="s">
        <v>130</v>
      </c>
      <c r="C67" s="34">
        <v>46280.49</v>
      </c>
      <c r="D67" s="34">
        <v>326.78</v>
      </c>
      <c r="E67" s="34">
        <v>6747.81</v>
      </c>
      <c r="F67" s="34">
        <v>1316.3799999999997</v>
      </c>
      <c r="G67" s="34">
        <v>133.35</v>
      </c>
      <c r="H67" s="17">
        <f t="shared" si="0"/>
        <v>54804.80999999999</v>
      </c>
      <c r="J67" s="105">
        <v>118.84</v>
      </c>
      <c r="K67" s="106">
        <v>184.9</v>
      </c>
      <c r="M67" s="105"/>
      <c r="N67" s="105"/>
    </row>
    <row r="68" spans="1:14" ht="13.5" thickBot="1">
      <c r="A68" s="26" t="s">
        <v>131</v>
      </c>
      <c r="B68" s="27" t="s">
        <v>132</v>
      </c>
      <c r="C68" s="34">
        <v>15266.74</v>
      </c>
      <c r="D68" s="34">
        <v>0</v>
      </c>
      <c r="E68" s="34">
        <v>111.27</v>
      </c>
      <c r="F68" s="34">
        <v>0</v>
      </c>
      <c r="G68" s="34">
        <v>1749.64</v>
      </c>
      <c r="H68" s="17">
        <f aca="true" t="shared" si="1" ref="H68:H88">C68+D68+E68+F68+G68</f>
        <v>17127.65</v>
      </c>
      <c r="J68" s="105">
        <v>411.25</v>
      </c>
      <c r="K68" s="106">
        <v>587.79</v>
      </c>
      <c r="M68" s="105"/>
      <c r="N68" s="105"/>
    </row>
    <row r="69" spans="1:14" ht="13.5" thickBot="1">
      <c r="A69" s="28" t="s">
        <v>133</v>
      </c>
      <c r="B69" s="29" t="s">
        <v>134</v>
      </c>
      <c r="C69" s="117">
        <v>13212.02</v>
      </c>
      <c r="D69" s="124">
        <v>0</v>
      </c>
      <c r="E69" s="117">
        <v>2496.64</v>
      </c>
      <c r="F69" s="124">
        <v>198.47</v>
      </c>
      <c r="G69" s="124">
        <v>0</v>
      </c>
      <c r="H69" s="17">
        <f t="shared" si="1"/>
        <v>15907.13</v>
      </c>
      <c r="J69" s="105">
        <v>143.28</v>
      </c>
      <c r="K69" s="106">
        <v>146.23</v>
      </c>
      <c r="L69" s="76"/>
      <c r="M69" s="75"/>
      <c r="N69" s="105"/>
    </row>
    <row r="70" spans="1:14" ht="13.5" thickBot="1">
      <c r="A70" s="28" t="s">
        <v>135</v>
      </c>
      <c r="B70" s="30" t="s">
        <v>136</v>
      </c>
      <c r="C70" s="34">
        <v>22371.76</v>
      </c>
      <c r="D70" s="34">
        <v>0</v>
      </c>
      <c r="E70" s="34">
        <v>585.63</v>
      </c>
      <c r="F70" s="34">
        <v>3852.3500000000004</v>
      </c>
      <c r="G70" s="34">
        <v>2290.85</v>
      </c>
      <c r="H70" s="17">
        <f t="shared" si="1"/>
        <v>29100.589999999997</v>
      </c>
      <c r="J70" s="105">
        <v>503.43</v>
      </c>
      <c r="K70" s="106">
        <v>372.5</v>
      </c>
      <c r="M70" s="105"/>
      <c r="N70" s="105"/>
    </row>
    <row r="71" spans="1:14" ht="13.5" thickBot="1">
      <c r="A71" s="26" t="s">
        <v>137</v>
      </c>
      <c r="B71" s="27" t="s">
        <v>138</v>
      </c>
      <c r="C71" s="34">
        <v>20080.52</v>
      </c>
      <c r="D71" s="34">
        <v>0</v>
      </c>
      <c r="E71" s="34">
        <v>1592.57</v>
      </c>
      <c r="F71" s="34">
        <v>66.18</v>
      </c>
      <c r="G71" s="34">
        <v>10920.44</v>
      </c>
      <c r="H71" s="17">
        <f t="shared" si="1"/>
        <v>32659.71</v>
      </c>
      <c r="J71" s="105">
        <v>195.49</v>
      </c>
      <c r="K71" s="106">
        <v>242.19</v>
      </c>
      <c r="M71" s="105"/>
      <c r="N71" s="105"/>
    </row>
    <row r="72" spans="1:14" ht="13.5" thickBot="1">
      <c r="A72" s="26" t="s">
        <v>139</v>
      </c>
      <c r="B72" s="27" t="s">
        <v>140</v>
      </c>
      <c r="C72" s="34">
        <v>37661.35</v>
      </c>
      <c r="D72" s="117">
        <v>0</v>
      </c>
      <c r="E72" s="34">
        <v>578.54</v>
      </c>
      <c r="F72" s="117">
        <v>877.4400000000004</v>
      </c>
      <c r="G72" s="117">
        <v>103.43</v>
      </c>
      <c r="H72" s="17">
        <f t="shared" si="1"/>
        <v>39220.76</v>
      </c>
      <c r="J72" s="105">
        <v>975.61</v>
      </c>
      <c r="K72" s="106">
        <v>1354.85</v>
      </c>
      <c r="M72" s="105"/>
      <c r="N72" s="105"/>
    </row>
    <row r="73" spans="1:14" ht="13.5" thickBot="1">
      <c r="A73" s="26" t="s">
        <v>141</v>
      </c>
      <c r="B73" s="27" t="s">
        <v>142</v>
      </c>
      <c r="C73" s="120">
        <v>45327.09</v>
      </c>
      <c r="D73" s="34">
        <v>0</v>
      </c>
      <c r="E73" s="34">
        <v>1275.42</v>
      </c>
      <c r="F73" s="34">
        <v>4019.07</v>
      </c>
      <c r="G73" s="34">
        <v>1238.89</v>
      </c>
      <c r="H73" s="17">
        <f t="shared" si="1"/>
        <v>51860.469999999994</v>
      </c>
      <c r="J73" s="105">
        <v>1136.65</v>
      </c>
      <c r="K73" s="106">
        <v>701.65</v>
      </c>
      <c r="M73" s="105"/>
      <c r="N73" s="105"/>
    </row>
    <row r="74" spans="1:14" ht="13.5" thickBot="1">
      <c r="A74" s="26" t="s">
        <v>143</v>
      </c>
      <c r="B74" s="27" t="s">
        <v>144</v>
      </c>
      <c r="C74" s="34">
        <v>4054.85</v>
      </c>
      <c r="D74" s="34">
        <v>0</v>
      </c>
      <c r="E74" s="34">
        <v>605.22</v>
      </c>
      <c r="F74" s="34">
        <v>5368.69</v>
      </c>
      <c r="G74" s="34">
        <v>0</v>
      </c>
      <c r="H74" s="17">
        <f t="shared" si="1"/>
        <v>10028.759999999998</v>
      </c>
      <c r="J74" s="105">
        <v>1764.31</v>
      </c>
      <c r="K74" s="106">
        <v>1945.6</v>
      </c>
      <c r="M74" s="105"/>
      <c r="N74" s="105"/>
    </row>
    <row r="75" spans="1:14" ht="13.5" thickBot="1">
      <c r="A75" s="26" t="s">
        <v>145</v>
      </c>
      <c r="B75" s="27" t="s">
        <v>146</v>
      </c>
      <c r="C75" s="34">
        <v>21849.91</v>
      </c>
      <c r="D75" s="34">
        <v>0</v>
      </c>
      <c r="E75" s="34">
        <v>2614.97</v>
      </c>
      <c r="F75" s="117">
        <v>1079.8300000000002</v>
      </c>
      <c r="G75" s="117">
        <v>0</v>
      </c>
      <c r="H75" s="17">
        <f t="shared" si="1"/>
        <v>25544.710000000003</v>
      </c>
      <c r="J75" s="105">
        <v>6336.430000000001</v>
      </c>
      <c r="K75" s="106">
        <v>5199.17</v>
      </c>
      <c r="M75" s="105"/>
      <c r="N75" s="105"/>
    </row>
    <row r="76" spans="1:14" ht="13.5" thickBot="1">
      <c r="A76" s="31" t="s">
        <v>147</v>
      </c>
      <c r="B76" s="32" t="s">
        <v>148</v>
      </c>
      <c r="C76" s="34">
        <v>18761.1</v>
      </c>
      <c r="D76" s="34">
        <v>0</v>
      </c>
      <c r="E76" s="34">
        <v>2609.25</v>
      </c>
      <c r="F76" s="34">
        <v>296.57</v>
      </c>
      <c r="G76" s="34">
        <v>0</v>
      </c>
      <c r="H76" s="17">
        <f t="shared" si="1"/>
        <v>21666.92</v>
      </c>
      <c r="J76" s="105">
        <v>1520.35</v>
      </c>
      <c r="K76" s="106">
        <v>1365.15</v>
      </c>
      <c r="M76" s="105"/>
      <c r="N76" s="105"/>
    </row>
    <row r="77" spans="1:14" s="76" customFormat="1" ht="13.5" thickBot="1">
      <c r="A77" s="79" t="s">
        <v>149</v>
      </c>
      <c r="B77" s="80" t="s">
        <v>150</v>
      </c>
      <c r="C77" s="75">
        <v>0</v>
      </c>
      <c r="D77" s="76">
        <v>0</v>
      </c>
      <c r="E77" s="124">
        <v>0</v>
      </c>
      <c r="F77" s="76">
        <v>0</v>
      </c>
      <c r="G77" s="76">
        <v>0</v>
      </c>
      <c r="H77" s="17">
        <f t="shared" si="1"/>
        <v>0</v>
      </c>
      <c r="I77" s="75"/>
      <c r="J77" s="75">
        <v>0</v>
      </c>
      <c r="K77" s="76">
        <v>0</v>
      </c>
      <c r="N77" s="105"/>
    </row>
    <row r="78" spans="1:14" ht="13.5" thickBot="1">
      <c r="A78" s="31" t="s">
        <v>151</v>
      </c>
      <c r="B78" s="30" t="s">
        <v>152</v>
      </c>
      <c r="C78" s="34">
        <v>32943.08</v>
      </c>
      <c r="D78" s="34">
        <v>0</v>
      </c>
      <c r="E78" s="34">
        <v>5468.19</v>
      </c>
      <c r="F78" s="34">
        <v>807.0699999999999</v>
      </c>
      <c r="G78" s="34">
        <v>3347.26</v>
      </c>
      <c r="H78" s="17">
        <f t="shared" si="1"/>
        <v>42565.600000000006</v>
      </c>
      <c r="J78" s="105">
        <v>945.1999999999999</v>
      </c>
      <c r="K78" s="106">
        <v>902.72</v>
      </c>
      <c r="M78" s="105"/>
      <c r="N78" s="105"/>
    </row>
    <row r="79" spans="1:14" ht="13.5" thickBot="1">
      <c r="A79" s="35" t="s">
        <v>153</v>
      </c>
      <c r="B79" s="36" t="s">
        <v>154</v>
      </c>
      <c r="C79" s="34">
        <v>155502.15</v>
      </c>
      <c r="D79" s="34">
        <v>326.78</v>
      </c>
      <c r="E79" s="34">
        <v>20807.5</v>
      </c>
      <c r="F79" s="34">
        <v>9500.150000000003</v>
      </c>
      <c r="G79" s="34">
        <v>7376.36</v>
      </c>
      <c r="H79" s="17">
        <f t="shared" si="1"/>
        <v>193512.93999999997</v>
      </c>
      <c r="J79" s="105">
        <v>477.84</v>
      </c>
      <c r="K79" s="106">
        <v>307.66</v>
      </c>
      <c r="M79" s="105"/>
      <c r="N79" s="105"/>
    </row>
    <row r="80" spans="1:14" ht="13.5" thickBot="1">
      <c r="A80" s="37" t="s">
        <v>155</v>
      </c>
      <c r="B80" s="38" t="s">
        <v>156</v>
      </c>
      <c r="C80" s="34">
        <v>17635.51</v>
      </c>
      <c r="D80" s="34">
        <v>0</v>
      </c>
      <c r="E80" s="34">
        <v>4303.03</v>
      </c>
      <c r="F80" s="34">
        <v>450.53999999999996</v>
      </c>
      <c r="G80" s="34">
        <v>0</v>
      </c>
      <c r="H80" s="17">
        <f t="shared" si="1"/>
        <v>22389.079999999998</v>
      </c>
      <c r="J80" s="105">
        <v>504.87</v>
      </c>
      <c r="K80" s="106">
        <v>364.51</v>
      </c>
      <c r="M80" s="105"/>
      <c r="N80" s="105"/>
    </row>
    <row r="81" spans="1:14" s="76" customFormat="1" ht="13.5" thickBot="1">
      <c r="A81" s="115" t="s">
        <v>157</v>
      </c>
      <c r="B81" s="78" t="s">
        <v>158</v>
      </c>
      <c r="C81" s="117">
        <v>0</v>
      </c>
      <c r="D81" s="124">
        <v>0</v>
      </c>
      <c r="E81" s="117">
        <v>0</v>
      </c>
      <c r="F81" s="124">
        <v>0</v>
      </c>
      <c r="G81" s="124">
        <v>0</v>
      </c>
      <c r="H81" s="17">
        <f t="shared" si="1"/>
        <v>0</v>
      </c>
      <c r="I81" s="75"/>
      <c r="J81" s="75">
        <v>825.56</v>
      </c>
      <c r="K81" s="76">
        <v>683.28</v>
      </c>
      <c r="M81" s="75"/>
      <c r="N81" s="105"/>
    </row>
    <row r="82" spans="1:14" ht="13.5" thickBot="1">
      <c r="A82" s="41" t="s">
        <v>159</v>
      </c>
      <c r="B82" s="29" t="s">
        <v>160</v>
      </c>
      <c r="C82" s="34">
        <v>35621.54</v>
      </c>
      <c r="D82" s="34">
        <v>0</v>
      </c>
      <c r="E82" s="34">
        <v>3961.21</v>
      </c>
      <c r="F82" s="34">
        <v>1551.4399999999996</v>
      </c>
      <c r="G82" s="34">
        <v>4050.15</v>
      </c>
      <c r="H82" s="17">
        <f t="shared" si="1"/>
        <v>45184.340000000004</v>
      </c>
      <c r="J82" s="105">
        <v>439.64</v>
      </c>
      <c r="K82" s="106">
        <v>228.07</v>
      </c>
      <c r="M82" s="105"/>
      <c r="N82" s="105"/>
    </row>
    <row r="83" spans="1:14" ht="13.5" thickBot="1">
      <c r="A83" s="41" t="s">
        <v>161</v>
      </c>
      <c r="B83" s="42" t="s">
        <v>162</v>
      </c>
      <c r="C83" s="34">
        <v>16316.06</v>
      </c>
      <c r="D83" s="34">
        <v>0</v>
      </c>
      <c r="E83" s="34">
        <v>568.32</v>
      </c>
      <c r="F83" s="34">
        <v>488.12</v>
      </c>
      <c r="G83" s="34">
        <v>7034.46</v>
      </c>
      <c r="H83" s="17">
        <f t="shared" si="1"/>
        <v>24406.96</v>
      </c>
      <c r="J83" s="105">
        <v>0</v>
      </c>
      <c r="K83" s="106">
        <v>33.36</v>
      </c>
      <c r="M83" s="105"/>
      <c r="N83" s="105"/>
    </row>
    <row r="84" spans="1:14" ht="13.5" thickBot="1">
      <c r="A84" s="41" t="s">
        <v>163</v>
      </c>
      <c r="B84" s="43" t="s">
        <v>164</v>
      </c>
      <c r="C84" s="34">
        <v>11817.55</v>
      </c>
      <c r="D84" s="34">
        <v>0</v>
      </c>
      <c r="E84" s="34">
        <v>1384.29</v>
      </c>
      <c r="F84" s="34">
        <v>942.8799999999999</v>
      </c>
      <c r="G84" s="34">
        <v>1590.79</v>
      </c>
      <c r="H84" s="17">
        <f t="shared" si="1"/>
        <v>15735.509999999998</v>
      </c>
      <c r="J84" s="105">
        <v>170983.7</v>
      </c>
      <c r="K84" s="106">
        <v>155851.08</v>
      </c>
      <c r="N84" s="105"/>
    </row>
    <row r="85" spans="1:14" ht="13.5" thickBot="1">
      <c r="A85" s="44" t="s">
        <v>165</v>
      </c>
      <c r="B85" s="45" t="s">
        <v>166</v>
      </c>
      <c r="C85" s="34">
        <v>16436.54</v>
      </c>
      <c r="D85" s="117">
        <v>0</v>
      </c>
      <c r="E85" s="34">
        <v>2933.14</v>
      </c>
      <c r="F85" s="117">
        <v>1519.8299999999997</v>
      </c>
      <c r="G85" s="117">
        <v>0</v>
      </c>
      <c r="H85" s="17">
        <f t="shared" si="1"/>
        <v>20889.51</v>
      </c>
      <c r="J85" s="105"/>
      <c r="L85" s="76"/>
      <c r="M85" s="76"/>
      <c r="N85" s="105"/>
    </row>
    <row r="86" spans="1:14" ht="13.5" thickBot="1">
      <c r="A86" s="44" t="s">
        <v>167</v>
      </c>
      <c r="B86" s="46" t="s">
        <v>168</v>
      </c>
      <c r="C86" s="120">
        <v>4976.03</v>
      </c>
      <c r="D86" s="34">
        <v>0</v>
      </c>
      <c r="E86" s="34">
        <v>769.58</v>
      </c>
      <c r="F86" s="34">
        <v>69.85000000000001</v>
      </c>
      <c r="G86" s="34">
        <v>0</v>
      </c>
      <c r="H86" s="17">
        <f t="shared" si="1"/>
        <v>5815.46</v>
      </c>
      <c r="J86" s="105"/>
      <c r="N86" s="105"/>
    </row>
    <row r="87" spans="1:14" ht="13.5" thickBot="1">
      <c r="A87" s="44" t="s">
        <v>191</v>
      </c>
      <c r="B87" s="56" t="s">
        <v>192</v>
      </c>
      <c r="C87" s="121">
        <v>1030.43</v>
      </c>
      <c r="D87" s="121">
        <v>0</v>
      </c>
      <c r="E87" s="121">
        <v>177.76</v>
      </c>
      <c r="F87" s="121">
        <v>11.09</v>
      </c>
      <c r="G87" s="121">
        <v>0</v>
      </c>
      <c r="H87" s="65">
        <f t="shared" si="1"/>
        <v>1219.28</v>
      </c>
      <c r="J87" s="105"/>
      <c r="N87" s="105"/>
    </row>
    <row r="88" spans="1:14" ht="13.5" thickBot="1">
      <c r="A88" s="50"/>
      <c r="B88" s="50" t="s">
        <v>169</v>
      </c>
      <c r="C88" s="122">
        <v>6388906.95</v>
      </c>
      <c r="D88" s="123">
        <v>17482.73</v>
      </c>
      <c r="E88" s="123">
        <v>459433.47</v>
      </c>
      <c r="F88" s="123">
        <v>717173.19</v>
      </c>
      <c r="G88" s="123">
        <v>1612786.91</v>
      </c>
      <c r="H88" s="67">
        <f t="shared" si="1"/>
        <v>9195783.25</v>
      </c>
      <c r="J88" s="105"/>
      <c r="N88" s="105"/>
    </row>
    <row r="90" ht="12.75">
      <c r="H90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H96" sqref="H96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17" hidden="1" customWidth="1"/>
    <col min="4" max="4" width="14.7109375" style="117" customWidth="1"/>
    <col min="5" max="5" width="12.8515625" style="117" customWidth="1"/>
    <col min="6" max="6" width="14.140625" style="117" customWidth="1"/>
    <col min="7" max="7" width="13.7109375" style="117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4" width="11.140625" style="106" customWidth="1"/>
    <col min="15" max="16384" width="9.140625" style="106" customWidth="1"/>
  </cols>
  <sheetData>
    <row r="1" spans="1:7" ht="13.5" thickBot="1">
      <c r="A1" s="1" t="s">
        <v>0</v>
      </c>
      <c r="D1" s="2" t="s">
        <v>242</v>
      </c>
      <c r="E1" s="2"/>
      <c r="F1" s="2"/>
      <c r="G1" s="2"/>
    </row>
    <row r="2" spans="1:8" ht="13.5" thickBot="1">
      <c r="A2" s="4" t="s">
        <v>1</v>
      </c>
      <c r="B2" s="5" t="s">
        <v>2</v>
      </c>
      <c r="C2" s="131"/>
      <c r="D2" s="131"/>
      <c r="E2" s="131"/>
      <c r="F2" s="132"/>
      <c r="G2" s="132"/>
      <c r="H2" s="133"/>
    </row>
    <row r="3" spans="1:9" s="108" customFormat="1" ht="48.75" customHeight="1" thickBot="1">
      <c r="A3" s="6"/>
      <c r="B3" s="7"/>
      <c r="C3" s="8" t="s">
        <v>236</v>
      </c>
      <c r="D3" s="55" t="s">
        <v>243</v>
      </c>
      <c r="E3" s="55" t="s">
        <v>244</v>
      </c>
      <c r="F3" s="9" t="s">
        <v>245</v>
      </c>
      <c r="G3" s="9" t="s">
        <v>246</v>
      </c>
      <c r="H3" s="9" t="s">
        <v>247</v>
      </c>
      <c r="I3" s="107"/>
    </row>
    <row r="4" spans="1:14" ht="13.5" thickBot="1">
      <c r="A4" s="12" t="s">
        <v>3</v>
      </c>
      <c r="B4" s="13" t="s">
        <v>4</v>
      </c>
      <c r="C4" s="34"/>
      <c r="D4" s="34">
        <v>0</v>
      </c>
      <c r="E4" s="34">
        <v>783.53</v>
      </c>
      <c r="F4" s="34">
        <v>1062.6799999999998</v>
      </c>
      <c r="G4" s="34">
        <v>799.01</v>
      </c>
      <c r="H4" s="17">
        <f aca="true" t="shared" si="0" ref="H4:H67">C4+D4+E4+F4+G4</f>
        <v>2645.22</v>
      </c>
      <c r="J4" s="105">
        <v>550.56</v>
      </c>
      <c r="K4" s="106">
        <v>650.05</v>
      </c>
      <c r="M4" s="105"/>
      <c r="N4" s="105"/>
    </row>
    <row r="5" spans="1:14" ht="13.5" thickBot="1">
      <c r="A5" s="18" t="s">
        <v>5</v>
      </c>
      <c r="B5" s="19" t="s">
        <v>6</v>
      </c>
      <c r="C5" s="34"/>
      <c r="D5" s="34">
        <v>0</v>
      </c>
      <c r="E5" s="34">
        <v>335.91</v>
      </c>
      <c r="F5" s="34">
        <v>245.34</v>
      </c>
      <c r="G5" s="34">
        <v>224.23</v>
      </c>
      <c r="H5" s="17">
        <f t="shared" si="0"/>
        <v>805.48</v>
      </c>
      <c r="J5" s="105">
        <v>414.57</v>
      </c>
      <c r="K5" s="106">
        <v>205.78</v>
      </c>
      <c r="M5" s="105"/>
      <c r="N5" s="105"/>
    </row>
    <row r="6" spans="1:14" ht="13.5" thickBot="1">
      <c r="A6" s="18" t="s">
        <v>7</v>
      </c>
      <c r="B6" s="19" t="s">
        <v>8</v>
      </c>
      <c r="C6" s="34"/>
      <c r="D6" s="34">
        <v>326.78</v>
      </c>
      <c r="E6" s="34">
        <v>1466.98</v>
      </c>
      <c r="F6" s="34">
        <v>348.33</v>
      </c>
      <c r="G6" s="34">
        <v>1340.25</v>
      </c>
      <c r="H6" s="17">
        <f t="shared" si="0"/>
        <v>3482.34</v>
      </c>
      <c r="J6" s="105">
        <v>1201.29</v>
      </c>
      <c r="K6" s="106">
        <v>1028.72</v>
      </c>
      <c r="M6" s="105"/>
      <c r="N6" s="105"/>
    </row>
    <row r="7" spans="1:14" ht="13.5" thickBot="1">
      <c r="A7" s="18" t="s">
        <v>9</v>
      </c>
      <c r="B7" s="19" t="s">
        <v>10</v>
      </c>
      <c r="C7" s="34"/>
      <c r="D7" s="34">
        <v>0</v>
      </c>
      <c r="E7" s="34">
        <v>945.86</v>
      </c>
      <c r="F7" s="34">
        <v>1477.03</v>
      </c>
      <c r="G7" s="34">
        <v>1219.47</v>
      </c>
      <c r="H7" s="17">
        <f t="shared" si="0"/>
        <v>3642.3599999999997</v>
      </c>
      <c r="J7" s="105">
        <v>810.46</v>
      </c>
      <c r="K7" s="106">
        <v>556.06</v>
      </c>
      <c r="M7" s="105"/>
      <c r="N7" s="105"/>
    </row>
    <row r="8" spans="1:14" ht="13.5" thickBot="1">
      <c r="A8" s="18" t="s">
        <v>11</v>
      </c>
      <c r="B8" s="19" t="s">
        <v>12</v>
      </c>
      <c r="C8" s="34"/>
      <c r="D8" s="34">
        <v>2287.46</v>
      </c>
      <c r="E8" s="34">
        <v>12540.41</v>
      </c>
      <c r="F8" s="34">
        <v>33859.86000000002</v>
      </c>
      <c r="G8" s="34">
        <v>23367.38</v>
      </c>
      <c r="H8" s="17">
        <f t="shared" si="0"/>
        <v>72055.11000000003</v>
      </c>
      <c r="J8" s="105">
        <v>11517.970000000001</v>
      </c>
      <c r="K8" s="106">
        <v>10708.89</v>
      </c>
      <c r="M8" s="105"/>
      <c r="N8" s="105"/>
    </row>
    <row r="9" spans="1:14" ht="13.5" thickBot="1">
      <c r="A9" s="18" t="s">
        <v>13</v>
      </c>
      <c r="B9" s="19" t="s">
        <v>14</v>
      </c>
      <c r="C9" s="34"/>
      <c r="D9" s="34">
        <v>0</v>
      </c>
      <c r="E9" s="34">
        <v>106.13</v>
      </c>
      <c r="F9" s="34">
        <v>2745.85</v>
      </c>
      <c r="G9" s="34">
        <v>1281.04</v>
      </c>
      <c r="H9" s="17">
        <f t="shared" si="0"/>
        <v>4133.02</v>
      </c>
      <c r="J9" s="105">
        <v>185.17</v>
      </c>
      <c r="K9" s="106">
        <v>123.32</v>
      </c>
      <c r="M9" s="105"/>
      <c r="N9" s="105"/>
    </row>
    <row r="10" spans="1:14" ht="13.5" thickBot="1">
      <c r="A10" s="18" t="s">
        <v>15</v>
      </c>
      <c r="B10" s="19" t="s">
        <v>16</v>
      </c>
      <c r="C10" s="34"/>
      <c r="D10" s="34">
        <v>0</v>
      </c>
      <c r="E10" s="34">
        <v>784.13</v>
      </c>
      <c r="F10" s="34">
        <v>1094.29</v>
      </c>
      <c r="G10" s="34">
        <v>0</v>
      </c>
      <c r="H10" s="17">
        <f t="shared" si="0"/>
        <v>1878.42</v>
      </c>
      <c r="J10" s="105">
        <v>363.32</v>
      </c>
      <c r="K10" s="106">
        <v>604.39</v>
      </c>
      <c r="M10" s="105"/>
      <c r="N10" s="105"/>
    </row>
    <row r="11" spans="1:14" ht="13.5" thickBot="1">
      <c r="A11" s="18" t="s">
        <v>17</v>
      </c>
      <c r="B11" s="19" t="s">
        <v>18</v>
      </c>
      <c r="C11" s="34"/>
      <c r="D11" s="34">
        <v>326.78</v>
      </c>
      <c r="E11" s="34">
        <v>62.39</v>
      </c>
      <c r="F11" s="34">
        <v>1517.4</v>
      </c>
      <c r="G11" s="34">
        <v>0</v>
      </c>
      <c r="H11" s="17">
        <f t="shared" si="0"/>
        <v>1906.5700000000002</v>
      </c>
      <c r="J11" s="105">
        <v>200.65</v>
      </c>
      <c r="K11" s="106">
        <v>118.21</v>
      </c>
      <c r="M11" s="105"/>
      <c r="N11" s="105"/>
    </row>
    <row r="12" spans="1:14" ht="13.5" thickBot="1">
      <c r="A12" s="18" t="s">
        <v>19</v>
      </c>
      <c r="B12" s="19" t="s">
        <v>20</v>
      </c>
      <c r="C12" s="34"/>
      <c r="D12" s="34">
        <v>326.78</v>
      </c>
      <c r="E12" s="34">
        <v>454.23</v>
      </c>
      <c r="F12" s="34">
        <v>270.25</v>
      </c>
      <c r="G12" s="34">
        <v>0</v>
      </c>
      <c r="H12" s="17">
        <f t="shared" si="0"/>
        <v>1051.26</v>
      </c>
      <c r="J12" s="105">
        <v>563.69</v>
      </c>
      <c r="K12" s="106">
        <v>509.66</v>
      </c>
      <c r="M12" s="105"/>
      <c r="N12" s="105"/>
    </row>
    <row r="13" spans="1:14" ht="13.5" thickBot="1">
      <c r="A13" s="18" t="s">
        <v>21</v>
      </c>
      <c r="B13" s="19" t="s">
        <v>22</v>
      </c>
      <c r="C13" s="34"/>
      <c r="D13" s="34">
        <v>0</v>
      </c>
      <c r="E13" s="34">
        <v>973.21</v>
      </c>
      <c r="F13" s="34">
        <v>1209.3100000000002</v>
      </c>
      <c r="G13" s="34">
        <v>0</v>
      </c>
      <c r="H13" s="17">
        <f t="shared" si="0"/>
        <v>2182.5200000000004</v>
      </c>
      <c r="J13" s="105">
        <v>823.97</v>
      </c>
      <c r="K13" s="106">
        <v>1073.43</v>
      </c>
      <c r="M13" s="105"/>
      <c r="N13" s="105"/>
    </row>
    <row r="14" spans="1:14" ht="13.5" thickBot="1">
      <c r="A14" s="18" t="s">
        <v>23</v>
      </c>
      <c r="B14" s="19" t="s">
        <v>24</v>
      </c>
      <c r="C14" s="34"/>
      <c r="D14" s="34">
        <v>326.78</v>
      </c>
      <c r="E14" s="34">
        <v>1760</v>
      </c>
      <c r="F14" s="34">
        <v>25542.740000000005</v>
      </c>
      <c r="G14" s="34">
        <v>90596.39</v>
      </c>
      <c r="H14" s="17">
        <f t="shared" si="0"/>
        <v>118225.91</v>
      </c>
      <c r="J14" s="105">
        <v>1302.47</v>
      </c>
      <c r="K14" s="106">
        <v>1579.38</v>
      </c>
      <c r="M14" s="105"/>
      <c r="N14" s="105"/>
    </row>
    <row r="15" spans="1:14" ht="13.5" thickBot="1">
      <c r="A15" s="18" t="s">
        <v>25</v>
      </c>
      <c r="B15" s="19" t="s">
        <v>26</v>
      </c>
      <c r="C15" s="34"/>
      <c r="D15" s="34">
        <v>0</v>
      </c>
      <c r="E15" s="34">
        <v>467.65</v>
      </c>
      <c r="F15" s="34">
        <v>705.5699999999999</v>
      </c>
      <c r="G15" s="34">
        <v>0</v>
      </c>
      <c r="H15" s="17">
        <f t="shared" si="0"/>
        <v>1173.2199999999998</v>
      </c>
      <c r="J15" s="105">
        <v>785.3</v>
      </c>
      <c r="K15" s="106">
        <v>729.87</v>
      </c>
      <c r="M15" s="105"/>
      <c r="N15" s="105"/>
    </row>
    <row r="16" spans="1:14" ht="13.5" thickBot="1">
      <c r="A16" s="18" t="s">
        <v>27</v>
      </c>
      <c r="B16" s="19" t="s">
        <v>28</v>
      </c>
      <c r="C16" s="34"/>
      <c r="D16" s="34">
        <v>326.78</v>
      </c>
      <c r="E16" s="34">
        <v>387.03</v>
      </c>
      <c r="F16" s="34">
        <v>3789.6099999999997</v>
      </c>
      <c r="G16" s="34">
        <v>25284.98</v>
      </c>
      <c r="H16" s="17">
        <f t="shared" si="0"/>
        <v>29788.4</v>
      </c>
      <c r="J16" s="105">
        <v>448.17</v>
      </c>
      <c r="K16" s="106">
        <v>244.02</v>
      </c>
      <c r="M16" s="105"/>
      <c r="N16" s="105"/>
    </row>
    <row r="17" spans="1:14" ht="13.5" thickBot="1">
      <c r="A17" s="18" t="s">
        <v>29</v>
      </c>
      <c r="B17" s="19" t="s">
        <v>30</v>
      </c>
      <c r="C17" s="34"/>
      <c r="D17" s="34">
        <v>0</v>
      </c>
      <c r="E17" s="34">
        <v>3818.81</v>
      </c>
      <c r="F17" s="34">
        <v>3694.1200000000003</v>
      </c>
      <c r="G17" s="34">
        <v>16055.22</v>
      </c>
      <c r="H17" s="17">
        <f t="shared" si="0"/>
        <v>23568.15</v>
      </c>
      <c r="J17" s="105">
        <v>4108.08</v>
      </c>
      <c r="K17" s="106">
        <v>3835.14</v>
      </c>
      <c r="M17" s="105"/>
      <c r="N17" s="105"/>
    </row>
    <row r="18" spans="1:14" ht="13.5" thickBot="1">
      <c r="A18" s="18" t="s">
        <v>31</v>
      </c>
      <c r="B18" s="19" t="s">
        <v>32</v>
      </c>
      <c r="C18" s="34"/>
      <c r="D18" s="34">
        <v>326.78</v>
      </c>
      <c r="E18" s="34">
        <v>1948.3</v>
      </c>
      <c r="F18" s="34">
        <v>444.59</v>
      </c>
      <c r="G18" s="34">
        <v>0</v>
      </c>
      <c r="H18" s="17">
        <f t="shared" si="0"/>
        <v>2719.67</v>
      </c>
      <c r="J18" s="105">
        <v>2400.91</v>
      </c>
      <c r="K18" s="106">
        <v>2084.5</v>
      </c>
      <c r="M18" s="105"/>
      <c r="N18" s="105"/>
    </row>
    <row r="19" spans="1:14" ht="13.5" thickBot="1">
      <c r="A19" s="18" t="s">
        <v>33</v>
      </c>
      <c r="B19" s="19" t="s">
        <v>34</v>
      </c>
      <c r="C19" s="34"/>
      <c r="D19" s="34">
        <v>326.78</v>
      </c>
      <c r="E19" s="34">
        <v>2875.77</v>
      </c>
      <c r="F19" s="34">
        <v>3233.18</v>
      </c>
      <c r="G19" s="34">
        <v>561.8</v>
      </c>
      <c r="H19" s="17">
        <f t="shared" si="0"/>
        <v>6997.53</v>
      </c>
      <c r="J19" s="105">
        <v>3248.8599999999997</v>
      </c>
      <c r="K19" s="106">
        <v>3371.12</v>
      </c>
      <c r="M19" s="105"/>
      <c r="N19" s="105"/>
    </row>
    <row r="20" spans="1:14" ht="13.5" thickBot="1">
      <c r="A20" s="18" t="s">
        <v>35</v>
      </c>
      <c r="B20" s="19" t="s">
        <v>36</v>
      </c>
      <c r="C20" s="34"/>
      <c r="D20" s="34">
        <v>326.78</v>
      </c>
      <c r="E20" s="34">
        <v>931.3</v>
      </c>
      <c r="F20" s="34">
        <v>2746.96</v>
      </c>
      <c r="G20" s="34">
        <v>12302.41</v>
      </c>
      <c r="H20" s="17">
        <f t="shared" si="0"/>
        <v>16307.45</v>
      </c>
      <c r="J20" s="105">
        <v>617.95</v>
      </c>
      <c r="K20" s="106">
        <v>587.54</v>
      </c>
      <c r="M20" s="105"/>
      <c r="N20" s="105"/>
    </row>
    <row r="21" spans="1:14" ht="13.5" thickBot="1">
      <c r="A21" s="18" t="s">
        <v>37</v>
      </c>
      <c r="B21" s="19" t="s">
        <v>38</v>
      </c>
      <c r="C21" s="34"/>
      <c r="D21" s="34">
        <v>326.78</v>
      </c>
      <c r="E21" s="34">
        <v>536.1500000000001</v>
      </c>
      <c r="F21" s="34">
        <v>2641.4399999999996</v>
      </c>
      <c r="G21" s="34">
        <v>10387.25</v>
      </c>
      <c r="H21" s="17">
        <f t="shared" si="0"/>
        <v>13891.619999999999</v>
      </c>
      <c r="J21" s="105">
        <v>247.55</v>
      </c>
      <c r="K21" s="106">
        <v>359.27</v>
      </c>
      <c r="M21" s="105"/>
      <c r="N21" s="105"/>
    </row>
    <row r="22" spans="1:14" ht="13.5" thickBot="1">
      <c r="A22" s="18" t="s">
        <v>39</v>
      </c>
      <c r="B22" s="19" t="s">
        <v>40</v>
      </c>
      <c r="C22" s="34"/>
      <c r="D22" s="34">
        <v>0</v>
      </c>
      <c r="E22" s="34">
        <v>427.26</v>
      </c>
      <c r="F22" s="34">
        <v>15701.150000000005</v>
      </c>
      <c r="G22" s="34">
        <v>62970.8</v>
      </c>
      <c r="H22" s="17">
        <f t="shared" si="0"/>
        <v>79099.21</v>
      </c>
      <c r="J22" s="105">
        <v>444.33000000000004</v>
      </c>
      <c r="K22" s="106">
        <v>439.28</v>
      </c>
      <c r="M22" s="105"/>
      <c r="N22" s="105"/>
    </row>
    <row r="23" spans="1:14" ht="13.5" thickBot="1">
      <c r="A23" s="18" t="s">
        <v>41</v>
      </c>
      <c r="B23" s="19" t="s">
        <v>42</v>
      </c>
      <c r="C23" s="34"/>
      <c r="D23" s="34">
        <v>326.78</v>
      </c>
      <c r="E23" s="34">
        <v>3830.75</v>
      </c>
      <c r="F23" s="34">
        <v>23323.010000000035</v>
      </c>
      <c r="G23" s="34">
        <v>37946.63</v>
      </c>
      <c r="H23" s="17">
        <f t="shared" si="0"/>
        <v>65427.17000000003</v>
      </c>
      <c r="J23" s="105">
        <v>3202.74</v>
      </c>
      <c r="K23" s="106">
        <v>3577.56</v>
      </c>
      <c r="M23" s="105"/>
      <c r="N23" s="105"/>
    </row>
    <row r="24" spans="1:14" ht="13.5" thickBot="1">
      <c r="A24" s="18" t="s">
        <v>43</v>
      </c>
      <c r="B24" s="19" t="s">
        <v>44</v>
      </c>
      <c r="C24" s="34"/>
      <c r="D24" s="34">
        <v>3594.58</v>
      </c>
      <c r="E24" s="34">
        <v>24975.55</v>
      </c>
      <c r="F24" s="34">
        <v>116547.87000000034</v>
      </c>
      <c r="G24" s="34">
        <f>214809.55+10017.13</f>
        <v>224826.68</v>
      </c>
      <c r="H24" s="17">
        <f t="shared" si="0"/>
        <v>369944.68000000034</v>
      </c>
      <c r="J24" s="105">
        <v>20565.899999999998</v>
      </c>
      <c r="K24" s="106">
        <v>19239.96</v>
      </c>
      <c r="M24" s="105"/>
      <c r="N24" s="105"/>
    </row>
    <row r="25" spans="1:14" ht="13.5" thickBot="1">
      <c r="A25" s="18" t="s">
        <v>45</v>
      </c>
      <c r="B25" s="19" t="s">
        <v>46</v>
      </c>
      <c r="C25" s="34"/>
      <c r="D25" s="34">
        <v>653.56</v>
      </c>
      <c r="E25" s="34">
        <v>1262.88</v>
      </c>
      <c r="F25" s="34">
        <v>7297.580000000002</v>
      </c>
      <c r="G25" s="34">
        <v>43136.5</v>
      </c>
      <c r="H25" s="17">
        <f t="shared" si="0"/>
        <v>52350.520000000004</v>
      </c>
      <c r="J25" s="105">
        <v>1522.88</v>
      </c>
      <c r="K25" s="106">
        <v>1183.56</v>
      </c>
      <c r="M25" s="105"/>
      <c r="N25" s="105"/>
    </row>
    <row r="26" spans="1:14" ht="13.5" thickBot="1">
      <c r="A26" s="18" t="s">
        <v>47</v>
      </c>
      <c r="B26" s="19" t="s">
        <v>48</v>
      </c>
      <c r="C26" s="34"/>
      <c r="D26" s="34">
        <v>653.56</v>
      </c>
      <c r="E26" s="34">
        <v>4928.150000000001</v>
      </c>
      <c r="F26" s="34">
        <v>5132.829999999999</v>
      </c>
      <c r="G26" s="34">
        <v>0</v>
      </c>
      <c r="H26" s="17">
        <f t="shared" si="0"/>
        <v>10714.54</v>
      </c>
      <c r="J26" s="105">
        <v>5040.8099999999995</v>
      </c>
      <c r="K26" s="106">
        <v>4952.08</v>
      </c>
      <c r="M26" s="105"/>
      <c r="N26" s="105"/>
    </row>
    <row r="27" spans="1:14" ht="13.5" thickBot="1">
      <c r="A27" s="18" t="s">
        <v>49</v>
      </c>
      <c r="B27" s="19" t="s">
        <v>50</v>
      </c>
      <c r="C27" s="34"/>
      <c r="D27" s="34">
        <v>0</v>
      </c>
      <c r="E27" s="34">
        <v>1254.78</v>
      </c>
      <c r="F27" s="34">
        <v>862.6700000000001</v>
      </c>
      <c r="G27" s="34">
        <v>0</v>
      </c>
      <c r="H27" s="17">
        <f t="shared" si="0"/>
        <v>2117.45</v>
      </c>
      <c r="J27" s="105">
        <v>1158.19</v>
      </c>
      <c r="K27" s="106">
        <v>983.41</v>
      </c>
      <c r="M27" s="105"/>
      <c r="N27" s="105"/>
    </row>
    <row r="28" spans="1:14" ht="13.5" thickBot="1">
      <c r="A28" s="18" t="s">
        <v>51</v>
      </c>
      <c r="B28" s="19" t="s">
        <v>52</v>
      </c>
      <c r="C28" s="34"/>
      <c r="D28" s="34">
        <v>0</v>
      </c>
      <c r="E28" s="34">
        <v>173.61</v>
      </c>
      <c r="F28" s="34">
        <v>451.12999999999994</v>
      </c>
      <c r="G28" s="34">
        <v>0</v>
      </c>
      <c r="H28" s="17">
        <f t="shared" si="0"/>
        <v>624.74</v>
      </c>
      <c r="J28" s="105">
        <v>217.92000000000002</v>
      </c>
      <c r="K28" s="106">
        <v>215.94</v>
      </c>
      <c r="M28" s="105"/>
      <c r="N28" s="105"/>
    </row>
    <row r="29" spans="1:14" ht="13.5" thickBot="1">
      <c r="A29" s="18" t="s">
        <v>53</v>
      </c>
      <c r="B29" s="19" t="s">
        <v>54</v>
      </c>
      <c r="C29" s="34"/>
      <c r="D29" s="34">
        <v>0</v>
      </c>
      <c r="E29" s="34">
        <v>2730.44</v>
      </c>
      <c r="F29" s="34">
        <v>2111.2000000000003</v>
      </c>
      <c r="G29" s="34">
        <v>0</v>
      </c>
      <c r="H29" s="17">
        <f t="shared" si="0"/>
        <v>4841.64</v>
      </c>
      <c r="J29" s="105">
        <v>580.24</v>
      </c>
      <c r="K29" s="106">
        <v>566.78</v>
      </c>
      <c r="M29" s="105"/>
      <c r="N29" s="105"/>
    </row>
    <row r="30" spans="1:14" ht="13.5" thickBot="1">
      <c r="A30" s="18" t="s">
        <v>55</v>
      </c>
      <c r="B30" s="19" t="s">
        <v>56</v>
      </c>
      <c r="C30" s="34"/>
      <c r="D30" s="34">
        <v>0</v>
      </c>
      <c r="E30" s="34">
        <v>308.28</v>
      </c>
      <c r="F30" s="34">
        <v>497.71</v>
      </c>
      <c r="G30" s="34">
        <v>3508.72</v>
      </c>
      <c r="H30" s="17">
        <f t="shared" si="0"/>
        <v>4314.71</v>
      </c>
      <c r="J30" s="105">
        <v>201.76</v>
      </c>
      <c r="K30" s="106">
        <v>151.84</v>
      </c>
      <c r="M30" s="105"/>
      <c r="N30" s="105"/>
    </row>
    <row r="31" spans="1:14" ht="13.5" thickBot="1">
      <c r="A31" s="18" t="s">
        <v>57</v>
      </c>
      <c r="B31" s="19" t="s">
        <v>58</v>
      </c>
      <c r="C31" s="34"/>
      <c r="D31" s="34">
        <v>0</v>
      </c>
      <c r="E31" s="34">
        <v>628.66</v>
      </c>
      <c r="F31" s="34">
        <v>3819.39</v>
      </c>
      <c r="G31" s="34">
        <v>6321.16</v>
      </c>
      <c r="H31" s="17">
        <f t="shared" si="0"/>
        <v>10769.21</v>
      </c>
      <c r="J31" s="105">
        <v>672.66</v>
      </c>
      <c r="K31" s="106">
        <v>834.35</v>
      </c>
      <c r="M31" s="105"/>
      <c r="N31" s="105"/>
    </row>
    <row r="32" spans="1:14" ht="13.5" thickBot="1">
      <c r="A32" s="18" t="s">
        <v>59</v>
      </c>
      <c r="B32" s="19" t="s">
        <v>60</v>
      </c>
      <c r="C32" s="34"/>
      <c r="D32" s="34">
        <v>326.78</v>
      </c>
      <c r="E32" s="34">
        <v>1075.26</v>
      </c>
      <c r="F32" s="34">
        <v>3017.7200000000003</v>
      </c>
      <c r="G32" s="34">
        <v>5346.08</v>
      </c>
      <c r="H32" s="17">
        <f t="shared" si="0"/>
        <v>9765.84</v>
      </c>
      <c r="J32" s="105">
        <v>981.28</v>
      </c>
      <c r="K32" s="106">
        <v>942.15</v>
      </c>
      <c r="M32" s="105"/>
      <c r="N32" s="105"/>
    </row>
    <row r="33" spans="1:14" ht="13.5" thickBot="1">
      <c r="A33" s="18" t="s">
        <v>61</v>
      </c>
      <c r="B33" s="19" t="s">
        <v>62</v>
      </c>
      <c r="C33" s="34"/>
      <c r="D33" s="34">
        <v>0</v>
      </c>
      <c r="E33" s="34">
        <v>7295.31</v>
      </c>
      <c r="F33" s="34">
        <v>13674.1</v>
      </c>
      <c r="G33" s="34">
        <v>6124.38</v>
      </c>
      <c r="H33" s="17">
        <f t="shared" si="0"/>
        <v>27093.79</v>
      </c>
      <c r="J33" s="105">
        <v>6085.790000000001</v>
      </c>
      <c r="K33" s="106">
        <v>5998.65</v>
      </c>
      <c r="M33" s="105"/>
      <c r="N33" s="105"/>
    </row>
    <row r="34" spans="1:14" ht="13.5" thickBot="1">
      <c r="A34" s="18" t="s">
        <v>63</v>
      </c>
      <c r="B34" s="19" t="s">
        <v>64</v>
      </c>
      <c r="C34" s="34"/>
      <c r="D34" s="34">
        <v>326.78</v>
      </c>
      <c r="E34" s="34">
        <v>6259.2699999999995</v>
      </c>
      <c r="F34" s="34">
        <v>12777.830000000005</v>
      </c>
      <c r="G34" s="34">
        <v>21952.58</v>
      </c>
      <c r="H34" s="17">
        <f t="shared" si="0"/>
        <v>41316.46000000001</v>
      </c>
      <c r="J34" s="105">
        <v>7857.27</v>
      </c>
      <c r="K34" s="106">
        <v>6223.01</v>
      </c>
      <c r="M34" s="105"/>
      <c r="N34" s="105"/>
    </row>
    <row r="35" spans="1:14" ht="13.5" thickBot="1">
      <c r="A35" s="18" t="s">
        <v>65</v>
      </c>
      <c r="B35" s="19" t="s">
        <v>66</v>
      </c>
      <c r="C35" s="34"/>
      <c r="D35" s="34">
        <v>0</v>
      </c>
      <c r="E35" s="34">
        <v>1157.92</v>
      </c>
      <c r="F35" s="34">
        <v>1056.22</v>
      </c>
      <c r="G35" s="34">
        <v>0</v>
      </c>
      <c r="H35" s="17">
        <f t="shared" si="0"/>
        <v>2214.1400000000003</v>
      </c>
      <c r="J35" s="105">
        <v>1163.1100000000001</v>
      </c>
      <c r="K35" s="106">
        <v>1438.99</v>
      </c>
      <c r="M35" s="105"/>
      <c r="N35" s="105"/>
    </row>
    <row r="36" spans="1:14" ht="13.5" thickBot="1">
      <c r="A36" s="18" t="s">
        <v>67</v>
      </c>
      <c r="B36" s="19" t="s">
        <v>68</v>
      </c>
      <c r="C36" s="34"/>
      <c r="D36" s="34">
        <v>653.56</v>
      </c>
      <c r="E36" s="34">
        <v>3469.66</v>
      </c>
      <c r="F36" s="34">
        <v>3372.3299999999995</v>
      </c>
      <c r="G36" s="34">
        <v>270.16</v>
      </c>
      <c r="H36" s="17">
        <f t="shared" si="0"/>
        <v>7765.709999999999</v>
      </c>
      <c r="J36" s="105">
        <v>4229.46</v>
      </c>
      <c r="K36" s="106">
        <v>3318.64</v>
      </c>
      <c r="M36" s="105"/>
      <c r="N36" s="105"/>
    </row>
    <row r="37" spans="1:14" ht="13.5" thickBot="1">
      <c r="A37" s="18" t="s">
        <v>69</v>
      </c>
      <c r="B37" s="19" t="s">
        <v>70</v>
      </c>
      <c r="C37" s="34"/>
      <c r="D37" s="34">
        <v>0</v>
      </c>
      <c r="E37" s="34">
        <v>4627.65</v>
      </c>
      <c r="F37" s="34">
        <v>2783.7900000000004</v>
      </c>
      <c r="G37" s="34">
        <v>0</v>
      </c>
      <c r="H37" s="17">
        <f t="shared" si="0"/>
        <v>7411.4400000000005</v>
      </c>
      <c r="J37" s="105">
        <v>4545.200000000001</v>
      </c>
      <c r="K37" s="106">
        <v>3879.95</v>
      </c>
      <c r="M37" s="105"/>
      <c r="N37" s="105"/>
    </row>
    <row r="38" spans="1:14" ht="13.5" thickBot="1">
      <c r="A38" s="18" t="s">
        <v>71</v>
      </c>
      <c r="B38" s="19" t="s">
        <v>72</v>
      </c>
      <c r="C38" s="34"/>
      <c r="D38" s="34">
        <v>0</v>
      </c>
      <c r="E38" s="34">
        <v>10109.84</v>
      </c>
      <c r="F38" s="34">
        <v>146621.38000000018</v>
      </c>
      <c r="G38" s="34">
        <v>412156.65</v>
      </c>
      <c r="H38" s="17">
        <f t="shared" si="0"/>
        <v>568887.8700000002</v>
      </c>
      <c r="J38" s="105">
        <v>9557.429999999998</v>
      </c>
      <c r="K38" s="106">
        <v>9127.43</v>
      </c>
      <c r="M38" s="105"/>
      <c r="N38" s="105"/>
    </row>
    <row r="39" spans="1:14" ht="13.5" thickBot="1">
      <c r="A39" s="18" t="s">
        <v>73</v>
      </c>
      <c r="B39" s="19" t="s">
        <v>74</v>
      </c>
      <c r="C39" s="34"/>
      <c r="D39" s="34">
        <v>0</v>
      </c>
      <c r="E39" s="34">
        <v>559.86</v>
      </c>
      <c r="F39" s="34">
        <v>680.1400000000001</v>
      </c>
      <c r="G39" s="34">
        <v>0</v>
      </c>
      <c r="H39" s="17">
        <f t="shared" si="0"/>
        <v>1240</v>
      </c>
      <c r="J39" s="105">
        <v>689.47</v>
      </c>
      <c r="K39" s="106">
        <v>601.62</v>
      </c>
      <c r="M39" s="105"/>
      <c r="N39" s="105"/>
    </row>
    <row r="40" spans="1:14" ht="13.5" thickBot="1">
      <c r="A40" s="18" t="s">
        <v>75</v>
      </c>
      <c r="B40" s="19" t="s">
        <v>76</v>
      </c>
      <c r="C40" s="34"/>
      <c r="D40" s="34">
        <v>163.39</v>
      </c>
      <c r="E40" s="34">
        <v>1807.38</v>
      </c>
      <c r="F40" s="34">
        <v>3162.1500000000005</v>
      </c>
      <c r="G40" s="34">
        <v>19338.28</v>
      </c>
      <c r="H40" s="17">
        <f t="shared" si="0"/>
        <v>24471.199999999997</v>
      </c>
      <c r="I40" s="110"/>
      <c r="J40" s="105">
        <v>1593.9</v>
      </c>
      <c r="K40" s="106">
        <v>1375.52</v>
      </c>
      <c r="M40" s="105"/>
      <c r="N40" s="105"/>
    </row>
    <row r="41" spans="1:14" ht="13.5" thickBot="1">
      <c r="A41" s="18" t="s">
        <v>77</v>
      </c>
      <c r="B41" s="19" t="s">
        <v>78</v>
      </c>
      <c r="C41" s="34"/>
      <c r="D41" s="34">
        <v>326.78</v>
      </c>
      <c r="E41" s="34">
        <v>7834.98</v>
      </c>
      <c r="F41" s="34">
        <v>4567.83</v>
      </c>
      <c r="G41" s="34">
        <v>2581.8</v>
      </c>
      <c r="H41" s="17">
        <f t="shared" si="0"/>
        <v>15311.39</v>
      </c>
      <c r="I41" s="110"/>
      <c r="J41" s="105">
        <v>8732.32</v>
      </c>
      <c r="K41" s="106">
        <v>7700.93</v>
      </c>
      <c r="M41" s="105"/>
      <c r="N41" s="105"/>
    </row>
    <row r="42" spans="1:14" ht="13.5" thickBot="1">
      <c r="A42" s="18" t="s">
        <v>79</v>
      </c>
      <c r="B42" s="19" t="s">
        <v>80</v>
      </c>
      <c r="C42" s="34"/>
      <c r="D42" s="34">
        <v>653.56</v>
      </c>
      <c r="E42" s="34">
        <v>1993.0300000000002</v>
      </c>
      <c r="F42" s="34">
        <v>5734.360000000003</v>
      </c>
      <c r="G42" s="34">
        <v>3800</v>
      </c>
      <c r="H42" s="17">
        <f t="shared" si="0"/>
        <v>12180.950000000004</v>
      </c>
      <c r="J42" s="105">
        <v>1946.52</v>
      </c>
      <c r="K42" s="106">
        <v>1700.99</v>
      </c>
      <c r="M42" s="105"/>
      <c r="N42" s="105"/>
    </row>
    <row r="43" spans="1:14" ht="13.5" thickBot="1">
      <c r="A43" s="18" t="s">
        <v>81</v>
      </c>
      <c r="B43" s="19" t="s">
        <v>82</v>
      </c>
      <c r="C43" s="34"/>
      <c r="D43" s="34">
        <v>0</v>
      </c>
      <c r="E43" s="34">
        <v>2861.78</v>
      </c>
      <c r="F43" s="34">
        <v>2823.629999999999</v>
      </c>
      <c r="G43" s="34">
        <v>0</v>
      </c>
      <c r="H43" s="17">
        <f t="shared" si="0"/>
        <v>5685.41</v>
      </c>
      <c r="J43" s="105">
        <v>3106.54</v>
      </c>
      <c r="K43" s="106">
        <v>2347.89</v>
      </c>
      <c r="M43" s="105"/>
      <c r="N43" s="105"/>
    </row>
    <row r="44" spans="1:14" ht="13.5" thickBot="1">
      <c r="A44" s="18" t="s">
        <v>83</v>
      </c>
      <c r="B44" s="19" t="s">
        <v>84</v>
      </c>
      <c r="C44" s="34"/>
      <c r="D44" s="34">
        <v>0</v>
      </c>
      <c r="E44" s="34">
        <v>2309.43</v>
      </c>
      <c r="F44" s="34">
        <v>7768.340000000001</v>
      </c>
      <c r="G44" s="34">
        <v>5413.05</v>
      </c>
      <c r="H44" s="17">
        <f t="shared" si="0"/>
        <v>15490.82</v>
      </c>
      <c r="J44" s="105">
        <v>2581.93</v>
      </c>
      <c r="K44" s="106">
        <v>2106.02</v>
      </c>
      <c r="M44" s="105"/>
      <c r="N44" s="105"/>
    </row>
    <row r="45" spans="1:14" ht="13.5" thickBot="1">
      <c r="A45" s="18" t="s">
        <v>85</v>
      </c>
      <c r="B45" s="19" t="s">
        <v>86</v>
      </c>
      <c r="C45" s="34"/>
      <c r="D45" s="34">
        <v>0</v>
      </c>
      <c r="E45" s="34">
        <v>2108.48</v>
      </c>
      <c r="F45" s="34">
        <v>825.32</v>
      </c>
      <c r="G45" s="34">
        <v>0</v>
      </c>
      <c r="H45" s="17">
        <f t="shared" si="0"/>
        <v>2933.8</v>
      </c>
      <c r="J45" s="105">
        <v>1978.62</v>
      </c>
      <c r="K45" s="106">
        <v>1688.17</v>
      </c>
      <c r="M45" s="105"/>
      <c r="N45" s="105"/>
    </row>
    <row r="46" spans="1:14" s="76" customFormat="1" ht="13.5" thickBot="1">
      <c r="A46" s="68" t="s">
        <v>87</v>
      </c>
      <c r="B46" s="69" t="s">
        <v>88</v>
      </c>
      <c r="C46" s="75"/>
      <c r="D46" s="34">
        <v>0</v>
      </c>
      <c r="E46" s="71">
        <v>0</v>
      </c>
      <c r="F46" s="76">
        <v>0</v>
      </c>
      <c r="G46" s="34">
        <v>0</v>
      </c>
      <c r="H46" s="17">
        <f t="shared" si="0"/>
        <v>0</v>
      </c>
      <c r="I46" s="75"/>
      <c r="J46" s="75">
        <v>293.63</v>
      </c>
      <c r="K46" s="76">
        <v>189.09</v>
      </c>
      <c r="N46" s="105"/>
    </row>
    <row r="47" spans="1:14" ht="13.5" thickBot="1">
      <c r="A47" s="18" t="s">
        <v>89</v>
      </c>
      <c r="B47" s="19" t="s">
        <v>90</v>
      </c>
      <c r="C47" s="34"/>
      <c r="D47" s="71">
        <v>0</v>
      </c>
      <c r="E47" s="34">
        <v>361.21999999999997</v>
      </c>
      <c r="F47" s="71">
        <v>545.41</v>
      </c>
      <c r="G47" s="34">
        <v>0</v>
      </c>
      <c r="H47" s="17">
        <f t="shared" si="0"/>
        <v>906.6299999999999</v>
      </c>
      <c r="J47" s="105">
        <v>146.34</v>
      </c>
      <c r="K47" s="106">
        <v>64.79</v>
      </c>
      <c r="L47" s="76"/>
      <c r="M47" s="75"/>
      <c r="N47" s="105"/>
    </row>
    <row r="48" spans="1:14" ht="13.5" thickBot="1">
      <c r="A48" s="18" t="s">
        <v>91</v>
      </c>
      <c r="B48" s="19" t="s">
        <v>92</v>
      </c>
      <c r="C48" s="34"/>
      <c r="D48" s="34">
        <v>0</v>
      </c>
      <c r="E48" s="34">
        <v>157.35</v>
      </c>
      <c r="F48" s="34">
        <v>127.71000000000001</v>
      </c>
      <c r="G48" s="76">
        <v>0</v>
      </c>
      <c r="H48" s="17">
        <f t="shared" si="0"/>
        <v>285.06</v>
      </c>
      <c r="J48" s="105">
        <v>652.6</v>
      </c>
      <c r="K48" s="106">
        <v>668.25</v>
      </c>
      <c r="M48" s="105"/>
      <c r="N48" s="105"/>
    </row>
    <row r="49" spans="1:14" ht="13.5" thickBot="1">
      <c r="A49" s="18" t="s">
        <v>93</v>
      </c>
      <c r="B49" s="19" t="s">
        <v>94</v>
      </c>
      <c r="C49" s="34"/>
      <c r="D49" s="34">
        <v>0</v>
      </c>
      <c r="E49" s="34">
        <v>0</v>
      </c>
      <c r="F49" s="34">
        <v>0</v>
      </c>
      <c r="G49" s="71">
        <v>0</v>
      </c>
      <c r="H49" s="17">
        <f t="shared" si="0"/>
        <v>0</v>
      </c>
      <c r="J49" s="105">
        <v>543.73</v>
      </c>
      <c r="K49" s="106">
        <v>421.99</v>
      </c>
      <c r="M49" s="105"/>
      <c r="N49" s="105"/>
    </row>
    <row r="50" spans="1:14" ht="13.5" thickBot="1">
      <c r="A50" s="18" t="s">
        <v>95</v>
      </c>
      <c r="B50" s="19" t="s">
        <v>96</v>
      </c>
      <c r="C50" s="34"/>
      <c r="D50" s="34">
        <v>0</v>
      </c>
      <c r="E50" s="34">
        <v>479.62</v>
      </c>
      <c r="F50" s="34">
        <v>429.11999999999995</v>
      </c>
      <c r="G50" s="34">
        <v>0</v>
      </c>
      <c r="H50" s="17">
        <f t="shared" si="0"/>
        <v>908.74</v>
      </c>
      <c r="J50" s="105">
        <v>515.78</v>
      </c>
      <c r="K50" s="106">
        <v>396.1</v>
      </c>
      <c r="M50" s="105"/>
      <c r="N50" s="105"/>
    </row>
    <row r="51" spans="1:14" s="76" customFormat="1" ht="13.5" thickBot="1">
      <c r="A51" s="68" t="s">
        <v>97</v>
      </c>
      <c r="B51" s="69" t="s">
        <v>98</v>
      </c>
      <c r="C51" s="75"/>
      <c r="D51" s="34">
        <v>0</v>
      </c>
      <c r="E51" s="71">
        <v>608.21</v>
      </c>
      <c r="F51" s="76">
        <v>0</v>
      </c>
      <c r="G51" s="34">
        <v>0</v>
      </c>
      <c r="H51" s="17">
        <f t="shared" si="0"/>
        <v>608.21</v>
      </c>
      <c r="I51" s="75"/>
      <c r="J51" s="75">
        <v>4948.929999999999</v>
      </c>
      <c r="K51" s="76">
        <v>4447.27</v>
      </c>
      <c r="N51" s="105"/>
    </row>
    <row r="52" spans="1:14" ht="13.5" thickBot="1">
      <c r="A52" s="18" t="s">
        <v>99</v>
      </c>
      <c r="B52" s="19" t="s">
        <v>100</v>
      </c>
      <c r="C52" s="34"/>
      <c r="D52" s="34">
        <v>0</v>
      </c>
      <c r="E52" s="34">
        <v>5573.42</v>
      </c>
      <c r="F52" s="34">
        <v>516.82</v>
      </c>
      <c r="G52" s="34">
        <v>0</v>
      </c>
      <c r="H52" s="17">
        <f t="shared" si="0"/>
        <v>6090.24</v>
      </c>
      <c r="J52" s="105">
        <v>6918.310000000001</v>
      </c>
      <c r="K52" s="106">
        <v>6241.22</v>
      </c>
      <c r="M52" s="105"/>
      <c r="N52" s="105"/>
    </row>
    <row r="53" spans="1:14" ht="13.5" thickBot="1">
      <c r="A53" s="18" t="s">
        <v>101</v>
      </c>
      <c r="B53" s="19" t="s">
        <v>102</v>
      </c>
      <c r="C53" s="34"/>
      <c r="D53" s="71">
        <v>980.34</v>
      </c>
      <c r="E53" s="117">
        <v>6855.59</v>
      </c>
      <c r="F53" s="71">
        <v>55490.019999999924</v>
      </c>
      <c r="G53" s="34">
        <v>127776.63</v>
      </c>
      <c r="H53" s="17">
        <f t="shared" si="0"/>
        <v>191102.57999999993</v>
      </c>
      <c r="J53" s="105">
        <v>8718.32</v>
      </c>
      <c r="K53" s="106">
        <v>7633.08</v>
      </c>
      <c r="L53" s="76"/>
      <c r="M53" s="75"/>
      <c r="N53" s="105"/>
    </row>
    <row r="54" spans="1:14" ht="13.5" thickBot="1">
      <c r="A54" s="18" t="s">
        <v>103</v>
      </c>
      <c r="B54" s="19" t="s">
        <v>104</v>
      </c>
      <c r="C54" s="34"/>
      <c r="D54" s="34">
        <v>326.78</v>
      </c>
      <c r="E54" s="34">
        <v>8611.22</v>
      </c>
      <c r="F54" s="34">
        <v>12547.530000000004</v>
      </c>
      <c r="G54" s="34">
        <v>19348.3</v>
      </c>
      <c r="H54" s="17">
        <f t="shared" si="0"/>
        <v>40833.83</v>
      </c>
      <c r="J54" s="105">
        <v>94.41</v>
      </c>
      <c r="K54" s="106">
        <v>88.4</v>
      </c>
      <c r="M54" s="105"/>
      <c r="N54" s="105"/>
    </row>
    <row r="55" spans="1:14" ht="13.5" thickBot="1">
      <c r="A55" s="18" t="s">
        <v>105</v>
      </c>
      <c r="B55" s="19" t="s">
        <v>106</v>
      </c>
      <c r="D55" s="117">
        <v>980.34</v>
      </c>
      <c r="E55" s="34">
        <v>196.60000000000002</v>
      </c>
      <c r="F55" s="117">
        <v>74137.10999999997</v>
      </c>
      <c r="G55" s="76">
        <v>138136.28</v>
      </c>
      <c r="H55" s="17">
        <f t="shared" si="0"/>
        <v>213450.32999999996</v>
      </c>
      <c r="J55" s="105">
        <v>3670.9</v>
      </c>
      <c r="K55" s="106">
        <v>3726.23</v>
      </c>
      <c r="M55" s="105"/>
      <c r="N55" s="105"/>
    </row>
    <row r="56" spans="1:14" ht="13.5" thickBot="1">
      <c r="A56" s="18" t="s">
        <v>107</v>
      </c>
      <c r="B56" s="19" t="s">
        <v>108</v>
      </c>
      <c r="C56" s="34"/>
      <c r="D56" s="34">
        <v>0</v>
      </c>
      <c r="E56" s="34">
        <v>3830.37</v>
      </c>
      <c r="F56" s="34">
        <v>165.63000000000002</v>
      </c>
      <c r="G56" s="34">
        <v>0</v>
      </c>
      <c r="H56" s="17">
        <f t="shared" si="0"/>
        <v>3996</v>
      </c>
      <c r="J56" s="105">
        <v>1346.48</v>
      </c>
      <c r="K56" s="106">
        <v>1113.09</v>
      </c>
      <c r="M56" s="105"/>
      <c r="N56" s="105"/>
    </row>
    <row r="57" spans="1:14" ht="13.5" thickBot="1">
      <c r="A57" s="18" t="s">
        <v>109</v>
      </c>
      <c r="B57" s="19" t="s">
        <v>110</v>
      </c>
      <c r="C57" s="34"/>
      <c r="D57" s="34">
        <v>653.56</v>
      </c>
      <c r="E57" s="34">
        <v>1916.32</v>
      </c>
      <c r="F57" s="117">
        <v>15846.490000000003</v>
      </c>
      <c r="G57" s="71">
        <v>75654.81</v>
      </c>
      <c r="H57" s="17">
        <f t="shared" si="0"/>
        <v>94071.18</v>
      </c>
      <c r="J57" s="105">
        <v>0</v>
      </c>
      <c r="K57" s="106">
        <v>0</v>
      </c>
      <c r="M57" s="105"/>
      <c r="N57" s="105"/>
    </row>
    <row r="58" spans="1:14" ht="13.5" thickBot="1">
      <c r="A58" s="18" t="s">
        <v>111</v>
      </c>
      <c r="B58" s="19" t="s">
        <v>112</v>
      </c>
      <c r="C58" s="34"/>
      <c r="D58" s="34">
        <v>653.56</v>
      </c>
      <c r="E58" s="34">
        <v>0</v>
      </c>
      <c r="F58" s="34">
        <v>54147.47999999997</v>
      </c>
      <c r="G58" s="34">
        <v>71743.95</v>
      </c>
      <c r="H58" s="17">
        <f t="shared" si="0"/>
        <v>126544.98999999996</v>
      </c>
      <c r="J58" s="105">
        <v>460.31</v>
      </c>
      <c r="K58" s="106">
        <v>512.8</v>
      </c>
      <c r="M58" s="105"/>
      <c r="N58" s="105"/>
    </row>
    <row r="59" spans="1:14" ht="13.5" thickBot="1">
      <c r="A59" s="18" t="s">
        <v>113</v>
      </c>
      <c r="B59" s="19" t="s">
        <v>114</v>
      </c>
      <c r="C59" s="34"/>
      <c r="D59" s="34">
        <v>0</v>
      </c>
      <c r="E59" s="34">
        <v>0</v>
      </c>
      <c r="F59" s="34">
        <v>0</v>
      </c>
      <c r="G59" s="117">
        <v>0</v>
      </c>
      <c r="H59" s="17">
        <f t="shared" si="0"/>
        <v>0</v>
      </c>
      <c r="J59" s="105">
        <v>896.59</v>
      </c>
      <c r="K59" s="106">
        <v>482.06</v>
      </c>
      <c r="M59" s="105"/>
      <c r="N59" s="105"/>
    </row>
    <row r="60" spans="1:14" ht="13.5" thickBot="1">
      <c r="A60" s="18" t="s">
        <v>115</v>
      </c>
      <c r="B60" s="19" t="s">
        <v>116</v>
      </c>
      <c r="C60" s="34"/>
      <c r="D60" s="34">
        <v>0</v>
      </c>
      <c r="E60" s="34">
        <v>412.47</v>
      </c>
      <c r="F60" s="34">
        <v>0</v>
      </c>
      <c r="G60" s="34">
        <v>0</v>
      </c>
      <c r="H60" s="17">
        <f t="shared" si="0"/>
        <v>412.47</v>
      </c>
      <c r="J60" s="105">
        <v>535.64</v>
      </c>
      <c r="K60" s="106">
        <v>381.82</v>
      </c>
      <c r="M60" s="105"/>
      <c r="N60" s="105"/>
    </row>
    <row r="61" spans="1:14" ht="13.5" thickBot="1">
      <c r="A61" s="18" t="s">
        <v>117</v>
      </c>
      <c r="B61" s="19" t="s">
        <v>118</v>
      </c>
      <c r="C61" s="34"/>
      <c r="D61" s="34">
        <v>0</v>
      </c>
      <c r="E61" s="34">
        <v>0</v>
      </c>
      <c r="F61" s="34">
        <v>1502.2299999999996</v>
      </c>
      <c r="G61" s="117">
        <v>610.91</v>
      </c>
      <c r="H61" s="17">
        <f t="shared" si="0"/>
        <v>2113.1399999999994</v>
      </c>
      <c r="J61" s="105">
        <v>1119.78</v>
      </c>
      <c r="K61" s="106">
        <v>1180.79</v>
      </c>
      <c r="M61" s="105"/>
      <c r="N61" s="105"/>
    </row>
    <row r="62" spans="1:14" ht="13.5" thickBot="1">
      <c r="A62" s="24" t="s">
        <v>119</v>
      </c>
      <c r="B62" s="25" t="s">
        <v>120</v>
      </c>
      <c r="C62" s="34"/>
      <c r="D62" s="34">
        <v>0</v>
      </c>
      <c r="E62" s="34">
        <v>1436.49</v>
      </c>
      <c r="F62" s="34">
        <v>0</v>
      </c>
      <c r="G62" s="34">
        <v>0</v>
      </c>
      <c r="H62" s="17">
        <f t="shared" si="0"/>
        <v>1436.49</v>
      </c>
      <c r="J62" s="105">
        <v>737.38</v>
      </c>
      <c r="K62" s="106">
        <v>625.38</v>
      </c>
      <c r="M62" s="105"/>
      <c r="N62" s="105"/>
    </row>
    <row r="63" spans="1:14" ht="13.5" thickBot="1">
      <c r="A63" s="26" t="s">
        <v>121</v>
      </c>
      <c r="B63" s="27" t="s">
        <v>122</v>
      </c>
      <c r="C63" s="34"/>
      <c r="D63" s="34">
        <v>0</v>
      </c>
      <c r="E63" s="34">
        <v>440.95</v>
      </c>
      <c r="F63" s="34">
        <v>2491.4200000000005</v>
      </c>
      <c r="G63" s="34">
        <v>2532.15</v>
      </c>
      <c r="H63" s="17">
        <f t="shared" si="0"/>
        <v>5464.52</v>
      </c>
      <c r="J63" s="105">
        <v>586.85</v>
      </c>
      <c r="K63" s="106">
        <v>350.3</v>
      </c>
      <c r="M63" s="105"/>
      <c r="N63" s="105"/>
    </row>
    <row r="64" spans="1:14" ht="13.5" thickBot="1">
      <c r="A64" s="26" t="s">
        <v>123</v>
      </c>
      <c r="B64" s="27" t="s">
        <v>124</v>
      </c>
      <c r="C64" s="34"/>
      <c r="D64" s="34">
        <v>0</v>
      </c>
      <c r="E64" s="34">
        <v>856.83</v>
      </c>
      <c r="F64" s="34">
        <v>346.98</v>
      </c>
      <c r="G64" s="34">
        <v>0</v>
      </c>
      <c r="H64" s="17">
        <f t="shared" si="0"/>
        <v>1203.81</v>
      </c>
      <c r="J64" s="105">
        <v>3109.58</v>
      </c>
      <c r="K64" s="106">
        <v>2846.75</v>
      </c>
      <c r="M64" s="105"/>
      <c r="N64" s="105"/>
    </row>
    <row r="65" spans="1:14" ht="13.5" thickBot="1">
      <c r="A65" s="26" t="s">
        <v>125</v>
      </c>
      <c r="B65" s="27" t="s">
        <v>126</v>
      </c>
      <c r="C65" s="34"/>
      <c r="D65" s="34">
        <v>0</v>
      </c>
      <c r="E65" s="34">
        <v>2334.46</v>
      </c>
      <c r="F65" s="34">
        <v>452.86</v>
      </c>
      <c r="G65" s="34">
        <v>62.43</v>
      </c>
      <c r="H65" s="17">
        <f t="shared" si="0"/>
        <v>2849.75</v>
      </c>
      <c r="J65" s="105">
        <v>19.85</v>
      </c>
      <c r="K65" s="106">
        <v>10.58</v>
      </c>
      <c r="M65" s="105"/>
      <c r="N65" s="105"/>
    </row>
    <row r="66" spans="1:14" s="76" customFormat="1" ht="13.5" thickBot="1">
      <c r="A66" s="77" t="s">
        <v>127</v>
      </c>
      <c r="B66" s="78" t="s">
        <v>128</v>
      </c>
      <c r="C66" s="75"/>
      <c r="D66" s="76">
        <v>0</v>
      </c>
      <c r="E66" s="124">
        <v>0</v>
      </c>
      <c r="F66" s="76">
        <v>0</v>
      </c>
      <c r="G66" s="76">
        <v>0</v>
      </c>
      <c r="H66" s="17">
        <f t="shared" si="0"/>
        <v>0</v>
      </c>
      <c r="I66" s="75"/>
      <c r="J66" s="75">
        <v>922.33</v>
      </c>
      <c r="K66" s="76">
        <v>887.39</v>
      </c>
      <c r="N66" s="105"/>
    </row>
    <row r="67" spans="1:14" ht="13.5" thickBot="1">
      <c r="A67" s="26" t="s">
        <v>129</v>
      </c>
      <c r="B67" s="27" t="s">
        <v>130</v>
      </c>
      <c r="C67" s="34"/>
      <c r="D67" s="34">
        <v>326.78</v>
      </c>
      <c r="E67" s="34">
        <v>13.84</v>
      </c>
      <c r="F67" s="34">
        <v>996.74</v>
      </c>
      <c r="G67" s="34">
        <v>927.96</v>
      </c>
      <c r="H67" s="17">
        <f t="shared" si="0"/>
        <v>2265.3199999999997</v>
      </c>
      <c r="J67" s="105">
        <v>118.84</v>
      </c>
      <c r="K67" s="106">
        <v>184.9</v>
      </c>
      <c r="M67" s="105"/>
      <c r="N67" s="105"/>
    </row>
    <row r="68" spans="1:14" ht="13.5" thickBot="1">
      <c r="A68" s="26" t="s">
        <v>131</v>
      </c>
      <c r="B68" s="27" t="s">
        <v>132</v>
      </c>
      <c r="C68" s="34"/>
      <c r="D68" s="34">
        <v>0</v>
      </c>
      <c r="E68" s="34">
        <v>1162.44</v>
      </c>
      <c r="F68" s="34">
        <v>0</v>
      </c>
      <c r="G68" s="34">
        <v>5641.44</v>
      </c>
      <c r="H68" s="17">
        <f aca="true" t="shared" si="1" ref="H68:H88">C68+D68+E68+F68+G68</f>
        <v>6803.879999999999</v>
      </c>
      <c r="J68" s="105">
        <v>411.25</v>
      </c>
      <c r="K68" s="106">
        <v>587.79</v>
      </c>
      <c r="M68" s="105"/>
      <c r="N68" s="105"/>
    </row>
    <row r="69" spans="1:14" ht="13.5" thickBot="1">
      <c r="A69" s="28" t="s">
        <v>133</v>
      </c>
      <c r="B69" s="29" t="s">
        <v>134</v>
      </c>
      <c r="D69" s="124">
        <v>0</v>
      </c>
      <c r="E69" s="117">
        <v>234.38</v>
      </c>
      <c r="F69" s="124">
        <v>361.67</v>
      </c>
      <c r="G69" s="34">
        <v>0</v>
      </c>
      <c r="H69" s="17">
        <f t="shared" si="1"/>
        <v>596.05</v>
      </c>
      <c r="J69" s="105">
        <v>143.28</v>
      </c>
      <c r="K69" s="106">
        <v>146.23</v>
      </c>
      <c r="L69" s="76"/>
      <c r="M69" s="75"/>
      <c r="N69" s="105"/>
    </row>
    <row r="70" spans="1:14" ht="13.5" thickBot="1">
      <c r="A70" s="28" t="s">
        <v>135</v>
      </c>
      <c r="B70" s="30" t="s">
        <v>136</v>
      </c>
      <c r="C70" s="34"/>
      <c r="D70" s="34">
        <v>326.78</v>
      </c>
      <c r="E70" s="34">
        <v>693.14</v>
      </c>
      <c r="F70" s="34">
        <v>1228.98</v>
      </c>
      <c r="G70" s="34">
        <v>1405.14</v>
      </c>
      <c r="H70" s="17">
        <f t="shared" si="1"/>
        <v>3654.04</v>
      </c>
      <c r="J70" s="105">
        <v>503.43</v>
      </c>
      <c r="K70" s="106">
        <v>372.5</v>
      </c>
      <c r="M70" s="105"/>
      <c r="N70" s="105"/>
    </row>
    <row r="71" spans="1:14" ht="13.5" thickBot="1">
      <c r="A71" s="26" t="s">
        <v>137</v>
      </c>
      <c r="B71" s="27" t="s">
        <v>138</v>
      </c>
      <c r="C71" s="34"/>
      <c r="D71" s="34">
        <v>0</v>
      </c>
      <c r="E71" s="34">
        <v>384.31</v>
      </c>
      <c r="F71" s="34">
        <v>944.48</v>
      </c>
      <c r="G71" s="34">
        <v>2807.41</v>
      </c>
      <c r="H71" s="17">
        <f t="shared" si="1"/>
        <v>4136.2</v>
      </c>
      <c r="J71" s="105">
        <v>195.49</v>
      </c>
      <c r="K71" s="106">
        <v>242.19</v>
      </c>
      <c r="M71" s="105"/>
      <c r="N71" s="105"/>
    </row>
    <row r="72" spans="1:14" ht="13.5" thickBot="1">
      <c r="A72" s="26" t="s">
        <v>139</v>
      </c>
      <c r="B72" s="27" t="s">
        <v>140</v>
      </c>
      <c r="C72" s="34"/>
      <c r="D72" s="117">
        <v>0</v>
      </c>
      <c r="E72" s="34">
        <v>861.4499999999999</v>
      </c>
      <c r="F72" s="117">
        <v>901.1</v>
      </c>
      <c r="G72" s="76">
        <v>1210.11</v>
      </c>
      <c r="H72" s="17">
        <f t="shared" si="1"/>
        <v>2972.66</v>
      </c>
      <c r="J72" s="105">
        <v>975.61</v>
      </c>
      <c r="K72" s="106">
        <v>1354.85</v>
      </c>
      <c r="M72" s="105"/>
      <c r="N72" s="105"/>
    </row>
    <row r="73" spans="1:14" ht="13.5" thickBot="1">
      <c r="A73" s="26" t="s">
        <v>141</v>
      </c>
      <c r="B73" s="27" t="s">
        <v>142</v>
      </c>
      <c r="C73" s="120"/>
      <c r="D73" s="34">
        <v>0</v>
      </c>
      <c r="E73" s="34">
        <v>128.83</v>
      </c>
      <c r="F73" s="34">
        <v>3279.4200000000005</v>
      </c>
      <c r="G73" s="34">
        <v>4190.24</v>
      </c>
      <c r="H73" s="17">
        <f t="shared" si="1"/>
        <v>7598.49</v>
      </c>
      <c r="J73" s="105">
        <v>1136.65</v>
      </c>
      <c r="K73" s="106">
        <v>701.65</v>
      </c>
      <c r="M73" s="105"/>
      <c r="N73" s="105"/>
    </row>
    <row r="74" spans="1:14" ht="13.5" thickBot="1">
      <c r="A74" s="26" t="s">
        <v>143</v>
      </c>
      <c r="B74" s="27" t="s">
        <v>144</v>
      </c>
      <c r="C74" s="34"/>
      <c r="D74" s="34">
        <v>0</v>
      </c>
      <c r="E74" s="34">
        <v>1403.5900000000001</v>
      </c>
      <c r="F74" s="34">
        <v>2846.35</v>
      </c>
      <c r="G74" s="34">
        <v>0</v>
      </c>
      <c r="H74" s="17">
        <f t="shared" si="1"/>
        <v>4249.9400000000005</v>
      </c>
      <c r="J74" s="105">
        <v>1764.31</v>
      </c>
      <c r="K74" s="106">
        <v>1945.6</v>
      </c>
      <c r="M74" s="105"/>
      <c r="N74" s="105"/>
    </row>
    <row r="75" spans="1:14" ht="13.5" thickBot="1">
      <c r="A75" s="26" t="s">
        <v>145</v>
      </c>
      <c r="B75" s="27" t="s">
        <v>146</v>
      </c>
      <c r="C75" s="34"/>
      <c r="D75" s="34">
        <v>0</v>
      </c>
      <c r="E75" s="34">
        <v>1226.23</v>
      </c>
      <c r="F75" s="117">
        <v>391.37</v>
      </c>
      <c r="G75" s="124">
        <v>2383.35</v>
      </c>
      <c r="H75" s="17">
        <f t="shared" si="1"/>
        <v>4000.95</v>
      </c>
      <c r="J75" s="105">
        <v>6336.430000000001</v>
      </c>
      <c r="K75" s="106">
        <v>5199.17</v>
      </c>
      <c r="M75" s="105"/>
      <c r="N75" s="105"/>
    </row>
    <row r="76" spans="1:14" ht="13.5" thickBot="1">
      <c r="A76" s="31" t="s">
        <v>147</v>
      </c>
      <c r="B76" s="32" t="s">
        <v>148</v>
      </c>
      <c r="C76" s="34"/>
      <c r="D76" s="34">
        <v>0</v>
      </c>
      <c r="E76" s="34">
        <v>2040.67</v>
      </c>
      <c r="F76" s="34">
        <v>409.92</v>
      </c>
      <c r="G76" s="34">
        <v>0</v>
      </c>
      <c r="H76" s="17">
        <f t="shared" si="1"/>
        <v>2450.59</v>
      </c>
      <c r="J76" s="105">
        <v>1520.35</v>
      </c>
      <c r="K76" s="106">
        <v>1365.15</v>
      </c>
      <c r="M76" s="105"/>
      <c r="N76" s="105"/>
    </row>
    <row r="77" spans="1:14" s="76" customFormat="1" ht="13.5" thickBot="1">
      <c r="A77" s="79" t="s">
        <v>149</v>
      </c>
      <c r="B77" s="80" t="s">
        <v>150</v>
      </c>
      <c r="C77" s="75"/>
      <c r="D77" s="76">
        <v>0</v>
      </c>
      <c r="E77" s="124">
        <v>0</v>
      </c>
      <c r="F77" s="76">
        <v>0</v>
      </c>
      <c r="G77" s="76">
        <v>0</v>
      </c>
      <c r="H77" s="17">
        <f t="shared" si="1"/>
        <v>0</v>
      </c>
      <c r="I77" s="75"/>
      <c r="J77" s="75">
        <v>0</v>
      </c>
      <c r="K77" s="76">
        <v>0</v>
      </c>
      <c r="N77" s="105"/>
    </row>
    <row r="78" spans="1:14" ht="13.5" thickBot="1">
      <c r="A78" s="31" t="s">
        <v>151</v>
      </c>
      <c r="B78" s="30" t="s">
        <v>152</v>
      </c>
      <c r="C78" s="34"/>
      <c r="D78" s="34">
        <v>0</v>
      </c>
      <c r="E78" s="34">
        <v>9547.07</v>
      </c>
      <c r="F78" s="34">
        <v>658.0999999999999</v>
      </c>
      <c r="G78" s="34">
        <v>0</v>
      </c>
      <c r="H78" s="17">
        <f t="shared" si="1"/>
        <v>10205.17</v>
      </c>
      <c r="J78" s="105">
        <v>945.1999999999999</v>
      </c>
      <c r="K78" s="106">
        <v>902.72</v>
      </c>
      <c r="M78" s="105"/>
      <c r="N78" s="105"/>
    </row>
    <row r="79" spans="1:14" ht="13.5" thickBot="1">
      <c r="A79" s="35" t="s">
        <v>153</v>
      </c>
      <c r="B79" s="36" t="s">
        <v>154</v>
      </c>
      <c r="C79" s="34"/>
      <c r="D79" s="34">
        <v>653.56</v>
      </c>
      <c r="E79" s="34">
        <v>2032.94</v>
      </c>
      <c r="F79" s="34">
        <v>4137.220000000002</v>
      </c>
      <c r="G79" s="117">
        <v>10615.5</v>
      </c>
      <c r="H79" s="17">
        <f t="shared" si="1"/>
        <v>17439.22</v>
      </c>
      <c r="J79" s="105">
        <v>477.84</v>
      </c>
      <c r="K79" s="106">
        <v>307.66</v>
      </c>
      <c r="M79" s="105"/>
      <c r="N79" s="105"/>
    </row>
    <row r="80" spans="1:14" ht="13.5" thickBot="1">
      <c r="A80" s="37" t="s">
        <v>155</v>
      </c>
      <c r="B80" s="38" t="s">
        <v>156</v>
      </c>
      <c r="C80" s="34"/>
      <c r="D80" s="34">
        <v>0</v>
      </c>
      <c r="E80" s="34">
        <v>0</v>
      </c>
      <c r="F80" s="34">
        <v>563.8599999999999</v>
      </c>
      <c r="G80" s="34">
        <v>0</v>
      </c>
      <c r="H80" s="17">
        <f t="shared" si="1"/>
        <v>563.8599999999999</v>
      </c>
      <c r="J80" s="105">
        <v>504.87</v>
      </c>
      <c r="K80" s="106">
        <v>364.51</v>
      </c>
      <c r="M80" s="105"/>
      <c r="N80" s="105"/>
    </row>
    <row r="81" spans="1:14" s="76" customFormat="1" ht="13.5" thickBot="1">
      <c r="A81" s="115" t="s">
        <v>157</v>
      </c>
      <c r="B81" s="78" t="s">
        <v>158</v>
      </c>
      <c r="C81" s="117"/>
      <c r="D81" s="124">
        <v>0</v>
      </c>
      <c r="E81" s="117">
        <v>0</v>
      </c>
      <c r="F81" s="124">
        <v>0</v>
      </c>
      <c r="G81" s="34">
        <v>0</v>
      </c>
      <c r="H81" s="17">
        <f t="shared" si="1"/>
        <v>0</v>
      </c>
      <c r="I81" s="75"/>
      <c r="J81" s="75">
        <v>825.56</v>
      </c>
      <c r="K81" s="76">
        <v>683.28</v>
      </c>
      <c r="M81" s="75"/>
      <c r="N81" s="105"/>
    </row>
    <row r="82" spans="1:14" ht="13.5" thickBot="1">
      <c r="A82" s="41" t="s">
        <v>159</v>
      </c>
      <c r="B82" s="29" t="s">
        <v>160</v>
      </c>
      <c r="C82" s="34"/>
      <c r="D82" s="34">
        <v>0</v>
      </c>
      <c r="E82" s="34">
        <v>2994.04</v>
      </c>
      <c r="F82" s="34">
        <v>1289.3799999999997</v>
      </c>
      <c r="G82" s="34">
        <v>3847.67</v>
      </c>
      <c r="H82" s="17">
        <f t="shared" si="1"/>
        <v>8131.09</v>
      </c>
      <c r="J82" s="105">
        <v>439.64</v>
      </c>
      <c r="K82" s="106">
        <v>228.07</v>
      </c>
      <c r="M82" s="105"/>
      <c r="N82" s="105"/>
    </row>
    <row r="83" spans="1:14" ht="13.5" thickBot="1">
      <c r="A83" s="41" t="s">
        <v>161</v>
      </c>
      <c r="B83" s="42" t="s">
        <v>162</v>
      </c>
      <c r="C83" s="34"/>
      <c r="D83" s="34">
        <v>0</v>
      </c>
      <c r="E83" s="34">
        <v>309.58</v>
      </c>
      <c r="F83" s="34">
        <v>1078.5500000000002</v>
      </c>
      <c r="G83" s="117">
        <v>6116.76</v>
      </c>
      <c r="H83" s="17">
        <f t="shared" si="1"/>
        <v>7504.89</v>
      </c>
      <c r="J83" s="105">
        <v>0</v>
      </c>
      <c r="K83" s="106">
        <v>33.36</v>
      </c>
      <c r="M83" s="105"/>
      <c r="N83" s="105"/>
    </row>
    <row r="84" spans="1:14" ht="13.5" thickBot="1">
      <c r="A84" s="41" t="s">
        <v>163</v>
      </c>
      <c r="B84" s="43" t="s">
        <v>164</v>
      </c>
      <c r="C84" s="34"/>
      <c r="D84" s="34">
        <v>0</v>
      </c>
      <c r="E84" s="34">
        <v>549.41</v>
      </c>
      <c r="F84" s="34">
        <v>1540.6</v>
      </c>
      <c r="G84" s="34">
        <v>4461.54</v>
      </c>
      <c r="H84" s="17">
        <f t="shared" si="1"/>
        <v>6551.549999999999</v>
      </c>
      <c r="J84" s="105">
        <v>170983.7</v>
      </c>
      <c r="K84" s="106">
        <v>155851.08</v>
      </c>
      <c r="N84" s="105"/>
    </row>
    <row r="85" spans="1:14" ht="13.5" thickBot="1">
      <c r="A85" s="44" t="s">
        <v>165</v>
      </c>
      <c r="B85" s="45" t="s">
        <v>166</v>
      </c>
      <c r="C85" s="34"/>
      <c r="D85" s="117">
        <v>0</v>
      </c>
      <c r="E85" s="34">
        <v>1119.88</v>
      </c>
      <c r="F85" s="117">
        <v>2853.79</v>
      </c>
      <c r="G85" s="76">
        <v>0</v>
      </c>
      <c r="H85" s="17">
        <f t="shared" si="1"/>
        <v>3973.67</v>
      </c>
      <c r="J85" s="105"/>
      <c r="L85" s="76"/>
      <c r="M85" s="76"/>
      <c r="N85" s="105"/>
    </row>
    <row r="86" spans="1:14" ht="13.5" thickBot="1">
      <c r="A86" s="44" t="s">
        <v>167</v>
      </c>
      <c r="B86" s="46" t="s">
        <v>168</v>
      </c>
      <c r="C86" s="120"/>
      <c r="D86" s="34">
        <v>0</v>
      </c>
      <c r="E86" s="34">
        <v>214.09</v>
      </c>
      <c r="F86" s="34">
        <v>38.370000000000005</v>
      </c>
      <c r="G86" s="34">
        <v>0</v>
      </c>
      <c r="H86" s="17">
        <f t="shared" si="1"/>
        <v>252.46</v>
      </c>
      <c r="J86" s="105"/>
      <c r="N86" s="105"/>
    </row>
    <row r="87" spans="1:14" ht="13.5" thickBot="1">
      <c r="A87" s="44" t="s">
        <v>191</v>
      </c>
      <c r="B87" s="56" t="s">
        <v>192</v>
      </c>
      <c r="C87" s="121"/>
      <c r="D87" s="121">
        <v>0</v>
      </c>
      <c r="E87" s="121">
        <v>42.81</v>
      </c>
      <c r="F87" s="121">
        <v>33.27</v>
      </c>
      <c r="G87" s="34">
        <v>0</v>
      </c>
      <c r="H87" s="17">
        <f t="shared" si="1"/>
        <v>76.08000000000001</v>
      </c>
      <c r="J87" s="105"/>
      <c r="N87" s="105"/>
    </row>
    <row r="88" spans="1:14" ht="13.5" thickBot="1">
      <c r="A88" s="50"/>
      <c r="B88" s="50" t="s">
        <v>169</v>
      </c>
      <c r="C88" s="122"/>
      <c r="D88" s="123">
        <v>17809.51</v>
      </c>
      <c r="E88" s="123">
        <v>184197.82</v>
      </c>
      <c r="F88" s="123">
        <v>713538.2100000005</v>
      </c>
      <c r="G88" s="34">
        <f>SUM(G4:G87)</f>
        <v>1518585.48</v>
      </c>
      <c r="H88" s="17">
        <f t="shared" si="1"/>
        <v>2434131.0200000005</v>
      </c>
      <c r="J88" s="105"/>
      <c r="N88" s="105"/>
    </row>
    <row r="90" ht="12.75">
      <c r="H90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34">
      <selection activeCell="E57" sqref="E57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17" customWidth="1"/>
    <col min="4" max="4" width="14.7109375" style="117" customWidth="1"/>
    <col min="5" max="5" width="12.8515625" style="117" customWidth="1"/>
    <col min="6" max="6" width="14.140625" style="117" hidden="1" customWidth="1"/>
    <col min="7" max="7" width="13.7109375" style="117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4" width="11.140625" style="106" customWidth="1"/>
    <col min="15" max="16384" width="9.140625" style="106" customWidth="1"/>
  </cols>
  <sheetData>
    <row r="1" spans="1:7" ht="13.5" thickBot="1">
      <c r="A1" s="1" t="s">
        <v>0</v>
      </c>
      <c r="D1" s="2" t="s">
        <v>250</v>
      </c>
      <c r="E1" s="2"/>
      <c r="F1" s="2"/>
      <c r="G1" s="2"/>
    </row>
    <row r="2" spans="1:8" ht="13.5" thickBot="1">
      <c r="A2" s="4" t="s">
        <v>1</v>
      </c>
      <c r="B2" s="5" t="s">
        <v>2</v>
      </c>
      <c r="C2" s="131"/>
      <c r="D2" s="131"/>
      <c r="E2" s="131"/>
      <c r="F2" s="132"/>
      <c r="G2" s="132"/>
      <c r="H2" s="133"/>
    </row>
    <row r="3" spans="1:9" s="108" customFormat="1" ht="48.75" customHeight="1" thickBot="1">
      <c r="A3" s="6"/>
      <c r="B3" s="7"/>
      <c r="C3" s="8" t="s">
        <v>248</v>
      </c>
      <c r="D3" s="55" t="s">
        <v>249</v>
      </c>
      <c r="E3" s="55" t="s">
        <v>252</v>
      </c>
      <c r="F3" s="9"/>
      <c r="G3" s="9" t="s">
        <v>253</v>
      </c>
      <c r="H3" s="9" t="s">
        <v>251</v>
      </c>
      <c r="I3" s="107"/>
    </row>
    <row r="4" spans="1:14" ht="13.5" thickBot="1">
      <c r="A4" s="12" t="s">
        <v>3</v>
      </c>
      <c r="B4" s="13" t="s">
        <v>4</v>
      </c>
      <c r="C4" s="34">
        <v>18746.62</v>
      </c>
      <c r="D4" s="34">
        <v>0</v>
      </c>
      <c r="E4" s="34">
        <v>889.84</v>
      </c>
      <c r="F4" s="34"/>
      <c r="G4" s="34">
        <v>0</v>
      </c>
      <c r="H4" s="17">
        <f aca="true" t="shared" si="0" ref="H4:H67">C4+D4+E4+F4+G4</f>
        <v>19636.46</v>
      </c>
      <c r="J4" s="105">
        <v>550.56</v>
      </c>
      <c r="K4" s="106">
        <v>650.05</v>
      </c>
      <c r="M4" s="105"/>
      <c r="N4" s="105"/>
    </row>
    <row r="5" spans="1:14" ht="13.5" thickBot="1">
      <c r="A5" s="18" t="s">
        <v>5</v>
      </c>
      <c r="B5" s="19" t="s">
        <v>6</v>
      </c>
      <c r="C5" s="34">
        <v>6701.85</v>
      </c>
      <c r="D5" s="34">
        <v>0</v>
      </c>
      <c r="E5" s="34">
        <v>276.27</v>
      </c>
      <c r="F5" s="34"/>
      <c r="G5" s="34">
        <v>0</v>
      </c>
      <c r="H5" s="17">
        <f t="shared" si="0"/>
        <v>6978.120000000001</v>
      </c>
      <c r="J5" s="105">
        <v>414.57</v>
      </c>
      <c r="K5" s="106">
        <v>205.78</v>
      </c>
      <c r="M5" s="105"/>
      <c r="N5" s="105"/>
    </row>
    <row r="6" spans="1:14" ht="13.5" thickBot="1">
      <c r="A6" s="18" t="s">
        <v>7</v>
      </c>
      <c r="B6" s="19" t="s">
        <v>8</v>
      </c>
      <c r="C6" s="34">
        <v>28432.36</v>
      </c>
      <c r="D6" s="34">
        <v>326.78</v>
      </c>
      <c r="E6" s="34">
        <v>1503.47</v>
      </c>
      <c r="F6" s="34"/>
      <c r="G6" s="34">
        <v>0</v>
      </c>
      <c r="H6" s="17">
        <f t="shared" si="0"/>
        <v>30262.61</v>
      </c>
      <c r="J6" s="105">
        <v>1201.29</v>
      </c>
      <c r="K6" s="106">
        <v>1028.72</v>
      </c>
      <c r="M6" s="105"/>
      <c r="N6" s="105"/>
    </row>
    <row r="7" spans="1:14" ht="13.5" thickBot="1">
      <c r="A7" s="18" t="s">
        <v>9</v>
      </c>
      <c r="B7" s="19" t="s">
        <v>10</v>
      </c>
      <c r="C7" s="34">
        <v>33460.26</v>
      </c>
      <c r="D7" s="34">
        <v>0</v>
      </c>
      <c r="E7" s="34">
        <v>791.28</v>
      </c>
      <c r="F7" s="34"/>
      <c r="G7" s="34">
        <v>0</v>
      </c>
      <c r="H7" s="17">
        <f t="shared" si="0"/>
        <v>34251.54</v>
      </c>
      <c r="J7" s="105">
        <v>810.46</v>
      </c>
      <c r="K7" s="106">
        <v>556.06</v>
      </c>
      <c r="M7" s="105"/>
      <c r="N7" s="105"/>
    </row>
    <row r="8" spans="1:14" ht="13.5" thickBot="1">
      <c r="A8" s="18" t="s">
        <v>11</v>
      </c>
      <c r="B8" s="19" t="s">
        <v>12</v>
      </c>
      <c r="C8" s="34">
        <v>430696.35</v>
      </c>
      <c r="D8" s="34">
        <v>2287.46</v>
      </c>
      <c r="E8" s="34">
        <v>14257.759999999998</v>
      </c>
      <c r="F8" s="34"/>
      <c r="G8" s="34">
        <v>0</v>
      </c>
      <c r="H8" s="17">
        <f t="shared" si="0"/>
        <v>447241.57</v>
      </c>
      <c r="J8" s="105">
        <v>11517.970000000001</v>
      </c>
      <c r="K8" s="106">
        <v>10708.89</v>
      </c>
      <c r="M8" s="105"/>
      <c r="N8" s="105"/>
    </row>
    <row r="9" spans="1:14" ht="13.5" thickBot="1">
      <c r="A9" s="18" t="s">
        <v>13</v>
      </c>
      <c r="B9" s="19" t="s">
        <v>14</v>
      </c>
      <c r="C9" s="34">
        <v>11221.36</v>
      </c>
      <c r="D9" s="34">
        <v>0</v>
      </c>
      <c r="E9" s="34">
        <v>156.76</v>
      </c>
      <c r="F9" s="34"/>
      <c r="G9" s="34">
        <v>0</v>
      </c>
      <c r="H9" s="17">
        <f t="shared" si="0"/>
        <v>11378.12</v>
      </c>
      <c r="J9" s="105">
        <v>185.17</v>
      </c>
      <c r="K9" s="106">
        <v>123.32</v>
      </c>
      <c r="M9" s="105"/>
      <c r="N9" s="105"/>
    </row>
    <row r="10" spans="1:14" ht="13.5" thickBot="1">
      <c r="A10" s="18" t="s">
        <v>15</v>
      </c>
      <c r="B10" s="19" t="s">
        <v>16</v>
      </c>
      <c r="C10" s="34">
        <v>28773.33</v>
      </c>
      <c r="D10" s="34">
        <v>0</v>
      </c>
      <c r="E10" s="34">
        <v>613</v>
      </c>
      <c r="F10" s="34"/>
      <c r="G10" s="34">
        <v>0</v>
      </c>
      <c r="H10" s="17">
        <f t="shared" si="0"/>
        <v>29386.33</v>
      </c>
      <c r="J10" s="105">
        <v>363.32</v>
      </c>
      <c r="K10" s="106">
        <v>604.39</v>
      </c>
      <c r="M10" s="105"/>
      <c r="N10" s="105"/>
    </row>
    <row r="11" spans="1:14" ht="13.5" thickBot="1">
      <c r="A11" s="18" t="s">
        <v>17</v>
      </c>
      <c r="B11" s="19" t="s">
        <v>18</v>
      </c>
      <c r="C11" s="34">
        <v>31553.88</v>
      </c>
      <c r="D11" s="34">
        <v>326.78</v>
      </c>
      <c r="E11" s="34">
        <v>599.24</v>
      </c>
      <c r="F11" s="34"/>
      <c r="G11" s="34">
        <v>0</v>
      </c>
      <c r="H11" s="17">
        <f t="shared" si="0"/>
        <v>32479.9</v>
      </c>
      <c r="J11" s="105">
        <v>200.65</v>
      </c>
      <c r="K11" s="106">
        <v>118.21</v>
      </c>
      <c r="M11" s="105"/>
      <c r="N11" s="105"/>
    </row>
    <row r="12" spans="1:14" ht="13.5" thickBot="1">
      <c r="A12" s="18" t="s">
        <v>19</v>
      </c>
      <c r="B12" s="19" t="s">
        <v>20</v>
      </c>
      <c r="C12" s="34">
        <v>45360.66</v>
      </c>
      <c r="D12" s="34">
        <v>326.78</v>
      </c>
      <c r="E12" s="34">
        <v>394.2</v>
      </c>
      <c r="F12" s="34"/>
      <c r="G12" s="34">
        <v>0</v>
      </c>
      <c r="H12" s="17">
        <f t="shared" si="0"/>
        <v>46081.64</v>
      </c>
      <c r="J12" s="105">
        <v>563.69</v>
      </c>
      <c r="K12" s="106">
        <v>509.66</v>
      </c>
      <c r="M12" s="105"/>
      <c r="N12" s="105"/>
    </row>
    <row r="13" spans="1:14" ht="13.5" thickBot="1">
      <c r="A13" s="18" t="s">
        <v>21</v>
      </c>
      <c r="B13" s="19" t="s">
        <v>22</v>
      </c>
      <c r="C13" s="34">
        <v>39094.91</v>
      </c>
      <c r="D13" s="34">
        <v>0</v>
      </c>
      <c r="E13" s="34">
        <v>585.93</v>
      </c>
      <c r="F13" s="34"/>
      <c r="G13" s="34">
        <v>0</v>
      </c>
      <c r="H13" s="17">
        <f t="shared" si="0"/>
        <v>39680.840000000004</v>
      </c>
      <c r="J13" s="105">
        <v>823.97</v>
      </c>
      <c r="K13" s="106">
        <v>1073.43</v>
      </c>
      <c r="M13" s="105"/>
      <c r="N13" s="105"/>
    </row>
    <row r="14" spans="1:14" ht="13.5" thickBot="1">
      <c r="A14" s="18" t="s">
        <v>23</v>
      </c>
      <c r="B14" s="19" t="s">
        <v>24</v>
      </c>
      <c r="C14" s="34">
        <v>216427.39</v>
      </c>
      <c r="D14" s="34">
        <v>653.56</v>
      </c>
      <c r="E14" s="34">
        <v>2455.38</v>
      </c>
      <c r="F14" s="34"/>
      <c r="G14" s="34">
        <v>14853.26</v>
      </c>
      <c r="H14" s="17">
        <f t="shared" si="0"/>
        <v>234389.59000000003</v>
      </c>
      <c r="J14" s="105">
        <v>1302.47</v>
      </c>
      <c r="K14" s="106">
        <v>1579.38</v>
      </c>
      <c r="M14" s="105"/>
      <c r="N14" s="105"/>
    </row>
    <row r="15" spans="1:14" ht="13.5" thickBot="1">
      <c r="A15" s="18" t="s">
        <v>25</v>
      </c>
      <c r="B15" s="19" t="s">
        <v>26</v>
      </c>
      <c r="C15" s="34">
        <v>59414.77</v>
      </c>
      <c r="D15" s="34">
        <v>326.78</v>
      </c>
      <c r="E15" s="34">
        <v>559.33</v>
      </c>
      <c r="F15" s="34"/>
      <c r="G15" s="34">
        <v>0</v>
      </c>
      <c r="H15" s="17">
        <f t="shared" si="0"/>
        <v>60300.88</v>
      </c>
      <c r="J15" s="105">
        <v>785.3</v>
      </c>
      <c r="K15" s="106">
        <v>729.87</v>
      </c>
      <c r="M15" s="105"/>
      <c r="N15" s="105"/>
    </row>
    <row r="16" spans="1:14" ht="13.5" thickBot="1">
      <c r="A16" s="18" t="s">
        <v>27</v>
      </c>
      <c r="B16" s="19" t="s">
        <v>28</v>
      </c>
      <c r="C16" s="34">
        <v>35179.05</v>
      </c>
      <c r="D16" s="34">
        <v>0</v>
      </c>
      <c r="E16" s="34">
        <v>304.04</v>
      </c>
      <c r="F16" s="34"/>
      <c r="G16" s="34">
        <v>0</v>
      </c>
      <c r="H16" s="17">
        <f t="shared" si="0"/>
        <v>35483.090000000004</v>
      </c>
      <c r="J16" s="105">
        <v>448.17</v>
      </c>
      <c r="K16" s="106">
        <v>244.02</v>
      </c>
      <c r="M16" s="105"/>
      <c r="N16" s="105"/>
    </row>
    <row r="17" spans="1:14" ht="13.5" thickBot="1">
      <c r="A17" s="18" t="s">
        <v>29</v>
      </c>
      <c r="B17" s="19" t="s">
        <v>30</v>
      </c>
      <c r="C17" s="34">
        <v>87445.15</v>
      </c>
      <c r="D17" s="34">
        <v>326.78</v>
      </c>
      <c r="E17" s="34">
        <v>5184.41</v>
      </c>
      <c r="F17" s="34"/>
      <c r="G17" s="34">
        <v>0</v>
      </c>
      <c r="H17" s="17">
        <f t="shared" si="0"/>
        <v>92956.34</v>
      </c>
      <c r="J17" s="105">
        <v>4108.08</v>
      </c>
      <c r="K17" s="106">
        <v>3835.14</v>
      </c>
      <c r="M17" s="105"/>
      <c r="N17" s="105"/>
    </row>
    <row r="18" spans="1:14" ht="13.5" thickBot="1">
      <c r="A18" s="18" t="s">
        <v>31</v>
      </c>
      <c r="B18" s="19" t="s">
        <v>32</v>
      </c>
      <c r="C18" s="34">
        <v>47022.75</v>
      </c>
      <c r="D18" s="34">
        <v>326.78</v>
      </c>
      <c r="E18" s="34">
        <v>2468.56</v>
      </c>
      <c r="F18" s="34"/>
      <c r="G18" s="34">
        <v>0</v>
      </c>
      <c r="H18" s="17">
        <f t="shared" si="0"/>
        <v>49818.09</v>
      </c>
      <c r="J18" s="105">
        <v>2400.91</v>
      </c>
      <c r="K18" s="106">
        <v>2084.5</v>
      </c>
      <c r="M18" s="105"/>
      <c r="N18" s="105"/>
    </row>
    <row r="19" spans="1:14" ht="13.5" thickBot="1">
      <c r="A19" s="18" t="s">
        <v>33</v>
      </c>
      <c r="B19" s="19" t="s">
        <v>34</v>
      </c>
      <c r="C19" s="34">
        <v>58769.92</v>
      </c>
      <c r="D19" s="34">
        <v>326.78</v>
      </c>
      <c r="E19" s="34">
        <v>3265.36</v>
      </c>
      <c r="F19" s="34"/>
      <c r="G19" s="34">
        <v>0</v>
      </c>
      <c r="H19" s="17">
        <f t="shared" si="0"/>
        <v>62362.06</v>
      </c>
      <c r="J19" s="105">
        <v>3248.8599999999997</v>
      </c>
      <c r="K19" s="106">
        <v>3371.12</v>
      </c>
      <c r="M19" s="105"/>
      <c r="N19" s="105"/>
    </row>
    <row r="20" spans="1:14" ht="13.5" thickBot="1">
      <c r="A20" s="18" t="s">
        <v>35</v>
      </c>
      <c r="B20" s="19" t="s">
        <v>36</v>
      </c>
      <c r="C20" s="34">
        <v>69711.71</v>
      </c>
      <c r="D20" s="34">
        <v>326.78</v>
      </c>
      <c r="E20" s="34">
        <v>764.61</v>
      </c>
      <c r="F20" s="34"/>
      <c r="G20" s="34">
        <v>0</v>
      </c>
      <c r="H20" s="17">
        <f t="shared" si="0"/>
        <v>70803.1</v>
      </c>
      <c r="J20" s="105">
        <v>617.95</v>
      </c>
      <c r="K20" s="106">
        <v>587.54</v>
      </c>
      <c r="M20" s="105"/>
      <c r="N20" s="105"/>
    </row>
    <row r="21" spans="1:14" ht="13.5" thickBot="1">
      <c r="A21" s="18" t="s">
        <v>37</v>
      </c>
      <c r="B21" s="19" t="s">
        <v>38</v>
      </c>
      <c r="C21" s="34">
        <v>35023.76</v>
      </c>
      <c r="D21" s="34">
        <v>326.78</v>
      </c>
      <c r="E21" s="34">
        <v>597.3000000000001</v>
      </c>
      <c r="F21" s="34"/>
      <c r="G21" s="34">
        <v>0</v>
      </c>
      <c r="H21" s="17">
        <f t="shared" si="0"/>
        <v>35947.840000000004</v>
      </c>
      <c r="J21" s="105">
        <v>247.55</v>
      </c>
      <c r="K21" s="106">
        <v>359.27</v>
      </c>
      <c r="M21" s="105"/>
      <c r="N21" s="105"/>
    </row>
    <row r="22" spans="1:14" ht="13.5" thickBot="1">
      <c r="A22" s="18" t="s">
        <v>39</v>
      </c>
      <c r="B22" s="19" t="s">
        <v>40</v>
      </c>
      <c r="C22" s="34">
        <v>279672.33</v>
      </c>
      <c r="D22" s="34">
        <v>0</v>
      </c>
      <c r="E22" s="34">
        <v>590.99</v>
      </c>
      <c r="F22" s="34"/>
      <c r="G22" s="34">
        <v>0</v>
      </c>
      <c r="H22" s="17">
        <f t="shared" si="0"/>
        <v>280263.32</v>
      </c>
      <c r="J22" s="105">
        <v>444.33000000000004</v>
      </c>
      <c r="K22" s="106">
        <v>439.28</v>
      </c>
      <c r="M22" s="105"/>
      <c r="N22" s="105"/>
    </row>
    <row r="23" spans="1:14" ht="13.5" thickBot="1">
      <c r="A23" s="18" t="s">
        <v>41</v>
      </c>
      <c r="B23" s="19" t="s">
        <v>42</v>
      </c>
      <c r="C23" s="34">
        <v>239794.89</v>
      </c>
      <c r="D23" s="34">
        <v>326.78</v>
      </c>
      <c r="E23" s="34">
        <v>4275.3</v>
      </c>
      <c r="F23" s="34"/>
      <c r="G23" s="34">
        <v>0</v>
      </c>
      <c r="H23" s="17">
        <f t="shared" si="0"/>
        <v>244396.97</v>
      </c>
      <c r="J23" s="105">
        <v>3202.74</v>
      </c>
      <c r="K23" s="106">
        <v>3577.56</v>
      </c>
      <c r="M23" s="105"/>
      <c r="N23" s="105"/>
    </row>
    <row r="24" spans="1:14" ht="13.5" thickBot="1">
      <c r="A24" s="18" t="s">
        <v>43</v>
      </c>
      <c r="B24" s="19" t="s">
        <v>44</v>
      </c>
      <c r="C24" s="34">
        <f>1062411.41+2872.51</f>
        <v>1065283.92</v>
      </c>
      <c r="D24" s="34">
        <v>5228.48</v>
      </c>
      <c r="E24" s="34">
        <v>25634.52</v>
      </c>
      <c r="F24" s="34"/>
      <c r="G24" s="34">
        <v>1636.49</v>
      </c>
      <c r="H24" s="17">
        <f t="shared" si="0"/>
        <v>1097783.41</v>
      </c>
      <c r="J24" s="105">
        <v>20565.899999999998</v>
      </c>
      <c r="K24" s="106">
        <v>19239.96</v>
      </c>
      <c r="M24" s="105"/>
      <c r="N24" s="105"/>
    </row>
    <row r="25" spans="1:14" ht="13.5" thickBot="1">
      <c r="A25" s="18" t="s">
        <v>45</v>
      </c>
      <c r="B25" s="19" t="s">
        <v>46</v>
      </c>
      <c r="C25" s="34">
        <v>223279.66</v>
      </c>
      <c r="D25" s="34">
        <v>653.56</v>
      </c>
      <c r="E25" s="34">
        <v>1662.41</v>
      </c>
      <c r="F25" s="34"/>
      <c r="G25" s="34">
        <v>0</v>
      </c>
      <c r="H25" s="17">
        <f t="shared" si="0"/>
        <v>225595.63</v>
      </c>
      <c r="J25" s="105">
        <v>1522.88</v>
      </c>
      <c r="K25" s="106">
        <v>1183.56</v>
      </c>
      <c r="M25" s="105"/>
      <c r="N25" s="105"/>
    </row>
    <row r="26" spans="1:14" ht="13.5" thickBot="1">
      <c r="A26" s="18" t="s">
        <v>47</v>
      </c>
      <c r="B26" s="19" t="s">
        <v>48</v>
      </c>
      <c r="C26" s="34">
        <v>85693</v>
      </c>
      <c r="D26" s="34">
        <v>653.56</v>
      </c>
      <c r="E26" s="34">
        <v>6232.870000000001</v>
      </c>
      <c r="F26" s="34"/>
      <c r="G26" s="34">
        <v>0</v>
      </c>
      <c r="H26" s="17">
        <f t="shared" si="0"/>
        <v>92579.43</v>
      </c>
      <c r="J26" s="105">
        <v>5040.8099999999995</v>
      </c>
      <c r="K26" s="106">
        <v>4952.08</v>
      </c>
      <c r="M26" s="105"/>
      <c r="N26" s="105"/>
    </row>
    <row r="27" spans="1:14" ht="13.5" thickBot="1">
      <c r="A27" s="18" t="s">
        <v>49</v>
      </c>
      <c r="B27" s="19" t="s">
        <v>50</v>
      </c>
      <c r="C27" s="34">
        <v>29928.22</v>
      </c>
      <c r="D27" s="34">
        <v>0</v>
      </c>
      <c r="E27" s="34">
        <v>1805.65</v>
      </c>
      <c r="F27" s="34"/>
      <c r="G27" s="34">
        <v>0</v>
      </c>
      <c r="H27" s="17">
        <f t="shared" si="0"/>
        <v>31733.870000000003</v>
      </c>
      <c r="J27" s="105">
        <v>1158.19</v>
      </c>
      <c r="K27" s="106">
        <v>983.41</v>
      </c>
      <c r="M27" s="105"/>
      <c r="N27" s="105"/>
    </row>
    <row r="28" spans="1:14" ht="13.5" thickBot="1">
      <c r="A28" s="18" t="s">
        <v>51</v>
      </c>
      <c r="B28" s="19" t="s">
        <v>52</v>
      </c>
      <c r="C28" s="34">
        <v>11185.83</v>
      </c>
      <c r="D28" s="34">
        <v>0</v>
      </c>
      <c r="E28" s="34">
        <v>151.59</v>
      </c>
      <c r="F28" s="34"/>
      <c r="G28" s="34">
        <v>0</v>
      </c>
      <c r="H28" s="17">
        <f t="shared" si="0"/>
        <v>11337.42</v>
      </c>
      <c r="J28" s="105">
        <v>217.92000000000002</v>
      </c>
      <c r="K28" s="106">
        <v>215.94</v>
      </c>
      <c r="M28" s="105"/>
      <c r="N28" s="105"/>
    </row>
    <row r="29" spans="1:14" ht="13.5" thickBot="1">
      <c r="A29" s="18" t="s">
        <v>53</v>
      </c>
      <c r="B29" s="19" t="s">
        <v>54</v>
      </c>
      <c r="C29" s="34">
        <v>37314.36</v>
      </c>
      <c r="D29" s="34">
        <v>0</v>
      </c>
      <c r="E29" s="34">
        <v>3245.1</v>
      </c>
      <c r="F29" s="34"/>
      <c r="G29" s="34">
        <v>0</v>
      </c>
      <c r="H29" s="17">
        <f t="shared" si="0"/>
        <v>40559.46</v>
      </c>
      <c r="J29" s="105">
        <v>580.24</v>
      </c>
      <c r="K29" s="106">
        <v>566.78</v>
      </c>
      <c r="M29" s="105"/>
      <c r="N29" s="105"/>
    </row>
    <row r="30" spans="1:14" ht="13.5" thickBot="1">
      <c r="A30" s="18" t="s">
        <v>55</v>
      </c>
      <c r="B30" s="19" t="s">
        <v>56</v>
      </c>
      <c r="C30" s="34">
        <v>34345.87</v>
      </c>
      <c r="D30" s="34">
        <v>0</v>
      </c>
      <c r="E30" s="34">
        <v>477.05</v>
      </c>
      <c r="F30" s="34"/>
      <c r="G30" s="34">
        <v>0</v>
      </c>
      <c r="H30" s="17">
        <f t="shared" si="0"/>
        <v>34822.920000000006</v>
      </c>
      <c r="J30" s="105">
        <v>201.76</v>
      </c>
      <c r="K30" s="106">
        <v>151.84</v>
      </c>
      <c r="M30" s="105"/>
      <c r="N30" s="105"/>
    </row>
    <row r="31" spans="1:14" ht="13.5" thickBot="1">
      <c r="A31" s="18" t="s">
        <v>57</v>
      </c>
      <c r="B31" s="19" t="s">
        <v>58</v>
      </c>
      <c r="C31" s="34">
        <v>43121.7</v>
      </c>
      <c r="D31" s="34">
        <v>0</v>
      </c>
      <c r="E31" s="34">
        <v>640.71</v>
      </c>
      <c r="F31" s="34"/>
      <c r="G31" s="34">
        <v>0</v>
      </c>
      <c r="H31" s="17">
        <f t="shared" si="0"/>
        <v>43762.409999999996</v>
      </c>
      <c r="J31" s="105">
        <v>672.66</v>
      </c>
      <c r="K31" s="106">
        <v>834.35</v>
      </c>
      <c r="M31" s="105"/>
      <c r="N31" s="105"/>
    </row>
    <row r="32" spans="1:14" ht="13.5" thickBot="1">
      <c r="A32" s="18" t="s">
        <v>59</v>
      </c>
      <c r="B32" s="19" t="s">
        <v>60</v>
      </c>
      <c r="C32" s="34">
        <v>54101.37</v>
      </c>
      <c r="D32" s="34">
        <v>326.78</v>
      </c>
      <c r="E32" s="34">
        <v>1367.48</v>
      </c>
      <c r="F32" s="34"/>
      <c r="G32" s="34">
        <v>0</v>
      </c>
      <c r="H32" s="17">
        <f t="shared" si="0"/>
        <v>55795.630000000005</v>
      </c>
      <c r="J32" s="105">
        <v>981.28</v>
      </c>
      <c r="K32" s="106">
        <v>942.15</v>
      </c>
      <c r="M32" s="105"/>
      <c r="N32" s="105"/>
    </row>
    <row r="33" spans="1:14" ht="13.5" thickBot="1">
      <c r="A33" s="18" t="s">
        <v>61</v>
      </c>
      <c r="B33" s="19" t="s">
        <v>62</v>
      </c>
      <c r="C33" s="34">
        <v>136616.98</v>
      </c>
      <c r="D33" s="34">
        <v>0</v>
      </c>
      <c r="E33" s="34">
        <v>7562.68</v>
      </c>
      <c r="F33" s="34"/>
      <c r="G33" s="34">
        <v>0</v>
      </c>
      <c r="H33" s="17">
        <f t="shared" si="0"/>
        <v>144179.66</v>
      </c>
      <c r="J33" s="105">
        <v>6085.790000000001</v>
      </c>
      <c r="K33" s="106">
        <v>5998.65</v>
      </c>
      <c r="M33" s="105"/>
      <c r="N33" s="105"/>
    </row>
    <row r="34" spans="1:14" ht="13.5" thickBot="1">
      <c r="A34" s="18" t="s">
        <v>63</v>
      </c>
      <c r="B34" s="19" t="s">
        <v>64</v>
      </c>
      <c r="C34" s="34">
        <v>220477.22</v>
      </c>
      <c r="D34" s="34">
        <v>980.34</v>
      </c>
      <c r="E34" s="34">
        <v>7133.28</v>
      </c>
      <c r="F34" s="34"/>
      <c r="G34" s="34">
        <v>0</v>
      </c>
      <c r="H34" s="17">
        <f t="shared" si="0"/>
        <v>228590.84</v>
      </c>
      <c r="J34" s="105">
        <v>7857.27</v>
      </c>
      <c r="K34" s="106">
        <v>6223.01</v>
      </c>
      <c r="M34" s="105"/>
      <c r="N34" s="105"/>
    </row>
    <row r="35" spans="1:14" ht="13.5" thickBot="1">
      <c r="A35" s="18" t="s">
        <v>65</v>
      </c>
      <c r="B35" s="19" t="s">
        <v>66</v>
      </c>
      <c r="C35" s="34">
        <v>28316.37</v>
      </c>
      <c r="D35" s="34">
        <v>0</v>
      </c>
      <c r="E35" s="34">
        <v>1588.37</v>
      </c>
      <c r="F35" s="34"/>
      <c r="G35" s="34">
        <v>0</v>
      </c>
      <c r="H35" s="17">
        <f t="shared" si="0"/>
        <v>29904.739999999998</v>
      </c>
      <c r="J35" s="105">
        <v>1163.1100000000001</v>
      </c>
      <c r="K35" s="106">
        <v>1438.99</v>
      </c>
      <c r="M35" s="105"/>
      <c r="N35" s="105"/>
    </row>
    <row r="36" spans="1:14" ht="13.5" thickBot="1">
      <c r="A36" s="18" t="s">
        <v>67</v>
      </c>
      <c r="B36" s="19" t="s">
        <v>68</v>
      </c>
      <c r="C36" s="34">
        <v>82113.68</v>
      </c>
      <c r="D36" s="34">
        <v>326.78</v>
      </c>
      <c r="E36" s="34">
        <v>4133.36</v>
      </c>
      <c r="F36" s="34"/>
      <c r="G36" s="34">
        <v>0</v>
      </c>
      <c r="H36" s="17">
        <f t="shared" si="0"/>
        <v>86573.81999999999</v>
      </c>
      <c r="J36" s="105">
        <v>4229.46</v>
      </c>
      <c r="K36" s="106">
        <v>3318.64</v>
      </c>
      <c r="M36" s="105"/>
      <c r="N36" s="105"/>
    </row>
    <row r="37" spans="1:14" ht="13.5" thickBot="1">
      <c r="A37" s="18" t="s">
        <v>69</v>
      </c>
      <c r="B37" s="19" t="s">
        <v>70</v>
      </c>
      <c r="C37" s="34">
        <v>62259.93</v>
      </c>
      <c r="D37" s="34">
        <v>0</v>
      </c>
      <c r="E37" s="34">
        <v>5613.88</v>
      </c>
      <c r="F37" s="34"/>
      <c r="G37" s="34">
        <v>0</v>
      </c>
      <c r="H37" s="17">
        <f t="shared" si="0"/>
        <v>67873.81</v>
      </c>
      <c r="J37" s="105">
        <v>4545.200000000001</v>
      </c>
      <c r="K37" s="106">
        <v>3879.95</v>
      </c>
      <c r="M37" s="105"/>
      <c r="N37" s="105"/>
    </row>
    <row r="38" spans="1:14" ht="13.5" thickBot="1">
      <c r="A38" s="18" t="s">
        <v>71</v>
      </c>
      <c r="B38" s="19" t="s">
        <v>72</v>
      </c>
      <c r="C38" s="34">
        <v>476203.65</v>
      </c>
      <c r="D38" s="34">
        <v>0</v>
      </c>
      <c r="E38" s="34">
        <v>10110.650000000001</v>
      </c>
      <c r="F38" s="34"/>
      <c r="G38" s="34">
        <v>29706.5</v>
      </c>
      <c r="H38" s="17">
        <f t="shared" si="0"/>
        <v>516020.80000000005</v>
      </c>
      <c r="J38" s="105">
        <v>9557.429999999998</v>
      </c>
      <c r="K38" s="106">
        <v>9127.43</v>
      </c>
      <c r="M38" s="105"/>
      <c r="N38" s="105"/>
    </row>
    <row r="39" spans="1:14" ht="13.5" thickBot="1">
      <c r="A39" s="18" t="s">
        <v>73</v>
      </c>
      <c r="B39" s="19" t="s">
        <v>74</v>
      </c>
      <c r="C39" s="34">
        <v>13739.32</v>
      </c>
      <c r="D39" s="34">
        <v>0</v>
      </c>
      <c r="E39" s="34">
        <v>668.74</v>
      </c>
      <c r="F39" s="34"/>
      <c r="G39" s="34">
        <v>0</v>
      </c>
      <c r="H39" s="17">
        <f t="shared" si="0"/>
        <v>14408.06</v>
      </c>
      <c r="J39" s="105">
        <v>689.47</v>
      </c>
      <c r="K39" s="106">
        <v>601.62</v>
      </c>
      <c r="M39" s="105"/>
      <c r="N39" s="105"/>
    </row>
    <row r="40" spans="1:14" ht="13.5" thickBot="1">
      <c r="A40" s="18" t="s">
        <v>75</v>
      </c>
      <c r="B40" s="19" t="s">
        <v>76</v>
      </c>
      <c r="C40" s="34">
        <v>109060.59</v>
      </c>
      <c r="D40" s="34">
        <v>326.78</v>
      </c>
      <c r="E40" s="34">
        <v>1680.2</v>
      </c>
      <c r="F40" s="34"/>
      <c r="G40" s="34">
        <v>0</v>
      </c>
      <c r="H40" s="17">
        <f t="shared" si="0"/>
        <v>111067.56999999999</v>
      </c>
      <c r="I40" s="110"/>
      <c r="J40" s="105">
        <v>1593.9</v>
      </c>
      <c r="K40" s="106">
        <v>1375.52</v>
      </c>
      <c r="M40" s="105"/>
      <c r="N40" s="105"/>
    </row>
    <row r="41" spans="1:14" ht="13.5" thickBot="1">
      <c r="A41" s="18" t="s">
        <v>77</v>
      </c>
      <c r="B41" s="19" t="s">
        <v>78</v>
      </c>
      <c r="C41" s="34">
        <v>180258.93</v>
      </c>
      <c r="D41" s="34">
        <v>653.56</v>
      </c>
      <c r="E41" s="34">
        <v>10262.78</v>
      </c>
      <c r="F41" s="34"/>
      <c r="G41" s="34">
        <v>0</v>
      </c>
      <c r="H41" s="17">
        <f t="shared" si="0"/>
        <v>191175.27</v>
      </c>
      <c r="I41" s="110"/>
      <c r="J41" s="105">
        <v>8732.32</v>
      </c>
      <c r="K41" s="106">
        <v>7700.93</v>
      </c>
      <c r="M41" s="105"/>
      <c r="N41" s="105"/>
    </row>
    <row r="42" spans="1:14" ht="13.5" thickBot="1">
      <c r="A42" s="18" t="s">
        <v>79</v>
      </c>
      <c r="B42" s="19" t="s">
        <v>80</v>
      </c>
      <c r="C42" s="34">
        <v>75648.57</v>
      </c>
      <c r="D42" s="34">
        <v>326.78</v>
      </c>
      <c r="E42" s="34">
        <v>2371.87</v>
      </c>
      <c r="F42" s="34"/>
      <c r="G42" s="34">
        <v>0</v>
      </c>
      <c r="H42" s="17">
        <f t="shared" si="0"/>
        <v>78347.22</v>
      </c>
      <c r="J42" s="105">
        <v>1946.52</v>
      </c>
      <c r="K42" s="106">
        <v>1700.99</v>
      </c>
      <c r="M42" s="105"/>
      <c r="N42" s="105"/>
    </row>
    <row r="43" spans="1:14" ht="13.5" thickBot="1">
      <c r="A43" s="18" t="s">
        <v>81</v>
      </c>
      <c r="B43" s="19" t="s">
        <v>82</v>
      </c>
      <c r="C43" s="34">
        <v>53924.66</v>
      </c>
      <c r="D43" s="34">
        <v>0</v>
      </c>
      <c r="E43" s="34">
        <v>2937.4900000000002</v>
      </c>
      <c r="F43" s="34"/>
      <c r="G43" s="34">
        <v>0</v>
      </c>
      <c r="H43" s="17">
        <f t="shared" si="0"/>
        <v>56862.15</v>
      </c>
      <c r="J43" s="105">
        <v>3106.54</v>
      </c>
      <c r="K43" s="106">
        <v>2347.89</v>
      </c>
      <c r="M43" s="105"/>
      <c r="N43" s="105"/>
    </row>
    <row r="44" spans="1:14" ht="13.5" thickBot="1">
      <c r="A44" s="18" t="s">
        <v>83</v>
      </c>
      <c r="B44" s="19" t="s">
        <v>84</v>
      </c>
      <c r="C44" s="34">
        <v>82945.04</v>
      </c>
      <c r="D44" s="34">
        <v>326.78</v>
      </c>
      <c r="E44" s="34">
        <v>3001.15</v>
      </c>
      <c r="F44" s="34"/>
      <c r="G44" s="34">
        <v>0</v>
      </c>
      <c r="H44" s="17">
        <f t="shared" si="0"/>
        <v>86272.96999999999</v>
      </c>
      <c r="J44" s="105">
        <v>2581.93</v>
      </c>
      <c r="K44" s="106">
        <v>2106.02</v>
      </c>
      <c r="M44" s="105"/>
      <c r="N44" s="105"/>
    </row>
    <row r="45" spans="1:14" ht="13.5" thickBot="1">
      <c r="A45" s="18" t="s">
        <v>85</v>
      </c>
      <c r="B45" s="19" t="s">
        <v>86</v>
      </c>
      <c r="C45" s="34">
        <v>38371.76</v>
      </c>
      <c r="D45" s="34">
        <v>0</v>
      </c>
      <c r="E45" s="34">
        <v>2561.55</v>
      </c>
      <c r="F45" s="34"/>
      <c r="G45" s="34">
        <v>0</v>
      </c>
      <c r="H45" s="17">
        <f t="shared" si="0"/>
        <v>40933.310000000005</v>
      </c>
      <c r="J45" s="105">
        <v>1978.62</v>
      </c>
      <c r="K45" s="106">
        <v>1688.17</v>
      </c>
      <c r="M45" s="105"/>
      <c r="N45" s="105"/>
    </row>
    <row r="46" spans="1:14" s="76" customFormat="1" ht="13.5" thickBot="1">
      <c r="A46" s="68" t="s">
        <v>87</v>
      </c>
      <c r="B46" s="69" t="s">
        <v>88</v>
      </c>
      <c r="C46" s="76">
        <v>0</v>
      </c>
      <c r="D46" s="34">
        <v>0</v>
      </c>
      <c r="E46" s="76">
        <v>0</v>
      </c>
      <c r="G46" s="34">
        <v>0</v>
      </c>
      <c r="H46" s="17">
        <f t="shared" si="0"/>
        <v>0</v>
      </c>
      <c r="I46" s="75"/>
      <c r="J46" s="75">
        <v>293.63</v>
      </c>
      <c r="K46" s="76">
        <v>189.09</v>
      </c>
      <c r="N46" s="105"/>
    </row>
    <row r="47" spans="1:14" ht="13.5" thickBot="1">
      <c r="A47" s="18" t="s">
        <v>89</v>
      </c>
      <c r="B47" s="19" t="s">
        <v>90</v>
      </c>
      <c r="C47" s="105">
        <v>17955.18</v>
      </c>
      <c r="D47" s="109">
        <v>0</v>
      </c>
      <c r="E47" s="109">
        <v>232.11</v>
      </c>
      <c r="F47" s="71"/>
      <c r="G47" s="34">
        <v>0</v>
      </c>
      <c r="H47" s="17">
        <f t="shared" si="0"/>
        <v>18187.29</v>
      </c>
      <c r="J47" s="105">
        <v>146.34</v>
      </c>
      <c r="K47" s="106">
        <v>64.79</v>
      </c>
      <c r="L47" s="76"/>
      <c r="M47" s="75"/>
      <c r="N47" s="105"/>
    </row>
    <row r="48" spans="1:14" ht="13.5" thickBot="1">
      <c r="A48" s="18" t="s">
        <v>91</v>
      </c>
      <c r="B48" s="19" t="s">
        <v>92</v>
      </c>
      <c r="C48" s="34">
        <v>5099.79</v>
      </c>
      <c r="D48" s="109">
        <v>0</v>
      </c>
      <c r="E48" s="34">
        <v>144.15</v>
      </c>
      <c r="F48" s="34"/>
      <c r="G48" s="34">
        <v>0</v>
      </c>
      <c r="H48" s="17">
        <f t="shared" si="0"/>
        <v>5243.94</v>
      </c>
      <c r="J48" s="105">
        <v>652.6</v>
      </c>
      <c r="K48" s="106">
        <v>668.25</v>
      </c>
      <c r="M48" s="105"/>
      <c r="N48" s="105"/>
    </row>
    <row r="49" spans="1:14" ht="13.5" thickBot="1">
      <c r="A49" s="18" t="s">
        <v>93</v>
      </c>
      <c r="B49" s="19" t="s">
        <v>94</v>
      </c>
      <c r="C49" s="34">
        <v>0</v>
      </c>
      <c r="D49" s="34">
        <v>0</v>
      </c>
      <c r="E49" s="34">
        <v>0</v>
      </c>
      <c r="F49" s="34"/>
      <c r="G49" s="106">
        <v>0</v>
      </c>
      <c r="H49" s="17">
        <f t="shared" si="0"/>
        <v>0</v>
      </c>
      <c r="J49" s="105">
        <v>543.73</v>
      </c>
      <c r="K49" s="106">
        <v>421.99</v>
      </c>
      <c r="M49" s="105"/>
      <c r="N49" s="105"/>
    </row>
    <row r="50" spans="1:14" ht="13.5" thickBot="1">
      <c r="A50" s="18" t="s">
        <v>95</v>
      </c>
      <c r="B50" s="19" t="s">
        <v>96</v>
      </c>
      <c r="C50" s="34">
        <v>15539.15</v>
      </c>
      <c r="D50" s="34">
        <v>0</v>
      </c>
      <c r="E50" s="34">
        <v>435.35</v>
      </c>
      <c r="F50" s="34"/>
      <c r="G50" s="109">
        <v>0</v>
      </c>
      <c r="H50" s="17">
        <f t="shared" si="0"/>
        <v>15974.5</v>
      </c>
      <c r="J50" s="105">
        <v>515.78</v>
      </c>
      <c r="K50" s="106">
        <v>396.1</v>
      </c>
      <c r="M50" s="105"/>
      <c r="N50" s="105"/>
    </row>
    <row r="51" spans="1:14" s="76" customFormat="1" ht="13.5" thickBot="1">
      <c r="A51" s="68" t="s">
        <v>97</v>
      </c>
      <c r="B51" s="69" t="s">
        <v>98</v>
      </c>
      <c r="C51" s="76">
        <v>0</v>
      </c>
      <c r="D51" s="34">
        <v>0</v>
      </c>
      <c r="E51" s="76">
        <v>0</v>
      </c>
      <c r="G51" s="71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N51" s="105"/>
    </row>
    <row r="52" spans="1:14" ht="13.5" thickBot="1">
      <c r="A52" s="18" t="s">
        <v>99</v>
      </c>
      <c r="B52" s="19" t="s">
        <v>100</v>
      </c>
      <c r="C52" s="34">
        <v>7053.5</v>
      </c>
      <c r="D52" s="34">
        <v>0</v>
      </c>
      <c r="E52" s="34">
        <v>669.52</v>
      </c>
      <c r="F52" s="34"/>
      <c r="G52" s="34">
        <v>0</v>
      </c>
      <c r="H52" s="17">
        <f t="shared" si="0"/>
        <v>7723.02</v>
      </c>
      <c r="J52" s="105">
        <v>6918.310000000001</v>
      </c>
      <c r="K52" s="106">
        <v>6241.22</v>
      </c>
      <c r="M52" s="105"/>
      <c r="N52" s="105"/>
    </row>
    <row r="53" spans="1:14" ht="13.5" thickBot="1">
      <c r="A53" s="18" t="s">
        <v>101</v>
      </c>
      <c r="B53" s="19" t="s">
        <v>102</v>
      </c>
      <c r="C53" s="105">
        <f>280956.47+3065.86</f>
        <v>284022.32999999996</v>
      </c>
      <c r="D53" s="109">
        <v>1633.9</v>
      </c>
      <c r="E53" s="109">
        <v>6240.62</v>
      </c>
      <c r="F53" s="71"/>
      <c r="G53" s="34">
        <v>22992.94</v>
      </c>
      <c r="H53" s="17">
        <f t="shared" si="0"/>
        <v>314889.79</v>
      </c>
      <c r="J53" s="105">
        <v>8718.32</v>
      </c>
      <c r="K53" s="106">
        <v>7633.08</v>
      </c>
      <c r="L53" s="76"/>
      <c r="M53" s="75"/>
      <c r="N53" s="105"/>
    </row>
    <row r="54" spans="1:14" ht="13.5" thickBot="1">
      <c r="A54" s="18" t="s">
        <v>103</v>
      </c>
      <c r="B54" s="19" t="s">
        <v>104</v>
      </c>
      <c r="C54" s="109">
        <v>243462.33</v>
      </c>
      <c r="D54" s="109">
        <v>326.78</v>
      </c>
      <c r="E54" s="109">
        <v>8800.310000000001</v>
      </c>
      <c r="F54" s="34"/>
      <c r="G54" s="34">
        <v>0</v>
      </c>
      <c r="H54" s="17">
        <f t="shared" si="0"/>
        <v>252589.41999999998</v>
      </c>
      <c r="J54" s="105">
        <v>94.41</v>
      </c>
      <c r="K54" s="106">
        <v>88.4</v>
      </c>
      <c r="M54" s="105"/>
      <c r="N54" s="105"/>
    </row>
    <row r="55" spans="1:14" ht="13.5" thickBot="1">
      <c r="A55" s="18" t="s">
        <v>105</v>
      </c>
      <c r="B55" s="19" t="s">
        <v>106</v>
      </c>
      <c r="C55" s="109">
        <v>349042.77</v>
      </c>
      <c r="D55" s="109">
        <v>653.56</v>
      </c>
      <c r="E55" s="105">
        <v>9425.68</v>
      </c>
      <c r="G55" s="34">
        <v>0</v>
      </c>
      <c r="H55" s="17">
        <f t="shared" si="0"/>
        <v>359122.01</v>
      </c>
      <c r="J55" s="105">
        <v>3670.9</v>
      </c>
      <c r="K55" s="106">
        <v>3726.23</v>
      </c>
      <c r="M55" s="105"/>
      <c r="N55" s="105"/>
    </row>
    <row r="56" spans="1:14" ht="13.5" thickBot="1">
      <c r="A56" s="18" t="s">
        <v>107</v>
      </c>
      <c r="B56" s="19" t="s">
        <v>108</v>
      </c>
      <c r="C56" s="34">
        <v>7948.48</v>
      </c>
      <c r="D56" s="34">
        <v>0</v>
      </c>
      <c r="E56" s="34">
        <v>138.39</v>
      </c>
      <c r="F56" s="34"/>
      <c r="G56" s="34">
        <v>0</v>
      </c>
      <c r="H56" s="17">
        <f t="shared" si="0"/>
        <v>8086.87</v>
      </c>
      <c r="J56" s="105">
        <v>1346.48</v>
      </c>
      <c r="K56" s="106">
        <v>1113.09</v>
      </c>
      <c r="M56" s="105"/>
      <c r="N56" s="105"/>
    </row>
    <row r="57" spans="1:14" ht="13.5" thickBot="1">
      <c r="A57" s="18" t="s">
        <v>109</v>
      </c>
      <c r="B57" s="19" t="s">
        <v>110</v>
      </c>
      <c r="C57" s="117">
        <v>257156.46</v>
      </c>
      <c r="D57" s="117">
        <v>653.56</v>
      </c>
      <c r="E57" s="34">
        <v>4409.48</v>
      </c>
      <c r="G57" s="76">
        <v>0</v>
      </c>
      <c r="H57" s="17">
        <f t="shared" si="0"/>
        <v>262219.5</v>
      </c>
      <c r="J57" s="105">
        <v>0</v>
      </c>
      <c r="K57" s="106">
        <v>0</v>
      </c>
      <c r="M57" s="105"/>
      <c r="N57" s="105"/>
    </row>
    <row r="58" spans="1:14" ht="13.5" thickBot="1">
      <c r="A58" s="18" t="s">
        <v>111</v>
      </c>
      <c r="B58" s="19" t="s">
        <v>112</v>
      </c>
      <c r="C58" s="34">
        <v>92326.2</v>
      </c>
      <c r="D58" s="34">
        <v>653.56</v>
      </c>
      <c r="E58" s="34">
        <v>1652.49</v>
      </c>
      <c r="F58" s="34"/>
      <c r="G58" s="34">
        <v>0</v>
      </c>
      <c r="H58" s="17">
        <f t="shared" si="0"/>
        <v>94632.25</v>
      </c>
      <c r="J58" s="105">
        <v>460.31</v>
      </c>
      <c r="K58" s="106">
        <v>512.8</v>
      </c>
      <c r="M58" s="105"/>
      <c r="N58" s="105"/>
    </row>
    <row r="59" spans="1:14" ht="13.5" thickBot="1">
      <c r="A59" s="18" t="s">
        <v>113</v>
      </c>
      <c r="B59" s="19" t="s">
        <v>114</v>
      </c>
      <c r="C59" s="34">
        <v>2531.88</v>
      </c>
      <c r="D59" s="34">
        <v>0</v>
      </c>
      <c r="E59" s="34">
        <v>0</v>
      </c>
      <c r="F59" s="34"/>
      <c r="G59" s="71">
        <v>0</v>
      </c>
      <c r="H59" s="17">
        <f t="shared" si="0"/>
        <v>2531.88</v>
      </c>
      <c r="J59" s="105">
        <v>896.59</v>
      </c>
      <c r="K59" s="106">
        <v>482.06</v>
      </c>
      <c r="M59" s="105"/>
      <c r="N59" s="105"/>
    </row>
    <row r="60" spans="1:14" ht="13.5" thickBot="1">
      <c r="A60" s="18" t="s">
        <v>115</v>
      </c>
      <c r="B60" s="19" t="s">
        <v>116</v>
      </c>
      <c r="C60" s="34">
        <v>0</v>
      </c>
      <c r="D60" s="34">
        <v>0</v>
      </c>
      <c r="E60" s="34">
        <v>0</v>
      </c>
      <c r="F60" s="34"/>
      <c r="G60" s="34">
        <v>0</v>
      </c>
      <c r="H60" s="17">
        <f t="shared" si="0"/>
        <v>0</v>
      </c>
      <c r="J60" s="105">
        <v>535.64</v>
      </c>
      <c r="K60" s="106">
        <v>381.82</v>
      </c>
      <c r="M60" s="105"/>
      <c r="N60" s="105"/>
    </row>
    <row r="61" spans="1:14" ht="13.5" thickBot="1">
      <c r="A61" s="18" t="s">
        <v>117</v>
      </c>
      <c r="B61" s="19" t="s">
        <v>118</v>
      </c>
      <c r="C61" s="34">
        <v>36081.82</v>
      </c>
      <c r="D61" s="34">
        <v>0</v>
      </c>
      <c r="E61" s="34">
        <v>848.3</v>
      </c>
      <c r="F61" s="34"/>
      <c r="G61" s="117">
        <v>0</v>
      </c>
      <c r="H61" s="17">
        <f t="shared" si="0"/>
        <v>36930.12</v>
      </c>
      <c r="J61" s="105">
        <v>1119.78</v>
      </c>
      <c r="K61" s="106">
        <v>1180.79</v>
      </c>
      <c r="M61" s="105"/>
      <c r="N61" s="105"/>
    </row>
    <row r="62" spans="1:14" ht="13.5" thickBot="1">
      <c r="A62" s="24" t="s">
        <v>119</v>
      </c>
      <c r="B62" s="25" t="s">
        <v>120</v>
      </c>
      <c r="C62" s="34">
        <v>5337.27</v>
      </c>
      <c r="D62" s="34">
        <v>0</v>
      </c>
      <c r="E62" s="34">
        <v>0</v>
      </c>
      <c r="F62" s="34"/>
      <c r="G62" s="34">
        <v>0</v>
      </c>
      <c r="H62" s="17">
        <f t="shared" si="0"/>
        <v>5337.27</v>
      </c>
      <c r="J62" s="105">
        <v>737.38</v>
      </c>
      <c r="K62" s="106">
        <v>625.38</v>
      </c>
      <c r="M62" s="105"/>
      <c r="N62" s="105"/>
    </row>
    <row r="63" spans="1:14" ht="13.5" thickBot="1">
      <c r="A63" s="26" t="s">
        <v>121</v>
      </c>
      <c r="B63" s="27" t="s">
        <v>122</v>
      </c>
      <c r="C63" s="34">
        <v>19778.4</v>
      </c>
      <c r="D63" s="34">
        <v>0</v>
      </c>
      <c r="E63" s="34">
        <v>1598.6100000000001</v>
      </c>
      <c r="F63" s="34"/>
      <c r="G63" s="117">
        <v>0</v>
      </c>
      <c r="H63" s="17">
        <f t="shared" si="0"/>
        <v>21377.010000000002</v>
      </c>
      <c r="J63" s="105">
        <v>586.85</v>
      </c>
      <c r="K63" s="106">
        <v>350.3</v>
      </c>
      <c r="M63" s="105"/>
      <c r="N63" s="105"/>
    </row>
    <row r="64" spans="1:14" ht="13.5" thickBot="1">
      <c r="A64" s="26" t="s">
        <v>123</v>
      </c>
      <c r="B64" s="27" t="s">
        <v>124</v>
      </c>
      <c r="C64" s="34">
        <v>6840.91</v>
      </c>
      <c r="D64" s="34">
        <v>0</v>
      </c>
      <c r="E64" s="34">
        <v>767.09</v>
      </c>
      <c r="F64" s="34"/>
      <c r="G64" s="34">
        <v>0</v>
      </c>
      <c r="H64" s="17">
        <f t="shared" si="0"/>
        <v>7608</v>
      </c>
      <c r="J64" s="105">
        <v>3109.58</v>
      </c>
      <c r="K64" s="106">
        <v>2846.75</v>
      </c>
      <c r="M64" s="105"/>
      <c r="N64" s="105"/>
    </row>
    <row r="65" spans="1:14" ht="13.5" thickBot="1">
      <c r="A65" s="26" t="s">
        <v>125</v>
      </c>
      <c r="B65" s="27" t="s">
        <v>126</v>
      </c>
      <c r="C65" s="34">
        <v>14249.4</v>
      </c>
      <c r="D65" s="34">
        <v>326.78</v>
      </c>
      <c r="E65" s="34">
        <v>824</v>
      </c>
      <c r="F65" s="34"/>
      <c r="G65" s="34">
        <v>0</v>
      </c>
      <c r="H65" s="17">
        <f t="shared" si="0"/>
        <v>15400.18</v>
      </c>
      <c r="J65" s="105">
        <v>19.85</v>
      </c>
      <c r="K65" s="106">
        <v>10.58</v>
      </c>
      <c r="M65" s="105"/>
      <c r="N65" s="105"/>
    </row>
    <row r="66" spans="1:14" s="76" customFormat="1" ht="13.5" thickBot="1">
      <c r="A66" s="77" t="s">
        <v>127</v>
      </c>
      <c r="B66" s="78" t="s">
        <v>128</v>
      </c>
      <c r="C66" s="76">
        <v>0</v>
      </c>
      <c r="D66" s="76">
        <v>0</v>
      </c>
      <c r="E66" s="76">
        <v>0</v>
      </c>
      <c r="G66" s="34">
        <v>0</v>
      </c>
      <c r="H66" s="17">
        <f t="shared" si="0"/>
        <v>0</v>
      </c>
      <c r="I66" s="75"/>
      <c r="J66" s="75">
        <v>922.33</v>
      </c>
      <c r="K66" s="76">
        <v>887.39</v>
      </c>
      <c r="N66" s="105"/>
    </row>
    <row r="67" spans="1:14" ht="13.5" thickBot="1">
      <c r="A67" s="26" t="s">
        <v>129</v>
      </c>
      <c r="B67" s="27" t="s">
        <v>130</v>
      </c>
      <c r="C67" s="34">
        <v>43956.25</v>
      </c>
      <c r="D67" s="34">
        <v>326.78</v>
      </c>
      <c r="E67" s="34">
        <v>3157.57</v>
      </c>
      <c r="F67" s="34"/>
      <c r="G67" s="34">
        <v>0</v>
      </c>
      <c r="H67" s="17">
        <f t="shared" si="0"/>
        <v>47440.6</v>
      </c>
      <c r="J67" s="105">
        <v>118.84</v>
      </c>
      <c r="K67" s="106">
        <v>184.9</v>
      </c>
      <c r="M67" s="105"/>
      <c r="N67" s="105"/>
    </row>
    <row r="68" spans="1:14" ht="13.5" thickBot="1">
      <c r="A68" s="26" t="s">
        <v>131</v>
      </c>
      <c r="B68" s="27" t="s">
        <v>132</v>
      </c>
      <c r="C68" s="34">
        <v>32730.38</v>
      </c>
      <c r="D68" s="34">
        <v>0</v>
      </c>
      <c r="E68" s="34">
        <v>13.84</v>
      </c>
      <c r="F68" s="34"/>
      <c r="G68" s="34">
        <v>0</v>
      </c>
      <c r="H68" s="17">
        <f aca="true" t="shared" si="1" ref="H68:H88">C68+D68+E68+F68+G68</f>
        <v>32744.22</v>
      </c>
      <c r="J68" s="105">
        <v>411.25</v>
      </c>
      <c r="K68" s="106">
        <v>587.79</v>
      </c>
      <c r="M68" s="105"/>
      <c r="N68" s="105"/>
    </row>
    <row r="69" spans="1:14" ht="13.5" thickBot="1">
      <c r="A69" s="28" t="s">
        <v>133</v>
      </c>
      <c r="B69" s="29" t="s">
        <v>134</v>
      </c>
      <c r="C69" s="105">
        <v>13866.46</v>
      </c>
      <c r="D69" s="106">
        <v>0</v>
      </c>
      <c r="E69" s="105">
        <v>1442.73</v>
      </c>
      <c r="F69" s="124"/>
      <c r="G69" s="76">
        <v>0</v>
      </c>
      <c r="H69" s="17">
        <f t="shared" si="1"/>
        <v>15309.189999999999</v>
      </c>
      <c r="J69" s="105">
        <v>143.28</v>
      </c>
      <c r="K69" s="106">
        <v>146.23</v>
      </c>
      <c r="L69" s="76"/>
      <c r="M69" s="75"/>
      <c r="N69" s="105"/>
    </row>
    <row r="70" spans="1:14" ht="13.5" thickBot="1">
      <c r="A70" s="28" t="s">
        <v>135</v>
      </c>
      <c r="B70" s="30" t="s">
        <v>136</v>
      </c>
      <c r="C70" s="34">
        <v>23377.79</v>
      </c>
      <c r="D70" s="34">
        <v>0</v>
      </c>
      <c r="E70" s="34">
        <v>216.15</v>
      </c>
      <c r="F70" s="34"/>
      <c r="G70" s="34">
        <v>0</v>
      </c>
      <c r="H70" s="17">
        <f t="shared" si="1"/>
        <v>23593.940000000002</v>
      </c>
      <c r="J70" s="105">
        <v>503.43</v>
      </c>
      <c r="K70" s="106">
        <v>372.5</v>
      </c>
      <c r="M70" s="105"/>
      <c r="N70" s="105"/>
    </row>
    <row r="71" spans="1:14" ht="13.5" thickBot="1">
      <c r="A71" s="26" t="s">
        <v>137</v>
      </c>
      <c r="B71" s="27" t="s">
        <v>138</v>
      </c>
      <c r="C71" s="34">
        <v>23371.43</v>
      </c>
      <c r="D71" s="34">
        <v>0</v>
      </c>
      <c r="E71" s="34">
        <v>648.03</v>
      </c>
      <c r="F71" s="34"/>
      <c r="G71" s="34">
        <v>0</v>
      </c>
      <c r="H71" s="17">
        <f t="shared" si="1"/>
        <v>24019.46</v>
      </c>
      <c r="J71" s="105">
        <v>195.49</v>
      </c>
      <c r="K71" s="106">
        <v>242.19</v>
      </c>
      <c r="M71" s="105"/>
      <c r="N71" s="105"/>
    </row>
    <row r="72" spans="1:14" ht="13.5" thickBot="1">
      <c r="A72" s="26" t="s">
        <v>139</v>
      </c>
      <c r="B72" s="27" t="s">
        <v>140</v>
      </c>
      <c r="C72" s="117">
        <v>37775.4</v>
      </c>
      <c r="D72" s="124">
        <v>0</v>
      </c>
      <c r="E72" s="117">
        <v>210.55</v>
      </c>
      <c r="G72" s="34">
        <v>0</v>
      </c>
      <c r="H72" s="17">
        <f t="shared" si="1"/>
        <v>37985.950000000004</v>
      </c>
      <c r="J72" s="105">
        <v>975.61</v>
      </c>
      <c r="K72" s="106">
        <v>1354.85</v>
      </c>
      <c r="M72" s="105"/>
      <c r="N72" s="105"/>
    </row>
    <row r="73" spans="1:14" ht="13.5" thickBot="1">
      <c r="A73" s="26" t="s">
        <v>141</v>
      </c>
      <c r="B73" s="27" t="s">
        <v>142</v>
      </c>
      <c r="C73" s="34">
        <v>46585.96</v>
      </c>
      <c r="D73" s="34">
        <v>0</v>
      </c>
      <c r="E73" s="34">
        <v>905.79</v>
      </c>
      <c r="F73" s="34"/>
      <c r="G73" s="34">
        <v>0</v>
      </c>
      <c r="H73" s="17">
        <f t="shared" si="1"/>
        <v>47491.75</v>
      </c>
      <c r="J73" s="105">
        <v>1136.65</v>
      </c>
      <c r="K73" s="106">
        <v>701.65</v>
      </c>
      <c r="M73" s="105"/>
      <c r="N73" s="105"/>
    </row>
    <row r="74" spans="1:14" ht="13.5" thickBot="1">
      <c r="A74" s="26" t="s">
        <v>143</v>
      </c>
      <c r="B74" s="27" t="s">
        <v>144</v>
      </c>
      <c r="C74" s="34">
        <v>4285.64</v>
      </c>
      <c r="D74" s="34">
        <v>0</v>
      </c>
      <c r="E74" s="34">
        <v>353.65</v>
      </c>
      <c r="F74" s="34"/>
      <c r="G74" s="34">
        <v>0</v>
      </c>
      <c r="H74" s="17">
        <f t="shared" si="1"/>
        <v>4639.29</v>
      </c>
      <c r="J74" s="105">
        <v>1764.31</v>
      </c>
      <c r="K74" s="106">
        <v>1945.6</v>
      </c>
      <c r="M74" s="105"/>
      <c r="N74" s="105"/>
    </row>
    <row r="75" spans="1:14" ht="13.5" thickBot="1">
      <c r="A75" s="26" t="s">
        <v>145</v>
      </c>
      <c r="B75" s="27" t="s">
        <v>146</v>
      </c>
      <c r="C75" s="34">
        <v>25977.11</v>
      </c>
      <c r="D75" s="117">
        <v>0</v>
      </c>
      <c r="E75" s="34">
        <v>1528.8300000000002</v>
      </c>
      <c r="G75" s="76">
        <v>0</v>
      </c>
      <c r="H75" s="17">
        <f t="shared" si="1"/>
        <v>27505.940000000002</v>
      </c>
      <c r="J75" s="105">
        <v>6336.430000000001</v>
      </c>
      <c r="K75" s="106">
        <v>5199.17</v>
      </c>
      <c r="M75" s="105"/>
      <c r="N75" s="105"/>
    </row>
    <row r="76" spans="1:14" ht="13.5" thickBot="1">
      <c r="A76" s="31" t="s">
        <v>147</v>
      </c>
      <c r="B76" s="32" t="s">
        <v>148</v>
      </c>
      <c r="C76" s="120">
        <v>17736.02</v>
      </c>
      <c r="D76" s="34">
        <v>0</v>
      </c>
      <c r="E76" s="34">
        <v>960.66</v>
      </c>
      <c r="F76" s="34"/>
      <c r="G76" s="34">
        <v>0</v>
      </c>
      <c r="H76" s="17">
        <f t="shared" si="1"/>
        <v>18696.68</v>
      </c>
      <c r="J76" s="105">
        <v>1520.35</v>
      </c>
      <c r="K76" s="106">
        <v>1365.15</v>
      </c>
      <c r="M76" s="105"/>
      <c r="N76" s="105"/>
    </row>
    <row r="77" spans="1:14" s="76" customFormat="1" ht="13.5" thickBot="1">
      <c r="A77" s="79" t="s">
        <v>149</v>
      </c>
      <c r="B77" s="80" t="s">
        <v>150</v>
      </c>
      <c r="C77" s="76">
        <v>0</v>
      </c>
      <c r="D77" s="76">
        <v>0</v>
      </c>
      <c r="E77" s="76">
        <v>0</v>
      </c>
      <c r="G77" s="34">
        <v>0</v>
      </c>
      <c r="H77" s="17">
        <f t="shared" si="1"/>
        <v>0</v>
      </c>
      <c r="I77" s="75"/>
      <c r="J77" s="75">
        <v>0</v>
      </c>
      <c r="K77" s="76">
        <v>0</v>
      </c>
      <c r="N77" s="105"/>
    </row>
    <row r="78" spans="1:14" ht="13.5" thickBot="1">
      <c r="A78" s="31" t="s">
        <v>151</v>
      </c>
      <c r="B78" s="30" t="s">
        <v>152</v>
      </c>
      <c r="C78" s="34">
        <v>33779.54</v>
      </c>
      <c r="D78" s="34">
        <v>0</v>
      </c>
      <c r="E78" s="34">
        <v>1861.18</v>
      </c>
      <c r="F78" s="34"/>
      <c r="G78" s="34">
        <v>0</v>
      </c>
      <c r="H78" s="17">
        <f t="shared" si="1"/>
        <v>35640.72</v>
      </c>
      <c r="J78" s="105">
        <v>945.1999999999999</v>
      </c>
      <c r="K78" s="106">
        <v>902.72</v>
      </c>
      <c r="M78" s="105"/>
      <c r="N78" s="105"/>
    </row>
    <row r="79" spans="1:14" ht="13.5" thickBot="1">
      <c r="A79" s="35" t="s">
        <v>153</v>
      </c>
      <c r="B79" s="36" t="s">
        <v>154</v>
      </c>
      <c r="C79" s="34">
        <v>177450.95</v>
      </c>
      <c r="D79" s="34">
        <v>653.56</v>
      </c>
      <c r="E79" s="34">
        <v>9853.4</v>
      </c>
      <c r="F79" s="34"/>
      <c r="G79" s="124">
        <v>0</v>
      </c>
      <c r="H79" s="17">
        <f t="shared" si="1"/>
        <v>187957.91</v>
      </c>
      <c r="J79" s="105">
        <v>477.84</v>
      </c>
      <c r="K79" s="106">
        <v>307.66</v>
      </c>
      <c r="M79" s="105"/>
      <c r="N79" s="105"/>
    </row>
    <row r="80" spans="1:14" ht="13.5" thickBot="1">
      <c r="A80" s="37" t="s">
        <v>155</v>
      </c>
      <c r="B80" s="38" t="s">
        <v>156</v>
      </c>
      <c r="C80" s="34">
        <v>20002.36</v>
      </c>
      <c r="D80" s="34">
        <v>0</v>
      </c>
      <c r="E80" s="34">
        <v>1738.38</v>
      </c>
      <c r="F80" s="34"/>
      <c r="G80" s="34">
        <v>0</v>
      </c>
      <c r="H80" s="17">
        <f t="shared" si="1"/>
        <v>21740.74</v>
      </c>
      <c r="J80" s="105">
        <v>504.87</v>
      </c>
      <c r="K80" s="106">
        <v>364.51</v>
      </c>
      <c r="M80" s="105"/>
      <c r="N80" s="105"/>
    </row>
    <row r="81" spans="1:14" s="76" customFormat="1" ht="13.5" thickBot="1">
      <c r="A81" s="115" t="s">
        <v>157</v>
      </c>
      <c r="B81" s="78" t="s">
        <v>158</v>
      </c>
      <c r="C81" s="75">
        <v>0</v>
      </c>
      <c r="D81" s="76">
        <v>0</v>
      </c>
      <c r="E81" s="124">
        <v>0</v>
      </c>
      <c r="F81" s="124"/>
      <c r="G81" s="76">
        <v>0</v>
      </c>
      <c r="H81" s="17">
        <f t="shared" si="1"/>
        <v>0</v>
      </c>
      <c r="I81" s="75"/>
      <c r="J81" s="75">
        <v>825.56</v>
      </c>
      <c r="K81" s="76">
        <v>683.28</v>
      </c>
      <c r="M81" s="75"/>
      <c r="N81" s="105"/>
    </row>
    <row r="82" spans="1:14" ht="13.5" thickBot="1">
      <c r="A82" s="41" t="s">
        <v>159</v>
      </c>
      <c r="B82" s="29" t="s">
        <v>160</v>
      </c>
      <c r="C82" s="34">
        <v>41114.66</v>
      </c>
      <c r="D82" s="34">
        <v>326.78</v>
      </c>
      <c r="E82" s="34">
        <v>2800.31</v>
      </c>
      <c r="F82" s="34"/>
      <c r="G82" s="34">
        <v>0</v>
      </c>
      <c r="H82" s="17">
        <f t="shared" si="1"/>
        <v>44241.75</v>
      </c>
      <c r="J82" s="105">
        <v>439.64</v>
      </c>
      <c r="K82" s="106">
        <v>228.07</v>
      </c>
      <c r="M82" s="105"/>
      <c r="N82" s="105"/>
    </row>
    <row r="83" spans="1:14" ht="13.5" thickBot="1">
      <c r="A83" s="41" t="s">
        <v>161</v>
      </c>
      <c r="B83" s="42" t="s">
        <v>162</v>
      </c>
      <c r="C83" s="34">
        <v>9756.15</v>
      </c>
      <c r="D83" s="34">
        <v>0</v>
      </c>
      <c r="E83" s="34">
        <v>121.56</v>
      </c>
      <c r="F83" s="34"/>
      <c r="G83" s="117">
        <v>0</v>
      </c>
      <c r="H83" s="17">
        <f t="shared" si="1"/>
        <v>9877.71</v>
      </c>
      <c r="J83" s="105">
        <v>0</v>
      </c>
      <c r="K83" s="106">
        <v>33.36</v>
      </c>
      <c r="M83" s="105"/>
      <c r="N83" s="105"/>
    </row>
    <row r="84" spans="1:14" ht="13.5" thickBot="1">
      <c r="A84" s="41" t="s">
        <v>163</v>
      </c>
      <c r="B84" s="43" t="s">
        <v>164</v>
      </c>
      <c r="C84" s="34">
        <v>11778.44</v>
      </c>
      <c r="D84" s="34">
        <v>0</v>
      </c>
      <c r="E84" s="34">
        <v>522.98</v>
      </c>
      <c r="F84" s="34"/>
      <c r="G84" s="34">
        <v>0</v>
      </c>
      <c r="H84" s="17">
        <f t="shared" si="1"/>
        <v>12301.42</v>
      </c>
      <c r="J84" s="105">
        <v>170983.7</v>
      </c>
      <c r="K84" s="106">
        <v>155851.08</v>
      </c>
      <c r="N84" s="105"/>
    </row>
    <row r="85" spans="1:14" ht="13.5" thickBot="1">
      <c r="A85" s="44" t="s">
        <v>165</v>
      </c>
      <c r="B85" s="45" t="s">
        <v>166</v>
      </c>
      <c r="C85" s="117">
        <v>20287.98</v>
      </c>
      <c r="D85" s="117">
        <v>0</v>
      </c>
      <c r="E85" s="117">
        <v>1176.88</v>
      </c>
      <c r="G85" s="34">
        <v>0</v>
      </c>
      <c r="H85" s="17">
        <f t="shared" si="1"/>
        <v>21464.86</v>
      </c>
      <c r="J85" s="105"/>
      <c r="L85" s="76"/>
      <c r="M85" s="76"/>
      <c r="N85" s="105"/>
    </row>
    <row r="86" spans="1:14" ht="13.5" thickBot="1">
      <c r="A86" s="44" t="s">
        <v>167</v>
      </c>
      <c r="B86" s="46" t="s">
        <v>168</v>
      </c>
      <c r="C86" s="34">
        <v>5136.85</v>
      </c>
      <c r="D86" s="34">
        <v>0</v>
      </c>
      <c r="E86" s="34">
        <v>254.43</v>
      </c>
      <c r="F86" s="34"/>
      <c r="G86" s="34">
        <v>0</v>
      </c>
      <c r="H86" s="17">
        <f t="shared" si="1"/>
        <v>5391.280000000001</v>
      </c>
      <c r="J86" s="105"/>
      <c r="N86" s="105"/>
    </row>
    <row r="87" spans="1:14" ht="13.5" thickBot="1">
      <c r="A87" s="44" t="s">
        <v>191</v>
      </c>
      <c r="B87" s="56" t="s">
        <v>192</v>
      </c>
      <c r="C87" s="34">
        <v>935.29</v>
      </c>
      <c r="D87" s="34">
        <v>0</v>
      </c>
      <c r="E87" s="34">
        <v>125.81</v>
      </c>
      <c r="F87" s="121"/>
      <c r="G87" s="117">
        <v>0</v>
      </c>
      <c r="H87" s="17">
        <f t="shared" si="1"/>
        <v>1061.1</v>
      </c>
      <c r="J87" s="105"/>
      <c r="N87" s="105"/>
    </row>
    <row r="88" spans="1:14" ht="13.5" thickBot="1">
      <c r="A88" s="50"/>
      <c r="B88" s="50" t="s">
        <v>169</v>
      </c>
      <c r="C88" s="34">
        <f>SUM(C4:C87)</f>
        <v>6901024.460000005</v>
      </c>
      <c r="D88" s="34">
        <v>21567.48</v>
      </c>
      <c r="E88" s="34">
        <v>205455.24</v>
      </c>
      <c r="F88" s="123"/>
      <c r="G88" s="34">
        <f>SUM(G4:G87)</f>
        <v>69189.19</v>
      </c>
      <c r="H88" s="17">
        <f t="shared" si="1"/>
        <v>7197236.370000006</v>
      </c>
      <c r="J88" s="105"/>
      <c r="N88" s="105"/>
    </row>
    <row r="90" ht="12.75">
      <c r="H90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56">
      <selection activeCell="A56" sqref="A1:IV16384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6" width="14.7109375" style="3" customWidth="1"/>
    <col min="7" max="7" width="14.140625" style="3" customWidth="1"/>
    <col min="8" max="8" width="16.8515625" style="3" customWidth="1"/>
    <col min="9" max="9" width="15.7109375" style="2" customWidth="1"/>
    <col min="10" max="10" width="12.421875" style="3" customWidth="1"/>
    <col min="11" max="11" width="13.7109375" style="0" customWidth="1"/>
    <col min="12" max="12" width="12.8515625" style="0" customWidth="1"/>
    <col min="13" max="13" width="15.57421875" style="0" customWidth="1"/>
    <col min="14" max="14" width="12.140625" style="0" customWidth="1"/>
  </cols>
  <sheetData>
    <row r="1" spans="1:7" ht="13.5" thickBot="1">
      <c r="A1" s="1" t="s">
        <v>0</v>
      </c>
      <c r="C1" s="2" t="s">
        <v>176</v>
      </c>
      <c r="D1" s="2"/>
      <c r="E1" s="2"/>
      <c r="F1" s="2"/>
      <c r="G1" s="2"/>
    </row>
    <row r="2" spans="1:9" ht="13.5" thickBot="1">
      <c r="A2" s="4" t="s">
        <v>1</v>
      </c>
      <c r="B2" s="5" t="s">
        <v>2</v>
      </c>
      <c r="C2" s="125"/>
      <c r="D2" s="125"/>
      <c r="E2" s="125"/>
      <c r="F2" s="125"/>
      <c r="G2" s="126"/>
      <c r="H2" s="126"/>
      <c r="I2" s="127"/>
    </row>
    <row r="3" spans="1:10" s="11" customFormat="1" ht="48.75" customHeight="1" thickBot="1">
      <c r="A3" s="6"/>
      <c r="B3" s="7"/>
      <c r="C3" s="8" t="s">
        <v>177</v>
      </c>
      <c r="D3" s="55" t="s">
        <v>178</v>
      </c>
      <c r="E3" s="55" t="s">
        <v>182</v>
      </c>
      <c r="F3" s="55" t="s">
        <v>183</v>
      </c>
      <c r="G3" s="9" t="s">
        <v>179</v>
      </c>
      <c r="H3" s="9" t="s">
        <v>180</v>
      </c>
      <c r="I3" s="9" t="s">
        <v>181</v>
      </c>
      <c r="J3" s="10"/>
    </row>
    <row r="4" spans="1:14" ht="13.5" thickBot="1">
      <c r="A4" s="12" t="s">
        <v>3</v>
      </c>
      <c r="B4" s="13" t="s">
        <v>4</v>
      </c>
      <c r="C4" s="14">
        <v>21280.74</v>
      </c>
      <c r="D4" s="15">
        <v>0</v>
      </c>
      <c r="E4" s="15">
        <v>880.19</v>
      </c>
      <c r="F4" s="15">
        <v>955.37</v>
      </c>
      <c r="G4" s="15">
        <v>750.68</v>
      </c>
      <c r="H4" s="16">
        <v>910.13</v>
      </c>
      <c r="I4" s="17">
        <f>C4+D4+G4+H4+E4+F4</f>
        <v>24777.11</v>
      </c>
      <c r="K4" s="3"/>
      <c r="M4" s="3"/>
      <c r="N4" s="3"/>
    </row>
    <row r="5" spans="1:14" ht="13.5" thickBot="1">
      <c r="A5" s="18" t="s">
        <v>5</v>
      </c>
      <c r="B5" s="19" t="s">
        <v>6</v>
      </c>
      <c r="C5" s="14">
        <v>6948.96</v>
      </c>
      <c r="D5" s="20">
        <v>0</v>
      </c>
      <c r="E5" s="61">
        <v>442.66</v>
      </c>
      <c r="F5" s="61">
        <v>307.44</v>
      </c>
      <c r="G5" s="15">
        <v>349.81</v>
      </c>
      <c r="H5" s="21">
        <v>755.93</v>
      </c>
      <c r="I5" s="17">
        <f aca="true" t="shared" si="0" ref="I5:I68">C5+D5+G5+H5+E5+F5</f>
        <v>8804.800000000001</v>
      </c>
      <c r="K5" s="3"/>
      <c r="M5" s="3"/>
      <c r="N5" s="3"/>
    </row>
    <row r="6" spans="1:14" ht="13.5" thickBot="1">
      <c r="A6" s="18" t="s">
        <v>7</v>
      </c>
      <c r="B6" s="19" t="s">
        <v>8</v>
      </c>
      <c r="C6" s="14">
        <v>23377.57</v>
      </c>
      <c r="D6" s="20">
        <v>0</v>
      </c>
      <c r="E6" s="61">
        <v>1108.02</v>
      </c>
      <c r="F6" s="61">
        <v>1186.36</v>
      </c>
      <c r="G6" s="15">
        <v>1164.55</v>
      </c>
      <c r="H6" s="21">
        <v>0</v>
      </c>
      <c r="I6" s="17">
        <f t="shared" si="0"/>
        <v>26836.5</v>
      </c>
      <c r="K6" s="3"/>
      <c r="M6" s="3"/>
      <c r="N6" s="3"/>
    </row>
    <row r="7" spans="1:14" ht="13.5" thickBot="1">
      <c r="A7" s="18" t="s">
        <v>9</v>
      </c>
      <c r="B7" s="19" t="s">
        <v>10</v>
      </c>
      <c r="C7" s="14">
        <v>32180.16</v>
      </c>
      <c r="D7" s="20">
        <v>0</v>
      </c>
      <c r="E7" s="61">
        <v>818.6</v>
      </c>
      <c r="F7" s="61">
        <v>670.23</v>
      </c>
      <c r="G7" s="15">
        <v>449.97</v>
      </c>
      <c r="H7" s="21">
        <v>0</v>
      </c>
      <c r="I7" s="17">
        <f t="shared" si="0"/>
        <v>34118.96000000001</v>
      </c>
      <c r="K7" s="3"/>
      <c r="M7" s="3"/>
      <c r="N7" s="3"/>
    </row>
    <row r="8" spans="1:14" ht="13.5" thickBot="1">
      <c r="A8" s="18" t="s">
        <v>11</v>
      </c>
      <c r="B8" s="19" t="s">
        <v>12</v>
      </c>
      <c r="C8" s="14">
        <v>429818.99</v>
      </c>
      <c r="D8" s="20">
        <v>0</v>
      </c>
      <c r="E8" s="61">
        <v>11647.170000000002</v>
      </c>
      <c r="F8" s="61">
        <v>12275.85</v>
      </c>
      <c r="G8" s="15">
        <v>34583.83</v>
      </c>
      <c r="H8" s="21">
        <v>20478.74</v>
      </c>
      <c r="I8" s="17">
        <f t="shared" si="0"/>
        <v>508804.57999999996</v>
      </c>
      <c r="K8" s="3"/>
      <c r="M8" s="3"/>
      <c r="N8" s="3"/>
    </row>
    <row r="9" spans="1:14" ht="13.5" thickBot="1">
      <c r="A9" s="18" t="s">
        <v>13</v>
      </c>
      <c r="B9" s="19" t="s">
        <v>14</v>
      </c>
      <c r="C9" s="14">
        <v>18787.67</v>
      </c>
      <c r="D9" s="20">
        <v>0</v>
      </c>
      <c r="E9" s="61">
        <v>253.29</v>
      </c>
      <c r="F9" s="61">
        <v>274.75</v>
      </c>
      <c r="G9" s="15">
        <v>3186.28</v>
      </c>
      <c r="H9" s="21">
        <v>17877.11</v>
      </c>
      <c r="I9" s="17">
        <f t="shared" si="0"/>
        <v>40379.1</v>
      </c>
      <c r="K9" s="3"/>
      <c r="M9" s="3"/>
      <c r="N9" s="3"/>
    </row>
    <row r="10" spans="1:14" ht="13.5" thickBot="1">
      <c r="A10" s="18" t="s">
        <v>15</v>
      </c>
      <c r="B10" s="19" t="s">
        <v>16</v>
      </c>
      <c r="C10" s="14">
        <v>32389.4</v>
      </c>
      <c r="D10" s="20">
        <v>0</v>
      </c>
      <c r="E10" s="61">
        <v>423.77</v>
      </c>
      <c r="F10" s="61">
        <v>437.19</v>
      </c>
      <c r="G10" s="15">
        <v>1412.58</v>
      </c>
      <c r="H10" s="21">
        <v>0</v>
      </c>
      <c r="I10" s="17">
        <f t="shared" si="0"/>
        <v>34662.94</v>
      </c>
      <c r="K10" s="3"/>
      <c r="M10" s="3"/>
      <c r="N10" s="3"/>
    </row>
    <row r="11" spans="1:14" ht="13.5" thickBot="1">
      <c r="A11" s="18" t="s">
        <v>17</v>
      </c>
      <c r="B11" s="19" t="s">
        <v>18</v>
      </c>
      <c r="C11" s="14">
        <v>41153.15</v>
      </c>
      <c r="D11" s="20">
        <v>0</v>
      </c>
      <c r="E11" s="61">
        <v>158.01</v>
      </c>
      <c r="F11" s="61">
        <v>287.56</v>
      </c>
      <c r="G11" s="15">
        <v>2504.45</v>
      </c>
      <c r="H11" s="21">
        <v>0</v>
      </c>
      <c r="I11" s="17">
        <f t="shared" si="0"/>
        <v>44103.17</v>
      </c>
      <c r="K11" s="3"/>
      <c r="M11" s="3"/>
      <c r="N11" s="3"/>
    </row>
    <row r="12" spans="1:14" ht="13.5" thickBot="1">
      <c r="A12" s="18" t="s">
        <v>19</v>
      </c>
      <c r="B12" s="19" t="s">
        <v>20</v>
      </c>
      <c r="C12" s="14">
        <v>50718.84</v>
      </c>
      <c r="D12" s="20">
        <v>0</v>
      </c>
      <c r="E12" s="61">
        <v>498.65</v>
      </c>
      <c r="F12" s="61">
        <v>492.53</v>
      </c>
      <c r="G12" s="15">
        <v>2701.06</v>
      </c>
      <c r="H12" s="21">
        <v>2056.36</v>
      </c>
      <c r="I12" s="17">
        <f t="shared" si="0"/>
        <v>56467.439999999995</v>
      </c>
      <c r="K12" s="3"/>
      <c r="M12" s="3"/>
      <c r="N12" s="3"/>
    </row>
    <row r="13" spans="1:14" ht="13.5" thickBot="1">
      <c r="A13" s="18" t="s">
        <v>21</v>
      </c>
      <c r="B13" s="19" t="s">
        <v>22</v>
      </c>
      <c r="C13" s="14">
        <v>32356.18</v>
      </c>
      <c r="D13" s="20">
        <v>0</v>
      </c>
      <c r="E13" s="61">
        <v>780.93</v>
      </c>
      <c r="F13" s="61">
        <v>867.73</v>
      </c>
      <c r="G13" s="15">
        <v>1293.94</v>
      </c>
      <c r="H13" s="21">
        <v>0</v>
      </c>
      <c r="I13" s="17">
        <f t="shared" si="0"/>
        <v>35298.780000000006</v>
      </c>
      <c r="K13" s="3"/>
      <c r="M13" s="3"/>
      <c r="N13" s="3"/>
    </row>
    <row r="14" spans="1:14" ht="13.5" thickBot="1">
      <c r="A14" s="18" t="s">
        <v>23</v>
      </c>
      <c r="B14" s="19" t="s">
        <v>24</v>
      </c>
      <c r="C14" s="14">
        <v>293206.93</v>
      </c>
      <c r="D14" s="20">
        <v>0</v>
      </c>
      <c r="E14" s="61">
        <v>2063.76</v>
      </c>
      <c r="F14" s="61">
        <v>1866.89</v>
      </c>
      <c r="G14" s="15">
        <v>17826.88</v>
      </c>
      <c r="H14" s="21">
        <v>95363.53</v>
      </c>
      <c r="I14" s="17">
        <f t="shared" si="0"/>
        <v>410327.99</v>
      </c>
      <c r="K14" s="3"/>
      <c r="M14" s="3"/>
      <c r="N14" s="3"/>
    </row>
    <row r="15" spans="1:14" ht="13.5" thickBot="1">
      <c r="A15" s="18" t="s">
        <v>25</v>
      </c>
      <c r="B15" s="19" t="s">
        <v>26</v>
      </c>
      <c r="C15" s="14">
        <v>39822.94</v>
      </c>
      <c r="D15" s="20">
        <v>0</v>
      </c>
      <c r="E15" s="61">
        <v>1171.5300000000002</v>
      </c>
      <c r="F15" s="61">
        <v>1178.62</v>
      </c>
      <c r="G15" s="15">
        <v>886.21</v>
      </c>
      <c r="H15" s="21">
        <v>0</v>
      </c>
      <c r="I15" s="17">
        <f t="shared" si="0"/>
        <v>43059.3</v>
      </c>
      <c r="K15" s="3"/>
      <c r="M15" s="3"/>
      <c r="N15" s="3"/>
    </row>
    <row r="16" spans="1:14" ht="13.5" thickBot="1">
      <c r="A16" s="18" t="s">
        <v>27</v>
      </c>
      <c r="B16" s="19" t="s">
        <v>28</v>
      </c>
      <c r="C16" s="14">
        <v>69710.88</v>
      </c>
      <c r="D16" s="20">
        <v>326.78</v>
      </c>
      <c r="E16" s="61">
        <v>227.81</v>
      </c>
      <c r="F16" s="61">
        <v>297</v>
      </c>
      <c r="G16" s="15">
        <v>4189.25</v>
      </c>
      <c r="H16" s="21">
        <v>27322.95</v>
      </c>
      <c r="I16" s="17">
        <f t="shared" si="0"/>
        <v>102074.67</v>
      </c>
      <c r="K16" s="3"/>
      <c r="M16" s="3"/>
      <c r="N16" s="3"/>
    </row>
    <row r="17" spans="1:14" ht="13.5" thickBot="1">
      <c r="A17" s="18" t="s">
        <v>29</v>
      </c>
      <c r="B17" s="19" t="s">
        <v>30</v>
      </c>
      <c r="C17" s="14">
        <v>96550.44</v>
      </c>
      <c r="D17" s="20">
        <v>0</v>
      </c>
      <c r="E17" s="61">
        <v>4916.6900000000005</v>
      </c>
      <c r="F17" s="61">
        <v>4636.19</v>
      </c>
      <c r="G17" s="15">
        <v>2227.26</v>
      </c>
      <c r="H17" s="21">
        <v>15080.74</v>
      </c>
      <c r="I17" s="17">
        <f t="shared" si="0"/>
        <v>123411.32</v>
      </c>
      <c r="K17" s="3"/>
      <c r="M17" s="3"/>
      <c r="N17" s="3"/>
    </row>
    <row r="18" spans="1:14" ht="13.5" thickBot="1">
      <c r="A18" s="18" t="s">
        <v>31</v>
      </c>
      <c r="B18" s="19" t="s">
        <v>32</v>
      </c>
      <c r="C18" s="14">
        <v>91532.68</v>
      </c>
      <c r="D18" s="20">
        <v>0</v>
      </c>
      <c r="E18" s="61">
        <v>2947.9300000000003</v>
      </c>
      <c r="F18" s="61">
        <v>2091.45</v>
      </c>
      <c r="G18" s="15">
        <v>586.42</v>
      </c>
      <c r="H18" s="21">
        <v>0</v>
      </c>
      <c r="I18" s="17">
        <f t="shared" si="0"/>
        <v>97158.48</v>
      </c>
      <c r="K18" s="3"/>
      <c r="M18" s="3"/>
      <c r="N18" s="3"/>
    </row>
    <row r="19" spans="1:14" ht="13.5" thickBot="1">
      <c r="A19" s="18" t="s">
        <v>33</v>
      </c>
      <c r="B19" s="19" t="s">
        <v>34</v>
      </c>
      <c r="C19" s="14">
        <v>76695.8</v>
      </c>
      <c r="D19" s="20">
        <v>0</v>
      </c>
      <c r="E19" s="61">
        <v>3696.3599999999997</v>
      </c>
      <c r="F19" s="61">
        <v>3694.2099999999996</v>
      </c>
      <c r="G19" s="15">
        <v>2919.14</v>
      </c>
      <c r="H19" s="21">
        <v>280.9</v>
      </c>
      <c r="I19" s="17">
        <f t="shared" si="0"/>
        <v>87286.41</v>
      </c>
      <c r="K19" s="3"/>
      <c r="M19" s="3"/>
      <c r="N19" s="3"/>
    </row>
    <row r="20" spans="1:14" ht="13.5" thickBot="1">
      <c r="A20" s="18" t="s">
        <v>35</v>
      </c>
      <c r="B20" s="19" t="s">
        <v>36</v>
      </c>
      <c r="C20" s="14">
        <v>69719.82</v>
      </c>
      <c r="D20" s="20">
        <v>0</v>
      </c>
      <c r="E20" s="61">
        <v>858.58</v>
      </c>
      <c r="F20" s="61">
        <v>1225</v>
      </c>
      <c r="G20" s="15">
        <v>3066.13</v>
      </c>
      <c r="H20" s="21">
        <v>16896.74</v>
      </c>
      <c r="I20" s="17">
        <f t="shared" si="0"/>
        <v>91766.27000000002</v>
      </c>
      <c r="K20" s="3"/>
      <c r="M20" s="3"/>
      <c r="N20" s="3"/>
    </row>
    <row r="21" spans="1:14" ht="13.5" thickBot="1">
      <c r="A21" s="18" t="s">
        <v>37</v>
      </c>
      <c r="B21" s="19" t="s">
        <v>38</v>
      </c>
      <c r="C21" s="14">
        <f>44180.48-7.97</f>
        <v>44172.51</v>
      </c>
      <c r="D21" s="20">
        <v>0</v>
      </c>
      <c r="E21" s="61">
        <v>154.06</v>
      </c>
      <c r="F21" s="61">
        <v>679.1800000000001</v>
      </c>
      <c r="G21" s="15">
        <v>2319.96</v>
      </c>
      <c r="H21" s="21">
        <v>14105.45</v>
      </c>
      <c r="I21" s="17">
        <f t="shared" si="0"/>
        <v>61431.159999999996</v>
      </c>
      <c r="K21" s="3"/>
      <c r="M21" s="3"/>
      <c r="N21" s="3"/>
    </row>
    <row r="22" spans="1:14" ht="13.5" thickBot="1">
      <c r="A22" s="18" t="s">
        <v>39</v>
      </c>
      <c r="B22" s="19" t="s">
        <v>40</v>
      </c>
      <c r="C22" s="14">
        <v>310495.87</v>
      </c>
      <c r="D22" s="20">
        <v>0</v>
      </c>
      <c r="E22" s="61">
        <v>482</v>
      </c>
      <c r="F22" s="61">
        <v>568.68</v>
      </c>
      <c r="G22" s="15">
        <v>15837.18</v>
      </c>
      <c r="H22" s="21">
        <v>81666.11</v>
      </c>
      <c r="I22" s="17">
        <f t="shared" si="0"/>
        <v>409049.83999999997</v>
      </c>
      <c r="K22" s="3"/>
      <c r="M22" s="3"/>
      <c r="N22" s="3"/>
    </row>
    <row r="23" spans="1:14" ht="13.5" thickBot="1">
      <c r="A23" s="18" t="s">
        <v>41</v>
      </c>
      <c r="B23" s="19" t="s">
        <v>42</v>
      </c>
      <c r="C23" s="14">
        <f>243400.64-75.01</f>
        <v>243325.63</v>
      </c>
      <c r="D23" s="20">
        <v>0</v>
      </c>
      <c r="E23" s="61">
        <v>3199.54</v>
      </c>
      <c r="F23" s="61">
        <v>3054.0499999999997</v>
      </c>
      <c r="G23" s="15">
        <v>13489.05</v>
      </c>
      <c r="H23" s="21">
        <v>18934.96</v>
      </c>
      <c r="I23" s="17">
        <f t="shared" si="0"/>
        <v>282003.23</v>
      </c>
      <c r="K23" s="3"/>
      <c r="M23" s="3"/>
      <c r="N23" s="3"/>
    </row>
    <row r="24" spans="1:14" ht="13.5" thickBot="1">
      <c r="A24" s="18" t="s">
        <v>43</v>
      </c>
      <c r="B24" s="19" t="s">
        <v>44</v>
      </c>
      <c r="C24" s="14">
        <v>913592.73</v>
      </c>
      <c r="D24" s="20">
        <v>0</v>
      </c>
      <c r="E24" s="61">
        <v>20262.559999999998</v>
      </c>
      <c r="F24" s="61">
        <v>21075.300000000003</v>
      </c>
      <c r="G24" s="15">
        <v>71246.32</v>
      </c>
      <c r="H24" s="21">
        <f>212152.65+1.79+2.6</f>
        <v>212157.04</v>
      </c>
      <c r="I24" s="17">
        <f t="shared" si="0"/>
        <v>1238333.9500000002</v>
      </c>
      <c r="K24" s="3"/>
      <c r="M24" s="3"/>
      <c r="N24" s="3"/>
    </row>
    <row r="25" spans="1:14" ht="13.5" thickBot="1">
      <c r="A25" s="18" t="s">
        <v>45</v>
      </c>
      <c r="B25" s="19" t="s">
        <v>46</v>
      </c>
      <c r="C25" s="14">
        <v>224816.89</v>
      </c>
      <c r="D25" s="20">
        <v>0</v>
      </c>
      <c r="E25" s="61">
        <v>1588.92</v>
      </c>
      <c r="F25" s="61">
        <v>1157.51</v>
      </c>
      <c r="G25" s="15">
        <v>8453.04</v>
      </c>
      <c r="H25" s="21">
        <v>27932.35</v>
      </c>
      <c r="I25" s="17">
        <f t="shared" si="0"/>
        <v>263948.71</v>
      </c>
      <c r="K25" s="3"/>
      <c r="M25" s="3"/>
      <c r="N25" s="3"/>
    </row>
    <row r="26" spans="1:14" ht="13.5" thickBot="1">
      <c r="A26" s="18" t="s">
        <v>47</v>
      </c>
      <c r="B26" s="19" t="s">
        <v>48</v>
      </c>
      <c r="C26" s="14">
        <v>76843.28</v>
      </c>
      <c r="D26" s="20">
        <v>350.12</v>
      </c>
      <c r="E26" s="61">
        <v>5943.46</v>
      </c>
      <c r="F26" s="61">
        <v>6366.599999999999</v>
      </c>
      <c r="G26" s="15">
        <v>5083.42</v>
      </c>
      <c r="H26" s="21">
        <v>0</v>
      </c>
      <c r="I26" s="17">
        <f t="shared" si="0"/>
        <v>94586.88</v>
      </c>
      <c r="K26" s="3"/>
      <c r="M26" s="3"/>
      <c r="N26" s="3"/>
    </row>
    <row r="27" spans="1:14" ht="13.5" thickBot="1">
      <c r="A27" s="18" t="s">
        <v>49</v>
      </c>
      <c r="B27" s="19" t="s">
        <v>50</v>
      </c>
      <c r="C27" s="14">
        <v>32839.84</v>
      </c>
      <c r="D27" s="20">
        <v>0</v>
      </c>
      <c r="E27" s="61">
        <v>1454.15</v>
      </c>
      <c r="F27" s="61">
        <v>1140.63</v>
      </c>
      <c r="G27" s="15">
        <v>819.89</v>
      </c>
      <c r="H27" s="21">
        <v>0</v>
      </c>
      <c r="I27" s="17">
        <f t="shared" si="0"/>
        <v>36254.509999999995</v>
      </c>
      <c r="K27" s="3"/>
      <c r="M27" s="3"/>
      <c r="N27" s="3"/>
    </row>
    <row r="28" spans="1:14" ht="13.5" thickBot="1">
      <c r="A28" s="18" t="s">
        <v>51</v>
      </c>
      <c r="B28" s="19" t="s">
        <v>52</v>
      </c>
      <c r="C28" s="14">
        <v>12079.66</v>
      </c>
      <c r="D28" s="20">
        <v>0</v>
      </c>
      <c r="E28" s="61">
        <v>362.59</v>
      </c>
      <c r="F28" s="61">
        <v>262.81</v>
      </c>
      <c r="G28" s="15">
        <v>50.78</v>
      </c>
      <c r="H28" s="21">
        <v>0</v>
      </c>
      <c r="I28" s="17">
        <f t="shared" si="0"/>
        <v>12755.84</v>
      </c>
      <c r="K28" s="3"/>
      <c r="M28" s="3"/>
      <c r="N28" s="3"/>
    </row>
    <row r="29" spans="1:14" ht="13.5" thickBot="1">
      <c r="A29" s="18" t="s">
        <v>53</v>
      </c>
      <c r="B29" s="19" t="s">
        <v>54</v>
      </c>
      <c r="C29" s="14">
        <v>41436.54</v>
      </c>
      <c r="D29" s="20">
        <v>0</v>
      </c>
      <c r="E29" s="61">
        <v>456.46000000000004</v>
      </c>
      <c r="F29" s="61">
        <v>695.14</v>
      </c>
      <c r="G29" s="15">
        <v>986.6</v>
      </c>
      <c r="H29" s="21">
        <v>1385.25</v>
      </c>
      <c r="I29" s="17">
        <f t="shared" si="0"/>
        <v>44959.99</v>
      </c>
      <c r="K29" s="3"/>
      <c r="M29" s="3"/>
      <c r="N29" s="3"/>
    </row>
    <row r="30" spans="1:14" ht="13.5" thickBot="1">
      <c r="A30" s="18" t="s">
        <v>55</v>
      </c>
      <c r="B30" s="19" t="s">
        <v>56</v>
      </c>
      <c r="C30" s="14">
        <v>43270.92</v>
      </c>
      <c r="D30" s="20">
        <v>0</v>
      </c>
      <c r="E30" s="61">
        <v>256.92</v>
      </c>
      <c r="F30" s="61">
        <v>265.47</v>
      </c>
      <c r="G30" s="15">
        <v>248.58</v>
      </c>
      <c r="H30" s="21">
        <v>4841.74</v>
      </c>
      <c r="I30" s="17">
        <f t="shared" si="0"/>
        <v>48883.63</v>
      </c>
      <c r="K30" s="3"/>
      <c r="M30" s="3"/>
      <c r="N30" s="3"/>
    </row>
    <row r="31" spans="1:14" ht="13.5" thickBot="1">
      <c r="A31" s="18" t="s">
        <v>57</v>
      </c>
      <c r="B31" s="19" t="s">
        <v>58</v>
      </c>
      <c r="C31" s="14">
        <v>36876.03</v>
      </c>
      <c r="D31" s="20">
        <v>0</v>
      </c>
      <c r="E31" s="61">
        <v>645.24</v>
      </c>
      <c r="F31" s="61">
        <v>729.4</v>
      </c>
      <c r="G31" s="15">
        <v>2381.44</v>
      </c>
      <c r="H31" s="21">
        <v>1822.95</v>
      </c>
      <c r="I31" s="17">
        <f t="shared" si="0"/>
        <v>42455.06</v>
      </c>
      <c r="K31" s="3"/>
      <c r="M31" s="3"/>
      <c r="N31" s="3"/>
    </row>
    <row r="32" spans="1:14" ht="13.5" thickBot="1">
      <c r="A32" s="18" t="s">
        <v>59</v>
      </c>
      <c r="B32" s="19" t="s">
        <v>60</v>
      </c>
      <c r="C32" s="14">
        <v>63559.67</v>
      </c>
      <c r="D32" s="20">
        <v>350.12</v>
      </c>
      <c r="E32" s="61">
        <v>745.42</v>
      </c>
      <c r="F32" s="61">
        <v>836.65</v>
      </c>
      <c r="G32" s="15">
        <v>5993.42</v>
      </c>
      <c r="H32" s="21">
        <v>7678.94</v>
      </c>
      <c r="I32" s="17">
        <f t="shared" si="0"/>
        <v>79164.22</v>
      </c>
      <c r="K32" s="3"/>
      <c r="M32" s="3"/>
      <c r="N32" s="3"/>
    </row>
    <row r="33" spans="1:14" ht="13.5" thickBot="1">
      <c r="A33" s="18" t="s">
        <v>61</v>
      </c>
      <c r="B33" s="19" t="s">
        <v>62</v>
      </c>
      <c r="C33" s="14">
        <v>161292.12</v>
      </c>
      <c r="D33" s="20">
        <v>0</v>
      </c>
      <c r="E33" s="61">
        <v>7186.4</v>
      </c>
      <c r="F33" s="61">
        <v>6383.22</v>
      </c>
      <c r="G33" s="15">
        <v>10761.76</v>
      </c>
      <c r="H33" s="21">
        <v>9022.01</v>
      </c>
      <c r="I33" s="17">
        <f t="shared" si="0"/>
        <v>194645.51</v>
      </c>
      <c r="K33" s="3"/>
      <c r="M33" s="3"/>
      <c r="N33" s="3"/>
    </row>
    <row r="34" spans="1:14" ht="13.5" thickBot="1">
      <c r="A34" s="18" t="s">
        <v>63</v>
      </c>
      <c r="B34" s="19" t="s">
        <v>64</v>
      </c>
      <c r="C34" s="14">
        <v>178725.6</v>
      </c>
      <c r="D34" s="20">
        <v>0</v>
      </c>
      <c r="E34" s="61">
        <v>6411.139999999999</v>
      </c>
      <c r="F34" s="61">
        <v>6415.699999999999</v>
      </c>
      <c r="G34" s="15">
        <v>15833.5</v>
      </c>
      <c r="H34" s="21">
        <v>23017.69</v>
      </c>
      <c r="I34" s="17">
        <f t="shared" si="0"/>
        <v>230403.63</v>
      </c>
      <c r="K34" s="3"/>
      <c r="M34" s="3"/>
      <c r="N34" s="3"/>
    </row>
    <row r="35" spans="1:14" ht="13.5" thickBot="1">
      <c r="A35" s="18" t="s">
        <v>65</v>
      </c>
      <c r="B35" s="19" t="s">
        <v>66</v>
      </c>
      <c r="C35" s="14">
        <v>32257.92</v>
      </c>
      <c r="D35" s="20">
        <v>0</v>
      </c>
      <c r="E35" s="61">
        <v>1933.29</v>
      </c>
      <c r="F35" s="61">
        <v>1697.91</v>
      </c>
      <c r="G35" s="15">
        <v>2414.82</v>
      </c>
      <c r="H35" s="21">
        <v>0</v>
      </c>
      <c r="I35" s="17">
        <f t="shared" si="0"/>
        <v>38303.94</v>
      </c>
      <c r="K35" s="3"/>
      <c r="M35" s="3"/>
      <c r="N35" s="3"/>
    </row>
    <row r="36" spans="1:14" ht="13.5" thickBot="1">
      <c r="A36" s="18" t="s">
        <v>67</v>
      </c>
      <c r="B36" s="19" t="s">
        <v>68</v>
      </c>
      <c r="C36" s="14">
        <v>109499.41</v>
      </c>
      <c r="D36" s="20">
        <v>0</v>
      </c>
      <c r="E36" s="61">
        <v>4675.21</v>
      </c>
      <c r="F36" s="61">
        <v>4305.98</v>
      </c>
      <c r="G36" s="15">
        <v>4210.62</v>
      </c>
      <c r="H36" s="21">
        <v>3627.01</v>
      </c>
      <c r="I36" s="17">
        <f t="shared" si="0"/>
        <v>126318.23</v>
      </c>
      <c r="K36" s="3"/>
      <c r="M36" s="3"/>
      <c r="N36" s="3"/>
    </row>
    <row r="37" spans="1:14" ht="13.5" thickBot="1">
      <c r="A37" s="18" t="s">
        <v>69</v>
      </c>
      <c r="B37" s="19" t="s">
        <v>70</v>
      </c>
      <c r="C37" s="14">
        <v>86835.59</v>
      </c>
      <c r="D37" s="20">
        <v>0</v>
      </c>
      <c r="E37" s="61">
        <v>5056.04</v>
      </c>
      <c r="F37" s="61">
        <v>4822.78</v>
      </c>
      <c r="G37" s="15">
        <v>3976.52</v>
      </c>
      <c r="H37" s="21">
        <v>0</v>
      </c>
      <c r="I37" s="17">
        <f t="shared" si="0"/>
        <v>100690.93</v>
      </c>
      <c r="K37" s="3"/>
      <c r="M37" s="3"/>
      <c r="N37" s="3"/>
    </row>
    <row r="38" spans="1:14" ht="13.5" thickBot="1">
      <c r="A38" s="18" t="s">
        <v>71</v>
      </c>
      <c r="B38" s="19" t="s">
        <v>72</v>
      </c>
      <c r="C38" s="14">
        <v>519819.35</v>
      </c>
      <c r="D38" s="20">
        <v>0</v>
      </c>
      <c r="E38" s="61">
        <v>9903.73</v>
      </c>
      <c r="F38" s="61">
        <v>9258.72</v>
      </c>
      <c r="G38" s="15">
        <v>105727.1</v>
      </c>
      <c r="H38" s="21">
        <v>403761.67</v>
      </c>
      <c r="I38" s="17">
        <f t="shared" si="0"/>
        <v>1048470.5699999998</v>
      </c>
      <c r="K38" s="3"/>
      <c r="M38" s="3"/>
      <c r="N38" s="3"/>
    </row>
    <row r="39" spans="1:14" ht="13.5" thickBot="1">
      <c r="A39" s="18" t="s">
        <v>73</v>
      </c>
      <c r="B39" s="19" t="s">
        <v>74</v>
      </c>
      <c r="C39" s="14">
        <v>16894.71</v>
      </c>
      <c r="D39" s="20">
        <v>0</v>
      </c>
      <c r="E39" s="61">
        <v>591.46</v>
      </c>
      <c r="F39" s="61">
        <v>659.19</v>
      </c>
      <c r="G39" s="15">
        <v>1181.66</v>
      </c>
      <c r="H39" s="21">
        <v>0</v>
      </c>
      <c r="I39" s="17">
        <f t="shared" si="0"/>
        <v>19327.019999999997</v>
      </c>
      <c r="K39" s="3"/>
      <c r="M39" s="3"/>
      <c r="N39" s="3"/>
    </row>
    <row r="40" spans="1:14" ht="13.5" thickBot="1">
      <c r="A40" s="18" t="s">
        <v>75</v>
      </c>
      <c r="B40" s="19" t="s">
        <v>76</v>
      </c>
      <c r="C40" s="14">
        <v>116464.04</v>
      </c>
      <c r="D40" s="20">
        <v>0</v>
      </c>
      <c r="E40" s="61">
        <v>1566.3999999999999</v>
      </c>
      <c r="F40" s="61">
        <v>1611.1299999999999</v>
      </c>
      <c r="G40" s="15">
        <v>3293.62</v>
      </c>
      <c r="H40" s="21">
        <v>27608.29</v>
      </c>
      <c r="I40" s="17">
        <f t="shared" si="0"/>
        <v>150543.47999999998</v>
      </c>
      <c r="J40" s="23"/>
      <c r="K40" s="3"/>
      <c r="M40" s="3"/>
      <c r="N40" s="3"/>
    </row>
    <row r="41" spans="1:14" ht="13.5" thickBot="1">
      <c r="A41" s="18" t="s">
        <v>77</v>
      </c>
      <c r="B41" s="19" t="s">
        <v>78</v>
      </c>
      <c r="C41" s="14">
        <v>173650.57</v>
      </c>
      <c r="D41" s="20">
        <v>0</v>
      </c>
      <c r="E41" s="61">
        <v>9430.55</v>
      </c>
      <c r="F41" s="61">
        <v>9763.82</v>
      </c>
      <c r="G41" s="15">
        <v>6448.35</v>
      </c>
      <c r="H41" s="21">
        <v>1228.01</v>
      </c>
      <c r="I41" s="17">
        <f t="shared" si="0"/>
        <v>200521.30000000002</v>
      </c>
      <c r="J41" s="23"/>
      <c r="K41" s="3"/>
      <c r="M41" s="3"/>
      <c r="N41" s="3"/>
    </row>
    <row r="42" spans="1:14" ht="13.5" thickBot="1">
      <c r="A42" s="18" t="s">
        <v>79</v>
      </c>
      <c r="B42" s="19" t="s">
        <v>80</v>
      </c>
      <c r="C42" s="14">
        <v>81498.78</v>
      </c>
      <c r="D42" s="20">
        <v>0</v>
      </c>
      <c r="E42" s="61">
        <v>1846.79</v>
      </c>
      <c r="F42" s="61">
        <v>2139.28</v>
      </c>
      <c r="G42" s="15">
        <v>4856.05</v>
      </c>
      <c r="H42" s="21">
        <v>4530.05</v>
      </c>
      <c r="I42" s="17">
        <f t="shared" si="0"/>
        <v>94870.95</v>
      </c>
      <c r="K42" s="3"/>
      <c r="M42" s="3"/>
      <c r="N42" s="3"/>
    </row>
    <row r="43" spans="1:14" ht="13.5" thickBot="1">
      <c r="A43" s="18" t="s">
        <v>81</v>
      </c>
      <c r="B43" s="19" t="s">
        <v>82</v>
      </c>
      <c r="C43" s="14">
        <v>63676.73</v>
      </c>
      <c r="D43" s="20">
        <v>0</v>
      </c>
      <c r="E43" s="61">
        <v>3255.16</v>
      </c>
      <c r="F43" s="61">
        <v>3412.67</v>
      </c>
      <c r="G43" s="15">
        <v>1828.95</v>
      </c>
      <c r="H43" s="21">
        <v>0</v>
      </c>
      <c r="I43" s="17">
        <f t="shared" si="0"/>
        <v>72173.51</v>
      </c>
      <c r="K43" s="3"/>
      <c r="M43" s="3"/>
      <c r="N43" s="3"/>
    </row>
    <row r="44" spans="1:14" ht="13.5" thickBot="1">
      <c r="A44" s="18" t="s">
        <v>83</v>
      </c>
      <c r="B44" s="19" t="s">
        <v>84</v>
      </c>
      <c r="C44" s="14">
        <v>93821.49</v>
      </c>
      <c r="D44" s="20">
        <v>0</v>
      </c>
      <c r="E44" s="61">
        <v>2885.94</v>
      </c>
      <c r="F44" s="61">
        <v>2059.4</v>
      </c>
      <c r="G44" s="15">
        <v>5654.6</v>
      </c>
      <c r="H44" s="21">
        <v>4964.91</v>
      </c>
      <c r="I44" s="17">
        <f t="shared" si="0"/>
        <v>109386.34000000001</v>
      </c>
      <c r="K44" s="3"/>
      <c r="M44" s="3"/>
      <c r="N44" s="3"/>
    </row>
    <row r="45" spans="1:14" ht="13.5" thickBot="1">
      <c r="A45" s="18" t="s">
        <v>85</v>
      </c>
      <c r="B45" s="19" t="s">
        <v>86</v>
      </c>
      <c r="C45" s="14">
        <v>41408.38</v>
      </c>
      <c r="D45" s="20">
        <v>0</v>
      </c>
      <c r="E45" s="61">
        <v>2906.38</v>
      </c>
      <c r="F45" s="61">
        <v>1738.59</v>
      </c>
      <c r="G45" s="15">
        <v>1392.39</v>
      </c>
      <c r="H45" s="21">
        <v>3347.25</v>
      </c>
      <c r="I45" s="17">
        <f t="shared" si="0"/>
        <v>50792.98999999999</v>
      </c>
      <c r="K45" s="3"/>
      <c r="M45" s="3"/>
      <c r="N45" s="3"/>
    </row>
    <row r="46" spans="1:14" ht="13.5" thickBot="1">
      <c r="A46" s="18" t="s">
        <v>87</v>
      </c>
      <c r="B46" s="19" t="s">
        <v>88</v>
      </c>
      <c r="C46" s="14">
        <v>0</v>
      </c>
      <c r="D46" s="20">
        <v>0</v>
      </c>
      <c r="E46" s="61">
        <v>0</v>
      </c>
      <c r="F46" s="61">
        <v>0</v>
      </c>
      <c r="G46" s="15">
        <v>0</v>
      </c>
      <c r="H46" s="21">
        <v>0</v>
      </c>
      <c r="I46" s="17">
        <f t="shared" si="0"/>
        <v>0</v>
      </c>
      <c r="K46" s="3"/>
      <c r="M46" s="3"/>
      <c r="N46" s="3"/>
    </row>
    <row r="47" spans="1:14" ht="13.5" thickBot="1">
      <c r="A47" s="18" t="s">
        <v>89</v>
      </c>
      <c r="B47" s="19" t="s">
        <v>90</v>
      </c>
      <c r="C47" s="14">
        <v>20891.61</v>
      </c>
      <c r="D47" s="20">
        <v>0</v>
      </c>
      <c r="E47" s="61">
        <v>319.16999999999996</v>
      </c>
      <c r="F47" s="61">
        <v>266.47</v>
      </c>
      <c r="G47" s="15">
        <v>788.76</v>
      </c>
      <c r="H47" s="21">
        <v>0</v>
      </c>
      <c r="I47" s="17">
        <f t="shared" si="0"/>
        <v>22266.01</v>
      </c>
      <c r="K47" s="3"/>
      <c r="M47" s="3"/>
      <c r="N47" s="3"/>
    </row>
    <row r="48" spans="1:14" ht="13.5" thickBot="1">
      <c r="A48" s="18" t="s">
        <v>91</v>
      </c>
      <c r="B48" s="19" t="s">
        <v>92</v>
      </c>
      <c r="C48" s="14">
        <v>6887.5</v>
      </c>
      <c r="D48" s="20">
        <v>0</v>
      </c>
      <c r="E48" s="61">
        <v>55.86</v>
      </c>
      <c r="F48" s="61">
        <v>118.2</v>
      </c>
      <c r="G48" s="15">
        <v>472.94</v>
      </c>
      <c r="H48" s="21">
        <v>0</v>
      </c>
      <c r="I48" s="17">
        <f t="shared" si="0"/>
        <v>7534.499999999999</v>
      </c>
      <c r="K48" s="3"/>
      <c r="M48" s="3"/>
      <c r="N48" s="3"/>
    </row>
    <row r="49" spans="1:14" ht="13.5" thickBot="1">
      <c r="A49" s="18" t="s">
        <v>93</v>
      </c>
      <c r="B49" s="19" t="s">
        <v>94</v>
      </c>
      <c r="C49" s="14">
        <v>20789.92</v>
      </c>
      <c r="D49" s="20">
        <v>0</v>
      </c>
      <c r="E49" s="61">
        <v>1090.26</v>
      </c>
      <c r="F49" s="61">
        <v>907.41</v>
      </c>
      <c r="G49" s="15">
        <v>2707.8</v>
      </c>
      <c r="H49" s="21">
        <v>0</v>
      </c>
      <c r="I49" s="17">
        <f t="shared" si="0"/>
        <v>25495.389999999996</v>
      </c>
      <c r="K49" s="3"/>
      <c r="M49" s="3"/>
      <c r="N49" s="3"/>
    </row>
    <row r="50" spans="1:14" ht="13.5" thickBot="1">
      <c r="A50" s="18" t="s">
        <v>95</v>
      </c>
      <c r="B50" s="19" t="s">
        <v>96</v>
      </c>
      <c r="C50" s="14">
        <v>22482.19</v>
      </c>
      <c r="D50" s="20">
        <v>0</v>
      </c>
      <c r="E50" s="61">
        <v>618.26</v>
      </c>
      <c r="F50" s="61">
        <v>503.82000000000005</v>
      </c>
      <c r="G50" s="15">
        <v>189.3</v>
      </c>
      <c r="H50" s="21">
        <v>0</v>
      </c>
      <c r="I50" s="17">
        <f t="shared" si="0"/>
        <v>23793.569999999996</v>
      </c>
      <c r="K50" s="3"/>
      <c r="M50" s="3"/>
      <c r="N50" s="3"/>
    </row>
    <row r="51" spans="1:14" ht="13.5" thickBot="1">
      <c r="A51" s="18" t="s">
        <v>97</v>
      </c>
      <c r="B51" s="19" t="s">
        <v>98</v>
      </c>
      <c r="C51" s="14">
        <v>15030.87</v>
      </c>
      <c r="D51" s="20">
        <v>0</v>
      </c>
      <c r="E51" s="61">
        <v>0</v>
      </c>
      <c r="F51" s="61">
        <v>0</v>
      </c>
      <c r="G51" s="15">
        <v>0</v>
      </c>
      <c r="H51" s="21">
        <v>0</v>
      </c>
      <c r="I51" s="17">
        <f t="shared" si="0"/>
        <v>15030.87</v>
      </c>
      <c r="K51" s="3"/>
      <c r="M51" s="3"/>
      <c r="N51" s="3"/>
    </row>
    <row r="52" spans="1:14" ht="13.5" thickBot="1">
      <c r="A52" s="18" t="s">
        <v>99</v>
      </c>
      <c r="B52" s="19" t="s">
        <v>100</v>
      </c>
      <c r="C52" s="14">
        <v>6286.15</v>
      </c>
      <c r="D52" s="20">
        <v>0</v>
      </c>
      <c r="E52" s="61">
        <v>521.69</v>
      </c>
      <c r="F52" s="61">
        <v>592.82</v>
      </c>
      <c r="G52" s="15">
        <v>273.65</v>
      </c>
      <c r="H52" s="21">
        <v>0</v>
      </c>
      <c r="I52" s="17">
        <f t="shared" si="0"/>
        <v>7674.3099999999995</v>
      </c>
      <c r="K52" s="3"/>
      <c r="M52" s="3"/>
      <c r="N52" s="3"/>
    </row>
    <row r="53" spans="1:14" ht="13.5" thickBot="1">
      <c r="A53" s="18" t="s">
        <v>101</v>
      </c>
      <c r="B53" s="19" t="s">
        <v>102</v>
      </c>
      <c r="C53" s="14">
        <v>297168.27</v>
      </c>
      <c r="D53" s="20">
        <v>653.56</v>
      </c>
      <c r="E53" s="61">
        <v>5739.03</v>
      </c>
      <c r="F53" s="61">
        <v>4958.41</v>
      </c>
      <c r="G53" s="15">
        <v>46659.08</v>
      </c>
      <c r="H53" s="21">
        <v>114545.78</v>
      </c>
      <c r="I53" s="17">
        <f t="shared" si="0"/>
        <v>469724.13000000006</v>
      </c>
      <c r="K53" s="3"/>
      <c r="M53" s="3"/>
      <c r="N53" s="3"/>
    </row>
    <row r="54" spans="1:14" ht="13.5" thickBot="1">
      <c r="A54" s="18" t="s">
        <v>103</v>
      </c>
      <c r="B54" s="19" t="s">
        <v>104</v>
      </c>
      <c r="C54" s="14">
        <v>217274.36</v>
      </c>
      <c r="D54" s="20">
        <v>0</v>
      </c>
      <c r="E54" s="61">
        <v>6834.379999999999</v>
      </c>
      <c r="F54" s="61">
        <v>6653.780000000001</v>
      </c>
      <c r="G54" s="15">
        <v>10595.17</v>
      </c>
      <c r="H54" s="21">
        <v>19954.17</v>
      </c>
      <c r="I54" s="17">
        <f t="shared" si="0"/>
        <v>261311.86000000002</v>
      </c>
      <c r="K54" s="3"/>
      <c r="M54" s="3"/>
      <c r="N54" s="3"/>
    </row>
    <row r="55" spans="1:14" ht="13.5" thickBot="1">
      <c r="A55" s="18" t="s">
        <v>105</v>
      </c>
      <c r="B55" s="19" t="s">
        <v>106</v>
      </c>
      <c r="C55" s="14">
        <v>367305.54</v>
      </c>
      <c r="D55" s="20">
        <v>0</v>
      </c>
      <c r="E55" s="61">
        <v>8961.23</v>
      </c>
      <c r="F55" s="61">
        <v>10080.51</v>
      </c>
      <c r="G55" s="15">
        <v>40668.98</v>
      </c>
      <c r="H55" s="21">
        <v>127756.08</v>
      </c>
      <c r="I55" s="17">
        <f t="shared" si="0"/>
        <v>554772.34</v>
      </c>
      <c r="K55" s="3"/>
      <c r="M55" s="3"/>
      <c r="N55" s="3"/>
    </row>
    <row r="56" spans="1:14" ht="13.5" thickBot="1">
      <c r="A56" s="18" t="s">
        <v>107</v>
      </c>
      <c r="B56" s="19" t="s">
        <v>108</v>
      </c>
      <c r="C56" s="14">
        <v>9279</v>
      </c>
      <c r="D56" s="20">
        <v>0</v>
      </c>
      <c r="E56" s="61">
        <v>138.71</v>
      </c>
      <c r="F56" s="61">
        <v>137.83</v>
      </c>
      <c r="G56" s="15">
        <v>37.92</v>
      </c>
      <c r="H56" s="21">
        <v>0</v>
      </c>
      <c r="I56" s="17">
        <f t="shared" si="0"/>
        <v>9593.46</v>
      </c>
      <c r="K56" s="3"/>
      <c r="M56" s="3"/>
      <c r="N56" s="3"/>
    </row>
    <row r="57" spans="1:14" ht="13.5" thickBot="1">
      <c r="A57" s="18" t="s">
        <v>109</v>
      </c>
      <c r="B57" s="19" t="s">
        <v>110</v>
      </c>
      <c r="C57" s="14">
        <v>208925.1</v>
      </c>
      <c r="D57" s="20">
        <v>0</v>
      </c>
      <c r="E57" s="61">
        <v>3889.46</v>
      </c>
      <c r="F57" s="61">
        <v>3903.12</v>
      </c>
      <c r="G57" s="15">
        <v>15848.58</v>
      </c>
      <c r="H57" s="21">
        <f>73325.89+1.38</f>
        <v>73327.27</v>
      </c>
      <c r="I57" s="17">
        <f t="shared" si="0"/>
        <v>305893.53</v>
      </c>
      <c r="K57" s="3"/>
      <c r="M57" s="3"/>
      <c r="N57" s="3"/>
    </row>
    <row r="58" spans="1:14" ht="13.5" thickBot="1">
      <c r="A58" s="18" t="s">
        <v>111</v>
      </c>
      <c r="B58" s="19" t="s">
        <v>112</v>
      </c>
      <c r="C58" s="14">
        <v>186809.46</v>
      </c>
      <c r="D58" s="20">
        <v>0</v>
      </c>
      <c r="E58" s="61">
        <v>2050</v>
      </c>
      <c r="F58" s="61">
        <v>1629.06</v>
      </c>
      <c r="G58" s="15">
        <v>20698.54</v>
      </c>
      <c r="H58" s="21">
        <v>71799.28</v>
      </c>
      <c r="I58" s="17">
        <f t="shared" si="0"/>
        <v>282986.34</v>
      </c>
      <c r="K58" s="3"/>
      <c r="M58" s="3"/>
      <c r="N58" s="3"/>
    </row>
    <row r="59" spans="1:14" ht="13.5" thickBot="1">
      <c r="A59" s="18" t="s">
        <v>113</v>
      </c>
      <c r="B59" s="19" t="s">
        <v>114</v>
      </c>
      <c r="C59" s="14">
        <v>2526.78</v>
      </c>
      <c r="D59" s="20">
        <v>0</v>
      </c>
      <c r="E59" s="61">
        <v>0</v>
      </c>
      <c r="F59" s="61">
        <v>0</v>
      </c>
      <c r="G59" s="15">
        <v>0</v>
      </c>
      <c r="H59" s="21">
        <v>0</v>
      </c>
      <c r="I59" s="17">
        <f t="shared" si="0"/>
        <v>2526.78</v>
      </c>
      <c r="K59" s="3"/>
      <c r="M59" s="3"/>
      <c r="N59" s="3"/>
    </row>
    <row r="60" spans="1:14" ht="13.5" thickBot="1">
      <c r="A60" s="18" t="s">
        <v>115</v>
      </c>
      <c r="B60" s="19" t="s">
        <v>116</v>
      </c>
      <c r="C60" s="14">
        <v>13224.36</v>
      </c>
      <c r="D60" s="20">
        <v>0</v>
      </c>
      <c r="E60" s="61">
        <v>1071.52</v>
      </c>
      <c r="F60" s="61">
        <v>676.09</v>
      </c>
      <c r="G60" s="15">
        <v>497.39</v>
      </c>
      <c r="H60" s="21">
        <v>0</v>
      </c>
      <c r="I60" s="17">
        <f t="shared" si="0"/>
        <v>15469.36</v>
      </c>
      <c r="K60" s="3"/>
      <c r="M60" s="3"/>
      <c r="N60" s="3"/>
    </row>
    <row r="61" spans="1:14" ht="13.5" thickBot="1">
      <c r="A61" s="18" t="s">
        <v>117</v>
      </c>
      <c r="B61" s="19" t="s">
        <v>118</v>
      </c>
      <c r="C61" s="14">
        <v>54689.89</v>
      </c>
      <c r="D61" s="20">
        <v>0</v>
      </c>
      <c r="E61" s="61">
        <v>576.17</v>
      </c>
      <c r="F61" s="61">
        <v>718.91</v>
      </c>
      <c r="G61" s="15">
        <v>256.66</v>
      </c>
      <c r="H61" s="21">
        <v>0</v>
      </c>
      <c r="I61" s="17">
        <f t="shared" si="0"/>
        <v>56241.630000000005</v>
      </c>
      <c r="K61" s="3"/>
      <c r="M61" s="3"/>
      <c r="N61" s="3"/>
    </row>
    <row r="62" spans="1:14" ht="13.5" thickBot="1">
      <c r="A62" s="24" t="s">
        <v>119</v>
      </c>
      <c r="B62" s="25" t="s">
        <v>120</v>
      </c>
      <c r="C62" s="14">
        <v>9999.55</v>
      </c>
      <c r="D62" s="20">
        <v>0</v>
      </c>
      <c r="E62" s="61">
        <v>786.7</v>
      </c>
      <c r="F62" s="61">
        <v>614.32</v>
      </c>
      <c r="G62" s="15">
        <v>368.95</v>
      </c>
      <c r="H62" s="21">
        <v>0</v>
      </c>
      <c r="I62" s="17">
        <f t="shared" si="0"/>
        <v>11769.52</v>
      </c>
      <c r="K62" s="3"/>
      <c r="M62" s="3"/>
      <c r="N62" s="3"/>
    </row>
    <row r="63" spans="1:14" ht="13.5" thickBot="1">
      <c r="A63" s="26" t="s">
        <v>121</v>
      </c>
      <c r="B63" s="27" t="s">
        <v>122</v>
      </c>
      <c r="C63" s="14">
        <v>26340.1</v>
      </c>
      <c r="D63" s="20">
        <v>0</v>
      </c>
      <c r="E63" s="61">
        <v>1512.44</v>
      </c>
      <c r="F63" s="61">
        <v>1684.9099999999999</v>
      </c>
      <c r="G63" s="15">
        <v>766.39</v>
      </c>
      <c r="H63" s="21">
        <v>0</v>
      </c>
      <c r="I63" s="17">
        <f t="shared" si="0"/>
        <v>30303.839999999997</v>
      </c>
      <c r="K63" s="3"/>
      <c r="M63" s="3"/>
      <c r="N63" s="3"/>
    </row>
    <row r="64" spans="1:14" ht="13.5" thickBot="1">
      <c r="A64" s="26" t="s">
        <v>123</v>
      </c>
      <c r="B64" s="27" t="s">
        <v>124</v>
      </c>
      <c r="C64" s="14">
        <v>16810.46</v>
      </c>
      <c r="D64" s="20">
        <v>0</v>
      </c>
      <c r="E64" s="61">
        <v>1379.82</v>
      </c>
      <c r="F64" s="61">
        <v>1135.74</v>
      </c>
      <c r="G64" s="15">
        <v>233.38</v>
      </c>
      <c r="H64" s="21">
        <v>0</v>
      </c>
      <c r="I64" s="17">
        <f t="shared" si="0"/>
        <v>19559.4</v>
      </c>
      <c r="K64" s="3"/>
      <c r="M64" s="3"/>
      <c r="N64" s="3"/>
    </row>
    <row r="65" spans="1:14" ht="13.5" thickBot="1">
      <c r="A65" s="26" t="s">
        <v>125</v>
      </c>
      <c r="B65" s="27" t="s">
        <v>126</v>
      </c>
      <c r="C65" s="14">
        <v>10129.71</v>
      </c>
      <c r="D65" s="20">
        <v>0</v>
      </c>
      <c r="E65" s="61">
        <v>843.54</v>
      </c>
      <c r="F65" s="61">
        <v>405.59</v>
      </c>
      <c r="G65" s="15">
        <v>221.82</v>
      </c>
      <c r="H65" s="21">
        <v>0</v>
      </c>
      <c r="I65" s="17">
        <f t="shared" si="0"/>
        <v>11600.66</v>
      </c>
      <c r="K65" s="3"/>
      <c r="M65" s="3"/>
      <c r="N65" s="3"/>
    </row>
    <row r="66" spans="1:14" ht="13.5" thickBot="1">
      <c r="A66" s="26" t="s">
        <v>127</v>
      </c>
      <c r="B66" s="27" t="s">
        <v>128</v>
      </c>
      <c r="C66" s="14">
        <v>0</v>
      </c>
      <c r="D66" s="20">
        <v>0</v>
      </c>
      <c r="E66" s="61">
        <v>0</v>
      </c>
      <c r="F66" s="61">
        <v>0</v>
      </c>
      <c r="G66" s="15">
        <v>0</v>
      </c>
      <c r="H66" s="21">
        <v>0</v>
      </c>
      <c r="I66" s="17">
        <f t="shared" si="0"/>
        <v>0</v>
      </c>
      <c r="K66" s="3"/>
      <c r="M66" s="3"/>
      <c r="N66" s="3"/>
    </row>
    <row r="67" spans="1:14" ht="13.5" thickBot="1">
      <c r="A67" s="26" t="s">
        <v>129</v>
      </c>
      <c r="B67" s="27" t="s">
        <v>130</v>
      </c>
      <c r="C67" s="14">
        <v>47722.23</v>
      </c>
      <c r="D67" s="20">
        <v>0</v>
      </c>
      <c r="E67" s="61">
        <v>2920.79</v>
      </c>
      <c r="F67" s="61">
        <v>2859.01</v>
      </c>
      <c r="G67" s="15">
        <v>784.58</v>
      </c>
      <c r="H67" s="21">
        <v>0</v>
      </c>
      <c r="I67" s="17">
        <f t="shared" si="0"/>
        <v>54286.61000000001</v>
      </c>
      <c r="K67" s="3"/>
      <c r="M67" s="3"/>
      <c r="N67" s="3"/>
    </row>
    <row r="68" spans="1:14" ht="13.5" thickBot="1">
      <c r="A68" s="26" t="s">
        <v>131</v>
      </c>
      <c r="B68" s="27" t="s">
        <v>132</v>
      </c>
      <c r="C68" s="14">
        <v>18799.08</v>
      </c>
      <c r="D68" s="20">
        <v>0</v>
      </c>
      <c r="E68" s="61">
        <v>44.73</v>
      </c>
      <c r="F68" s="61">
        <v>87.1</v>
      </c>
      <c r="G68" s="15">
        <v>2.77</v>
      </c>
      <c r="H68" s="21">
        <v>4349.88</v>
      </c>
      <c r="I68" s="17">
        <f t="shared" si="0"/>
        <v>23283.56</v>
      </c>
      <c r="K68" s="3"/>
      <c r="M68" s="3"/>
      <c r="N68" s="3"/>
    </row>
    <row r="69" spans="1:14" ht="13.5" thickBot="1">
      <c r="A69" s="28" t="s">
        <v>133</v>
      </c>
      <c r="B69" s="29" t="s">
        <v>134</v>
      </c>
      <c r="C69" s="14">
        <v>13392.32</v>
      </c>
      <c r="D69" s="20">
        <v>0</v>
      </c>
      <c r="E69" s="61">
        <v>984.08</v>
      </c>
      <c r="F69" s="61">
        <v>918.49</v>
      </c>
      <c r="G69" s="15">
        <v>17.96</v>
      </c>
      <c r="H69" s="21">
        <v>0</v>
      </c>
      <c r="I69" s="17">
        <f aca="true" t="shared" si="1" ref="I69:I88">C69+D69+G69+H69+E69+F69</f>
        <v>15312.849999999999</v>
      </c>
      <c r="K69" s="3"/>
      <c r="M69" s="3"/>
      <c r="N69" s="3"/>
    </row>
    <row r="70" spans="1:14" ht="13.5" thickBot="1">
      <c r="A70" s="28" t="s">
        <v>135</v>
      </c>
      <c r="B70" s="30" t="s">
        <v>136</v>
      </c>
      <c r="C70" s="14">
        <v>21744.96</v>
      </c>
      <c r="D70" s="20">
        <v>0</v>
      </c>
      <c r="E70" s="61">
        <v>255.4</v>
      </c>
      <c r="F70" s="61">
        <v>212.48</v>
      </c>
      <c r="G70" s="15">
        <v>2099.45</v>
      </c>
      <c r="H70" s="21">
        <v>0</v>
      </c>
      <c r="I70" s="17">
        <f t="shared" si="1"/>
        <v>24312.29</v>
      </c>
      <c r="K70" s="3"/>
      <c r="M70" s="3"/>
      <c r="N70" s="3"/>
    </row>
    <row r="71" spans="1:14" ht="13.5" thickBot="1">
      <c r="A71" s="26" t="s">
        <v>137</v>
      </c>
      <c r="B71" s="27" t="s">
        <v>138</v>
      </c>
      <c r="C71" s="14">
        <v>29156.03</v>
      </c>
      <c r="D71" s="20">
        <v>0</v>
      </c>
      <c r="E71" s="61">
        <v>759.6899999999999</v>
      </c>
      <c r="F71" s="61">
        <v>820.4399999999999</v>
      </c>
      <c r="G71" s="15">
        <v>305.11</v>
      </c>
      <c r="H71" s="21">
        <v>7307.58</v>
      </c>
      <c r="I71" s="17">
        <f t="shared" si="1"/>
        <v>38348.850000000006</v>
      </c>
      <c r="K71" s="3"/>
      <c r="M71" s="3"/>
      <c r="N71" s="3"/>
    </row>
    <row r="72" spans="1:14" ht="13.5" thickBot="1">
      <c r="A72" s="26" t="s">
        <v>139</v>
      </c>
      <c r="B72" s="27" t="s">
        <v>140</v>
      </c>
      <c r="C72" s="14">
        <v>30520.52</v>
      </c>
      <c r="D72" s="20">
        <v>0</v>
      </c>
      <c r="E72" s="61">
        <v>444.05</v>
      </c>
      <c r="F72" s="61">
        <v>177.89</v>
      </c>
      <c r="G72" s="15">
        <v>2117.5</v>
      </c>
      <c r="H72" s="21">
        <v>0</v>
      </c>
      <c r="I72" s="17">
        <f t="shared" si="1"/>
        <v>33259.96</v>
      </c>
      <c r="K72" s="3"/>
      <c r="M72" s="3"/>
      <c r="N72" s="3"/>
    </row>
    <row r="73" spans="1:14" ht="13.5" thickBot="1">
      <c r="A73" s="26" t="s">
        <v>141</v>
      </c>
      <c r="B73" s="27" t="s">
        <v>142</v>
      </c>
      <c r="C73" s="14">
        <v>48663.66</v>
      </c>
      <c r="D73" s="20">
        <v>0</v>
      </c>
      <c r="E73" s="61">
        <v>414.41</v>
      </c>
      <c r="F73" s="61">
        <v>449.69000000000005</v>
      </c>
      <c r="G73" s="15">
        <v>3353.3</v>
      </c>
      <c r="H73" s="21">
        <v>2900.14</v>
      </c>
      <c r="I73" s="17">
        <f t="shared" si="1"/>
        <v>55781.20000000001</v>
      </c>
      <c r="K73" s="3"/>
      <c r="M73" s="3"/>
      <c r="N73" s="3"/>
    </row>
    <row r="74" spans="1:14" ht="13.5" thickBot="1">
      <c r="A74" s="26" t="s">
        <v>143</v>
      </c>
      <c r="B74" s="27" t="s">
        <v>144</v>
      </c>
      <c r="C74" s="14">
        <v>2983.18</v>
      </c>
      <c r="D74" s="20">
        <v>0</v>
      </c>
      <c r="E74" s="61">
        <v>36.96</v>
      </c>
      <c r="F74" s="61">
        <v>0</v>
      </c>
      <c r="G74" s="15">
        <v>0</v>
      </c>
      <c r="H74" s="21">
        <v>0</v>
      </c>
      <c r="I74" s="17">
        <f t="shared" si="1"/>
        <v>3020.14</v>
      </c>
      <c r="K74" s="3"/>
      <c r="M74" s="3"/>
      <c r="N74" s="3"/>
    </row>
    <row r="75" spans="1:14" ht="13.5" thickBot="1">
      <c r="A75" s="26" t="s">
        <v>145</v>
      </c>
      <c r="B75" s="27" t="s">
        <v>146</v>
      </c>
      <c r="C75" s="14">
        <v>21706.38</v>
      </c>
      <c r="D75" s="20">
        <v>0</v>
      </c>
      <c r="E75" s="61">
        <v>1304.73</v>
      </c>
      <c r="F75" s="61">
        <v>1139.84</v>
      </c>
      <c r="G75" s="15">
        <v>303.76</v>
      </c>
      <c r="H75" s="21">
        <v>0</v>
      </c>
      <c r="I75" s="17">
        <f t="shared" si="1"/>
        <v>24454.71</v>
      </c>
      <c r="K75" s="3"/>
      <c r="M75" s="3"/>
      <c r="N75" s="3"/>
    </row>
    <row r="76" spans="1:14" ht="13.5" thickBot="1">
      <c r="A76" s="31" t="s">
        <v>147</v>
      </c>
      <c r="B76" s="32" t="s">
        <v>148</v>
      </c>
      <c r="C76" s="14">
        <v>18027.13</v>
      </c>
      <c r="D76" s="20">
        <v>0</v>
      </c>
      <c r="E76" s="61">
        <v>1148.24</v>
      </c>
      <c r="F76" s="61">
        <v>739.35</v>
      </c>
      <c r="G76" s="15">
        <v>174.79</v>
      </c>
      <c r="H76" s="21">
        <v>0</v>
      </c>
      <c r="I76" s="17">
        <f t="shared" si="1"/>
        <v>20089.510000000002</v>
      </c>
      <c r="K76" s="3"/>
      <c r="M76" s="3"/>
      <c r="N76" s="3"/>
    </row>
    <row r="77" spans="1:14" ht="13.5" thickBot="1">
      <c r="A77" s="33" t="s">
        <v>149</v>
      </c>
      <c r="B77" s="30" t="s">
        <v>150</v>
      </c>
      <c r="C77" s="14">
        <v>5008.39</v>
      </c>
      <c r="D77" s="20">
        <v>0</v>
      </c>
      <c r="E77" s="61">
        <v>0</v>
      </c>
      <c r="F77" s="61">
        <v>0</v>
      </c>
      <c r="G77" s="15">
        <v>37.91</v>
      </c>
      <c r="H77" s="21">
        <v>0</v>
      </c>
      <c r="I77" s="17">
        <f t="shared" si="1"/>
        <v>5046.3</v>
      </c>
      <c r="K77" s="3"/>
      <c r="M77" s="3"/>
      <c r="N77" s="3"/>
    </row>
    <row r="78" spans="1:14" ht="13.5" thickBot="1">
      <c r="A78" s="31" t="s">
        <v>151</v>
      </c>
      <c r="B78" s="30" t="s">
        <v>152</v>
      </c>
      <c r="C78" s="14">
        <v>39709.14</v>
      </c>
      <c r="D78" s="34">
        <v>0</v>
      </c>
      <c r="E78" s="62">
        <v>2462.47</v>
      </c>
      <c r="F78" s="62">
        <v>2084.4700000000003</v>
      </c>
      <c r="G78" s="15">
        <v>1074.78</v>
      </c>
      <c r="H78" s="21">
        <v>3347.26</v>
      </c>
      <c r="I78" s="17">
        <f t="shared" si="1"/>
        <v>48678.12</v>
      </c>
      <c r="K78" s="3"/>
      <c r="M78" s="3"/>
      <c r="N78" s="3"/>
    </row>
    <row r="79" spans="1:14" ht="13.5" thickBot="1">
      <c r="A79" s="35" t="s">
        <v>153</v>
      </c>
      <c r="B79" s="36" t="s">
        <v>154</v>
      </c>
      <c r="C79" s="14">
        <v>132563.36</v>
      </c>
      <c r="D79" s="34">
        <v>0</v>
      </c>
      <c r="E79" s="62">
        <v>5714.01</v>
      </c>
      <c r="F79" s="62">
        <v>6134.92</v>
      </c>
      <c r="G79" s="15">
        <v>4511.72</v>
      </c>
      <c r="H79" s="21">
        <v>6189.63</v>
      </c>
      <c r="I79" s="17">
        <f t="shared" si="1"/>
        <v>155113.64</v>
      </c>
      <c r="K79" s="3"/>
      <c r="M79" s="3"/>
      <c r="N79" s="3"/>
    </row>
    <row r="80" spans="1:13" ht="13.5" thickBot="1">
      <c r="A80" s="37" t="s">
        <v>155</v>
      </c>
      <c r="B80" s="38" t="s">
        <v>156</v>
      </c>
      <c r="C80" s="14">
        <v>17716.59</v>
      </c>
      <c r="D80" s="34">
        <v>0</v>
      </c>
      <c r="E80" s="62">
        <v>1654.57</v>
      </c>
      <c r="F80" s="62">
        <v>1477.69</v>
      </c>
      <c r="G80" s="15">
        <v>386.75</v>
      </c>
      <c r="H80" s="39">
        <v>0</v>
      </c>
      <c r="I80" s="17">
        <f t="shared" si="1"/>
        <v>21235.6</v>
      </c>
      <c r="K80" s="3"/>
      <c r="M80" s="3"/>
    </row>
    <row r="81" spans="1:13" ht="13.5" thickBot="1">
      <c r="A81" s="35" t="s">
        <v>157</v>
      </c>
      <c r="B81" s="27" t="s">
        <v>158</v>
      </c>
      <c r="C81" s="14">
        <v>8732.65</v>
      </c>
      <c r="D81" s="40">
        <v>0</v>
      </c>
      <c r="E81" s="63">
        <v>782.57</v>
      </c>
      <c r="F81" s="63">
        <v>408.33</v>
      </c>
      <c r="G81" s="15">
        <v>111.88</v>
      </c>
      <c r="H81" s="39">
        <v>0</v>
      </c>
      <c r="I81" s="17">
        <f t="shared" si="1"/>
        <v>10035.429999999998</v>
      </c>
      <c r="K81" s="3"/>
      <c r="M81" s="3"/>
    </row>
    <row r="82" spans="1:13" ht="13.5" thickBot="1">
      <c r="A82" s="41" t="s">
        <v>159</v>
      </c>
      <c r="B82" s="29" t="s">
        <v>160</v>
      </c>
      <c r="C82" s="14">
        <v>29942.51</v>
      </c>
      <c r="D82" s="20">
        <v>0</v>
      </c>
      <c r="E82" s="61">
        <v>516.87</v>
      </c>
      <c r="F82" s="61">
        <v>544.17</v>
      </c>
      <c r="G82" s="15">
        <v>2411.44</v>
      </c>
      <c r="H82" s="39">
        <v>3283.21</v>
      </c>
      <c r="I82" s="17">
        <f t="shared" si="1"/>
        <v>36698.2</v>
      </c>
      <c r="K82" s="3"/>
      <c r="M82" s="3"/>
    </row>
    <row r="83" spans="1:13" ht="13.5" thickBot="1">
      <c r="A83" s="41" t="s">
        <v>161</v>
      </c>
      <c r="B83" s="42" t="s">
        <v>162</v>
      </c>
      <c r="C83" s="14">
        <v>16644.66</v>
      </c>
      <c r="D83" s="20">
        <v>0</v>
      </c>
      <c r="E83" s="61">
        <v>37.09</v>
      </c>
      <c r="F83" s="61">
        <v>253.86</v>
      </c>
      <c r="G83" s="15">
        <v>1249.55</v>
      </c>
      <c r="H83" s="39">
        <v>8261.13</v>
      </c>
      <c r="I83" s="17">
        <f t="shared" si="1"/>
        <v>26446.289999999997</v>
      </c>
      <c r="K83" s="3"/>
      <c r="M83" s="3"/>
    </row>
    <row r="84" spans="1:13" ht="13.5" thickBot="1">
      <c r="A84" s="41" t="s">
        <v>163</v>
      </c>
      <c r="B84" s="43" t="s">
        <v>164</v>
      </c>
      <c r="C84" s="14">
        <v>7460.88</v>
      </c>
      <c r="D84" s="20">
        <v>0</v>
      </c>
      <c r="E84" s="61">
        <v>356.4</v>
      </c>
      <c r="F84" s="61">
        <v>448.68</v>
      </c>
      <c r="G84" s="15">
        <v>439.44</v>
      </c>
      <c r="H84" s="39">
        <v>1920.12</v>
      </c>
      <c r="I84" s="17">
        <f t="shared" si="1"/>
        <v>10625.519999999999</v>
      </c>
      <c r="K84" s="3"/>
      <c r="M84" s="3"/>
    </row>
    <row r="85" spans="1:13" ht="13.5" thickBot="1">
      <c r="A85" s="44" t="s">
        <v>165</v>
      </c>
      <c r="B85" s="45" t="s">
        <v>166</v>
      </c>
      <c r="C85" s="14">
        <f>9959.4-17.5</f>
        <v>9941.9</v>
      </c>
      <c r="D85" s="20">
        <v>0</v>
      </c>
      <c r="E85" s="61">
        <v>551.48</v>
      </c>
      <c r="F85" s="61">
        <v>670.57</v>
      </c>
      <c r="G85" s="15">
        <v>1582.41</v>
      </c>
      <c r="H85" s="39">
        <v>0</v>
      </c>
      <c r="I85" s="17">
        <f t="shared" si="1"/>
        <v>12746.359999999999</v>
      </c>
      <c r="K85" s="3"/>
      <c r="M85" s="3"/>
    </row>
    <row r="86" spans="1:13" ht="13.5" thickBot="1">
      <c r="A86" s="44" t="s">
        <v>167</v>
      </c>
      <c r="B86" s="46" t="s">
        <v>168</v>
      </c>
      <c r="C86" s="14">
        <v>6471.29</v>
      </c>
      <c r="D86" s="47">
        <v>0</v>
      </c>
      <c r="E86" s="64">
        <v>261.67</v>
      </c>
      <c r="F86" s="64">
        <v>313.96</v>
      </c>
      <c r="G86" s="15">
        <v>254.44</v>
      </c>
      <c r="H86" s="48">
        <v>0</v>
      </c>
      <c r="I86" s="17">
        <f t="shared" si="1"/>
        <v>7301.36</v>
      </c>
      <c r="K86" s="3"/>
      <c r="M86" s="3"/>
    </row>
    <row r="87" spans="1:13" ht="13.5" thickBot="1">
      <c r="A87" s="44"/>
      <c r="B87" s="56"/>
      <c r="C87" s="57">
        <v>0</v>
      </c>
      <c r="D87" s="23">
        <v>0</v>
      </c>
      <c r="E87" s="3">
        <v>0</v>
      </c>
      <c r="F87" s="3">
        <v>0</v>
      </c>
      <c r="G87" s="23">
        <v>911.99</v>
      </c>
      <c r="H87" s="58">
        <v>0</v>
      </c>
      <c r="I87" s="65">
        <f t="shared" si="1"/>
        <v>911.99</v>
      </c>
      <c r="K87" s="3"/>
      <c r="M87" s="3"/>
    </row>
    <row r="88" spans="1:13" ht="13.5" thickBot="1">
      <c r="A88" s="50"/>
      <c r="B88" s="50" t="s">
        <v>169</v>
      </c>
      <c r="C88" s="59">
        <f>SUM(C4:C87)</f>
        <v>7185163.090000002</v>
      </c>
      <c r="D88" s="66">
        <v>1680.58</v>
      </c>
      <c r="E88" s="59">
        <v>183132.21</v>
      </c>
      <c r="F88" s="59">
        <v>178572.11</v>
      </c>
      <c r="G88" s="59">
        <v>538004.9</v>
      </c>
      <c r="H88" s="60">
        <f>SUM(H4:H87)</f>
        <v>1493596.3399999999</v>
      </c>
      <c r="I88" s="67">
        <f t="shared" si="1"/>
        <v>9580149.230000002</v>
      </c>
      <c r="K88" s="3"/>
      <c r="M88" s="3"/>
    </row>
    <row r="94" ht="12.75">
      <c r="I94" s="3"/>
    </row>
  </sheetData>
  <mergeCells count="1">
    <mergeCell ref="C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K22" sqref="K22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4" width="14.7109375" style="3" customWidth="1"/>
    <col min="5" max="5" width="12.8515625" style="3" customWidth="1"/>
    <col min="6" max="6" width="14.140625" style="3" customWidth="1"/>
    <col min="7" max="7" width="13.7109375" style="3" customWidth="1"/>
    <col min="8" max="8" width="15.7109375" style="2" customWidth="1"/>
    <col min="9" max="9" width="12.421875" style="3" customWidth="1"/>
    <col min="10" max="10" width="13.7109375" style="0" customWidth="1"/>
    <col min="11" max="11" width="12.8515625" style="0" customWidth="1"/>
    <col min="12" max="12" width="15.57421875" style="0" customWidth="1"/>
    <col min="13" max="13" width="12.140625" style="0" customWidth="1"/>
  </cols>
  <sheetData>
    <row r="1" spans="1:6" ht="13.5" thickBot="1">
      <c r="A1" s="1" t="s">
        <v>0</v>
      </c>
      <c r="C1" s="2" t="s">
        <v>184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5"/>
      <c r="D2" s="125"/>
      <c r="E2" s="125"/>
      <c r="F2" s="126"/>
      <c r="G2" s="126"/>
      <c r="H2" s="127"/>
    </row>
    <row r="3" spans="1:9" s="11" customFormat="1" ht="48.75" customHeight="1" thickBot="1">
      <c r="A3" s="6"/>
      <c r="B3" s="7"/>
      <c r="C3" s="8" t="s">
        <v>185</v>
      </c>
      <c r="D3" s="55" t="s">
        <v>186</v>
      </c>
      <c r="E3" s="55" t="s">
        <v>187</v>
      </c>
      <c r="F3" s="9" t="s">
        <v>188</v>
      </c>
      <c r="G3" s="9" t="s">
        <v>189</v>
      </c>
      <c r="H3" s="9" t="s">
        <v>190</v>
      </c>
      <c r="I3" s="10"/>
    </row>
    <row r="4" spans="1:13" ht="13.5" thickBot="1">
      <c r="A4" s="12" t="s">
        <v>3</v>
      </c>
      <c r="B4" s="13" t="s">
        <v>4</v>
      </c>
      <c r="C4" s="14">
        <v>21936.33</v>
      </c>
      <c r="D4" s="15">
        <v>0</v>
      </c>
      <c r="E4" s="15">
        <v>779</v>
      </c>
      <c r="F4" s="15">
        <v>1507.2399999999996</v>
      </c>
      <c r="G4" s="16">
        <v>2082.11</v>
      </c>
      <c r="H4" s="17">
        <f>C4+D4+F4+G4+E4</f>
        <v>26304.68</v>
      </c>
      <c r="J4" s="3"/>
      <c r="L4" s="3"/>
      <c r="M4" s="3"/>
    </row>
    <row r="5" spans="1:13" ht="13.5" thickBot="1">
      <c r="A5" s="18" t="s">
        <v>5</v>
      </c>
      <c r="B5" s="19" t="s">
        <v>6</v>
      </c>
      <c r="C5" s="14">
        <v>7450.55</v>
      </c>
      <c r="D5" s="20">
        <v>0</v>
      </c>
      <c r="E5" s="61">
        <v>406.56</v>
      </c>
      <c r="F5" s="15">
        <v>395.96</v>
      </c>
      <c r="G5" s="21">
        <v>2988.33</v>
      </c>
      <c r="H5" s="17">
        <f aca="true" t="shared" si="0" ref="H5:H68">C5+D5+F5+G5+E5</f>
        <v>11241.4</v>
      </c>
      <c r="J5" s="3"/>
      <c r="L5" s="3"/>
      <c r="M5" s="3"/>
    </row>
    <row r="6" spans="1:13" ht="13.5" thickBot="1">
      <c r="A6" s="18" t="s">
        <v>7</v>
      </c>
      <c r="B6" s="19" t="s">
        <v>8</v>
      </c>
      <c r="C6" s="14">
        <v>27405.73</v>
      </c>
      <c r="D6" s="20">
        <v>0</v>
      </c>
      <c r="E6" s="61">
        <v>1161.73</v>
      </c>
      <c r="F6" s="15">
        <v>1670.3499999999988</v>
      </c>
      <c r="G6" s="21">
        <v>0</v>
      </c>
      <c r="H6" s="17">
        <f t="shared" si="0"/>
        <v>30237.809999999998</v>
      </c>
      <c r="J6" s="3"/>
      <c r="L6" s="3"/>
      <c r="M6" s="3"/>
    </row>
    <row r="7" spans="1:13" ht="13.5" thickBot="1">
      <c r="A7" s="18" t="s">
        <v>9</v>
      </c>
      <c r="B7" s="19" t="s">
        <v>10</v>
      </c>
      <c r="C7" s="14">
        <v>33841.91</v>
      </c>
      <c r="D7" s="20">
        <v>0</v>
      </c>
      <c r="E7" s="61">
        <v>725.49</v>
      </c>
      <c r="F7" s="15">
        <v>917.1999999999999</v>
      </c>
      <c r="G7" s="21">
        <v>1753.56</v>
      </c>
      <c r="H7" s="17">
        <f t="shared" si="0"/>
        <v>37238.159999999996</v>
      </c>
      <c r="J7" s="3"/>
      <c r="L7" s="3"/>
      <c r="M7" s="3"/>
    </row>
    <row r="8" spans="1:13" ht="13.5" thickBot="1">
      <c r="A8" s="18" t="s">
        <v>11</v>
      </c>
      <c r="B8" s="19" t="s">
        <v>12</v>
      </c>
      <c r="C8" s="14">
        <v>421626.05</v>
      </c>
      <c r="D8" s="20">
        <v>0</v>
      </c>
      <c r="E8" s="61">
        <v>12017.4</v>
      </c>
      <c r="F8" s="15">
        <v>32290.920000000064</v>
      </c>
      <c r="G8" s="21">
        <v>19623.04</v>
      </c>
      <c r="H8" s="17">
        <f t="shared" si="0"/>
        <v>485557.41000000003</v>
      </c>
      <c r="J8" s="3"/>
      <c r="L8" s="3"/>
      <c r="M8" s="3"/>
    </row>
    <row r="9" spans="1:13" ht="13.5" thickBot="1">
      <c r="A9" s="18" t="s">
        <v>13</v>
      </c>
      <c r="B9" s="19" t="s">
        <v>14</v>
      </c>
      <c r="C9" s="14">
        <v>12702.72</v>
      </c>
      <c r="D9" s="20">
        <v>0</v>
      </c>
      <c r="E9" s="61">
        <v>133.58</v>
      </c>
      <c r="F9" s="15">
        <v>5430.330000000001</v>
      </c>
      <c r="G9" s="21">
        <v>2959.5</v>
      </c>
      <c r="H9" s="17">
        <f t="shared" si="0"/>
        <v>21226.13</v>
      </c>
      <c r="J9" s="3"/>
      <c r="L9" s="3"/>
      <c r="M9" s="3"/>
    </row>
    <row r="10" spans="1:13" ht="13.5" thickBot="1">
      <c r="A10" s="18" t="s">
        <v>15</v>
      </c>
      <c r="B10" s="19" t="s">
        <v>16</v>
      </c>
      <c r="C10" s="14">
        <v>28316.12</v>
      </c>
      <c r="D10" s="20">
        <v>326.78</v>
      </c>
      <c r="E10" s="61">
        <v>303.69</v>
      </c>
      <c r="F10" s="15">
        <v>973.1500000000001</v>
      </c>
      <c r="G10" s="21">
        <v>0</v>
      </c>
      <c r="H10" s="17">
        <f t="shared" si="0"/>
        <v>29919.739999999998</v>
      </c>
      <c r="J10" s="3"/>
      <c r="L10" s="3"/>
      <c r="M10" s="3"/>
    </row>
    <row r="11" spans="1:13" ht="13.5" thickBot="1">
      <c r="A11" s="18" t="s">
        <v>17</v>
      </c>
      <c r="B11" s="19" t="s">
        <v>18</v>
      </c>
      <c r="C11" s="14">
        <v>27587.23</v>
      </c>
      <c r="D11" s="20">
        <v>350.12</v>
      </c>
      <c r="E11" s="61">
        <v>370.14</v>
      </c>
      <c r="F11" s="15">
        <v>1925.64</v>
      </c>
      <c r="G11" s="21">
        <v>0</v>
      </c>
      <c r="H11" s="17">
        <f t="shared" si="0"/>
        <v>30233.129999999997</v>
      </c>
      <c r="J11" s="3"/>
      <c r="L11" s="3"/>
      <c r="M11" s="3"/>
    </row>
    <row r="12" spans="1:13" ht="13.5" thickBot="1">
      <c r="A12" s="18" t="s">
        <v>19</v>
      </c>
      <c r="B12" s="19" t="s">
        <v>20</v>
      </c>
      <c r="C12" s="14">
        <v>49175.56</v>
      </c>
      <c r="D12" s="20">
        <v>0</v>
      </c>
      <c r="E12" s="61">
        <v>479.3</v>
      </c>
      <c r="F12" s="15">
        <v>3861.22</v>
      </c>
      <c r="G12" s="21">
        <v>0</v>
      </c>
      <c r="H12" s="17">
        <f t="shared" si="0"/>
        <v>53516.08</v>
      </c>
      <c r="J12" s="3"/>
      <c r="L12" s="3"/>
      <c r="M12" s="3"/>
    </row>
    <row r="13" spans="1:13" ht="13.5" thickBot="1">
      <c r="A13" s="18" t="s">
        <v>21</v>
      </c>
      <c r="B13" s="19" t="s">
        <v>22</v>
      </c>
      <c r="C13" s="14">
        <v>34195.28</v>
      </c>
      <c r="D13" s="20">
        <v>0</v>
      </c>
      <c r="E13" s="61">
        <v>916.23</v>
      </c>
      <c r="F13" s="15">
        <v>1646.9299999999998</v>
      </c>
      <c r="G13" s="21">
        <v>0</v>
      </c>
      <c r="H13" s="17">
        <f t="shared" si="0"/>
        <v>36758.44</v>
      </c>
      <c r="J13" s="3"/>
      <c r="L13" s="3"/>
      <c r="M13" s="3"/>
    </row>
    <row r="14" spans="1:13" ht="13.5" thickBot="1">
      <c r="A14" s="18" t="s">
        <v>23</v>
      </c>
      <c r="B14" s="19" t="s">
        <v>24</v>
      </c>
      <c r="C14" s="14">
        <v>261915.86</v>
      </c>
      <c r="D14" s="20">
        <v>0</v>
      </c>
      <c r="E14" s="61">
        <v>2289.57</v>
      </c>
      <c r="F14" s="15">
        <v>20125.570000000007</v>
      </c>
      <c r="G14" s="21">
        <v>88152.49</v>
      </c>
      <c r="H14" s="17">
        <f t="shared" si="0"/>
        <v>372483.49</v>
      </c>
      <c r="J14" s="3"/>
      <c r="L14" s="3"/>
      <c r="M14" s="3"/>
    </row>
    <row r="15" spans="1:13" ht="13.5" thickBot="1">
      <c r="A15" s="18" t="s">
        <v>25</v>
      </c>
      <c r="B15" s="19" t="s">
        <v>26</v>
      </c>
      <c r="C15" s="14">
        <v>37484.5</v>
      </c>
      <c r="D15" s="20">
        <v>0</v>
      </c>
      <c r="E15" s="61">
        <v>968.99</v>
      </c>
      <c r="F15" s="15">
        <v>3194.5899999999997</v>
      </c>
      <c r="G15" s="21">
        <v>0</v>
      </c>
      <c r="H15" s="17">
        <f t="shared" si="0"/>
        <v>41648.079999999994</v>
      </c>
      <c r="J15" s="3"/>
      <c r="L15" s="3"/>
      <c r="M15" s="3"/>
    </row>
    <row r="16" spans="1:13" ht="13.5" thickBot="1">
      <c r="A16" s="18" t="s">
        <v>27</v>
      </c>
      <c r="B16" s="19" t="s">
        <v>28</v>
      </c>
      <c r="C16" s="14">
        <v>35699.06</v>
      </c>
      <c r="D16" s="20">
        <v>326.78</v>
      </c>
      <c r="E16" s="61">
        <v>421.62</v>
      </c>
      <c r="F16" s="15">
        <v>5887.390000000001</v>
      </c>
      <c r="G16" s="21">
        <v>22720.34</v>
      </c>
      <c r="H16" s="17">
        <f t="shared" si="0"/>
        <v>65055.189999999995</v>
      </c>
      <c r="J16" s="3"/>
      <c r="L16" s="3"/>
      <c r="M16" s="3"/>
    </row>
    <row r="17" spans="1:13" ht="13.5" thickBot="1">
      <c r="A17" s="18" t="s">
        <v>29</v>
      </c>
      <c r="B17" s="19" t="s">
        <v>30</v>
      </c>
      <c r="C17" s="14">
        <v>90017.98</v>
      </c>
      <c r="D17" s="20">
        <v>326.78</v>
      </c>
      <c r="E17" s="61">
        <v>4822.43</v>
      </c>
      <c r="F17" s="15">
        <v>4872.2800000000025</v>
      </c>
      <c r="G17" s="21">
        <v>15080.74</v>
      </c>
      <c r="H17" s="17">
        <f t="shared" si="0"/>
        <v>115120.20999999999</v>
      </c>
      <c r="J17" s="3"/>
      <c r="L17" s="3"/>
      <c r="M17" s="3"/>
    </row>
    <row r="18" spans="1:13" ht="13.5" thickBot="1">
      <c r="A18" s="18" t="s">
        <v>31</v>
      </c>
      <c r="B18" s="19" t="s">
        <v>32</v>
      </c>
      <c r="C18" s="14">
        <v>87797.71</v>
      </c>
      <c r="D18" s="20">
        <v>0</v>
      </c>
      <c r="E18" s="61">
        <v>2272.5</v>
      </c>
      <c r="F18" s="15">
        <v>561.86</v>
      </c>
      <c r="G18" s="21">
        <v>0</v>
      </c>
      <c r="H18" s="17">
        <f t="shared" si="0"/>
        <v>90632.07</v>
      </c>
      <c r="J18" s="3"/>
      <c r="L18" s="3"/>
      <c r="M18" s="3"/>
    </row>
    <row r="19" spans="1:13" ht="13.5" thickBot="1">
      <c r="A19" s="18" t="s">
        <v>33</v>
      </c>
      <c r="B19" s="19" t="s">
        <v>34</v>
      </c>
      <c r="C19" s="14">
        <v>73646.32</v>
      </c>
      <c r="D19" s="20">
        <v>0</v>
      </c>
      <c r="E19" s="61">
        <v>3352.15</v>
      </c>
      <c r="F19" s="15">
        <v>3353.12</v>
      </c>
      <c r="G19" s="21">
        <v>517.35</v>
      </c>
      <c r="H19" s="17">
        <f t="shared" si="0"/>
        <v>80868.94</v>
      </c>
      <c r="J19" s="3"/>
      <c r="L19" s="3"/>
      <c r="M19" s="3"/>
    </row>
    <row r="20" spans="1:13" ht="13.5" thickBot="1">
      <c r="A20" s="18" t="s">
        <v>35</v>
      </c>
      <c r="B20" s="19" t="s">
        <v>36</v>
      </c>
      <c r="C20" s="14">
        <v>64838.51</v>
      </c>
      <c r="D20" s="20">
        <v>350.12</v>
      </c>
      <c r="E20" s="61">
        <v>1242.47</v>
      </c>
      <c r="F20" s="15">
        <v>2449.1300000000015</v>
      </c>
      <c r="G20" s="21">
        <v>17199.41</v>
      </c>
      <c r="H20" s="17">
        <f t="shared" si="0"/>
        <v>86079.64000000001</v>
      </c>
      <c r="J20" s="3"/>
      <c r="L20" s="3"/>
      <c r="M20" s="3"/>
    </row>
    <row r="21" spans="1:13" ht="13.5" thickBot="1">
      <c r="A21" s="18" t="s">
        <v>37</v>
      </c>
      <c r="B21" s="19" t="s">
        <v>38</v>
      </c>
      <c r="C21" s="14">
        <v>45002.24</v>
      </c>
      <c r="D21" s="20">
        <v>0</v>
      </c>
      <c r="E21" s="61">
        <v>475.32</v>
      </c>
      <c r="F21" s="15">
        <v>3495.67</v>
      </c>
      <c r="G21" s="21">
        <v>10508.3</v>
      </c>
      <c r="H21" s="17">
        <f t="shared" si="0"/>
        <v>59481.52999999999</v>
      </c>
      <c r="J21" s="3"/>
      <c r="L21" s="3"/>
      <c r="M21" s="3"/>
    </row>
    <row r="22" spans="1:13" ht="13.5" thickBot="1">
      <c r="A22" s="18" t="s">
        <v>39</v>
      </c>
      <c r="B22" s="19" t="s">
        <v>40</v>
      </c>
      <c r="C22" s="14">
        <v>265782.8</v>
      </c>
      <c r="D22" s="20">
        <v>0</v>
      </c>
      <c r="E22" s="61">
        <v>307.54</v>
      </c>
      <c r="F22" s="15">
        <v>20288.410000000003</v>
      </c>
      <c r="G22" s="21">
        <v>98830.67</v>
      </c>
      <c r="H22" s="17">
        <f t="shared" si="0"/>
        <v>385209.4199999999</v>
      </c>
      <c r="J22" s="3"/>
      <c r="L22" s="3"/>
      <c r="M22" s="3"/>
    </row>
    <row r="23" spans="1:13" ht="13.5" thickBot="1">
      <c r="A23" s="18" t="s">
        <v>41</v>
      </c>
      <c r="B23" s="19" t="s">
        <v>42</v>
      </c>
      <c r="C23" s="14">
        <v>240863.75</v>
      </c>
      <c r="D23" s="20">
        <v>0</v>
      </c>
      <c r="E23" s="61">
        <v>3124.42</v>
      </c>
      <c r="F23" s="15">
        <v>13049.350000000006</v>
      </c>
      <c r="G23" s="21">
        <v>20799.06</v>
      </c>
      <c r="H23" s="17">
        <f t="shared" si="0"/>
        <v>277836.58</v>
      </c>
      <c r="J23" s="3"/>
      <c r="L23" s="3"/>
      <c r="M23" s="3"/>
    </row>
    <row r="24" spans="1:13" ht="13.5" thickBot="1">
      <c r="A24" s="18" t="s">
        <v>43</v>
      </c>
      <c r="B24" s="19" t="s">
        <v>44</v>
      </c>
      <c r="C24" s="14">
        <v>950150.16</v>
      </c>
      <c r="D24" s="20">
        <v>980.34</v>
      </c>
      <c r="E24" s="61">
        <v>19827.2</v>
      </c>
      <c r="F24" s="15">
        <v>100786.18000000002</v>
      </c>
      <c r="G24" s="21">
        <v>263748.13</v>
      </c>
      <c r="H24" s="17">
        <f t="shared" si="0"/>
        <v>1335492.01</v>
      </c>
      <c r="J24" s="3"/>
      <c r="L24" s="3"/>
      <c r="M24" s="3"/>
    </row>
    <row r="25" spans="1:13" ht="13.5" thickBot="1">
      <c r="A25" s="18" t="s">
        <v>45</v>
      </c>
      <c r="B25" s="19" t="s">
        <v>46</v>
      </c>
      <c r="C25" s="14">
        <v>218301.47</v>
      </c>
      <c r="D25" s="20">
        <v>0</v>
      </c>
      <c r="E25" s="61">
        <v>1420.55</v>
      </c>
      <c r="F25" s="15">
        <v>12108.270000000004</v>
      </c>
      <c r="G25" s="21">
        <v>29585.83</v>
      </c>
      <c r="H25" s="17">
        <f t="shared" si="0"/>
        <v>261416.12</v>
      </c>
      <c r="J25" s="3"/>
      <c r="L25" s="3"/>
      <c r="M25" s="3"/>
    </row>
    <row r="26" spans="1:13" ht="13.5" thickBot="1">
      <c r="A26" s="18" t="s">
        <v>47</v>
      </c>
      <c r="B26" s="19" t="s">
        <v>48</v>
      </c>
      <c r="C26" s="14">
        <v>83268.35</v>
      </c>
      <c r="D26" s="20">
        <v>350.12</v>
      </c>
      <c r="E26" s="61">
        <v>5984.68</v>
      </c>
      <c r="F26" s="15">
        <v>3723.7000000000007</v>
      </c>
      <c r="G26" s="21">
        <v>0</v>
      </c>
      <c r="H26" s="17">
        <f t="shared" si="0"/>
        <v>93326.85</v>
      </c>
      <c r="J26" s="3"/>
      <c r="L26" s="3"/>
      <c r="M26" s="3"/>
    </row>
    <row r="27" spans="1:13" ht="13.5" thickBot="1">
      <c r="A27" s="18" t="s">
        <v>49</v>
      </c>
      <c r="B27" s="19" t="s">
        <v>50</v>
      </c>
      <c r="C27" s="14">
        <v>34309.62</v>
      </c>
      <c r="D27" s="20">
        <v>0</v>
      </c>
      <c r="E27" s="61">
        <v>1227.16</v>
      </c>
      <c r="F27" s="15">
        <v>1278.9799999999998</v>
      </c>
      <c r="G27" s="21">
        <v>0</v>
      </c>
      <c r="H27" s="17">
        <f t="shared" si="0"/>
        <v>36815.76000000001</v>
      </c>
      <c r="J27" s="3"/>
      <c r="L27" s="3"/>
      <c r="M27" s="3"/>
    </row>
    <row r="28" spans="1:13" ht="13.5" thickBot="1">
      <c r="A28" s="18" t="s">
        <v>51</v>
      </c>
      <c r="B28" s="19" t="s">
        <v>52</v>
      </c>
      <c r="C28" s="14">
        <v>10417.18</v>
      </c>
      <c r="D28" s="20">
        <v>0</v>
      </c>
      <c r="E28" s="61">
        <v>375.41</v>
      </c>
      <c r="F28" s="15">
        <v>187.13</v>
      </c>
      <c r="G28" s="21">
        <v>0</v>
      </c>
      <c r="H28" s="17">
        <f t="shared" si="0"/>
        <v>10979.72</v>
      </c>
      <c r="J28" s="3"/>
      <c r="L28" s="3"/>
      <c r="M28" s="3"/>
    </row>
    <row r="29" spans="1:13" ht="13.5" thickBot="1">
      <c r="A29" s="18" t="s">
        <v>53</v>
      </c>
      <c r="B29" s="19" t="s">
        <v>54</v>
      </c>
      <c r="C29" s="14">
        <v>37469.51</v>
      </c>
      <c r="D29" s="20">
        <v>0</v>
      </c>
      <c r="E29" s="61">
        <v>791.05</v>
      </c>
      <c r="F29" s="15">
        <v>1281.0500000000004</v>
      </c>
      <c r="G29" s="21">
        <v>0</v>
      </c>
      <c r="H29" s="17">
        <f t="shared" si="0"/>
        <v>39541.61000000001</v>
      </c>
      <c r="J29" s="3"/>
      <c r="L29" s="3"/>
      <c r="M29" s="3"/>
    </row>
    <row r="30" spans="1:13" ht="13.5" thickBot="1">
      <c r="A30" s="18" t="s">
        <v>55</v>
      </c>
      <c r="B30" s="19" t="s">
        <v>56</v>
      </c>
      <c r="C30" s="14">
        <v>38462.94</v>
      </c>
      <c r="D30" s="20">
        <v>0</v>
      </c>
      <c r="E30" s="61">
        <v>247.61</v>
      </c>
      <c r="F30" s="15">
        <v>3738.6800000000007</v>
      </c>
      <c r="G30" s="21">
        <v>3503.65</v>
      </c>
      <c r="H30" s="17">
        <f t="shared" si="0"/>
        <v>45952.880000000005</v>
      </c>
      <c r="J30" s="3"/>
      <c r="L30" s="3"/>
      <c r="M30" s="3"/>
    </row>
    <row r="31" spans="1:13" ht="13.5" thickBot="1">
      <c r="A31" s="18" t="s">
        <v>57</v>
      </c>
      <c r="B31" s="19" t="s">
        <v>58</v>
      </c>
      <c r="C31" s="14">
        <v>46339.23</v>
      </c>
      <c r="D31" s="20">
        <v>0</v>
      </c>
      <c r="E31" s="61">
        <v>633.55</v>
      </c>
      <c r="F31" s="15">
        <v>4134.349999999999</v>
      </c>
      <c r="G31" s="21">
        <v>9405.96</v>
      </c>
      <c r="H31" s="17">
        <f t="shared" si="0"/>
        <v>60513.090000000004</v>
      </c>
      <c r="J31" s="3"/>
      <c r="L31" s="3"/>
      <c r="M31" s="3"/>
    </row>
    <row r="32" spans="1:13" ht="13.5" thickBot="1">
      <c r="A32" s="18" t="s">
        <v>59</v>
      </c>
      <c r="B32" s="19" t="s">
        <v>60</v>
      </c>
      <c r="C32" s="14">
        <v>61192.81</v>
      </c>
      <c r="D32" s="20">
        <v>350.12</v>
      </c>
      <c r="E32" s="61">
        <v>1200.4</v>
      </c>
      <c r="F32" s="15">
        <v>6151.770000000001</v>
      </c>
      <c r="G32" s="21">
        <v>10521.9</v>
      </c>
      <c r="H32" s="17">
        <f t="shared" si="0"/>
        <v>79416.99999999999</v>
      </c>
      <c r="J32" s="3"/>
      <c r="L32" s="3"/>
      <c r="M32" s="3"/>
    </row>
    <row r="33" spans="1:13" ht="13.5" thickBot="1">
      <c r="A33" s="18" t="s">
        <v>61</v>
      </c>
      <c r="B33" s="19" t="s">
        <v>62</v>
      </c>
      <c r="C33" s="14">
        <v>177808.74</v>
      </c>
      <c r="D33" s="20">
        <v>0</v>
      </c>
      <c r="E33" s="61">
        <v>7092.58</v>
      </c>
      <c r="F33" s="15">
        <v>14696.040000000005</v>
      </c>
      <c r="G33" s="21">
        <v>7811.39</v>
      </c>
      <c r="H33" s="17">
        <f t="shared" si="0"/>
        <v>207408.75</v>
      </c>
      <c r="J33" s="3"/>
      <c r="L33" s="3"/>
      <c r="M33" s="3"/>
    </row>
    <row r="34" spans="1:13" ht="13.5" thickBot="1">
      <c r="A34" s="18" t="s">
        <v>63</v>
      </c>
      <c r="B34" s="19" t="s">
        <v>64</v>
      </c>
      <c r="C34" s="14">
        <v>165299.49</v>
      </c>
      <c r="D34" s="20">
        <v>350.12</v>
      </c>
      <c r="E34" s="61">
        <v>7297.88</v>
      </c>
      <c r="F34" s="15">
        <v>15539.010000000011</v>
      </c>
      <c r="G34" s="21">
        <v>15509.41</v>
      </c>
      <c r="H34" s="17">
        <f t="shared" si="0"/>
        <v>203995.91</v>
      </c>
      <c r="J34" s="3"/>
      <c r="L34" s="3"/>
      <c r="M34" s="3"/>
    </row>
    <row r="35" spans="1:13" ht="13.5" thickBot="1">
      <c r="A35" s="18" t="s">
        <v>65</v>
      </c>
      <c r="B35" s="19" t="s">
        <v>66</v>
      </c>
      <c r="C35" s="14">
        <v>34884.32</v>
      </c>
      <c r="D35" s="20">
        <v>0</v>
      </c>
      <c r="E35" s="61">
        <v>1552.35</v>
      </c>
      <c r="F35" s="15">
        <v>1713.4399999999998</v>
      </c>
      <c r="G35" s="21">
        <v>0</v>
      </c>
      <c r="H35" s="17">
        <f t="shared" si="0"/>
        <v>38150.11</v>
      </c>
      <c r="J35" s="3"/>
      <c r="L35" s="3"/>
      <c r="M35" s="3"/>
    </row>
    <row r="36" spans="1:13" ht="13.5" thickBot="1">
      <c r="A36" s="18" t="s">
        <v>67</v>
      </c>
      <c r="B36" s="19" t="s">
        <v>68</v>
      </c>
      <c r="C36" s="14">
        <v>108585.15</v>
      </c>
      <c r="D36" s="20">
        <v>0</v>
      </c>
      <c r="E36" s="61">
        <v>3884.51</v>
      </c>
      <c r="F36" s="15">
        <v>7474.59</v>
      </c>
      <c r="G36" s="21">
        <v>3696.73</v>
      </c>
      <c r="H36" s="17">
        <f t="shared" si="0"/>
        <v>123640.97999999998</v>
      </c>
      <c r="J36" s="3"/>
      <c r="L36" s="3"/>
      <c r="M36" s="3"/>
    </row>
    <row r="37" spans="1:13" ht="13.5" thickBot="1">
      <c r="A37" s="18" t="s">
        <v>69</v>
      </c>
      <c r="B37" s="19" t="s">
        <v>70</v>
      </c>
      <c r="C37" s="14">
        <v>83227.5</v>
      </c>
      <c r="D37" s="20">
        <v>0</v>
      </c>
      <c r="E37" s="61">
        <v>4615.99</v>
      </c>
      <c r="F37" s="15">
        <v>1920.0599999999993</v>
      </c>
      <c r="G37" s="21">
        <v>0</v>
      </c>
      <c r="H37" s="17">
        <f t="shared" si="0"/>
        <v>89763.55</v>
      </c>
      <c r="J37" s="3"/>
      <c r="L37" s="3"/>
      <c r="M37" s="3"/>
    </row>
    <row r="38" spans="1:13" ht="13.5" thickBot="1">
      <c r="A38" s="18" t="s">
        <v>71</v>
      </c>
      <c r="B38" s="19" t="s">
        <v>72</v>
      </c>
      <c r="C38" s="14">
        <v>450759.93</v>
      </c>
      <c r="D38" s="20">
        <v>980.31</v>
      </c>
      <c r="E38" s="61">
        <v>9613.5</v>
      </c>
      <c r="F38" s="15">
        <v>123278.07999999996</v>
      </c>
      <c r="G38" s="21">
        <v>408545.93</v>
      </c>
      <c r="H38" s="17">
        <f t="shared" si="0"/>
        <v>993177.75</v>
      </c>
      <c r="J38" s="3"/>
      <c r="L38" s="3"/>
      <c r="M38" s="3"/>
    </row>
    <row r="39" spans="1:13" ht="13.5" thickBot="1">
      <c r="A39" s="18" t="s">
        <v>73</v>
      </c>
      <c r="B39" s="19" t="s">
        <v>74</v>
      </c>
      <c r="C39" s="14">
        <v>15689.73</v>
      </c>
      <c r="D39" s="20">
        <v>0</v>
      </c>
      <c r="E39" s="61">
        <v>616.34</v>
      </c>
      <c r="F39" s="15">
        <v>1702.7399999999998</v>
      </c>
      <c r="G39" s="21">
        <v>793.29</v>
      </c>
      <c r="H39" s="17">
        <f t="shared" si="0"/>
        <v>18802.100000000002</v>
      </c>
      <c r="J39" s="3"/>
      <c r="L39" s="3"/>
      <c r="M39" s="3"/>
    </row>
    <row r="40" spans="1:13" ht="13.5" thickBot="1">
      <c r="A40" s="18" t="s">
        <v>75</v>
      </c>
      <c r="B40" s="19" t="s">
        <v>76</v>
      </c>
      <c r="C40" s="14">
        <v>82293.22</v>
      </c>
      <c r="D40" s="20">
        <v>350.12</v>
      </c>
      <c r="E40" s="61">
        <v>1616.63</v>
      </c>
      <c r="F40" s="15">
        <v>3537.419999999999</v>
      </c>
      <c r="G40" s="21">
        <v>21478.89</v>
      </c>
      <c r="H40" s="17">
        <f t="shared" si="0"/>
        <v>109276.28</v>
      </c>
      <c r="I40" s="23"/>
      <c r="J40" s="3"/>
      <c r="L40" s="3"/>
      <c r="M40" s="3"/>
    </row>
    <row r="41" spans="1:13" ht="13.5" thickBot="1">
      <c r="A41" s="18" t="s">
        <v>77</v>
      </c>
      <c r="B41" s="19" t="s">
        <v>78</v>
      </c>
      <c r="C41" s="14">
        <v>178041.78</v>
      </c>
      <c r="D41" s="20">
        <v>0</v>
      </c>
      <c r="E41" s="61">
        <v>9358.78</v>
      </c>
      <c r="F41" s="15">
        <v>6154.020000000002</v>
      </c>
      <c r="G41" s="21">
        <v>1423.39</v>
      </c>
      <c r="H41" s="17">
        <f t="shared" si="0"/>
        <v>194977.97</v>
      </c>
      <c r="I41" s="23"/>
      <c r="J41" s="3"/>
      <c r="L41" s="3"/>
      <c r="M41" s="3"/>
    </row>
    <row r="42" spans="1:13" ht="13.5" thickBot="1">
      <c r="A42" s="18" t="s">
        <v>79</v>
      </c>
      <c r="B42" s="19" t="s">
        <v>80</v>
      </c>
      <c r="C42" s="14">
        <v>87986.05</v>
      </c>
      <c r="D42" s="20">
        <v>326.78</v>
      </c>
      <c r="E42" s="61">
        <v>2154.91</v>
      </c>
      <c r="F42" s="15">
        <v>6055.090000000001</v>
      </c>
      <c r="G42" s="21">
        <v>7593.78</v>
      </c>
      <c r="H42" s="17">
        <f t="shared" si="0"/>
        <v>104116.61</v>
      </c>
      <c r="J42" s="3"/>
      <c r="L42" s="3"/>
      <c r="M42" s="3"/>
    </row>
    <row r="43" spans="1:13" ht="13.5" thickBot="1">
      <c r="A43" s="18" t="s">
        <v>81</v>
      </c>
      <c r="B43" s="19" t="s">
        <v>82</v>
      </c>
      <c r="C43" s="14">
        <v>62561.4</v>
      </c>
      <c r="D43" s="20">
        <v>0</v>
      </c>
      <c r="E43" s="61">
        <v>2552.18</v>
      </c>
      <c r="F43" s="15">
        <v>3351.469999999999</v>
      </c>
      <c r="G43" s="21">
        <v>0</v>
      </c>
      <c r="H43" s="17">
        <f t="shared" si="0"/>
        <v>68465.04999999999</v>
      </c>
      <c r="J43" s="3"/>
      <c r="L43" s="3"/>
      <c r="M43" s="3"/>
    </row>
    <row r="44" spans="1:13" ht="13.5" thickBot="1">
      <c r="A44" s="18" t="s">
        <v>83</v>
      </c>
      <c r="B44" s="19" t="s">
        <v>84</v>
      </c>
      <c r="C44" s="14">
        <v>89748.25</v>
      </c>
      <c r="D44" s="20">
        <v>0</v>
      </c>
      <c r="E44" s="61">
        <v>2419.85</v>
      </c>
      <c r="F44" s="15">
        <v>7312.180000000005</v>
      </c>
      <c r="G44" s="21">
        <v>2952.34</v>
      </c>
      <c r="H44" s="17">
        <f t="shared" si="0"/>
        <v>102432.62000000001</v>
      </c>
      <c r="J44" s="3"/>
      <c r="L44" s="3"/>
      <c r="M44" s="3"/>
    </row>
    <row r="45" spans="1:13" ht="13.5" thickBot="1">
      <c r="A45" s="18" t="s">
        <v>85</v>
      </c>
      <c r="B45" s="19" t="s">
        <v>86</v>
      </c>
      <c r="C45" s="14">
        <v>39059.92</v>
      </c>
      <c r="D45" s="20">
        <v>0</v>
      </c>
      <c r="E45" s="61">
        <v>2331.45</v>
      </c>
      <c r="F45" s="15">
        <v>2680.51</v>
      </c>
      <c r="G45" s="21">
        <v>3347.25</v>
      </c>
      <c r="H45" s="17">
        <f t="shared" si="0"/>
        <v>47419.13</v>
      </c>
      <c r="J45" s="3"/>
      <c r="L45" s="3"/>
      <c r="M45" s="3"/>
    </row>
    <row r="46" spans="1:13" s="76" customFormat="1" ht="13.5" thickBot="1">
      <c r="A46" s="68" t="s">
        <v>87</v>
      </c>
      <c r="B46" s="69" t="s">
        <v>88</v>
      </c>
      <c r="C46" s="70">
        <v>0</v>
      </c>
      <c r="D46" s="20">
        <v>0</v>
      </c>
      <c r="E46" s="76">
        <v>0</v>
      </c>
      <c r="F46" s="76">
        <v>0</v>
      </c>
      <c r="G46" s="76">
        <v>0</v>
      </c>
      <c r="H46" s="17">
        <f t="shared" si="0"/>
        <v>0</v>
      </c>
      <c r="I46" s="75"/>
      <c r="J46" s="75"/>
      <c r="L46" s="75"/>
      <c r="M46" s="75"/>
    </row>
    <row r="47" spans="1:13" ht="13.5" thickBot="1">
      <c r="A47" s="18" t="s">
        <v>89</v>
      </c>
      <c r="B47" s="19" t="s">
        <v>90</v>
      </c>
      <c r="C47" s="14">
        <v>22138.76</v>
      </c>
      <c r="D47" s="20">
        <v>0</v>
      </c>
      <c r="E47" s="72">
        <v>316.97</v>
      </c>
      <c r="F47" s="73">
        <v>216.88000000000002</v>
      </c>
      <c r="G47" s="74">
        <v>0</v>
      </c>
      <c r="H47" s="17">
        <f t="shared" si="0"/>
        <v>22672.61</v>
      </c>
      <c r="J47" s="3"/>
      <c r="L47" s="3"/>
      <c r="M47" s="3"/>
    </row>
    <row r="48" spans="1:13" ht="13.5" thickBot="1">
      <c r="A48" s="18" t="s">
        <v>91</v>
      </c>
      <c r="B48" s="19" t="s">
        <v>92</v>
      </c>
      <c r="C48" s="14">
        <v>4300.41</v>
      </c>
      <c r="D48" s="20">
        <v>0</v>
      </c>
      <c r="E48" s="61">
        <v>70.61</v>
      </c>
      <c r="F48" s="15">
        <v>124.78</v>
      </c>
      <c r="G48" s="21">
        <v>0</v>
      </c>
      <c r="H48" s="17">
        <f t="shared" si="0"/>
        <v>4495.799999999999</v>
      </c>
      <c r="J48" s="3"/>
      <c r="L48" s="3"/>
      <c r="M48" s="3"/>
    </row>
    <row r="49" spans="1:13" ht="13.5" thickBot="1">
      <c r="A49" s="18" t="s">
        <v>93</v>
      </c>
      <c r="B49" s="19" t="s">
        <v>94</v>
      </c>
      <c r="C49" s="14">
        <v>17700.66</v>
      </c>
      <c r="D49" s="20">
        <v>0</v>
      </c>
      <c r="E49" s="61">
        <v>646.79</v>
      </c>
      <c r="F49" s="15">
        <v>1706.9099999999999</v>
      </c>
      <c r="G49" s="21">
        <v>0</v>
      </c>
      <c r="H49" s="17">
        <f t="shared" si="0"/>
        <v>20054.36</v>
      </c>
      <c r="J49" s="3"/>
      <c r="L49" s="3"/>
      <c r="M49" s="3"/>
    </row>
    <row r="50" spans="1:13" ht="13.5" thickBot="1">
      <c r="A50" s="18" t="s">
        <v>95</v>
      </c>
      <c r="B50" s="19" t="s">
        <v>96</v>
      </c>
      <c r="C50" s="14">
        <v>20903.5</v>
      </c>
      <c r="D50" s="20">
        <v>0</v>
      </c>
      <c r="E50" s="61">
        <v>491.8</v>
      </c>
      <c r="F50" s="15">
        <v>604.6700000000001</v>
      </c>
      <c r="G50" s="21">
        <v>0</v>
      </c>
      <c r="H50" s="17">
        <f t="shared" si="0"/>
        <v>21999.969999999998</v>
      </c>
      <c r="J50" s="3"/>
      <c r="L50" s="3"/>
      <c r="M50" s="3"/>
    </row>
    <row r="51" spans="1:13" s="76" customFormat="1" ht="13.5" thickBot="1">
      <c r="A51" s="68" t="s">
        <v>97</v>
      </c>
      <c r="B51" s="69" t="s">
        <v>98</v>
      </c>
      <c r="C51" s="70">
        <v>0</v>
      </c>
      <c r="D51" s="20">
        <v>0</v>
      </c>
      <c r="E51" s="76">
        <v>0</v>
      </c>
      <c r="F51" s="76">
        <v>0</v>
      </c>
      <c r="G51" s="21">
        <v>0</v>
      </c>
      <c r="H51" s="17">
        <f t="shared" si="0"/>
        <v>0</v>
      </c>
      <c r="I51" s="75"/>
      <c r="J51" s="75"/>
      <c r="L51" s="75"/>
      <c r="M51" s="75"/>
    </row>
    <row r="52" spans="1:13" ht="13.5" thickBot="1">
      <c r="A52" s="18" t="s">
        <v>99</v>
      </c>
      <c r="B52" s="19" t="s">
        <v>100</v>
      </c>
      <c r="C52" s="14">
        <v>7468.1</v>
      </c>
      <c r="D52" s="20">
        <v>0</v>
      </c>
      <c r="E52" s="61">
        <v>576.24</v>
      </c>
      <c r="F52" s="15">
        <v>400.85</v>
      </c>
      <c r="G52" s="21">
        <v>0</v>
      </c>
      <c r="H52" s="17">
        <f t="shared" si="0"/>
        <v>8445.19</v>
      </c>
      <c r="J52" s="3"/>
      <c r="L52" s="3"/>
      <c r="M52" s="3"/>
    </row>
    <row r="53" spans="1:13" ht="13.5" thickBot="1">
      <c r="A53" s="18" t="s">
        <v>101</v>
      </c>
      <c r="B53" s="19" t="s">
        <v>102</v>
      </c>
      <c r="C53" s="14">
        <v>277888.32</v>
      </c>
      <c r="D53" s="71">
        <v>980.34</v>
      </c>
      <c r="E53" s="72">
        <v>5267.48</v>
      </c>
      <c r="F53" s="73">
        <v>53758.37999999989</v>
      </c>
      <c r="G53" s="74">
        <v>136679.56</v>
      </c>
      <c r="H53" s="17">
        <f t="shared" si="0"/>
        <v>474574.0799999999</v>
      </c>
      <c r="J53" s="3"/>
      <c r="L53" s="3"/>
      <c r="M53" s="3"/>
    </row>
    <row r="54" spans="1:13" ht="13.5" thickBot="1">
      <c r="A54" s="18" t="s">
        <v>103</v>
      </c>
      <c r="B54" s="19" t="s">
        <v>104</v>
      </c>
      <c r="C54" s="14">
        <v>216862.62</v>
      </c>
      <c r="D54" s="20">
        <v>0</v>
      </c>
      <c r="E54" s="61">
        <v>6580.9</v>
      </c>
      <c r="F54" s="15">
        <v>14404.27000000002</v>
      </c>
      <c r="G54" s="21">
        <v>27056.52</v>
      </c>
      <c r="H54" s="17">
        <f t="shared" si="0"/>
        <v>264904.31</v>
      </c>
      <c r="J54" s="3"/>
      <c r="L54" s="3"/>
      <c r="M54" s="3"/>
    </row>
    <row r="55" spans="1:13" ht="13.5" thickBot="1">
      <c r="A55" s="18" t="s">
        <v>105</v>
      </c>
      <c r="B55" s="19" t="s">
        <v>106</v>
      </c>
      <c r="C55" s="14">
        <v>317200.94</v>
      </c>
      <c r="D55" s="20">
        <v>326.78</v>
      </c>
      <c r="E55" s="61">
        <v>8968.95</v>
      </c>
      <c r="F55" s="15">
        <v>48366.01999999992</v>
      </c>
      <c r="G55" s="21">
        <v>91196.77</v>
      </c>
      <c r="H55" s="17">
        <f t="shared" si="0"/>
        <v>466059.45999999996</v>
      </c>
      <c r="J55" s="3"/>
      <c r="L55" s="3"/>
      <c r="M55" s="3"/>
    </row>
    <row r="56" spans="1:13" ht="13.5" thickBot="1">
      <c r="A56" s="18" t="s">
        <v>107</v>
      </c>
      <c r="B56" s="19" t="s">
        <v>108</v>
      </c>
      <c r="C56" s="14">
        <v>8426.39</v>
      </c>
      <c r="D56" s="20">
        <v>0</v>
      </c>
      <c r="E56" s="61">
        <v>84.33</v>
      </c>
      <c r="F56" s="15">
        <v>127.71000000000001</v>
      </c>
      <c r="G56" s="21">
        <v>0</v>
      </c>
      <c r="H56" s="17">
        <f t="shared" si="0"/>
        <v>8638.429999999998</v>
      </c>
      <c r="J56" s="3"/>
      <c r="L56" s="3"/>
      <c r="M56" s="3"/>
    </row>
    <row r="57" spans="1:13" ht="13.5" thickBot="1">
      <c r="A57" s="18" t="s">
        <v>109</v>
      </c>
      <c r="B57" s="19" t="s">
        <v>110</v>
      </c>
      <c r="C57" s="14">
        <v>216381.3</v>
      </c>
      <c r="D57" s="20">
        <v>653.56</v>
      </c>
      <c r="E57" s="61">
        <v>3484.75</v>
      </c>
      <c r="F57" s="15">
        <v>20137.89000000001</v>
      </c>
      <c r="G57" s="21">
        <v>69474.42</v>
      </c>
      <c r="H57" s="17">
        <f t="shared" si="0"/>
        <v>310131.92</v>
      </c>
      <c r="J57" s="3"/>
      <c r="L57" s="3"/>
      <c r="M57" s="3"/>
    </row>
    <row r="58" spans="1:13" ht="13.5" thickBot="1">
      <c r="A58" s="18" t="s">
        <v>111</v>
      </c>
      <c r="B58" s="19" t="s">
        <v>112</v>
      </c>
      <c r="C58" s="14">
        <v>152931.43</v>
      </c>
      <c r="D58" s="20">
        <v>0</v>
      </c>
      <c r="E58" s="61">
        <v>1461.84</v>
      </c>
      <c r="F58" s="15">
        <v>25196.93000000002</v>
      </c>
      <c r="G58" s="21">
        <v>63657.48</v>
      </c>
      <c r="H58" s="17">
        <f t="shared" si="0"/>
        <v>243247.68000000002</v>
      </c>
      <c r="J58" s="3"/>
      <c r="L58" s="3"/>
      <c r="M58" s="3"/>
    </row>
    <row r="59" spans="1:13" ht="13.5" thickBot="1">
      <c r="A59" s="18" t="s">
        <v>113</v>
      </c>
      <c r="B59" s="19" t="s">
        <v>114</v>
      </c>
      <c r="C59" s="14">
        <v>2155.67</v>
      </c>
      <c r="D59" s="20">
        <v>0</v>
      </c>
      <c r="E59" s="61">
        <v>0</v>
      </c>
      <c r="F59" s="15">
        <v>0</v>
      </c>
      <c r="G59" s="21">
        <v>969.26</v>
      </c>
      <c r="H59" s="17">
        <f t="shared" si="0"/>
        <v>3124.9300000000003</v>
      </c>
      <c r="J59" s="3"/>
      <c r="L59" s="3"/>
      <c r="M59" s="3"/>
    </row>
    <row r="60" spans="1:13" ht="13.5" thickBot="1">
      <c r="A60" s="18" t="s">
        <v>115</v>
      </c>
      <c r="B60" s="19" t="s">
        <v>116</v>
      </c>
      <c r="C60" s="14">
        <v>12526.9</v>
      </c>
      <c r="D60" s="20">
        <v>0</v>
      </c>
      <c r="E60" s="61">
        <v>530.58</v>
      </c>
      <c r="F60" s="15">
        <v>496.61</v>
      </c>
      <c r="G60" s="21">
        <v>0</v>
      </c>
      <c r="H60" s="17">
        <f t="shared" si="0"/>
        <v>13554.09</v>
      </c>
      <c r="J60" s="3"/>
      <c r="L60" s="3"/>
      <c r="M60" s="3"/>
    </row>
    <row r="61" spans="1:13" ht="13.5" thickBot="1">
      <c r="A61" s="18" t="s">
        <v>117</v>
      </c>
      <c r="B61" s="19" t="s">
        <v>118</v>
      </c>
      <c r="C61" s="14">
        <v>47275.34</v>
      </c>
      <c r="D61" s="20">
        <v>0</v>
      </c>
      <c r="E61" s="61">
        <v>341.65</v>
      </c>
      <c r="F61" s="15">
        <v>975.0400000000002</v>
      </c>
      <c r="G61" s="21">
        <v>342.3</v>
      </c>
      <c r="H61" s="17">
        <f t="shared" si="0"/>
        <v>48934.33</v>
      </c>
      <c r="J61" s="3"/>
      <c r="L61" s="3"/>
      <c r="M61" s="3"/>
    </row>
    <row r="62" spans="1:13" ht="13.5" thickBot="1">
      <c r="A62" s="24" t="s">
        <v>119</v>
      </c>
      <c r="B62" s="25" t="s">
        <v>120</v>
      </c>
      <c r="C62" s="14">
        <v>11094.59</v>
      </c>
      <c r="D62" s="20">
        <v>0</v>
      </c>
      <c r="E62" s="61">
        <v>696.56</v>
      </c>
      <c r="F62" s="15">
        <v>523.0099999999999</v>
      </c>
      <c r="G62" s="21">
        <v>0</v>
      </c>
      <c r="H62" s="17">
        <f t="shared" si="0"/>
        <v>12314.16</v>
      </c>
      <c r="J62" s="3"/>
      <c r="L62" s="3"/>
      <c r="M62" s="3"/>
    </row>
    <row r="63" spans="1:13" ht="13.5" thickBot="1">
      <c r="A63" s="26" t="s">
        <v>121</v>
      </c>
      <c r="B63" s="27" t="s">
        <v>122</v>
      </c>
      <c r="C63" s="14">
        <v>22723.59</v>
      </c>
      <c r="D63" s="20">
        <v>0</v>
      </c>
      <c r="E63" s="61">
        <v>1434.47</v>
      </c>
      <c r="F63" s="15">
        <v>784.5699999999999</v>
      </c>
      <c r="G63" s="21">
        <v>0</v>
      </c>
      <c r="H63" s="17">
        <f t="shared" si="0"/>
        <v>24942.63</v>
      </c>
      <c r="J63" s="3"/>
      <c r="L63" s="3"/>
      <c r="M63" s="3"/>
    </row>
    <row r="64" spans="1:13" ht="13.5" thickBot="1">
      <c r="A64" s="26" t="s">
        <v>123</v>
      </c>
      <c r="B64" s="27" t="s">
        <v>124</v>
      </c>
      <c r="C64" s="14">
        <v>16602.84</v>
      </c>
      <c r="D64" s="20">
        <v>0</v>
      </c>
      <c r="E64" s="61">
        <v>943.25</v>
      </c>
      <c r="F64" s="15">
        <v>173.93000000000004</v>
      </c>
      <c r="G64" s="21">
        <v>0</v>
      </c>
      <c r="H64" s="17">
        <f t="shared" si="0"/>
        <v>17720.02</v>
      </c>
      <c r="J64" s="3"/>
      <c r="L64" s="3"/>
      <c r="M64" s="3"/>
    </row>
    <row r="65" spans="1:13" ht="13.5" thickBot="1">
      <c r="A65" s="26" t="s">
        <v>125</v>
      </c>
      <c r="B65" s="27" t="s">
        <v>126</v>
      </c>
      <c r="C65" s="14">
        <v>12296.36</v>
      </c>
      <c r="D65" s="20">
        <v>0</v>
      </c>
      <c r="E65" s="61">
        <v>657.3</v>
      </c>
      <c r="F65" s="15">
        <v>2188.9900000000002</v>
      </c>
      <c r="G65" s="21">
        <v>0</v>
      </c>
      <c r="H65" s="17">
        <f t="shared" si="0"/>
        <v>15142.65</v>
      </c>
      <c r="J65" s="3"/>
      <c r="L65" s="3"/>
      <c r="M65" s="3"/>
    </row>
    <row r="66" spans="1:13" s="76" customFormat="1" ht="13.5" thickBot="1">
      <c r="A66" s="77" t="s">
        <v>127</v>
      </c>
      <c r="B66" s="78" t="s">
        <v>128</v>
      </c>
      <c r="C66" s="70">
        <v>0</v>
      </c>
      <c r="D66" s="20">
        <v>0</v>
      </c>
      <c r="E66" s="76">
        <v>0</v>
      </c>
      <c r="F66" s="76">
        <v>0</v>
      </c>
      <c r="G66" s="21">
        <v>0</v>
      </c>
      <c r="H66" s="17">
        <f t="shared" si="0"/>
        <v>0</v>
      </c>
      <c r="I66" s="75"/>
      <c r="J66" s="75"/>
      <c r="L66" s="75"/>
      <c r="M66" s="75"/>
    </row>
    <row r="67" spans="1:13" ht="13.5" thickBot="1">
      <c r="A67" s="26" t="s">
        <v>129</v>
      </c>
      <c r="B67" s="27" t="s">
        <v>130</v>
      </c>
      <c r="C67" s="14">
        <v>49529.78</v>
      </c>
      <c r="D67" s="20">
        <v>0</v>
      </c>
      <c r="E67" s="61">
        <v>2845.52</v>
      </c>
      <c r="F67" s="15">
        <v>2383.7</v>
      </c>
      <c r="G67" s="21">
        <v>0</v>
      </c>
      <c r="H67" s="17">
        <f t="shared" si="0"/>
        <v>54758.99999999999</v>
      </c>
      <c r="J67" s="3"/>
      <c r="L67" s="3"/>
      <c r="M67" s="3"/>
    </row>
    <row r="68" spans="1:13" ht="13.5" thickBot="1">
      <c r="A68" s="26" t="s">
        <v>131</v>
      </c>
      <c r="B68" s="27" t="s">
        <v>132</v>
      </c>
      <c r="C68" s="14">
        <v>20367.43</v>
      </c>
      <c r="D68" s="20">
        <v>0</v>
      </c>
      <c r="E68" s="72">
        <v>13.83</v>
      </c>
      <c r="F68" s="15">
        <v>2.77</v>
      </c>
      <c r="G68" s="21">
        <v>13556.34</v>
      </c>
      <c r="H68" s="17">
        <f t="shared" si="0"/>
        <v>33940.37</v>
      </c>
      <c r="J68" s="3"/>
      <c r="L68" s="3"/>
      <c r="M68" s="3"/>
    </row>
    <row r="69" spans="1:13" ht="13.5" thickBot="1">
      <c r="A69" s="28" t="s">
        <v>133</v>
      </c>
      <c r="B69" s="29" t="s">
        <v>134</v>
      </c>
      <c r="C69" s="14">
        <v>15587.77</v>
      </c>
      <c r="D69" s="71">
        <v>0</v>
      </c>
      <c r="E69" s="61">
        <v>1066.19</v>
      </c>
      <c r="F69" s="73">
        <v>588.54</v>
      </c>
      <c r="G69" s="74">
        <v>0</v>
      </c>
      <c r="H69" s="17">
        <f aca="true" t="shared" si="1" ref="H69:H88">C69+D69+F69+G69+E69</f>
        <v>17242.5</v>
      </c>
      <c r="J69" s="3"/>
      <c r="L69" s="3"/>
      <c r="M69" s="3"/>
    </row>
    <row r="70" spans="1:13" ht="13.5" thickBot="1">
      <c r="A70" s="28" t="s">
        <v>135</v>
      </c>
      <c r="B70" s="30" t="s">
        <v>136</v>
      </c>
      <c r="C70" s="14">
        <v>21638.74</v>
      </c>
      <c r="D70" s="20">
        <v>0</v>
      </c>
      <c r="E70" s="61">
        <v>228.65</v>
      </c>
      <c r="F70" s="15">
        <v>2527.3600000000006</v>
      </c>
      <c r="G70" s="21">
        <v>1930.1</v>
      </c>
      <c r="H70" s="17">
        <f t="shared" si="1"/>
        <v>26324.850000000002</v>
      </c>
      <c r="J70" s="3"/>
      <c r="L70" s="3"/>
      <c r="M70" s="3"/>
    </row>
    <row r="71" spans="1:13" ht="13.5" thickBot="1">
      <c r="A71" s="26" t="s">
        <v>137</v>
      </c>
      <c r="B71" s="27" t="s">
        <v>138</v>
      </c>
      <c r="C71" s="14">
        <v>26047.05</v>
      </c>
      <c r="D71" s="20">
        <v>0</v>
      </c>
      <c r="E71" s="61">
        <v>593.49</v>
      </c>
      <c r="F71" s="15">
        <v>1560.6499999999999</v>
      </c>
      <c r="G71" s="21">
        <v>10463.77</v>
      </c>
      <c r="H71" s="17">
        <f t="shared" si="1"/>
        <v>38664.96</v>
      </c>
      <c r="J71" s="3"/>
      <c r="L71" s="3"/>
      <c r="M71" s="3"/>
    </row>
    <row r="72" spans="1:13" ht="13.5" thickBot="1">
      <c r="A72" s="26" t="s">
        <v>139</v>
      </c>
      <c r="B72" s="27" t="s">
        <v>140</v>
      </c>
      <c r="C72" s="14">
        <v>34464.65</v>
      </c>
      <c r="D72" s="20">
        <v>0</v>
      </c>
      <c r="E72" s="61">
        <v>298.66</v>
      </c>
      <c r="F72" s="15">
        <v>1840.3299999999986</v>
      </c>
      <c r="G72" s="21">
        <v>0</v>
      </c>
      <c r="H72" s="17">
        <f t="shared" si="1"/>
        <v>36603.64000000001</v>
      </c>
      <c r="J72" s="3"/>
      <c r="L72" s="3"/>
      <c r="M72" s="3"/>
    </row>
    <row r="73" spans="1:13" ht="13.5" thickBot="1">
      <c r="A73" s="26" t="s">
        <v>141</v>
      </c>
      <c r="B73" s="27" t="s">
        <v>142</v>
      </c>
      <c r="C73" s="14">
        <v>42621.68</v>
      </c>
      <c r="D73" s="20">
        <v>0</v>
      </c>
      <c r="E73" s="61">
        <v>410.51</v>
      </c>
      <c r="F73" s="15">
        <v>3984.5499999999993</v>
      </c>
      <c r="G73" s="21">
        <v>805.15</v>
      </c>
      <c r="H73" s="17">
        <f t="shared" si="1"/>
        <v>47821.89</v>
      </c>
      <c r="J73" s="3"/>
      <c r="L73" s="3"/>
      <c r="M73" s="3"/>
    </row>
    <row r="74" spans="1:13" ht="13.5" thickBot="1">
      <c r="A74" s="26" t="s">
        <v>143</v>
      </c>
      <c r="B74" s="27" t="s">
        <v>144</v>
      </c>
      <c r="C74" s="14">
        <v>3332.78</v>
      </c>
      <c r="D74" s="20">
        <v>0</v>
      </c>
      <c r="E74" s="61">
        <v>259.03</v>
      </c>
      <c r="F74" s="15">
        <v>4839.01</v>
      </c>
      <c r="G74" s="21">
        <v>0</v>
      </c>
      <c r="H74" s="17">
        <f t="shared" si="1"/>
        <v>8430.820000000002</v>
      </c>
      <c r="J74" s="3"/>
      <c r="L74" s="3"/>
      <c r="M74" s="3"/>
    </row>
    <row r="75" spans="1:13" ht="13.5" thickBot="1">
      <c r="A75" s="26" t="s">
        <v>145</v>
      </c>
      <c r="B75" s="27" t="s">
        <v>146</v>
      </c>
      <c r="C75" s="14">
        <v>19039.14</v>
      </c>
      <c r="D75" s="20">
        <v>0</v>
      </c>
      <c r="E75" s="61">
        <v>1147.13</v>
      </c>
      <c r="F75" s="15">
        <v>297.9</v>
      </c>
      <c r="G75" s="21">
        <v>0</v>
      </c>
      <c r="H75" s="17">
        <f t="shared" si="1"/>
        <v>20484.170000000002</v>
      </c>
      <c r="J75" s="3"/>
      <c r="L75" s="3"/>
      <c r="M75" s="3"/>
    </row>
    <row r="76" spans="1:13" ht="13.5" thickBot="1">
      <c r="A76" s="31" t="s">
        <v>147</v>
      </c>
      <c r="B76" s="32" t="s">
        <v>148</v>
      </c>
      <c r="C76" s="14">
        <v>17743.2</v>
      </c>
      <c r="D76" s="20">
        <v>0</v>
      </c>
      <c r="E76" s="61">
        <v>873.99</v>
      </c>
      <c r="F76" s="15">
        <v>631.9700000000001</v>
      </c>
      <c r="G76" s="21">
        <v>0</v>
      </c>
      <c r="H76" s="17">
        <f t="shared" si="1"/>
        <v>19249.160000000003</v>
      </c>
      <c r="J76" s="3"/>
      <c r="L76" s="3"/>
      <c r="M76" s="3"/>
    </row>
    <row r="77" spans="1:13" s="76" customFormat="1" ht="13.5" thickBot="1">
      <c r="A77" s="79" t="s">
        <v>149</v>
      </c>
      <c r="B77" s="80" t="s">
        <v>150</v>
      </c>
      <c r="C77" s="70">
        <v>1629.04</v>
      </c>
      <c r="D77" s="20">
        <v>0</v>
      </c>
      <c r="E77" s="76">
        <v>0</v>
      </c>
      <c r="F77" s="76">
        <v>0</v>
      </c>
      <c r="G77" s="21">
        <v>0</v>
      </c>
      <c r="H77" s="17">
        <f t="shared" si="1"/>
        <v>1629.04</v>
      </c>
      <c r="I77" s="75"/>
      <c r="J77" s="75"/>
      <c r="L77" s="75"/>
      <c r="M77" s="75"/>
    </row>
    <row r="78" spans="1:13" ht="13.5" thickBot="1">
      <c r="A78" s="31" t="s">
        <v>151</v>
      </c>
      <c r="B78" s="30" t="s">
        <v>152</v>
      </c>
      <c r="C78" s="14">
        <v>40509.65</v>
      </c>
      <c r="D78" s="20">
        <v>0</v>
      </c>
      <c r="E78" s="61">
        <v>1948.38</v>
      </c>
      <c r="F78" s="15">
        <v>368.46999999999997</v>
      </c>
      <c r="G78" s="21">
        <v>3502.17</v>
      </c>
      <c r="H78" s="17">
        <f t="shared" si="1"/>
        <v>46328.67</v>
      </c>
      <c r="J78" s="3"/>
      <c r="L78" s="3"/>
      <c r="M78" s="3"/>
    </row>
    <row r="79" spans="1:13" ht="13.5" thickBot="1">
      <c r="A79" s="35" t="s">
        <v>153</v>
      </c>
      <c r="B79" s="36" t="s">
        <v>154</v>
      </c>
      <c r="C79" s="14">
        <v>144559.97</v>
      </c>
      <c r="D79" s="20">
        <v>0</v>
      </c>
      <c r="E79" s="61">
        <v>6377.16</v>
      </c>
      <c r="F79" s="15">
        <v>8417.960000000006</v>
      </c>
      <c r="G79" s="21">
        <v>11233.18</v>
      </c>
      <c r="H79" s="17">
        <f t="shared" si="1"/>
        <v>170588.27</v>
      </c>
      <c r="J79" s="3"/>
      <c r="L79" s="3"/>
      <c r="M79" s="3"/>
    </row>
    <row r="80" spans="1:12" ht="13.5" thickBot="1">
      <c r="A80" s="37" t="s">
        <v>155</v>
      </c>
      <c r="B80" s="38" t="s">
        <v>156</v>
      </c>
      <c r="C80" s="14">
        <v>18934.47</v>
      </c>
      <c r="D80" s="20">
        <v>0</v>
      </c>
      <c r="E80" s="72">
        <v>1439.21</v>
      </c>
      <c r="F80" s="15">
        <v>221.40000000000003</v>
      </c>
      <c r="G80" s="21">
        <v>0</v>
      </c>
      <c r="H80" s="17">
        <f t="shared" si="1"/>
        <v>20595.08</v>
      </c>
      <c r="J80" s="3"/>
      <c r="L80" s="3"/>
    </row>
    <row r="81" spans="1:12" ht="13.5" thickBot="1">
      <c r="A81" s="35" t="s">
        <v>157</v>
      </c>
      <c r="B81" s="27" t="s">
        <v>158</v>
      </c>
      <c r="C81" s="14">
        <v>7974.79</v>
      </c>
      <c r="D81" s="71">
        <v>0</v>
      </c>
      <c r="E81" s="62">
        <v>0</v>
      </c>
      <c r="F81" s="73">
        <v>0</v>
      </c>
      <c r="G81" s="74">
        <v>0</v>
      </c>
      <c r="H81" s="17">
        <f t="shared" si="1"/>
        <v>7974.79</v>
      </c>
      <c r="J81" s="3"/>
      <c r="L81" s="3"/>
    </row>
    <row r="82" spans="1:12" ht="13.5" thickBot="1">
      <c r="A82" s="41" t="s">
        <v>159</v>
      </c>
      <c r="B82" s="29" t="s">
        <v>160</v>
      </c>
      <c r="C82" s="14">
        <v>31273.59</v>
      </c>
      <c r="D82" s="34">
        <v>0</v>
      </c>
      <c r="E82" s="62">
        <v>694.84</v>
      </c>
      <c r="F82" s="15">
        <v>1289.9299999999994</v>
      </c>
      <c r="G82" s="21">
        <v>1154.98</v>
      </c>
      <c r="H82" s="17">
        <f t="shared" si="1"/>
        <v>34413.34</v>
      </c>
      <c r="J82" s="3"/>
      <c r="L82" s="3"/>
    </row>
    <row r="83" spans="1:12" ht="13.5" thickBot="1">
      <c r="A83" s="41" t="s">
        <v>161</v>
      </c>
      <c r="B83" s="42" t="s">
        <v>162</v>
      </c>
      <c r="C83" s="14">
        <v>18128.64</v>
      </c>
      <c r="D83" s="34">
        <v>0</v>
      </c>
      <c r="E83" s="62">
        <v>374.14</v>
      </c>
      <c r="F83" s="15">
        <v>2050.2799999999997</v>
      </c>
      <c r="G83" s="21">
        <v>15119.31</v>
      </c>
      <c r="H83" s="17">
        <f t="shared" si="1"/>
        <v>35672.369999999995</v>
      </c>
      <c r="J83" s="3"/>
      <c r="L83" s="3"/>
    </row>
    <row r="84" spans="1:12" ht="13.5" thickBot="1">
      <c r="A84" s="41" t="s">
        <v>163</v>
      </c>
      <c r="B84" s="43" t="s">
        <v>164</v>
      </c>
      <c r="C84" s="14">
        <v>8686.74</v>
      </c>
      <c r="D84" s="34">
        <v>0</v>
      </c>
      <c r="E84" s="63">
        <v>542.3</v>
      </c>
      <c r="F84" s="15">
        <v>631.1700000000001</v>
      </c>
      <c r="G84" s="39">
        <v>3023.44</v>
      </c>
      <c r="H84" s="17">
        <f t="shared" si="1"/>
        <v>12883.65</v>
      </c>
      <c r="J84" s="3"/>
      <c r="L84" s="3"/>
    </row>
    <row r="85" spans="1:12" ht="13.5" thickBot="1">
      <c r="A85" s="44" t="s">
        <v>165</v>
      </c>
      <c r="B85" s="45" t="s">
        <v>166</v>
      </c>
      <c r="C85" s="14">
        <v>10769.32</v>
      </c>
      <c r="D85" s="40">
        <v>0</v>
      </c>
      <c r="E85" s="61">
        <v>798.45</v>
      </c>
      <c r="F85" s="15">
        <v>1370.0499999999995</v>
      </c>
      <c r="G85" s="39">
        <v>0</v>
      </c>
      <c r="H85" s="17">
        <f t="shared" si="1"/>
        <v>12937.82</v>
      </c>
      <c r="J85" s="3"/>
      <c r="L85" s="3"/>
    </row>
    <row r="86" spans="1:12" ht="13.5" thickBot="1">
      <c r="A86" s="44" t="s">
        <v>167</v>
      </c>
      <c r="B86" s="46" t="s">
        <v>168</v>
      </c>
      <c r="C86" s="14">
        <v>5598.72</v>
      </c>
      <c r="D86" s="20">
        <v>0</v>
      </c>
      <c r="E86" s="61">
        <v>156.09</v>
      </c>
      <c r="F86" s="15">
        <v>115.19000000000001</v>
      </c>
      <c r="G86" s="39">
        <v>0</v>
      </c>
      <c r="H86" s="17">
        <f t="shared" si="1"/>
        <v>5870</v>
      </c>
      <c r="J86" s="3"/>
      <c r="L86" s="3"/>
    </row>
    <row r="87" spans="1:12" ht="13.5" thickBot="1">
      <c r="A87" s="44" t="s">
        <v>191</v>
      </c>
      <c r="B87" s="56" t="s">
        <v>192</v>
      </c>
      <c r="C87" s="57">
        <v>0</v>
      </c>
      <c r="D87" s="81">
        <v>0</v>
      </c>
      <c r="E87" s="64">
        <v>8.95</v>
      </c>
      <c r="F87" s="82">
        <v>0</v>
      </c>
      <c r="G87" s="83">
        <v>0</v>
      </c>
      <c r="H87" s="65">
        <f t="shared" si="1"/>
        <v>8.95</v>
      </c>
      <c r="J87" s="3"/>
      <c r="L87" s="3"/>
    </row>
    <row r="88" spans="1:12" ht="13.5" thickBot="1">
      <c r="A88" s="50"/>
      <c r="B88" s="50" t="s">
        <v>169</v>
      </c>
      <c r="C88" s="59">
        <v>6848457.83</v>
      </c>
      <c r="D88" s="84">
        <v>7329.17</v>
      </c>
      <c r="E88" s="59">
        <f>SUM(E4:E87)</f>
        <v>176015.67999999996</v>
      </c>
      <c r="F88" s="84">
        <v>660009.74</v>
      </c>
      <c r="G88" s="85">
        <v>1543297.52</v>
      </c>
      <c r="H88" s="67">
        <f t="shared" si="1"/>
        <v>9235109.94</v>
      </c>
      <c r="J88" s="3"/>
      <c r="L88" s="3"/>
    </row>
    <row r="94" ht="12.75">
      <c r="H94" s="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F95" sqref="F95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4" width="14.7109375" style="3" customWidth="1"/>
    <col min="5" max="5" width="12.8515625" style="3" customWidth="1"/>
    <col min="6" max="6" width="14.140625" style="3" customWidth="1"/>
    <col min="7" max="7" width="13.7109375" style="3" customWidth="1"/>
    <col min="8" max="8" width="15.7109375" style="2" customWidth="1"/>
    <col min="9" max="9" width="12.421875" style="3" customWidth="1"/>
    <col min="10" max="10" width="13.7109375" style="0" customWidth="1"/>
    <col min="11" max="11" width="12.8515625" style="0" customWidth="1"/>
    <col min="12" max="12" width="15.57421875" style="0" customWidth="1"/>
    <col min="13" max="13" width="12.140625" style="0" customWidth="1"/>
  </cols>
  <sheetData>
    <row r="1" spans="1:6" ht="13.5" thickBot="1">
      <c r="A1" s="1" t="s">
        <v>0</v>
      </c>
      <c r="C1" s="2" t="s">
        <v>193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5"/>
      <c r="D2" s="125"/>
      <c r="E2" s="125"/>
      <c r="F2" s="126"/>
      <c r="G2" s="126"/>
      <c r="H2" s="127"/>
    </row>
    <row r="3" spans="1:9" s="11" customFormat="1" ht="48.75" customHeight="1" thickBot="1">
      <c r="A3" s="6"/>
      <c r="B3" s="7"/>
      <c r="C3" s="8" t="s">
        <v>194</v>
      </c>
      <c r="D3" s="55" t="s">
        <v>195</v>
      </c>
      <c r="E3" s="55" t="s">
        <v>199</v>
      </c>
      <c r="F3" s="9" t="s">
        <v>196</v>
      </c>
      <c r="G3" s="9" t="s">
        <v>197</v>
      </c>
      <c r="H3" s="9" t="s">
        <v>198</v>
      </c>
      <c r="I3" s="10"/>
    </row>
    <row r="4" spans="1:13" ht="13.5" thickBot="1">
      <c r="A4" s="12" t="s">
        <v>3</v>
      </c>
      <c r="B4" s="13" t="s">
        <v>4</v>
      </c>
      <c r="C4" s="20">
        <v>22883.66</v>
      </c>
      <c r="D4" s="86">
        <v>0</v>
      </c>
      <c r="E4" s="15">
        <v>58.190000000000055</v>
      </c>
      <c r="F4" s="15">
        <v>782.9500000000002</v>
      </c>
      <c r="G4" s="16">
        <v>972.92</v>
      </c>
      <c r="H4" s="17">
        <f>D4+F4+G4+E4+C4</f>
        <v>24697.72</v>
      </c>
      <c r="J4" s="3"/>
      <c r="L4" s="3"/>
      <c r="M4" s="3"/>
    </row>
    <row r="5" spans="1:13" ht="13.5" thickBot="1">
      <c r="A5" s="18" t="s">
        <v>5</v>
      </c>
      <c r="B5" s="19" t="s">
        <v>6</v>
      </c>
      <c r="C5" s="20">
        <v>8408.22</v>
      </c>
      <c r="D5" s="86">
        <v>0</v>
      </c>
      <c r="E5" s="61">
        <v>30.37</v>
      </c>
      <c r="F5" s="15">
        <v>692.7700000000001</v>
      </c>
      <c r="G5" s="21">
        <v>802.83</v>
      </c>
      <c r="H5" s="17">
        <f aca="true" t="shared" si="0" ref="H5:H68">D5+F5+G5+E5+C5</f>
        <v>9934.189999999999</v>
      </c>
      <c r="J5" s="3"/>
      <c r="L5" s="3"/>
      <c r="M5" s="3"/>
    </row>
    <row r="6" spans="1:13" ht="13.5" thickBot="1">
      <c r="A6" s="18" t="s">
        <v>7</v>
      </c>
      <c r="B6" s="19" t="s">
        <v>8</v>
      </c>
      <c r="C6" s="20">
        <v>26896.97</v>
      </c>
      <c r="D6" s="86">
        <v>0</v>
      </c>
      <c r="E6" s="61">
        <v>86.78</v>
      </c>
      <c r="F6" s="15">
        <v>809.2899999999997</v>
      </c>
      <c r="G6" s="21">
        <v>0</v>
      </c>
      <c r="H6" s="17">
        <f t="shared" si="0"/>
        <v>27793.04</v>
      </c>
      <c r="J6" s="3"/>
      <c r="L6" s="3"/>
      <c r="M6" s="3"/>
    </row>
    <row r="7" spans="1:13" ht="13.5" thickBot="1">
      <c r="A7" s="18" t="s">
        <v>9</v>
      </c>
      <c r="B7" s="19" t="s">
        <v>10</v>
      </c>
      <c r="C7" s="20">
        <v>30545.39</v>
      </c>
      <c r="D7" s="86">
        <v>0</v>
      </c>
      <c r="E7" s="61">
        <v>54.2</v>
      </c>
      <c r="F7" s="15">
        <v>559.9399999999999</v>
      </c>
      <c r="G7" s="21">
        <v>0</v>
      </c>
      <c r="H7" s="17">
        <f t="shared" si="0"/>
        <v>31159.53</v>
      </c>
      <c r="J7" s="3"/>
      <c r="L7" s="3"/>
      <c r="M7" s="3"/>
    </row>
    <row r="8" spans="1:13" ht="13.5" thickBot="1">
      <c r="A8" s="18" t="s">
        <v>11</v>
      </c>
      <c r="B8" s="19" t="s">
        <v>12</v>
      </c>
      <c r="C8" s="20">
        <v>389568</v>
      </c>
      <c r="D8" s="86">
        <v>0</v>
      </c>
      <c r="E8" s="61">
        <v>897.7300000000014</v>
      </c>
      <c r="F8" s="15">
        <v>27904.400000000005</v>
      </c>
      <c r="G8" s="21">
        <v>21998.45</v>
      </c>
      <c r="H8" s="17">
        <f t="shared" si="0"/>
        <v>440368.58</v>
      </c>
      <c r="J8" s="3"/>
      <c r="L8" s="3"/>
      <c r="M8" s="3"/>
    </row>
    <row r="9" spans="1:13" ht="13.5" thickBot="1">
      <c r="A9" s="18" t="s">
        <v>13</v>
      </c>
      <c r="B9" s="19" t="s">
        <v>14</v>
      </c>
      <c r="C9" s="20">
        <v>19777.06</v>
      </c>
      <c r="D9" s="86">
        <v>0</v>
      </c>
      <c r="E9" s="61">
        <v>0</v>
      </c>
      <c r="F9" s="15">
        <v>2391.4399999999996</v>
      </c>
      <c r="G9" s="21">
        <v>3417.37</v>
      </c>
      <c r="H9" s="17">
        <f t="shared" si="0"/>
        <v>25585.870000000003</v>
      </c>
      <c r="J9" s="3"/>
      <c r="L9" s="3"/>
      <c r="M9" s="3"/>
    </row>
    <row r="10" spans="1:13" ht="13.5" thickBot="1">
      <c r="A10" s="18" t="s">
        <v>15</v>
      </c>
      <c r="B10" s="19" t="s">
        <v>16</v>
      </c>
      <c r="C10" s="20">
        <v>30264.13</v>
      </c>
      <c r="D10" s="86">
        <v>0</v>
      </c>
      <c r="E10" s="61">
        <v>22.69</v>
      </c>
      <c r="F10" s="15">
        <v>1137.6399999999996</v>
      </c>
      <c r="G10" s="21">
        <v>0</v>
      </c>
      <c r="H10" s="17">
        <f t="shared" si="0"/>
        <v>31424.46</v>
      </c>
      <c r="J10" s="3"/>
      <c r="L10" s="3"/>
      <c r="M10" s="3"/>
    </row>
    <row r="11" spans="1:13" ht="13.5" thickBot="1">
      <c r="A11" s="18" t="s">
        <v>17</v>
      </c>
      <c r="B11" s="19" t="s">
        <v>18</v>
      </c>
      <c r="C11" s="20">
        <v>30649.53</v>
      </c>
      <c r="D11" s="86">
        <v>653.56</v>
      </c>
      <c r="E11" s="61">
        <v>27.65</v>
      </c>
      <c r="F11" s="15">
        <v>2058.17</v>
      </c>
      <c r="G11" s="21">
        <v>0</v>
      </c>
      <c r="H11" s="17">
        <f t="shared" si="0"/>
        <v>33388.909999999996</v>
      </c>
      <c r="J11" s="3"/>
      <c r="L11" s="3"/>
      <c r="M11" s="3"/>
    </row>
    <row r="12" spans="1:13" ht="13.5" thickBot="1">
      <c r="A12" s="18" t="s">
        <v>19</v>
      </c>
      <c r="B12" s="19" t="s">
        <v>20</v>
      </c>
      <c r="C12" s="20">
        <v>51493.74</v>
      </c>
      <c r="D12" s="86">
        <v>653.56</v>
      </c>
      <c r="E12" s="61">
        <v>35.81</v>
      </c>
      <c r="F12" s="15">
        <v>1610.63</v>
      </c>
      <c r="G12" s="21">
        <v>1329.3</v>
      </c>
      <c r="H12" s="17">
        <f t="shared" si="0"/>
        <v>55123.04</v>
      </c>
      <c r="J12" s="3"/>
      <c r="L12" s="3"/>
      <c r="M12" s="3"/>
    </row>
    <row r="13" spans="1:13" ht="13.5" thickBot="1">
      <c r="A13" s="18" t="s">
        <v>21</v>
      </c>
      <c r="B13" s="19" t="s">
        <v>22</v>
      </c>
      <c r="C13" s="20">
        <v>29633.16</v>
      </c>
      <c r="D13" s="86">
        <v>0</v>
      </c>
      <c r="E13" s="61">
        <v>68.44999999999993</v>
      </c>
      <c r="F13" s="15">
        <v>804.2900000000002</v>
      </c>
      <c r="G13" s="21">
        <v>0</v>
      </c>
      <c r="H13" s="17">
        <f t="shared" si="0"/>
        <v>30505.9</v>
      </c>
      <c r="J13" s="3"/>
      <c r="L13" s="3"/>
      <c r="M13" s="3"/>
    </row>
    <row r="14" spans="1:13" ht="13.5" thickBot="1">
      <c r="A14" s="18" t="s">
        <v>23</v>
      </c>
      <c r="B14" s="19" t="s">
        <v>24</v>
      </c>
      <c r="C14" s="20">
        <v>248910.45</v>
      </c>
      <c r="D14" s="86">
        <v>0</v>
      </c>
      <c r="E14" s="61">
        <v>171.04</v>
      </c>
      <c r="F14" s="15">
        <v>24702.38000000002</v>
      </c>
      <c r="G14" s="21">
        <v>99105.43</v>
      </c>
      <c r="H14" s="17">
        <f t="shared" si="0"/>
        <v>372889.30000000005</v>
      </c>
      <c r="J14" s="3"/>
      <c r="L14" s="3"/>
      <c r="M14" s="3"/>
    </row>
    <row r="15" spans="1:13" ht="13.5" thickBot="1">
      <c r="A15" s="18" t="s">
        <v>25</v>
      </c>
      <c r="B15" s="19" t="s">
        <v>26</v>
      </c>
      <c r="C15" s="20">
        <v>50503.55</v>
      </c>
      <c r="D15" s="86">
        <v>0</v>
      </c>
      <c r="E15" s="61">
        <v>72.3900000000001</v>
      </c>
      <c r="F15" s="15">
        <v>1728.91</v>
      </c>
      <c r="G15" s="21">
        <v>0</v>
      </c>
      <c r="H15" s="17">
        <f t="shared" si="0"/>
        <v>52304.850000000006</v>
      </c>
      <c r="J15" s="3"/>
      <c r="L15" s="3"/>
      <c r="M15" s="3"/>
    </row>
    <row r="16" spans="1:13" ht="13.5" thickBot="1">
      <c r="A16" s="18" t="s">
        <v>27</v>
      </c>
      <c r="B16" s="19" t="s">
        <v>28</v>
      </c>
      <c r="C16" s="20">
        <v>35253.71</v>
      </c>
      <c r="D16" s="86">
        <v>326.78</v>
      </c>
      <c r="E16" s="61">
        <v>31.5</v>
      </c>
      <c r="F16" s="15">
        <v>3352.47</v>
      </c>
      <c r="G16" s="21">
        <v>24747.27</v>
      </c>
      <c r="H16" s="17">
        <f t="shared" si="0"/>
        <v>63711.729999999996</v>
      </c>
      <c r="J16" s="3"/>
      <c r="L16" s="3"/>
      <c r="M16" s="3"/>
    </row>
    <row r="17" spans="1:13" ht="13.5" thickBot="1">
      <c r="A17" s="18" t="s">
        <v>29</v>
      </c>
      <c r="B17" s="19" t="s">
        <v>30</v>
      </c>
      <c r="C17" s="20">
        <v>79835.77</v>
      </c>
      <c r="D17" s="86">
        <v>0</v>
      </c>
      <c r="E17" s="61">
        <v>360.25</v>
      </c>
      <c r="F17" s="15">
        <v>2427.1199999999985</v>
      </c>
      <c r="G17" s="21">
        <v>15855.21</v>
      </c>
      <c r="H17" s="17">
        <f t="shared" si="0"/>
        <v>98478.35</v>
      </c>
      <c r="J17" s="3"/>
      <c r="L17" s="3"/>
      <c r="M17" s="3"/>
    </row>
    <row r="18" spans="1:13" ht="13.5" thickBot="1">
      <c r="A18" s="18" t="s">
        <v>31</v>
      </c>
      <c r="B18" s="19" t="s">
        <v>32</v>
      </c>
      <c r="C18" s="20">
        <v>39742.7</v>
      </c>
      <c r="D18" s="86">
        <v>0</v>
      </c>
      <c r="E18" s="61">
        <v>169.76</v>
      </c>
      <c r="F18" s="15">
        <v>341.08</v>
      </c>
      <c r="G18" s="21">
        <v>0</v>
      </c>
      <c r="H18" s="17">
        <f t="shared" si="0"/>
        <v>40253.53999999999</v>
      </c>
      <c r="J18" s="3"/>
      <c r="L18" s="3"/>
      <c r="M18" s="3"/>
    </row>
    <row r="19" spans="1:13" ht="13.5" thickBot="1">
      <c r="A19" s="18" t="s">
        <v>33</v>
      </c>
      <c r="B19" s="19" t="s">
        <v>34</v>
      </c>
      <c r="C19" s="20">
        <v>59191.63</v>
      </c>
      <c r="D19" s="86">
        <v>0</v>
      </c>
      <c r="E19" s="61">
        <v>250.41</v>
      </c>
      <c r="F19" s="15">
        <v>2414.9799999999996</v>
      </c>
      <c r="G19" s="21">
        <v>0</v>
      </c>
      <c r="H19" s="17">
        <f t="shared" si="0"/>
        <v>61857.02</v>
      </c>
      <c r="J19" s="3"/>
      <c r="L19" s="3"/>
      <c r="M19" s="3"/>
    </row>
    <row r="20" spans="1:13" ht="13.5" thickBot="1">
      <c r="A20" s="18" t="s">
        <v>35</v>
      </c>
      <c r="B20" s="19" t="s">
        <v>36</v>
      </c>
      <c r="C20" s="20">
        <v>88992.13</v>
      </c>
      <c r="D20" s="86">
        <v>350.12</v>
      </c>
      <c r="E20" s="61">
        <v>92.81999999999994</v>
      </c>
      <c r="F20" s="15">
        <v>2610.96</v>
      </c>
      <c r="G20" s="21">
        <v>14870.58</v>
      </c>
      <c r="H20" s="17">
        <f t="shared" si="0"/>
        <v>106916.61</v>
      </c>
      <c r="J20" s="3"/>
      <c r="L20" s="3"/>
      <c r="M20" s="3"/>
    </row>
    <row r="21" spans="1:13" ht="13.5" thickBot="1">
      <c r="A21" s="18" t="s">
        <v>37</v>
      </c>
      <c r="B21" s="19" t="s">
        <v>38</v>
      </c>
      <c r="C21" s="20">
        <v>49034.4</v>
      </c>
      <c r="D21" s="86">
        <v>350.12</v>
      </c>
      <c r="E21" s="61">
        <v>35.51</v>
      </c>
      <c r="F21" s="15">
        <v>2099.5900000000006</v>
      </c>
      <c r="G21" s="21">
        <v>3001.83</v>
      </c>
      <c r="H21" s="17">
        <f t="shared" si="0"/>
        <v>54521.450000000004</v>
      </c>
      <c r="J21" s="3"/>
      <c r="L21" s="3"/>
      <c r="M21" s="3"/>
    </row>
    <row r="22" spans="1:13" ht="13.5" thickBot="1">
      <c r="A22" s="18" t="s">
        <v>39</v>
      </c>
      <c r="B22" s="19" t="s">
        <v>40</v>
      </c>
      <c r="C22" s="20">
        <v>200918.61</v>
      </c>
      <c r="D22" s="86">
        <v>0</v>
      </c>
      <c r="E22" s="61">
        <v>22.97</v>
      </c>
      <c r="F22" s="15">
        <v>13553.860000000002</v>
      </c>
      <c r="G22" s="21">
        <v>112186.34</v>
      </c>
      <c r="H22" s="17">
        <f t="shared" si="0"/>
        <v>326681.77999999997</v>
      </c>
      <c r="J22" s="3"/>
      <c r="L22" s="3"/>
      <c r="M22" s="3"/>
    </row>
    <row r="23" spans="1:13" ht="13.5" thickBot="1">
      <c r="A23" s="18" t="s">
        <v>41</v>
      </c>
      <c r="B23" s="19" t="s">
        <v>42</v>
      </c>
      <c r="C23" s="20">
        <v>216356.66</v>
      </c>
      <c r="D23" s="86">
        <v>653.56</v>
      </c>
      <c r="E23" s="61">
        <v>233.4</v>
      </c>
      <c r="F23" s="15">
        <v>15710.650000000007</v>
      </c>
      <c r="G23" s="21">
        <v>22689.55</v>
      </c>
      <c r="H23" s="17">
        <f t="shared" si="0"/>
        <v>255643.82</v>
      </c>
      <c r="J23" s="3"/>
      <c r="L23" s="3"/>
      <c r="M23" s="3"/>
    </row>
    <row r="24" spans="1:13" ht="13.5" thickBot="1">
      <c r="A24" s="18" t="s">
        <v>43</v>
      </c>
      <c r="B24" s="19" t="s">
        <v>44</v>
      </c>
      <c r="C24" s="20">
        <v>900380.75</v>
      </c>
      <c r="D24" s="86">
        <v>1307.12</v>
      </c>
      <c r="E24" s="61">
        <v>1504.4</v>
      </c>
      <c r="F24" s="15">
        <v>80531.33999999985</v>
      </c>
      <c r="G24" s="21">
        <v>217236.65</v>
      </c>
      <c r="H24" s="17">
        <f t="shared" si="0"/>
        <v>1200960.2599999998</v>
      </c>
      <c r="J24" s="3"/>
      <c r="L24" s="3"/>
      <c r="M24" s="3"/>
    </row>
    <row r="25" spans="1:13" ht="13.5" thickBot="1">
      <c r="A25" s="18" t="s">
        <v>45</v>
      </c>
      <c r="B25" s="19" t="s">
        <v>46</v>
      </c>
      <c r="C25" s="20">
        <v>202107.44</v>
      </c>
      <c r="D25" s="86">
        <v>326.78</v>
      </c>
      <c r="E25" s="61">
        <v>106.12</v>
      </c>
      <c r="F25" s="15">
        <v>9581.27</v>
      </c>
      <c r="G25" s="21">
        <v>31306.93</v>
      </c>
      <c r="H25" s="17">
        <f t="shared" si="0"/>
        <v>243428.54</v>
      </c>
      <c r="J25" s="3"/>
      <c r="L25" s="3"/>
      <c r="M25" s="3"/>
    </row>
    <row r="26" spans="1:13" ht="13.5" thickBot="1">
      <c r="A26" s="18" t="s">
        <v>47</v>
      </c>
      <c r="B26" s="19" t="s">
        <v>48</v>
      </c>
      <c r="C26" s="20">
        <v>73892.32</v>
      </c>
      <c r="D26" s="86">
        <v>326.78</v>
      </c>
      <c r="E26" s="61">
        <v>447.0700000000006</v>
      </c>
      <c r="F26" s="15">
        <v>3583.33</v>
      </c>
      <c r="G26" s="21">
        <v>2208.96</v>
      </c>
      <c r="H26" s="17">
        <f t="shared" si="0"/>
        <v>80458.46</v>
      </c>
      <c r="J26" s="3"/>
      <c r="L26" s="3"/>
      <c r="M26" s="3"/>
    </row>
    <row r="27" spans="1:13" ht="13.5" thickBot="1">
      <c r="A27" s="18" t="s">
        <v>49</v>
      </c>
      <c r="B27" s="19" t="s">
        <v>50</v>
      </c>
      <c r="C27" s="20">
        <v>32508.62</v>
      </c>
      <c r="D27" s="86">
        <v>0</v>
      </c>
      <c r="E27" s="61">
        <v>91.66999999999985</v>
      </c>
      <c r="F27" s="15">
        <v>1357.01</v>
      </c>
      <c r="G27" s="21">
        <v>0</v>
      </c>
      <c r="H27" s="17">
        <f t="shared" si="0"/>
        <v>33957.299999999996</v>
      </c>
      <c r="J27" s="3"/>
      <c r="L27" s="3"/>
      <c r="M27" s="3"/>
    </row>
    <row r="28" spans="1:13" ht="13.5" thickBot="1">
      <c r="A28" s="18" t="s">
        <v>51</v>
      </c>
      <c r="B28" s="19" t="s">
        <v>52</v>
      </c>
      <c r="C28" s="20">
        <v>8320.92</v>
      </c>
      <c r="D28" s="86">
        <v>0</v>
      </c>
      <c r="E28" s="61">
        <v>28.04</v>
      </c>
      <c r="F28" s="15">
        <v>113.76</v>
      </c>
      <c r="G28" s="21">
        <v>0</v>
      </c>
      <c r="H28" s="17">
        <f t="shared" si="0"/>
        <v>8462.72</v>
      </c>
      <c r="J28" s="3"/>
      <c r="L28" s="3"/>
      <c r="M28" s="3"/>
    </row>
    <row r="29" spans="1:13" ht="13.5" thickBot="1">
      <c r="A29" s="18" t="s">
        <v>53</v>
      </c>
      <c r="B29" s="19" t="s">
        <v>54</v>
      </c>
      <c r="C29" s="20">
        <v>37537.68</v>
      </c>
      <c r="D29" s="86">
        <v>0</v>
      </c>
      <c r="E29" s="61">
        <v>59.09</v>
      </c>
      <c r="F29" s="15">
        <v>2339.6099999999997</v>
      </c>
      <c r="G29" s="21">
        <v>0</v>
      </c>
      <c r="H29" s="17">
        <f t="shared" si="0"/>
        <v>39936.38</v>
      </c>
      <c r="J29" s="3"/>
      <c r="L29" s="3"/>
      <c r="M29" s="3"/>
    </row>
    <row r="30" spans="1:13" ht="13.5" thickBot="1">
      <c r="A30" s="18" t="s">
        <v>55</v>
      </c>
      <c r="B30" s="19" t="s">
        <v>56</v>
      </c>
      <c r="C30" s="20">
        <v>36474.44</v>
      </c>
      <c r="D30" s="86">
        <v>0</v>
      </c>
      <c r="E30" s="61">
        <v>18.5</v>
      </c>
      <c r="F30" s="15">
        <v>284.7099999999999</v>
      </c>
      <c r="G30" s="21">
        <v>2994.29</v>
      </c>
      <c r="H30" s="17">
        <f t="shared" si="0"/>
        <v>39771.94</v>
      </c>
      <c r="J30" s="3"/>
      <c r="L30" s="3"/>
      <c r="M30" s="3"/>
    </row>
    <row r="31" spans="1:13" ht="13.5" thickBot="1">
      <c r="A31" s="18" t="s">
        <v>57</v>
      </c>
      <c r="B31" s="19" t="s">
        <v>58</v>
      </c>
      <c r="C31" s="20">
        <v>30933.81</v>
      </c>
      <c r="D31" s="86">
        <v>0</v>
      </c>
      <c r="E31" s="61">
        <v>47.33</v>
      </c>
      <c r="F31" s="15">
        <v>1419.2499999999995</v>
      </c>
      <c r="G31" s="21">
        <v>3633.74</v>
      </c>
      <c r="H31" s="17">
        <f t="shared" si="0"/>
        <v>36034.130000000005</v>
      </c>
      <c r="J31" s="3"/>
      <c r="L31" s="3"/>
      <c r="M31" s="3"/>
    </row>
    <row r="32" spans="1:13" ht="13.5" thickBot="1">
      <c r="A32" s="18" t="s">
        <v>59</v>
      </c>
      <c r="B32" s="19" t="s">
        <v>60</v>
      </c>
      <c r="C32" s="20">
        <f>56551.72-18.9</f>
        <v>56532.82</v>
      </c>
      <c r="D32" s="86">
        <v>350.12</v>
      </c>
      <c r="E32" s="61">
        <v>89.66999999999985</v>
      </c>
      <c r="F32" s="15">
        <v>2980.04</v>
      </c>
      <c r="G32" s="21">
        <v>8882.64</v>
      </c>
      <c r="H32" s="17">
        <f t="shared" si="0"/>
        <v>68835.29</v>
      </c>
      <c r="J32" s="3"/>
      <c r="L32" s="3"/>
      <c r="M32" s="3"/>
    </row>
    <row r="33" spans="1:13" ht="13.5" thickBot="1">
      <c r="A33" s="18" t="s">
        <v>61</v>
      </c>
      <c r="B33" s="19" t="s">
        <v>62</v>
      </c>
      <c r="C33" s="20">
        <v>192557.23</v>
      </c>
      <c r="D33" s="86">
        <v>0</v>
      </c>
      <c r="E33" s="61">
        <v>529.83</v>
      </c>
      <c r="F33" s="15">
        <v>11173.930000000008</v>
      </c>
      <c r="G33" s="21">
        <v>11899.38</v>
      </c>
      <c r="H33" s="17">
        <f t="shared" si="0"/>
        <v>216160.37000000002</v>
      </c>
      <c r="J33" s="3"/>
      <c r="L33" s="3"/>
      <c r="M33" s="3"/>
    </row>
    <row r="34" spans="1:13" ht="13.5" thickBot="1">
      <c r="A34" s="18" t="s">
        <v>63</v>
      </c>
      <c r="B34" s="19" t="s">
        <v>64</v>
      </c>
      <c r="C34" s="20">
        <v>163070.32</v>
      </c>
      <c r="D34" s="86">
        <v>175.06</v>
      </c>
      <c r="E34" s="61">
        <v>545.17</v>
      </c>
      <c r="F34" s="15">
        <v>11407.440000000017</v>
      </c>
      <c r="G34" s="21">
        <v>16921.43</v>
      </c>
      <c r="H34" s="17">
        <f t="shared" si="0"/>
        <v>192119.42</v>
      </c>
      <c r="J34" s="3"/>
      <c r="L34" s="3"/>
      <c r="M34" s="3"/>
    </row>
    <row r="35" spans="1:13" ht="13.5" thickBot="1">
      <c r="A35" s="18" t="s">
        <v>65</v>
      </c>
      <c r="B35" s="19" t="s">
        <v>66</v>
      </c>
      <c r="C35" s="20">
        <v>31302.36</v>
      </c>
      <c r="D35" s="86">
        <v>0</v>
      </c>
      <c r="E35" s="61">
        <v>115.96</v>
      </c>
      <c r="F35" s="15">
        <v>1291.4599999999998</v>
      </c>
      <c r="G35" s="21">
        <v>0</v>
      </c>
      <c r="H35" s="17">
        <f t="shared" si="0"/>
        <v>32709.78</v>
      </c>
      <c r="J35" s="3"/>
      <c r="L35" s="3"/>
      <c r="M35" s="3"/>
    </row>
    <row r="36" spans="1:13" ht="13.5" thickBot="1">
      <c r="A36" s="18" t="s">
        <v>67</v>
      </c>
      <c r="B36" s="19" t="s">
        <v>68</v>
      </c>
      <c r="C36" s="20">
        <v>99968.15</v>
      </c>
      <c r="D36" s="86">
        <v>326.78</v>
      </c>
      <c r="E36" s="61">
        <v>290.18</v>
      </c>
      <c r="F36" s="15">
        <v>4526.4000000000015</v>
      </c>
      <c r="G36" s="21">
        <v>2236.13</v>
      </c>
      <c r="H36" s="17">
        <f t="shared" si="0"/>
        <v>107347.64</v>
      </c>
      <c r="J36" s="3"/>
      <c r="L36" s="3"/>
      <c r="M36" s="3"/>
    </row>
    <row r="37" spans="1:13" ht="13.5" thickBot="1">
      <c r="A37" s="18" t="s">
        <v>69</v>
      </c>
      <c r="B37" s="19" t="s">
        <v>70</v>
      </c>
      <c r="C37" s="20">
        <v>63494.29</v>
      </c>
      <c r="D37" s="86">
        <v>0</v>
      </c>
      <c r="E37" s="61">
        <v>344.83</v>
      </c>
      <c r="F37" s="15">
        <v>1612.0399999999995</v>
      </c>
      <c r="G37" s="21">
        <v>0</v>
      </c>
      <c r="H37" s="17">
        <f t="shared" si="0"/>
        <v>65451.16</v>
      </c>
      <c r="J37" s="3"/>
      <c r="L37" s="3"/>
      <c r="M37" s="3"/>
    </row>
    <row r="38" spans="1:13" ht="13.5" thickBot="1">
      <c r="A38" s="18" t="s">
        <v>71</v>
      </c>
      <c r="B38" s="19" t="s">
        <v>72</v>
      </c>
      <c r="C38" s="20">
        <v>461101.21</v>
      </c>
      <c r="D38" s="86">
        <v>326.77</v>
      </c>
      <c r="E38" s="61">
        <v>718.15</v>
      </c>
      <c r="F38" s="15">
        <v>120841.93999999989</v>
      </c>
      <c r="G38" s="21">
        <v>362253.9</v>
      </c>
      <c r="H38" s="17">
        <f t="shared" si="0"/>
        <v>945241.97</v>
      </c>
      <c r="J38" s="3"/>
      <c r="L38" s="3"/>
      <c r="M38" s="3"/>
    </row>
    <row r="39" spans="1:13" ht="13.5" thickBot="1">
      <c r="A39" s="18" t="s">
        <v>73</v>
      </c>
      <c r="B39" s="19" t="s">
        <v>74</v>
      </c>
      <c r="C39" s="20">
        <v>15324.81</v>
      </c>
      <c r="D39" s="86">
        <v>0</v>
      </c>
      <c r="E39" s="61">
        <v>46.04</v>
      </c>
      <c r="F39" s="15">
        <v>827.37</v>
      </c>
      <c r="G39" s="21">
        <v>579.71</v>
      </c>
      <c r="H39" s="17">
        <f t="shared" si="0"/>
        <v>16777.93</v>
      </c>
      <c r="J39" s="3"/>
      <c r="L39" s="3"/>
      <c r="M39" s="3"/>
    </row>
    <row r="40" spans="1:13" ht="13.5" thickBot="1">
      <c r="A40" s="18" t="s">
        <v>75</v>
      </c>
      <c r="B40" s="19" t="s">
        <v>76</v>
      </c>
      <c r="C40" s="20">
        <v>87823.67</v>
      </c>
      <c r="D40" s="86">
        <v>0</v>
      </c>
      <c r="E40" s="61">
        <v>120.77</v>
      </c>
      <c r="F40" s="15">
        <v>6309.170000000001</v>
      </c>
      <c r="G40" s="21">
        <v>18090.14</v>
      </c>
      <c r="H40" s="17">
        <f t="shared" si="0"/>
        <v>112343.75</v>
      </c>
      <c r="I40" s="23"/>
      <c r="J40" s="3"/>
      <c r="L40" s="3"/>
      <c r="M40" s="3"/>
    </row>
    <row r="41" spans="1:13" ht="13.5" thickBot="1">
      <c r="A41" s="18" t="s">
        <v>77</v>
      </c>
      <c r="B41" s="19" t="s">
        <v>78</v>
      </c>
      <c r="C41" s="20">
        <v>174876.46</v>
      </c>
      <c r="D41" s="86">
        <v>350.12</v>
      </c>
      <c r="E41" s="61">
        <v>699.130000000001</v>
      </c>
      <c r="F41" s="15">
        <v>3621.1900000000014</v>
      </c>
      <c r="G41" s="21">
        <v>6937.98</v>
      </c>
      <c r="H41" s="17">
        <f t="shared" si="0"/>
        <v>186484.88</v>
      </c>
      <c r="I41" s="23"/>
      <c r="J41" s="3"/>
      <c r="L41" s="3"/>
      <c r="M41" s="3"/>
    </row>
    <row r="42" spans="1:13" ht="13.5" thickBot="1">
      <c r="A42" s="18" t="s">
        <v>79</v>
      </c>
      <c r="B42" s="19" t="s">
        <v>80</v>
      </c>
      <c r="C42" s="20">
        <v>75701.62</v>
      </c>
      <c r="D42" s="86">
        <v>653.56</v>
      </c>
      <c r="E42" s="61">
        <v>160.98</v>
      </c>
      <c r="F42" s="15">
        <v>5163.190000000001</v>
      </c>
      <c r="G42" s="21">
        <v>3913.89</v>
      </c>
      <c r="H42" s="17">
        <f t="shared" si="0"/>
        <v>85593.23999999999</v>
      </c>
      <c r="J42" s="3"/>
      <c r="L42" s="3"/>
      <c r="M42" s="3"/>
    </row>
    <row r="43" spans="1:13" ht="13.5" thickBot="1">
      <c r="A43" s="18" t="s">
        <v>81</v>
      </c>
      <c r="B43" s="19" t="s">
        <v>82</v>
      </c>
      <c r="C43" s="20">
        <v>60027.26</v>
      </c>
      <c r="D43" s="86">
        <v>0</v>
      </c>
      <c r="E43" s="61">
        <v>190.65</v>
      </c>
      <c r="F43" s="15">
        <v>2281.48</v>
      </c>
      <c r="G43" s="21">
        <v>0</v>
      </c>
      <c r="H43" s="17">
        <f t="shared" si="0"/>
        <v>62499.39</v>
      </c>
      <c r="J43" s="3"/>
      <c r="L43" s="3"/>
      <c r="M43" s="3"/>
    </row>
    <row r="44" spans="1:13" ht="13.5" thickBot="1">
      <c r="A44" s="18" t="s">
        <v>83</v>
      </c>
      <c r="B44" s="19" t="s">
        <v>84</v>
      </c>
      <c r="C44" s="20">
        <v>85972.97</v>
      </c>
      <c r="D44" s="86">
        <v>0</v>
      </c>
      <c r="E44" s="61">
        <v>180.77</v>
      </c>
      <c r="F44" s="15">
        <v>4427.780000000001</v>
      </c>
      <c r="G44" s="21">
        <v>1439.47</v>
      </c>
      <c r="H44" s="17">
        <f t="shared" si="0"/>
        <v>92020.99</v>
      </c>
      <c r="J44" s="3"/>
      <c r="L44" s="3"/>
      <c r="M44" s="3"/>
    </row>
    <row r="45" spans="1:13" ht="13.5" thickBot="1">
      <c r="A45" s="18" t="s">
        <v>85</v>
      </c>
      <c r="B45" s="19" t="s">
        <v>86</v>
      </c>
      <c r="C45" s="20">
        <v>31734.89</v>
      </c>
      <c r="D45" s="86">
        <v>0</v>
      </c>
      <c r="E45" s="61">
        <v>174.16</v>
      </c>
      <c r="F45" s="15">
        <v>1150.2599999999998</v>
      </c>
      <c r="G45" s="21">
        <v>0</v>
      </c>
      <c r="H45" s="17">
        <f t="shared" si="0"/>
        <v>33059.31</v>
      </c>
      <c r="J45" s="3"/>
      <c r="L45" s="3"/>
      <c r="M45" s="3"/>
    </row>
    <row r="46" spans="1:13" s="76" customFormat="1" ht="13.5" thickBot="1">
      <c r="A46" s="68" t="s">
        <v>87</v>
      </c>
      <c r="B46" s="69" t="s">
        <v>88</v>
      </c>
      <c r="C46" s="89">
        <v>0</v>
      </c>
      <c r="D46" s="87">
        <v>0</v>
      </c>
      <c r="E46" s="75">
        <v>0</v>
      </c>
      <c r="F46" s="75">
        <v>0</v>
      </c>
      <c r="G46" s="21">
        <v>0</v>
      </c>
      <c r="H46" s="17">
        <f t="shared" si="0"/>
        <v>0</v>
      </c>
      <c r="I46" s="75"/>
      <c r="J46" s="75"/>
      <c r="L46" s="75"/>
      <c r="M46" s="75"/>
    </row>
    <row r="47" spans="1:13" ht="13.5" thickBot="1">
      <c r="A47" s="18" t="s">
        <v>89</v>
      </c>
      <c r="B47" s="19" t="s">
        <v>90</v>
      </c>
      <c r="C47" s="20">
        <v>18671.22</v>
      </c>
      <c r="D47" s="86">
        <v>0</v>
      </c>
      <c r="E47" s="75">
        <v>23.67999999999995</v>
      </c>
      <c r="F47" s="75">
        <v>291.18</v>
      </c>
      <c r="G47" s="75">
        <v>0</v>
      </c>
      <c r="H47" s="17">
        <f t="shared" si="0"/>
        <v>18986.08</v>
      </c>
      <c r="J47" s="3"/>
      <c r="L47" s="3"/>
      <c r="M47" s="3"/>
    </row>
    <row r="48" spans="1:13" ht="13.5" thickBot="1">
      <c r="A48" s="18" t="s">
        <v>91</v>
      </c>
      <c r="B48" s="19" t="s">
        <v>92</v>
      </c>
      <c r="C48" s="20">
        <v>7484.54</v>
      </c>
      <c r="D48" s="86">
        <v>0</v>
      </c>
      <c r="E48" s="72">
        <v>0</v>
      </c>
      <c r="F48" s="73">
        <v>70.66</v>
      </c>
      <c r="G48" s="74">
        <v>0</v>
      </c>
      <c r="H48" s="17">
        <f t="shared" si="0"/>
        <v>7555.2</v>
      </c>
      <c r="J48" s="3"/>
      <c r="L48" s="3"/>
      <c r="M48" s="3"/>
    </row>
    <row r="49" spans="1:13" ht="13.5" thickBot="1">
      <c r="A49" s="18" t="s">
        <v>93</v>
      </c>
      <c r="B49" s="19" t="s">
        <v>94</v>
      </c>
      <c r="C49" s="20">
        <v>16902.65</v>
      </c>
      <c r="D49" s="86">
        <v>0</v>
      </c>
      <c r="E49" s="61">
        <v>48.32000000000005</v>
      </c>
      <c r="F49" s="15">
        <v>1137.66</v>
      </c>
      <c r="G49" s="21">
        <v>0</v>
      </c>
      <c r="H49" s="17">
        <f t="shared" si="0"/>
        <v>18088.63</v>
      </c>
      <c r="J49" s="3"/>
      <c r="L49" s="3"/>
      <c r="M49" s="3"/>
    </row>
    <row r="50" spans="1:13" ht="13.5" thickBot="1">
      <c r="A50" s="18" t="s">
        <v>95</v>
      </c>
      <c r="B50" s="19" t="s">
        <v>96</v>
      </c>
      <c r="C50" s="20">
        <v>19236.46</v>
      </c>
      <c r="D50" s="86">
        <v>0</v>
      </c>
      <c r="E50" s="61">
        <v>36.74</v>
      </c>
      <c r="F50" s="15">
        <v>370.37</v>
      </c>
      <c r="G50" s="21">
        <v>0</v>
      </c>
      <c r="H50" s="17">
        <f t="shared" si="0"/>
        <v>19643.57</v>
      </c>
      <c r="J50" s="3"/>
      <c r="L50" s="3"/>
      <c r="M50" s="3"/>
    </row>
    <row r="51" spans="1:13" s="76" customFormat="1" ht="13.5" thickBot="1">
      <c r="A51" s="68" t="s">
        <v>97</v>
      </c>
      <c r="B51" s="69" t="s">
        <v>98</v>
      </c>
      <c r="C51" s="89">
        <v>0</v>
      </c>
      <c r="D51" s="87">
        <v>0</v>
      </c>
      <c r="E51" s="75">
        <v>0</v>
      </c>
      <c r="F51" s="75">
        <v>0</v>
      </c>
      <c r="G51" s="21">
        <v>0</v>
      </c>
      <c r="H51" s="17">
        <f t="shared" si="0"/>
        <v>0</v>
      </c>
      <c r="I51" s="75"/>
      <c r="J51" s="75"/>
      <c r="L51" s="75"/>
      <c r="M51" s="75"/>
    </row>
    <row r="52" spans="1:13" ht="13.5" thickBot="1">
      <c r="A52" s="18" t="s">
        <v>99</v>
      </c>
      <c r="B52" s="19" t="s">
        <v>100</v>
      </c>
      <c r="C52" s="20">
        <v>7649.11</v>
      </c>
      <c r="D52" s="86">
        <v>0</v>
      </c>
      <c r="E52" s="61">
        <v>43.05</v>
      </c>
      <c r="F52" s="15">
        <v>580.8100000000001</v>
      </c>
      <c r="G52" s="21">
        <v>0</v>
      </c>
      <c r="H52" s="17">
        <f t="shared" si="0"/>
        <v>8272.97</v>
      </c>
      <c r="J52" s="3"/>
      <c r="L52" s="3"/>
      <c r="M52" s="3"/>
    </row>
    <row r="53" spans="1:13" ht="13.5" thickBot="1">
      <c r="A53" s="18" t="s">
        <v>101</v>
      </c>
      <c r="B53" s="19" t="s">
        <v>102</v>
      </c>
      <c r="C53" s="20">
        <v>243870.91</v>
      </c>
      <c r="D53" s="86">
        <v>1657.24</v>
      </c>
      <c r="E53" s="75">
        <v>393.4900000000007</v>
      </c>
      <c r="F53" s="75">
        <v>51916.339999999895</v>
      </c>
      <c r="G53" s="21">
        <v>82673.26</v>
      </c>
      <c r="H53" s="17">
        <f t="shared" si="0"/>
        <v>380511.2399999999</v>
      </c>
      <c r="J53" s="3"/>
      <c r="L53" s="3"/>
      <c r="M53" s="3"/>
    </row>
    <row r="54" spans="1:13" ht="13.5" thickBot="1">
      <c r="A54" s="18" t="s">
        <v>103</v>
      </c>
      <c r="B54" s="19" t="s">
        <v>104</v>
      </c>
      <c r="C54" s="20">
        <v>222859.37</v>
      </c>
      <c r="D54" s="86">
        <v>0</v>
      </c>
      <c r="E54" s="61">
        <v>491.61</v>
      </c>
      <c r="F54" s="15">
        <v>10767.54000000001</v>
      </c>
      <c r="G54" s="21">
        <v>23413.15</v>
      </c>
      <c r="H54" s="17">
        <f t="shared" si="0"/>
        <v>257531.67</v>
      </c>
      <c r="J54" s="3"/>
      <c r="L54" s="3"/>
      <c r="M54" s="3"/>
    </row>
    <row r="55" spans="1:13" ht="13.5" thickBot="1">
      <c r="A55" s="18" t="s">
        <v>105</v>
      </c>
      <c r="B55" s="19" t="s">
        <v>106</v>
      </c>
      <c r="C55" s="20">
        <v>298873.26</v>
      </c>
      <c r="D55" s="86">
        <v>653.56</v>
      </c>
      <c r="E55" s="72">
        <v>670</v>
      </c>
      <c r="F55" s="73">
        <v>37516.81999999994</v>
      </c>
      <c r="G55" s="74">
        <v>116097.95</v>
      </c>
      <c r="H55" s="17">
        <f t="shared" si="0"/>
        <v>453811.58999999997</v>
      </c>
      <c r="J55" s="3"/>
      <c r="L55" s="3"/>
      <c r="M55" s="3"/>
    </row>
    <row r="56" spans="1:13" ht="13.5" thickBot="1">
      <c r="A56" s="18" t="s">
        <v>107</v>
      </c>
      <c r="B56" s="19" t="s">
        <v>108</v>
      </c>
      <c r="C56" s="20">
        <v>8613.72</v>
      </c>
      <c r="D56" s="86">
        <v>0</v>
      </c>
      <c r="E56" s="61">
        <v>0</v>
      </c>
      <c r="F56" s="15">
        <v>146.67000000000002</v>
      </c>
      <c r="G56" s="21">
        <v>0</v>
      </c>
      <c r="H56" s="17">
        <f t="shared" si="0"/>
        <v>8760.39</v>
      </c>
      <c r="J56" s="3"/>
      <c r="L56" s="3"/>
      <c r="M56" s="3"/>
    </row>
    <row r="57" spans="1:13" ht="13.5" thickBot="1">
      <c r="A57" s="18" t="s">
        <v>109</v>
      </c>
      <c r="B57" s="19" t="s">
        <v>110</v>
      </c>
      <c r="C57" s="20">
        <v>211772.58</v>
      </c>
      <c r="D57" s="86">
        <v>326.78</v>
      </c>
      <c r="E57" s="61">
        <v>260.32</v>
      </c>
      <c r="F57" s="15">
        <v>14063.45</v>
      </c>
      <c r="G57" s="21">
        <v>74636.41</v>
      </c>
      <c r="H57" s="17">
        <f t="shared" si="0"/>
        <v>301059.54</v>
      </c>
      <c r="J57" s="3"/>
      <c r="L57" s="3"/>
      <c r="M57" s="3"/>
    </row>
    <row r="58" spans="1:13" ht="13.5" thickBot="1">
      <c r="A58" s="18" t="s">
        <v>111</v>
      </c>
      <c r="B58" s="19" t="s">
        <v>112</v>
      </c>
      <c r="C58" s="20">
        <v>121228.35</v>
      </c>
      <c r="D58" s="86">
        <v>326.78</v>
      </c>
      <c r="E58" s="61">
        <v>109.2</v>
      </c>
      <c r="F58" s="15">
        <v>19532.74</v>
      </c>
      <c r="G58" s="21">
        <v>62103.41</v>
      </c>
      <c r="H58" s="17">
        <f t="shared" si="0"/>
        <v>203300.48</v>
      </c>
      <c r="J58" s="3"/>
      <c r="L58" s="3"/>
      <c r="M58" s="3"/>
    </row>
    <row r="59" spans="1:13" ht="13.5" thickBot="1">
      <c r="A59" s="18" t="s">
        <v>113</v>
      </c>
      <c r="B59" s="19" t="s">
        <v>114</v>
      </c>
      <c r="C59" s="20">
        <v>1909.06</v>
      </c>
      <c r="D59" s="86">
        <v>0</v>
      </c>
      <c r="E59" s="61">
        <v>0</v>
      </c>
      <c r="F59" s="15">
        <v>0</v>
      </c>
      <c r="G59" s="21">
        <v>1499.46</v>
      </c>
      <c r="H59" s="17">
        <f t="shared" si="0"/>
        <v>3408.52</v>
      </c>
      <c r="J59" s="3"/>
      <c r="L59" s="3"/>
      <c r="M59" s="3"/>
    </row>
    <row r="60" spans="1:13" ht="13.5" thickBot="1">
      <c r="A60" s="18" t="s">
        <v>115</v>
      </c>
      <c r="B60" s="19" t="s">
        <v>116</v>
      </c>
      <c r="C60" s="20">
        <v>8852.27</v>
      </c>
      <c r="D60" s="86">
        <v>0</v>
      </c>
      <c r="E60" s="61">
        <v>39.64</v>
      </c>
      <c r="F60" s="15">
        <v>235.25</v>
      </c>
      <c r="G60" s="21">
        <v>0</v>
      </c>
      <c r="H60" s="17">
        <f t="shared" si="0"/>
        <v>9127.16</v>
      </c>
      <c r="J60" s="3"/>
      <c r="L60" s="3"/>
      <c r="M60" s="3"/>
    </row>
    <row r="61" spans="1:13" ht="13.5" thickBot="1">
      <c r="A61" s="18" t="s">
        <v>117</v>
      </c>
      <c r="B61" s="19" t="s">
        <v>118</v>
      </c>
      <c r="C61" s="20">
        <v>47760.21</v>
      </c>
      <c r="D61" s="86">
        <v>0</v>
      </c>
      <c r="E61" s="61">
        <v>25.52</v>
      </c>
      <c r="F61" s="15">
        <v>787.44</v>
      </c>
      <c r="G61" s="21">
        <v>0</v>
      </c>
      <c r="H61" s="17">
        <f t="shared" si="0"/>
        <v>48573.17</v>
      </c>
      <c r="J61" s="3"/>
      <c r="L61" s="3"/>
      <c r="M61" s="3"/>
    </row>
    <row r="62" spans="1:13" ht="13.5" thickBot="1">
      <c r="A62" s="24" t="s">
        <v>119</v>
      </c>
      <c r="B62" s="25" t="s">
        <v>120</v>
      </c>
      <c r="C62" s="20">
        <v>8553.15</v>
      </c>
      <c r="D62" s="86">
        <v>0</v>
      </c>
      <c r="E62" s="61">
        <v>52.030000000000086</v>
      </c>
      <c r="F62" s="15">
        <v>236.61</v>
      </c>
      <c r="G62" s="21">
        <v>0</v>
      </c>
      <c r="H62" s="17">
        <f t="shared" si="0"/>
        <v>8841.789999999999</v>
      </c>
      <c r="J62" s="3"/>
      <c r="L62" s="3"/>
      <c r="M62" s="3"/>
    </row>
    <row r="63" spans="1:13" ht="13.5" thickBot="1">
      <c r="A63" s="26" t="s">
        <v>121</v>
      </c>
      <c r="B63" s="27" t="s">
        <v>122</v>
      </c>
      <c r="C63" s="20">
        <v>22551.34</v>
      </c>
      <c r="D63" s="86">
        <v>0</v>
      </c>
      <c r="E63" s="61">
        <v>107.16</v>
      </c>
      <c r="F63" s="15">
        <v>1189.23</v>
      </c>
      <c r="G63" s="21">
        <v>0</v>
      </c>
      <c r="H63" s="17">
        <f t="shared" si="0"/>
        <v>23847.73</v>
      </c>
      <c r="J63" s="3"/>
      <c r="L63" s="3"/>
      <c r="M63" s="3"/>
    </row>
    <row r="64" spans="1:13" ht="13.5" thickBot="1">
      <c r="A64" s="26" t="s">
        <v>123</v>
      </c>
      <c r="B64" s="27" t="s">
        <v>124</v>
      </c>
      <c r="C64" s="20">
        <v>10633.41</v>
      </c>
      <c r="D64" s="86">
        <v>0</v>
      </c>
      <c r="E64" s="61">
        <v>70.46</v>
      </c>
      <c r="F64" s="15">
        <v>351.05999999999995</v>
      </c>
      <c r="G64" s="21">
        <v>0</v>
      </c>
      <c r="H64" s="17">
        <f t="shared" si="0"/>
        <v>11054.93</v>
      </c>
      <c r="J64" s="3"/>
      <c r="L64" s="3"/>
      <c r="M64" s="3"/>
    </row>
    <row r="65" spans="1:13" ht="13.5" thickBot="1">
      <c r="A65" s="26" t="s">
        <v>125</v>
      </c>
      <c r="B65" s="27" t="s">
        <v>126</v>
      </c>
      <c r="C65" s="20">
        <v>9558.76</v>
      </c>
      <c r="D65" s="86">
        <v>0</v>
      </c>
      <c r="E65" s="61">
        <v>0</v>
      </c>
      <c r="F65" s="15">
        <v>603.5899999999999</v>
      </c>
      <c r="G65" s="21">
        <v>1393.12</v>
      </c>
      <c r="H65" s="17">
        <f t="shared" si="0"/>
        <v>11555.47</v>
      </c>
      <c r="J65" s="3"/>
      <c r="L65" s="3"/>
      <c r="M65" s="3"/>
    </row>
    <row r="66" spans="1:13" s="76" customFormat="1" ht="13.5" thickBot="1">
      <c r="A66" s="77" t="s">
        <v>127</v>
      </c>
      <c r="B66" s="78" t="s">
        <v>128</v>
      </c>
      <c r="C66" s="89">
        <v>0</v>
      </c>
      <c r="D66" s="87">
        <v>0</v>
      </c>
      <c r="E66" s="61">
        <v>49.1</v>
      </c>
      <c r="F66" s="75">
        <v>0</v>
      </c>
      <c r="G66" s="75">
        <v>0</v>
      </c>
      <c r="H66" s="17">
        <f t="shared" si="0"/>
        <v>49.1</v>
      </c>
      <c r="I66" s="75"/>
      <c r="J66" s="75"/>
      <c r="L66" s="75"/>
      <c r="M66" s="75"/>
    </row>
    <row r="67" spans="1:13" ht="13.5" thickBot="1">
      <c r="A67" s="26" t="s">
        <v>129</v>
      </c>
      <c r="B67" s="27" t="s">
        <v>130</v>
      </c>
      <c r="C67" s="20">
        <v>44929.14</v>
      </c>
      <c r="D67" s="86">
        <v>326.78</v>
      </c>
      <c r="E67" s="61">
        <v>212.57</v>
      </c>
      <c r="F67" s="15">
        <v>1521.78</v>
      </c>
      <c r="G67" s="21">
        <v>1075.62</v>
      </c>
      <c r="H67" s="17">
        <f t="shared" si="0"/>
        <v>48065.89</v>
      </c>
      <c r="J67" s="3"/>
      <c r="L67" s="3"/>
      <c r="M67" s="3"/>
    </row>
    <row r="68" spans="1:13" ht="13.5" thickBot="1">
      <c r="A68" s="26" t="s">
        <v>131</v>
      </c>
      <c r="B68" s="27" t="s">
        <v>132</v>
      </c>
      <c r="C68" s="20">
        <v>16977.56</v>
      </c>
      <c r="D68" s="86">
        <v>0</v>
      </c>
      <c r="E68" s="75">
        <v>0</v>
      </c>
      <c r="F68" s="15">
        <v>9.71</v>
      </c>
      <c r="G68" s="21">
        <v>1866.3</v>
      </c>
      <c r="H68" s="17">
        <f t="shared" si="0"/>
        <v>18853.57</v>
      </c>
      <c r="J68" s="3"/>
      <c r="L68" s="3"/>
      <c r="M68" s="3"/>
    </row>
    <row r="69" spans="1:13" ht="13.5" thickBot="1">
      <c r="A69" s="28" t="s">
        <v>133</v>
      </c>
      <c r="B69" s="29" t="s">
        <v>134</v>
      </c>
      <c r="C69" s="20">
        <v>12801.72</v>
      </c>
      <c r="D69" s="86">
        <v>0</v>
      </c>
      <c r="E69" s="61">
        <v>79.64999999999986</v>
      </c>
      <c r="F69" s="75">
        <v>185.94</v>
      </c>
      <c r="G69" s="21">
        <v>0</v>
      </c>
      <c r="H69" s="17">
        <f aca="true" t="shared" si="1" ref="H69:H88">D69+F69+G69+E69+C69</f>
        <v>13067.31</v>
      </c>
      <c r="J69" s="3"/>
      <c r="L69" s="3"/>
      <c r="M69" s="3"/>
    </row>
    <row r="70" spans="1:13" ht="13.5" thickBot="1">
      <c r="A70" s="28" t="s">
        <v>135</v>
      </c>
      <c r="B70" s="30" t="s">
        <v>136</v>
      </c>
      <c r="C70" s="20">
        <v>24404.71</v>
      </c>
      <c r="D70" s="86">
        <v>0</v>
      </c>
      <c r="E70" s="72">
        <v>17.08</v>
      </c>
      <c r="F70" s="15">
        <v>2434.4200000000005</v>
      </c>
      <c r="G70" s="21">
        <v>0</v>
      </c>
      <c r="H70" s="17">
        <f t="shared" si="1"/>
        <v>26856.21</v>
      </c>
      <c r="J70" s="3"/>
      <c r="L70" s="3"/>
      <c r="M70" s="3"/>
    </row>
    <row r="71" spans="1:13" ht="13.5" thickBot="1">
      <c r="A71" s="26" t="s">
        <v>137</v>
      </c>
      <c r="B71" s="27" t="s">
        <v>138</v>
      </c>
      <c r="C71" s="20">
        <v>24745.43</v>
      </c>
      <c r="D71" s="86">
        <v>0</v>
      </c>
      <c r="E71" s="61">
        <v>44.34</v>
      </c>
      <c r="F71" s="15">
        <v>1686.83</v>
      </c>
      <c r="G71" s="21">
        <v>10573.36</v>
      </c>
      <c r="H71" s="17">
        <f t="shared" si="1"/>
        <v>37049.96</v>
      </c>
      <c r="J71" s="3"/>
      <c r="L71" s="3"/>
      <c r="M71" s="3"/>
    </row>
    <row r="72" spans="1:13" ht="13.5" thickBot="1">
      <c r="A72" s="26" t="s">
        <v>139</v>
      </c>
      <c r="B72" s="27" t="s">
        <v>140</v>
      </c>
      <c r="C72" s="20">
        <v>36789.92</v>
      </c>
      <c r="D72" s="86">
        <v>0</v>
      </c>
      <c r="E72" s="61">
        <v>22.31</v>
      </c>
      <c r="F72" s="73">
        <v>838.56</v>
      </c>
      <c r="G72" s="74">
        <v>1152.82</v>
      </c>
      <c r="H72" s="17">
        <f t="shared" si="1"/>
        <v>38803.61</v>
      </c>
      <c r="J72" s="3"/>
      <c r="L72" s="3"/>
      <c r="M72" s="3"/>
    </row>
    <row r="73" spans="1:13" ht="13.5" thickBot="1">
      <c r="A73" s="26" t="s">
        <v>141</v>
      </c>
      <c r="B73" s="27" t="s">
        <v>142</v>
      </c>
      <c r="C73" s="20">
        <v>53676.61</v>
      </c>
      <c r="D73" s="86">
        <v>0</v>
      </c>
      <c r="E73" s="61">
        <v>30.67</v>
      </c>
      <c r="F73" s="15">
        <v>1574.8399999999995</v>
      </c>
      <c r="G73" s="21">
        <v>2848.02</v>
      </c>
      <c r="H73" s="17">
        <f t="shared" si="1"/>
        <v>58130.14</v>
      </c>
      <c r="J73" s="3"/>
      <c r="L73" s="3"/>
      <c r="M73" s="3"/>
    </row>
    <row r="74" spans="1:13" ht="13.5" thickBot="1">
      <c r="A74" s="26" t="s">
        <v>143</v>
      </c>
      <c r="B74" s="27" t="s">
        <v>144</v>
      </c>
      <c r="C74" s="20">
        <v>205.93</v>
      </c>
      <c r="D74" s="86">
        <v>0</v>
      </c>
      <c r="E74" s="61">
        <v>19.35</v>
      </c>
      <c r="F74" s="15">
        <v>1642.9199999999998</v>
      </c>
      <c r="G74" s="21">
        <v>0</v>
      </c>
      <c r="H74" s="17">
        <f t="shared" si="1"/>
        <v>1868.1999999999998</v>
      </c>
      <c r="J74" s="3"/>
      <c r="L74" s="3"/>
      <c r="M74" s="3"/>
    </row>
    <row r="75" spans="1:13" ht="13.5" thickBot="1">
      <c r="A75" s="26" t="s">
        <v>145</v>
      </c>
      <c r="B75" s="27" t="s">
        <v>146</v>
      </c>
      <c r="C75" s="20">
        <v>24368.65</v>
      </c>
      <c r="D75" s="86">
        <v>0</v>
      </c>
      <c r="E75" s="61">
        <v>85.68999999999983</v>
      </c>
      <c r="F75" s="15">
        <v>886.89</v>
      </c>
      <c r="G75" s="21">
        <v>0</v>
      </c>
      <c r="H75" s="17">
        <f t="shared" si="1"/>
        <v>25341.23</v>
      </c>
      <c r="J75" s="3"/>
      <c r="L75" s="3"/>
      <c r="M75" s="3"/>
    </row>
    <row r="76" spans="1:13" ht="13.5" thickBot="1">
      <c r="A76" s="31" t="s">
        <v>147</v>
      </c>
      <c r="B76" s="32" t="s">
        <v>148</v>
      </c>
      <c r="C76" s="20">
        <v>18795.04</v>
      </c>
      <c r="D76" s="86">
        <v>0</v>
      </c>
      <c r="E76" s="61">
        <v>65.29</v>
      </c>
      <c r="F76" s="15">
        <v>278.35</v>
      </c>
      <c r="G76" s="21">
        <v>0</v>
      </c>
      <c r="H76" s="17">
        <f t="shared" si="1"/>
        <v>19138.68</v>
      </c>
      <c r="J76" s="3"/>
      <c r="L76" s="3"/>
      <c r="M76" s="3"/>
    </row>
    <row r="77" spans="1:13" s="76" customFormat="1" ht="13.5" thickBot="1">
      <c r="A77" s="79" t="s">
        <v>149</v>
      </c>
      <c r="B77" s="80" t="s">
        <v>150</v>
      </c>
      <c r="C77" s="89">
        <v>1559.05</v>
      </c>
      <c r="D77" s="87">
        <v>0</v>
      </c>
      <c r="E77" s="75">
        <v>0</v>
      </c>
      <c r="F77" s="75">
        <v>0</v>
      </c>
      <c r="G77" s="21">
        <v>0</v>
      </c>
      <c r="H77" s="17">
        <f t="shared" si="1"/>
        <v>1559.05</v>
      </c>
      <c r="I77" s="75"/>
      <c r="J77" s="75"/>
      <c r="L77" s="75"/>
      <c r="M77" s="75"/>
    </row>
    <row r="78" spans="1:13" ht="13.5" thickBot="1">
      <c r="A78" s="31" t="s">
        <v>151</v>
      </c>
      <c r="B78" s="30" t="s">
        <v>152</v>
      </c>
      <c r="C78" s="20">
        <v>33971.85</v>
      </c>
      <c r="D78" s="86">
        <v>0</v>
      </c>
      <c r="E78" s="61">
        <v>145.55</v>
      </c>
      <c r="F78" s="15">
        <v>1527.2899999999997</v>
      </c>
      <c r="G78" s="21">
        <v>3347.26</v>
      </c>
      <c r="H78" s="17">
        <f t="shared" si="1"/>
        <v>38991.95</v>
      </c>
      <c r="J78" s="3"/>
      <c r="L78" s="3"/>
      <c r="M78" s="3"/>
    </row>
    <row r="79" spans="1:13" ht="13.5" thickBot="1">
      <c r="A79" s="35" t="s">
        <v>153</v>
      </c>
      <c r="B79" s="36" t="s">
        <v>154</v>
      </c>
      <c r="C79" s="20">
        <v>145021.45</v>
      </c>
      <c r="D79" s="86">
        <v>350.12</v>
      </c>
      <c r="E79" s="61">
        <v>476.39</v>
      </c>
      <c r="F79" s="15">
        <v>3978.439999999999</v>
      </c>
      <c r="G79" s="21">
        <v>7485.24</v>
      </c>
      <c r="H79" s="17">
        <f t="shared" si="1"/>
        <v>157311.64</v>
      </c>
      <c r="J79" s="3"/>
      <c r="L79" s="3"/>
      <c r="M79" s="3"/>
    </row>
    <row r="80" spans="1:12" ht="13.5" thickBot="1">
      <c r="A80" s="37" t="s">
        <v>155</v>
      </c>
      <c r="B80" s="38" t="s">
        <v>156</v>
      </c>
      <c r="C80" s="20">
        <v>16170.75</v>
      </c>
      <c r="D80" s="86">
        <v>0</v>
      </c>
      <c r="E80" s="75">
        <v>107.51</v>
      </c>
      <c r="F80" s="15">
        <v>706.1700000000001</v>
      </c>
      <c r="G80" s="21">
        <v>0</v>
      </c>
      <c r="H80" s="17">
        <f t="shared" si="1"/>
        <v>16984.43</v>
      </c>
      <c r="J80" s="3"/>
      <c r="L80" s="3"/>
    </row>
    <row r="81" spans="1:12" ht="13.5" thickBot="1">
      <c r="A81" s="35" t="s">
        <v>157</v>
      </c>
      <c r="B81" s="27" t="s">
        <v>158</v>
      </c>
      <c r="C81" s="20">
        <v>4407.91</v>
      </c>
      <c r="D81" s="86">
        <v>0</v>
      </c>
      <c r="E81" s="61">
        <v>0</v>
      </c>
      <c r="F81" s="75">
        <v>0</v>
      </c>
      <c r="G81" s="21">
        <v>0</v>
      </c>
      <c r="H81" s="17">
        <f t="shared" si="1"/>
        <v>4407.91</v>
      </c>
      <c r="J81" s="3"/>
      <c r="L81" s="3"/>
    </row>
    <row r="82" spans="1:12" ht="13.5" thickBot="1">
      <c r="A82" s="41" t="s">
        <v>159</v>
      </c>
      <c r="B82" s="29" t="s">
        <v>160</v>
      </c>
      <c r="C82" s="20">
        <v>32789.49</v>
      </c>
      <c r="D82" s="86">
        <v>0</v>
      </c>
      <c r="E82" s="61">
        <v>52.61999999999989</v>
      </c>
      <c r="F82" s="15">
        <v>742.3199999999999</v>
      </c>
      <c r="G82" s="21">
        <v>6355.7</v>
      </c>
      <c r="H82" s="17">
        <f t="shared" si="1"/>
        <v>39940.13</v>
      </c>
      <c r="J82" s="3"/>
      <c r="L82" s="3"/>
    </row>
    <row r="83" spans="1:12" ht="13.5" thickBot="1">
      <c r="A83" s="41" t="s">
        <v>161</v>
      </c>
      <c r="B83" s="42" t="s">
        <v>162</v>
      </c>
      <c r="C83" s="20">
        <v>20411.45</v>
      </c>
      <c r="D83" s="86">
        <v>0</v>
      </c>
      <c r="E83" s="72">
        <v>27.95</v>
      </c>
      <c r="F83" s="15">
        <v>1366.2699999999998</v>
      </c>
      <c r="G83" s="21">
        <v>11128.29</v>
      </c>
      <c r="H83" s="17">
        <f t="shared" si="1"/>
        <v>32933.96000000001</v>
      </c>
      <c r="J83" s="3"/>
      <c r="L83" s="3"/>
    </row>
    <row r="84" spans="1:12" ht="13.5" thickBot="1">
      <c r="A84" s="41" t="s">
        <v>163</v>
      </c>
      <c r="B84" s="43" t="s">
        <v>164</v>
      </c>
      <c r="C84" s="20">
        <v>8385.51</v>
      </c>
      <c r="D84" s="86">
        <v>0</v>
      </c>
      <c r="E84" s="62">
        <v>40.51</v>
      </c>
      <c r="F84" s="15">
        <v>745.84</v>
      </c>
      <c r="G84" s="21">
        <v>1653.23</v>
      </c>
      <c r="H84" s="17">
        <f t="shared" si="1"/>
        <v>10825.09</v>
      </c>
      <c r="J84" s="3"/>
      <c r="L84" s="3"/>
    </row>
    <row r="85" spans="1:12" ht="13.5" thickBot="1">
      <c r="A85" s="44" t="s">
        <v>165</v>
      </c>
      <c r="B85" s="45" t="s">
        <v>166</v>
      </c>
      <c r="C85" s="20">
        <v>11412.83</v>
      </c>
      <c r="D85" s="86">
        <v>0</v>
      </c>
      <c r="E85" s="62">
        <v>59.65</v>
      </c>
      <c r="F85" s="73">
        <v>1426.9</v>
      </c>
      <c r="G85" s="74">
        <v>151.96</v>
      </c>
      <c r="H85" s="17">
        <f t="shared" si="1"/>
        <v>13051.34</v>
      </c>
      <c r="J85" s="3"/>
      <c r="L85" s="3"/>
    </row>
    <row r="86" spans="1:12" ht="13.5" thickBot="1">
      <c r="A86" s="44" t="s">
        <v>167</v>
      </c>
      <c r="B86" s="46" t="s">
        <v>168</v>
      </c>
      <c r="C86" s="20">
        <v>5363.98</v>
      </c>
      <c r="D86" s="86">
        <v>0</v>
      </c>
      <c r="E86" s="62">
        <v>11.66</v>
      </c>
      <c r="F86" s="15">
        <v>96.23</v>
      </c>
      <c r="G86" s="21">
        <v>0</v>
      </c>
      <c r="H86" s="17">
        <f t="shared" si="1"/>
        <v>5471.87</v>
      </c>
      <c r="J86" s="3"/>
      <c r="L86" s="3"/>
    </row>
    <row r="87" spans="1:12" ht="13.5" thickBot="1">
      <c r="A87" s="44" t="s">
        <v>191</v>
      </c>
      <c r="B87" s="56" t="s">
        <v>192</v>
      </c>
      <c r="C87" s="20">
        <v>95.22</v>
      </c>
      <c r="D87" s="88">
        <v>0</v>
      </c>
      <c r="E87" s="63">
        <v>0</v>
      </c>
      <c r="F87" s="15">
        <v>33.27</v>
      </c>
      <c r="G87" s="21">
        <v>0</v>
      </c>
      <c r="H87" s="17">
        <f t="shared" si="1"/>
        <v>128.49</v>
      </c>
      <c r="J87" s="3"/>
      <c r="L87" s="3"/>
    </row>
    <row r="88" spans="1:12" ht="13.5" thickBot="1">
      <c r="A88" s="50"/>
      <c r="B88" s="50" t="s">
        <v>169</v>
      </c>
      <c r="C88" s="20">
        <f>SUM(C4:C87)</f>
        <v>6454768.079999997</v>
      </c>
      <c r="D88" s="59">
        <v>10772.05</v>
      </c>
      <c r="E88" s="61">
        <f>SUM(E4:E87)</f>
        <v>13149.540000000005</v>
      </c>
      <c r="F88" s="15">
        <v>545997.8799999994</v>
      </c>
      <c r="G88" s="39">
        <v>1420966.88</v>
      </c>
      <c r="H88" s="17">
        <f t="shared" si="1"/>
        <v>8445654.429999996</v>
      </c>
      <c r="J88" s="3"/>
      <c r="L88" s="3"/>
    </row>
    <row r="94" ht="12.75">
      <c r="H94" s="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F92" sqref="F92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3" customWidth="1"/>
    <col min="4" max="4" width="14.7109375" style="3" customWidth="1"/>
    <col min="5" max="5" width="12.8515625" style="3" customWidth="1"/>
    <col min="6" max="6" width="14.140625" style="3" customWidth="1"/>
    <col min="7" max="7" width="13.7109375" style="3" customWidth="1"/>
    <col min="8" max="8" width="15.7109375" style="2" customWidth="1"/>
    <col min="9" max="9" width="12.421875" style="3" customWidth="1"/>
    <col min="10" max="10" width="13.7109375" style="0" hidden="1" customWidth="1"/>
    <col min="11" max="11" width="12.8515625" style="0" hidden="1" customWidth="1"/>
    <col min="12" max="12" width="15.57421875" style="0" customWidth="1"/>
    <col min="13" max="13" width="12.140625" style="0" customWidth="1"/>
  </cols>
  <sheetData>
    <row r="1" spans="1:6" ht="13.5" thickBot="1">
      <c r="A1" s="1" t="s">
        <v>0</v>
      </c>
      <c r="C1" s="2" t="s">
        <v>200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5"/>
      <c r="D2" s="125"/>
      <c r="E2" s="125"/>
      <c r="F2" s="126"/>
      <c r="G2" s="126"/>
      <c r="H2" s="127"/>
    </row>
    <row r="3" spans="1:9" s="11" customFormat="1" ht="48.75" customHeight="1" thickBot="1">
      <c r="A3" s="6"/>
      <c r="B3" s="7"/>
      <c r="C3" s="8" t="s">
        <v>201</v>
      </c>
      <c r="D3" s="55" t="s">
        <v>203</v>
      </c>
      <c r="E3" s="55" t="s">
        <v>204</v>
      </c>
      <c r="F3" s="9" t="s">
        <v>205</v>
      </c>
      <c r="G3" s="9" t="s">
        <v>206</v>
      </c>
      <c r="H3" s="9" t="s">
        <v>202</v>
      </c>
      <c r="I3" s="10"/>
    </row>
    <row r="4" spans="1:13" ht="13.5" thickBot="1">
      <c r="A4" s="12" t="s">
        <v>3</v>
      </c>
      <c r="B4" s="13" t="s">
        <v>4</v>
      </c>
      <c r="C4" s="20">
        <v>21989.14</v>
      </c>
      <c r="D4" s="86">
        <v>0</v>
      </c>
      <c r="E4" s="3">
        <f aca="true" t="shared" si="0" ref="E4:E45">J4+K4</f>
        <v>1200.61</v>
      </c>
      <c r="F4" s="15">
        <v>1034.02</v>
      </c>
      <c r="G4" s="16">
        <v>1023.22</v>
      </c>
      <c r="H4" s="17">
        <f>C4+D4+E4+F4+G4</f>
        <v>25246.99</v>
      </c>
      <c r="J4" s="3">
        <v>550.56</v>
      </c>
      <c r="K4">
        <v>650.05</v>
      </c>
      <c r="M4" s="3"/>
    </row>
    <row r="5" spans="1:13" ht="13.5" thickBot="1">
      <c r="A5" s="18" t="s">
        <v>5</v>
      </c>
      <c r="B5" s="19" t="s">
        <v>6</v>
      </c>
      <c r="C5" s="20">
        <f>8080.35-14.03</f>
        <v>8066.320000000001</v>
      </c>
      <c r="D5" s="86">
        <v>0</v>
      </c>
      <c r="E5" s="3">
        <f t="shared" si="0"/>
        <v>620.35</v>
      </c>
      <c r="F5" s="15">
        <v>183.59</v>
      </c>
      <c r="G5" s="21">
        <v>0</v>
      </c>
      <c r="H5" s="17">
        <f aca="true" t="shared" si="1" ref="H5:H68">C5+D5+E5+F5+G5</f>
        <v>8870.26</v>
      </c>
      <c r="J5" s="3">
        <v>414.57</v>
      </c>
      <c r="K5">
        <v>205.78</v>
      </c>
      <c r="M5" s="3"/>
    </row>
    <row r="6" spans="1:13" ht="13.5" thickBot="1">
      <c r="A6" s="18" t="s">
        <v>7</v>
      </c>
      <c r="B6" s="19" t="s">
        <v>8</v>
      </c>
      <c r="C6" s="20">
        <v>28431.65</v>
      </c>
      <c r="D6" s="86">
        <v>0</v>
      </c>
      <c r="E6" s="3">
        <f t="shared" si="0"/>
        <v>2230.01</v>
      </c>
      <c r="F6" s="15">
        <v>1287.84</v>
      </c>
      <c r="G6" s="21">
        <v>0</v>
      </c>
      <c r="H6" s="17">
        <f t="shared" si="1"/>
        <v>31949.500000000004</v>
      </c>
      <c r="J6" s="3">
        <v>1201.29</v>
      </c>
      <c r="K6">
        <v>1028.72</v>
      </c>
      <c r="M6" s="3"/>
    </row>
    <row r="7" spans="1:13" ht="13.5" thickBot="1">
      <c r="A7" s="18" t="s">
        <v>9</v>
      </c>
      <c r="B7" s="19" t="s">
        <v>10</v>
      </c>
      <c r="C7" s="20">
        <v>30177.04</v>
      </c>
      <c r="D7" s="86">
        <v>0</v>
      </c>
      <c r="E7" s="3">
        <f t="shared" si="0"/>
        <v>1366.52</v>
      </c>
      <c r="F7" s="15">
        <v>628.8299999999999</v>
      </c>
      <c r="G7" s="21">
        <v>0</v>
      </c>
      <c r="H7" s="17">
        <f t="shared" si="1"/>
        <v>32172.39</v>
      </c>
      <c r="J7" s="3">
        <v>810.46</v>
      </c>
      <c r="K7">
        <v>556.06</v>
      </c>
      <c r="M7" s="3"/>
    </row>
    <row r="8" spans="1:13" ht="13.5" thickBot="1">
      <c r="A8" s="18" t="s">
        <v>11</v>
      </c>
      <c r="B8" s="19" t="s">
        <v>12</v>
      </c>
      <c r="C8" s="20">
        <v>461348.05</v>
      </c>
      <c r="D8" s="86">
        <v>653.56</v>
      </c>
      <c r="E8" s="3">
        <f t="shared" si="0"/>
        <v>22226.86</v>
      </c>
      <c r="F8" s="15">
        <v>34128.34000000002</v>
      </c>
      <c r="G8" s="21">
        <v>16854.77</v>
      </c>
      <c r="H8" s="17">
        <f t="shared" si="1"/>
        <v>535211.58</v>
      </c>
      <c r="J8" s="3">
        <v>11517.970000000001</v>
      </c>
      <c r="K8">
        <v>10708.89</v>
      </c>
      <c r="M8" s="3"/>
    </row>
    <row r="9" spans="1:13" ht="13.5" thickBot="1">
      <c r="A9" s="18" t="s">
        <v>13</v>
      </c>
      <c r="B9" s="19" t="s">
        <v>14</v>
      </c>
      <c r="C9" s="20">
        <v>11240.34</v>
      </c>
      <c r="D9" s="86">
        <v>0</v>
      </c>
      <c r="E9" s="3">
        <f t="shared" si="0"/>
        <v>308.49</v>
      </c>
      <c r="F9" s="15">
        <v>6305.95</v>
      </c>
      <c r="G9" s="21">
        <v>3540.15</v>
      </c>
      <c r="H9" s="17">
        <f t="shared" si="1"/>
        <v>21394.93</v>
      </c>
      <c r="J9" s="3">
        <v>185.17</v>
      </c>
      <c r="K9">
        <v>123.32</v>
      </c>
      <c r="M9" s="3"/>
    </row>
    <row r="10" spans="1:13" ht="13.5" thickBot="1">
      <c r="A10" s="18" t="s">
        <v>15</v>
      </c>
      <c r="B10" s="19" t="s">
        <v>16</v>
      </c>
      <c r="C10" s="20">
        <v>27927.04</v>
      </c>
      <c r="D10" s="86">
        <v>0</v>
      </c>
      <c r="E10" s="3">
        <f t="shared" si="0"/>
        <v>967.71</v>
      </c>
      <c r="F10" s="15">
        <v>1466.9099999999992</v>
      </c>
      <c r="G10" s="21">
        <v>0</v>
      </c>
      <c r="H10" s="17">
        <f t="shared" si="1"/>
        <v>30361.66</v>
      </c>
      <c r="J10" s="3">
        <v>363.32</v>
      </c>
      <c r="K10">
        <v>604.39</v>
      </c>
      <c r="M10" s="3"/>
    </row>
    <row r="11" spans="1:13" ht="13.5" thickBot="1">
      <c r="A11" s="18" t="s">
        <v>17</v>
      </c>
      <c r="B11" s="19" t="s">
        <v>18</v>
      </c>
      <c r="C11" s="20">
        <v>28997.33</v>
      </c>
      <c r="D11" s="86">
        <v>326.78</v>
      </c>
      <c r="E11" s="3">
        <f t="shared" si="0"/>
        <v>318.86</v>
      </c>
      <c r="F11" s="15">
        <v>2102.96</v>
      </c>
      <c r="G11" s="21">
        <v>0</v>
      </c>
      <c r="H11" s="17">
        <f t="shared" si="1"/>
        <v>31745.93</v>
      </c>
      <c r="J11" s="3">
        <v>200.65</v>
      </c>
      <c r="K11">
        <v>118.21</v>
      </c>
      <c r="M11" s="3"/>
    </row>
    <row r="12" spans="1:13" ht="13.5" thickBot="1">
      <c r="A12" s="18" t="s">
        <v>19</v>
      </c>
      <c r="B12" s="19" t="s">
        <v>20</v>
      </c>
      <c r="C12" s="20">
        <f>52247.05-3.27</f>
        <v>52243.780000000006</v>
      </c>
      <c r="D12" s="86">
        <v>326.78</v>
      </c>
      <c r="E12" s="3">
        <f t="shared" si="0"/>
        <v>1073.3500000000001</v>
      </c>
      <c r="F12" s="15">
        <v>1300.13</v>
      </c>
      <c r="G12" s="21">
        <v>1099.04</v>
      </c>
      <c r="H12" s="17">
        <f t="shared" si="1"/>
        <v>56043.08</v>
      </c>
      <c r="J12" s="3">
        <v>563.69</v>
      </c>
      <c r="K12">
        <v>509.66</v>
      </c>
      <c r="M12" s="3"/>
    </row>
    <row r="13" spans="1:13" ht="13.5" thickBot="1">
      <c r="A13" s="18" t="s">
        <v>21</v>
      </c>
      <c r="B13" s="19" t="s">
        <v>22</v>
      </c>
      <c r="C13" s="20">
        <v>36407.41</v>
      </c>
      <c r="D13" s="86">
        <v>0</v>
      </c>
      <c r="E13" s="3">
        <f t="shared" si="0"/>
        <v>1897.4</v>
      </c>
      <c r="F13" s="15">
        <v>1731.6499999999992</v>
      </c>
      <c r="G13" s="21">
        <v>0</v>
      </c>
      <c r="H13" s="17">
        <f t="shared" si="1"/>
        <v>40036.46000000001</v>
      </c>
      <c r="J13" s="3">
        <v>823.97</v>
      </c>
      <c r="K13">
        <v>1073.43</v>
      </c>
      <c r="M13" s="3"/>
    </row>
    <row r="14" spans="1:13" ht="13.5" thickBot="1">
      <c r="A14" s="18" t="s">
        <v>23</v>
      </c>
      <c r="B14" s="19" t="s">
        <v>24</v>
      </c>
      <c r="C14" s="20">
        <v>281661.01</v>
      </c>
      <c r="D14" s="86">
        <v>0</v>
      </c>
      <c r="E14" s="3">
        <f t="shared" si="0"/>
        <v>2881.8500000000004</v>
      </c>
      <c r="F14" s="15">
        <v>27270.500000000015</v>
      </c>
      <c r="G14" s="21">
        <v>143402.12</v>
      </c>
      <c r="H14" s="17">
        <f t="shared" si="1"/>
        <v>455215.48</v>
      </c>
      <c r="J14" s="3">
        <v>1302.47</v>
      </c>
      <c r="K14">
        <v>1579.38</v>
      </c>
      <c r="M14" s="3"/>
    </row>
    <row r="15" spans="1:13" ht="13.5" thickBot="1">
      <c r="A15" s="18" t="s">
        <v>25</v>
      </c>
      <c r="B15" s="19" t="s">
        <v>26</v>
      </c>
      <c r="C15" s="20">
        <f>53980.47-4.45</f>
        <v>53976.020000000004</v>
      </c>
      <c r="D15" s="86">
        <v>326.78</v>
      </c>
      <c r="E15" s="3">
        <f t="shared" si="0"/>
        <v>1515.17</v>
      </c>
      <c r="F15" s="15">
        <v>1601.1499999999999</v>
      </c>
      <c r="G15" s="21">
        <v>0</v>
      </c>
      <c r="H15" s="17">
        <f t="shared" si="1"/>
        <v>57419.12</v>
      </c>
      <c r="J15" s="3">
        <v>785.3</v>
      </c>
      <c r="K15">
        <v>729.87</v>
      </c>
      <c r="M15" s="3"/>
    </row>
    <row r="16" spans="1:13" ht="13.5" thickBot="1">
      <c r="A16" s="18" t="s">
        <v>27</v>
      </c>
      <c r="B16" s="19" t="s">
        <v>28</v>
      </c>
      <c r="C16" s="20">
        <v>41562.46</v>
      </c>
      <c r="D16" s="86">
        <v>326.78</v>
      </c>
      <c r="E16" s="3">
        <f t="shared" si="0"/>
        <v>692.19</v>
      </c>
      <c r="F16" s="15">
        <v>2540.86</v>
      </c>
      <c r="G16" s="21">
        <v>24714.96</v>
      </c>
      <c r="H16" s="17">
        <f t="shared" si="1"/>
        <v>69837.25</v>
      </c>
      <c r="J16" s="3">
        <v>448.17</v>
      </c>
      <c r="K16">
        <v>244.02</v>
      </c>
      <c r="M16" s="3"/>
    </row>
    <row r="17" spans="1:13" ht="13.5" thickBot="1">
      <c r="A17" s="18" t="s">
        <v>29</v>
      </c>
      <c r="B17" s="19" t="s">
        <v>30</v>
      </c>
      <c r="C17" s="20">
        <v>94938.69</v>
      </c>
      <c r="D17" s="86">
        <v>0</v>
      </c>
      <c r="E17" s="3">
        <f t="shared" si="0"/>
        <v>7943.219999999999</v>
      </c>
      <c r="F17" s="15">
        <v>4223.51</v>
      </c>
      <c r="G17" s="21">
        <v>15611.73</v>
      </c>
      <c r="H17" s="17">
        <f t="shared" si="1"/>
        <v>122717.15</v>
      </c>
      <c r="J17" s="3">
        <v>4108.08</v>
      </c>
      <c r="K17">
        <v>3835.14</v>
      </c>
      <c r="M17" s="3"/>
    </row>
    <row r="18" spans="1:13" ht="13.5" thickBot="1">
      <c r="A18" s="18" t="s">
        <v>31</v>
      </c>
      <c r="B18" s="19" t="s">
        <v>32</v>
      </c>
      <c r="C18" s="20">
        <f>44873.54-19.58</f>
        <v>44853.96</v>
      </c>
      <c r="D18" s="86">
        <v>0</v>
      </c>
      <c r="E18" s="3">
        <f t="shared" si="0"/>
        <v>4485.41</v>
      </c>
      <c r="F18" s="15">
        <v>1080.01</v>
      </c>
      <c r="G18" s="21">
        <v>0</v>
      </c>
      <c r="H18" s="17">
        <f t="shared" si="1"/>
        <v>50419.38</v>
      </c>
      <c r="J18" s="3">
        <v>2400.91</v>
      </c>
      <c r="K18">
        <v>2084.5</v>
      </c>
      <c r="M18" s="3"/>
    </row>
    <row r="19" spans="1:13" ht="13.5" thickBot="1">
      <c r="A19" s="18" t="s">
        <v>33</v>
      </c>
      <c r="B19" s="19" t="s">
        <v>34</v>
      </c>
      <c r="C19" s="20">
        <v>68409.57</v>
      </c>
      <c r="D19" s="86">
        <v>0</v>
      </c>
      <c r="E19" s="3">
        <f t="shared" si="0"/>
        <v>6619.98</v>
      </c>
      <c r="F19" s="15">
        <v>1997.2599999999998</v>
      </c>
      <c r="G19" s="21">
        <v>1034.7</v>
      </c>
      <c r="H19" s="17">
        <f t="shared" si="1"/>
        <v>78061.51</v>
      </c>
      <c r="J19" s="3">
        <v>3248.8599999999997</v>
      </c>
      <c r="K19">
        <v>3371.12</v>
      </c>
      <c r="M19" s="3"/>
    </row>
    <row r="20" spans="1:13" ht="13.5" thickBot="1">
      <c r="A20" s="18" t="s">
        <v>35</v>
      </c>
      <c r="B20" s="19" t="s">
        <v>36</v>
      </c>
      <c r="C20" s="20">
        <v>80765.44</v>
      </c>
      <c r="D20" s="86">
        <v>350.12</v>
      </c>
      <c r="E20" s="3">
        <f t="shared" si="0"/>
        <v>1205.49</v>
      </c>
      <c r="F20" s="15">
        <v>3635.9199999999996</v>
      </c>
      <c r="G20" s="21">
        <v>14446.34</v>
      </c>
      <c r="H20" s="17">
        <f t="shared" si="1"/>
        <v>100403.31</v>
      </c>
      <c r="J20" s="3">
        <v>617.95</v>
      </c>
      <c r="K20">
        <v>587.54</v>
      </c>
      <c r="M20" s="3"/>
    </row>
    <row r="21" spans="1:13" ht="13.5" thickBot="1">
      <c r="A21" s="18" t="s">
        <v>37</v>
      </c>
      <c r="B21" s="19" t="s">
        <v>38</v>
      </c>
      <c r="C21" s="20">
        <v>49433.67</v>
      </c>
      <c r="D21" s="86">
        <v>0</v>
      </c>
      <c r="E21" s="3">
        <f t="shared" si="0"/>
        <v>606.8199999999999</v>
      </c>
      <c r="F21" s="15">
        <v>2215.37</v>
      </c>
      <c r="G21" s="21">
        <v>9803.59</v>
      </c>
      <c r="H21" s="17">
        <f t="shared" si="1"/>
        <v>62059.45</v>
      </c>
      <c r="J21" s="3">
        <v>247.55</v>
      </c>
      <c r="K21">
        <v>359.27</v>
      </c>
      <c r="M21" s="3"/>
    </row>
    <row r="22" spans="1:13" ht="13.5" thickBot="1">
      <c r="A22" s="18" t="s">
        <v>39</v>
      </c>
      <c r="B22" s="19" t="s">
        <v>40</v>
      </c>
      <c r="C22" s="20">
        <v>312115.87</v>
      </c>
      <c r="D22" s="86">
        <v>0</v>
      </c>
      <c r="E22" s="3">
        <f t="shared" si="0"/>
        <v>883.61</v>
      </c>
      <c r="F22" s="15">
        <v>18845.710000000014</v>
      </c>
      <c r="G22" s="21">
        <v>111243.47</v>
      </c>
      <c r="H22" s="17">
        <f t="shared" si="1"/>
        <v>443088.66000000003</v>
      </c>
      <c r="J22" s="3">
        <v>444.33000000000004</v>
      </c>
      <c r="K22">
        <v>439.28</v>
      </c>
      <c r="M22" s="3"/>
    </row>
    <row r="23" spans="1:13" ht="13.5" thickBot="1">
      <c r="A23" s="18" t="s">
        <v>41</v>
      </c>
      <c r="B23" s="19" t="s">
        <v>42</v>
      </c>
      <c r="C23" s="20">
        <v>247451.02</v>
      </c>
      <c r="D23" s="86">
        <v>653.56</v>
      </c>
      <c r="E23" s="3">
        <f t="shared" si="0"/>
        <v>6780.299999999999</v>
      </c>
      <c r="F23" s="15">
        <v>16491.870000000014</v>
      </c>
      <c r="G23" s="21">
        <v>27899.35</v>
      </c>
      <c r="H23" s="17">
        <f t="shared" si="1"/>
        <v>299276.1</v>
      </c>
      <c r="J23" s="3">
        <v>3202.74</v>
      </c>
      <c r="K23">
        <v>3577.56</v>
      </c>
      <c r="M23" s="3"/>
    </row>
    <row r="24" spans="1:13" ht="13.5" thickBot="1">
      <c r="A24" s="18" t="s">
        <v>43</v>
      </c>
      <c r="B24" s="19" t="s">
        <v>44</v>
      </c>
      <c r="C24" s="20">
        <v>990304.36</v>
      </c>
      <c r="D24" s="86">
        <v>980.34</v>
      </c>
      <c r="E24" s="3">
        <f t="shared" si="0"/>
        <v>39805.86</v>
      </c>
      <c r="F24" s="15">
        <v>96805.85000000021</v>
      </c>
      <c r="G24" s="21">
        <v>248067.29000000065</v>
      </c>
      <c r="H24" s="17">
        <f t="shared" si="1"/>
        <v>1375963.700000001</v>
      </c>
      <c r="J24" s="3">
        <v>20565.899999999998</v>
      </c>
      <c r="K24">
        <v>19239.96</v>
      </c>
      <c r="M24" s="3"/>
    </row>
    <row r="25" spans="1:13" ht="13.5" thickBot="1">
      <c r="A25" s="18" t="s">
        <v>45</v>
      </c>
      <c r="B25" s="19" t="s">
        <v>46</v>
      </c>
      <c r="C25" s="20">
        <v>143691.18</v>
      </c>
      <c r="D25" s="86">
        <v>653.56</v>
      </c>
      <c r="E25" s="3">
        <f t="shared" si="0"/>
        <v>2706.44</v>
      </c>
      <c r="F25" s="15">
        <v>11939.740000000002</v>
      </c>
      <c r="G25" s="21">
        <v>27297.19</v>
      </c>
      <c r="H25" s="17">
        <f t="shared" si="1"/>
        <v>186288.11</v>
      </c>
      <c r="J25" s="3">
        <v>1522.88</v>
      </c>
      <c r="K25">
        <v>1183.56</v>
      </c>
      <c r="M25" s="3"/>
    </row>
    <row r="26" spans="1:13" ht="13.5" thickBot="1">
      <c r="A26" s="18" t="s">
        <v>47</v>
      </c>
      <c r="B26" s="19" t="s">
        <v>48</v>
      </c>
      <c r="C26" s="20">
        <v>87483.08</v>
      </c>
      <c r="D26" s="86">
        <v>326.78</v>
      </c>
      <c r="E26" s="3">
        <f t="shared" si="0"/>
        <v>9992.89</v>
      </c>
      <c r="F26" s="15">
        <v>5332.440000000002</v>
      </c>
      <c r="G26" s="21">
        <v>1199.81</v>
      </c>
      <c r="H26" s="17">
        <f t="shared" si="1"/>
        <v>104335</v>
      </c>
      <c r="J26" s="3">
        <v>5040.8099999999995</v>
      </c>
      <c r="K26">
        <v>4952.08</v>
      </c>
      <c r="M26" s="3"/>
    </row>
    <row r="27" spans="1:13" ht="13.5" thickBot="1">
      <c r="A27" s="18" t="s">
        <v>49</v>
      </c>
      <c r="B27" s="19" t="s">
        <v>50</v>
      </c>
      <c r="C27" s="20">
        <v>31984.93</v>
      </c>
      <c r="D27" s="86">
        <v>0</v>
      </c>
      <c r="E27" s="3">
        <f t="shared" si="0"/>
        <v>2141.6</v>
      </c>
      <c r="F27" s="15">
        <v>598.89</v>
      </c>
      <c r="G27" s="21">
        <v>0</v>
      </c>
      <c r="H27" s="17">
        <f t="shared" si="1"/>
        <v>34725.42</v>
      </c>
      <c r="J27" s="3">
        <v>1158.19</v>
      </c>
      <c r="K27">
        <v>983.41</v>
      </c>
      <c r="M27" s="3"/>
    </row>
    <row r="28" spans="1:13" ht="13.5" thickBot="1">
      <c r="A28" s="18" t="s">
        <v>51</v>
      </c>
      <c r="B28" s="19" t="s">
        <v>52</v>
      </c>
      <c r="C28" s="20">
        <f>9754.94-2.97</f>
        <v>9751.970000000001</v>
      </c>
      <c r="D28" s="86">
        <v>0</v>
      </c>
      <c r="E28" s="3">
        <f t="shared" si="0"/>
        <v>433.86</v>
      </c>
      <c r="F28" s="15">
        <v>8.32</v>
      </c>
      <c r="G28" s="21">
        <v>0</v>
      </c>
      <c r="H28" s="17">
        <f t="shared" si="1"/>
        <v>10194.150000000001</v>
      </c>
      <c r="J28" s="3">
        <v>217.92000000000002</v>
      </c>
      <c r="K28">
        <v>215.94</v>
      </c>
      <c r="M28" s="3"/>
    </row>
    <row r="29" spans="1:13" ht="13.5" thickBot="1">
      <c r="A29" s="18" t="s">
        <v>53</v>
      </c>
      <c r="B29" s="19" t="s">
        <v>54</v>
      </c>
      <c r="C29" s="20">
        <f>38238.04-9.74</f>
        <v>38228.3</v>
      </c>
      <c r="D29" s="86">
        <v>0</v>
      </c>
      <c r="E29" s="3">
        <f t="shared" si="0"/>
        <v>1147.02</v>
      </c>
      <c r="F29" s="15">
        <v>1239.3499999999997</v>
      </c>
      <c r="G29" s="21">
        <v>2303.28</v>
      </c>
      <c r="H29" s="17">
        <f t="shared" si="1"/>
        <v>42917.95</v>
      </c>
      <c r="J29" s="3">
        <v>580.24</v>
      </c>
      <c r="K29">
        <v>566.78</v>
      </c>
      <c r="M29" s="3"/>
    </row>
    <row r="30" spans="1:13" ht="13.5" thickBot="1">
      <c r="A30" s="18" t="s">
        <v>55</v>
      </c>
      <c r="B30" s="19" t="s">
        <v>56</v>
      </c>
      <c r="C30" s="20">
        <v>34139.06</v>
      </c>
      <c r="D30" s="86">
        <v>0</v>
      </c>
      <c r="E30" s="3">
        <f t="shared" si="0"/>
        <v>353.6</v>
      </c>
      <c r="F30" s="15">
        <v>1679.66</v>
      </c>
      <c r="G30" s="21">
        <v>1342.41</v>
      </c>
      <c r="H30" s="17">
        <f t="shared" si="1"/>
        <v>37514.73</v>
      </c>
      <c r="J30" s="3">
        <v>201.76</v>
      </c>
      <c r="K30">
        <v>151.84</v>
      </c>
      <c r="M30" s="3"/>
    </row>
    <row r="31" spans="1:13" ht="13.5" thickBot="1">
      <c r="A31" s="18" t="s">
        <v>57</v>
      </c>
      <c r="B31" s="19" t="s">
        <v>58</v>
      </c>
      <c r="C31" s="20">
        <v>40905.57</v>
      </c>
      <c r="D31" s="86">
        <v>0</v>
      </c>
      <c r="E31" s="3">
        <f t="shared" si="0"/>
        <v>1507.01</v>
      </c>
      <c r="F31" s="15">
        <v>4253.370000000001</v>
      </c>
      <c r="G31" s="21">
        <v>9196.1</v>
      </c>
      <c r="H31" s="17">
        <f t="shared" si="1"/>
        <v>55862.05</v>
      </c>
      <c r="J31" s="3">
        <v>672.66</v>
      </c>
      <c r="K31">
        <v>834.35</v>
      </c>
      <c r="M31" s="3"/>
    </row>
    <row r="32" spans="1:13" ht="13.5" thickBot="1">
      <c r="A32" s="18" t="s">
        <v>59</v>
      </c>
      <c r="B32" s="19" t="s">
        <v>60</v>
      </c>
      <c r="C32" s="20">
        <v>58246.04</v>
      </c>
      <c r="D32" s="86">
        <v>0</v>
      </c>
      <c r="E32" s="3">
        <f t="shared" si="0"/>
        <v>1923.4299999999998</v>
      </c>
      <c r="F32" s="15">
        <v>5879.4</v>
      </c>
      <c r="G32" s="21">
        <v>7704.56</v>
      </c>
      <c r="H32" s="17">
        <f t="shared" si="1"/>
        <v>73753.43</v>
      </c>
      <c r="J32" s="3">
        <v>981.28</v>
      </c>
      <c r="K32">
        <v>942.15</v>
      </c>
      <c r="M32" s="3"/>
    </row>
    <row r="33" spans="1:13" ht="13.5" thickBot="1">
      <c r="A33" s="18" t="s">
        <v>61</v>
      </c>
      <c r="B33" s="19" t="s">
        <v>62</v>
      </c>
      <c r="C33" s="20">
        <v>162640.19</v>
      </c>
      <c r="D33" s="86">
        <v>0</v>
      </c>
      <c r="E33" s="3">
        <f t="shared" si="0"/>
        <v>12084.44</v>
      </c>
      <c r="F33" s="15">
        <v>16567.55999999999</v>
      </c>
      <c r="G33" s="21">
        <v>9161.61</v>
      </c>
      <c r="H33" s="17">
        <f t="shared" si="1"/>
        <v>200453.8</v>
      </c>
      <c r="J33" s="3">
        <v>6085.790000000001</v>
      </c>
      <c r="K33">
        <v>5998.65</v>
      </c>
      <c r="M33" s="3"/>
    </row>
    <row r="34" spans="1:13" ht="13.5" thickBot="1">
      <c r="A34" s="18" t="s">
        <v>63</v>
      </c>
      <c r="B34" s="19" t="s">
        <v>64</v>
      </c>
      <c r="C34" s="20">
        <v>200571.34</v>
      </c>
      <c r="D34" s="86">
        <v>350.12</v>
      </c>
      <c r="E34" s="3">
        <f t="shared" si="0"/>
        <v>14080.28</v>
      </c>
      <c r="F34" s="15">
        <v>15355.81</v>
      </c>
      <c r="G34" s="21">
        <v>19209.8</v>
      </c>
      <c r="H34" s="17">
        <f t="shared" si="1"/>
        <v>249567.34999999998</v>
      </c>
      <c r="J34" s="3">
        <v>7857.27</v>
      </c>
      <c r="K34">
        <v>6223.01</v>
      </c>
      <c r="M34" s="3"/>
    </row>
    <row r="35" spans="1:13" ht="13.5" thickBot="1">
      <c r="A35" s="18" t="s">
        <v>65</v>
      </c>
      <c r="B35" s="19" t="s">
        <v>66</v>
      </c>
      <c r="C35" s="20">
        <v>28458</v>
      </c>
      <c r="D35" s="86">
        <v>0</v>
      </c>
      <c r="E35" s="3">
        <f t="shared" si="0"/>
        <v>2602.1000000000004</v>
      </c>
      <c r="F35" s="15">
        <v>2207.9999999999995</v>
      </c>
      <c r="G35" s="21">
        <v>0</v>
      </c>
      <c r="H35" s="17">
        <f t="shared" si="1"/>
        <v>33268.1</v>
      </c>
      <c r="J35" s="3">
        <v>1163.1100000000001</v>
      </c>
      <c r="K35">
        <v>1438.99</v>
      </c>
      <c r="M35" s="3"/>
    </row>
    <row r="36" spans="1:13" ht="13.5" thickBot="1">
      <c r="A36" s="18" t="s">
        <v>67</v>
      </c>
      <c r="B36" s="19" t="s">
        <v>68</v>
      </c>
      <c r="C36" s="20">
        <v>108302.13</v>
      </c>
      <c r="D36" s="86">
        <v>326.78</v>
      </c>
      <c r="E36" s="3">
        <f t="shared" si="0"/>
        <v>7548.1</v>
      </c>
      <c r="F36" s="15">
        <v>4998.490000000001</v>
      </c>
      <c r="G36" s="21">
        <v>5391.8</v>
      </c>
      <c r="H36" s="17">
        <f t="shared" si="1"/>
        <v>126567.30000000002</v>
      </c>
      <c r="J36" s="3">
        <v>4229.46</v>
      </c>
      <c r="K36">
        <v>3318.64</v>
      </c>
      <c r="M36" s="3"/>
    </row>
    <row r="37" spans="1:13" ht="13.5" thickBot="1">
      <c r="A37" s="18" t="s">
        <v>69</v>
      </c>
      <c r="B37" s="19" t="s">
        <v>70</v>
      </c>
      <c r="C37" s="20">
        <v>64348.54</v>
      </c>
      <c r="D37" s="86">
        <v>0</v>
      </c>
      <c r="E37" s="3">
        <f t="shared" si="0"/>
        <v>8425.150000000001</v>
      </c>
      <c r="F37" s="15">
        <v>4062.49</v>
      </c>
      <c r="G37" s="21">
        <v>0</v>
      </c>
      <c r="H37" s="17">
        <f t="shared" si="1"/>
        <v>76836.18000000001</v>
      </c>
      <c r="J37" s="3">
        <v>4545.200000000001</v>
      </c>
      <c r="K37">
        <v>3879.95</v>
      </c>
      <c r="M37" s="3"/>
    </row>
    <row r="38" spans="1:13" ht="13.5" thickBot="1">
      <c r="A38" s="18" t="s">
        <v>71</v>
      </c>
      <c r="B38" s="19" t="s">
        <v>72</v>
      </c>
      <c r="C38" s="20">
        <v>526126.21</v>
      </c>
      <c r="D38" s="86">
        <v>653.54</v>
      </c>
      <c r="E38" s="3">
        <f t="shared" si="0"/>
        <v>18684.86</v>
      </c>
      <c r="F38" s="15">
        <v>149118.96000000014</v>
      </c>
      <c r="G38" s="21">
        <v>489314.4300000025</v>
      </c>
      <c r="H38" s="17">
        <f t="shared" si="1"/>
        <v>1183898.0000000026</v>
      </c>
      <c r="J38" s="3">
        <v>9557.429999999998</v>
      </c>
      <c r="K38">
        <v>9127.43</v>
      </c>
      <c r="M38" s="3"/>
    </row>
    <row r="39" spans="1:13" ht="13.5" thickBot="1">
      <c r="A39" s="18" t="s">
        <v>73</v>
      </c>
      <c r="B39" s="19" t="s">
        <v>74</v>
      </c>
      <c r="C39" s="20">
        <v>14880.01</v>
      </c>
      <c r="D39" s="86">
        <v>0</v>
      </c>
      <c r="E39" s="3">
        <f t="shared" si="0"/>
        <v>1291.0900000000001</v>
      </c>
      <c r="F39" s="15">
        <v>1130.2</v>
      </c>
      <c r="G39" s="21">
        <v>0</v>
      </c>
      <c r="H39" s="17">
        <f t="shared" si="1"/>
        <v>17301.3</v>
      </c>
      <c r="J39" s="3">
        <v>689.47</v>
      </c>
      <c r="K39">
        <v>601.62</v>
      </c>
      <c r="M39" s="3"/>
    </row>
    <row r="40" spans="1:13" ht="13.5" thickBot="1">
      <c r="A40" s="18" t="s">
        <v>75</v>
      </c>
      <c r="B40" s="19" t="s">
        <v>76</v>
      </c>
      <c r="C40" s="20">
        <v>91980.21</v>
      </c>
      <c r="D40" s="86">
        <v>0</v>
      </c>
      <c r="E40" s="3">
        <f t="shared" si="0"/>
        <v>2969.42</v>
      </c>
      <c r="F40" s="15">
        <v>5173.250000000001</v>
      </c>
      <c r="G40" s="21">
        <v>25815.68</v>
      </c>
      <c r="H40" s="17">
        <f t="shared" si="1"/>
        <v>125938.56</v>
      </c>
      <c r="I40" s="23"/>
      <c r="J40" s="3">
        <v>1593.9</v>
      </c>
      <c r="K40">
        <v>1375.52</v>
      </c>
      <c r="M40" s="3"/>
    </row>
    <row r="41" spans="1:13" ht="13.5" thickBot="1">
      <c r="A41" s="18" t="s">
        <v>77</v>
      </c>
      <c r="B41" s="19" t="s">
        <v>78</v>
      </c>
      <c r="C41" s="20">
        <f>189003.11-5.93</f>
        <v>188997.18</v>
      </c>
      <c r="D41" s="86">
        <v>326.78</v>
      </c>
      <c r="E41" s="3">
        <f t="shared" si="0"/>
        <v>16433.25</v>
      </c>
      <c r="F41" s="15">
        <v>7040.350000000005</v>
      </c>
      <c r="G41" s="21">
        <v>5611.36</v>
      </c>
      <c r="H41" s="17">
        <f t="shared" si="1"/>
        <v>218408.91999999998</v>
      </c>
      <c r="I41" s="23"/>
      <c r="J41" s="3">
        <v>8732.32</v>
      </c>
      <c r="K41">
        <v>7700.93</v>
      </c>
      <c r="M41" s="3"/>
    </row>
    <row r="42" spans="1:13" ht="13.5" thickBot="1">
      <c r="A42" s="18" t="s">
        <v>79</v>
      </c>
      <c r="B42" s="19" t="s">
        <v>80</v>
      </c>
      <c r="C42" s="20">
        <f>89803.56-8.24</f>
        <v>89795.31999999999</v>
      </c>
      <c r="D42" s="86">
        <v>653.56</v>
      </c>
      <c r="E42" s="3">
        <f t="shared" si="0"/>
        <v>3647.51</v>
      </c>
      <c r="F42" s="15">
        <v>4035.4600000000014</v>
      </c>
      <c r="G42" s="21">
        <v>4227.45</v>
      </c>
      <c r="H42" s="17">
        <f t="shared" si="1"/>
        <v>102359.29999999999</v>
      </c>
      <c r="J42" s="3">
        <v>1946.52</v>
      </c>
      <c r="K42">
        <v>1700.99</v>
      </c>
      <c r="M42" s="3"/>
    </row>
    <row r="43" spans="1:13" ht="13.5" thickBot="1">
      <c r="A43" s="18" t="s">
        <v>81</v>
      </c>
      <c r="B43" s="19" t="s">
        <v>82</v>
      </c>
      <c r="C43" s="20">
        <v>61851.14</v>
      </c>
      <c r="D43" s="86">
        <v>0</v>
      </c>
      <c r="E43" s="3">
        <f t="shared" si="0"/>
        <v>5454.43</v>
      </c>
      <c r="F43" s="15">
        <v>2658.7599999999993</v>
      </c>
      <c r="G43" s="21">
        <v>0</v>
      </c>
      <c r="H43" s="17">
        <f t="shared" si="1"/>
        <v>69964.33</v>
      </c>
      <c r="J43" s="3">
        <v>3106.54</v>
      </c>
      <c r="K43">
        <v>2347.89</v>
      </c>
      <c r="M43" s="3"/>
    </row>
    <row r="44" spans="1:13" ht="13.5" thickBot="1">
      <c r="A44" s="18" t="s">
        <v>83</v>
      </c>
      <c r="B44" s="19" t="s">
        <v>84</v>
      </c>
      <c r="C44" s="20">
        <v>87320.9</v>
      </c>
      <c r="D44" s="86">
        <v>0</v>
      </c>
      <c r="E44" s="3">
        <f t="shared" si="0"/>
        <v>4687.95</v>
      </c>
      <c r="F44" s="15">
        <v>5355.570000000004</v>
      </c>
      <c r="G44" s="21">
        <v>6423.63</v>
      </c>
      <c r="H44" s="17">
        <f t="shared" si="1"/>
        <v>103788.05</v>
      </c>
      <c r="J44" s="3">
        <v>2581.93</v>
      </c>
      <c r="K44">
        <v>2106.02</v>
      </c>
      <c r="M44" s="3"/>
    </row>
    <row r="45" spans="1:13" ht="13.5" thickBot="1">
      <c r="A45" s="18" t="s">
        <v>85</v>
      </c>
      <c r="B45" s="19" t="s">
        <v>86</v>
      </c>
      <c r="C45" s="20">
        <v>40639.68</v>
      </c>
      <c r="D45" s="86">
        <v>0</v>
      </c>
      <c r="E45" s="3">
        <f t="shared" si="0"/>
        <v>3666.79</v>
      </c>
      <c r="F45" s="15">
        <v>2111.83</v>
      </c>
      <c r="G45" s="21">
        <v>332.61</v>
      </c>
      <c r="H45" s="17">
        <f t="shared" si="1"/>
        <v>46750.91</v>
      </c>
      <c r="J45" s="3">
        <v>1978.62</v>
      </c>
      <c r="K45">
        <v>1688.17</v>
      </c>
      <c r="M45" s="3"/>
    </row>
    <row r="46" spans="1:13" s="76" customFormat="1" ht="13.5" thickBot="1">
      <c r="A46" s="68" t="s">
        <v>87</v>
      </c>
      <c r="B46" s="69" t="s">
        <v>88</v>
      </c>
      <c r="C46" s="76">
        <v>0</v>
      </c>
      <c r="D46" s="86">
        <v>0</v>
      </c>
      <c r="E46" s="76">
        <v>0</v>
      </c>
      <c r="F46" s="76">
        <v>0</v>
      </c>
      <c r="G46" s="76">
        <v>0</v>
      </c>
      <c r="H46" s="17">
        <f t="shared" si="1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89">
        <v>21794.61</v>
      </c>
      <c r="D47" s="87">
        <v>0</v>
      </c>
      <c r="E47" s="75">
        <f>J46+K46</f>
        <v>482.72</v>
      </c>
      <c r="F47" s="75">
        <v>980.1700000000001</v>
      </c>
      <c r="G47" s="21">
        <v>0</v>
      </c>
      <c r="H47" s="17">
        <f t="shared" si="1"/>
        <v>23257.5</v>
      </c>
      <c r="J47" s="3">
        <v>146.34</v>
      </c>
      <c r="K47">
        <v>64.79</v>
      </c>
      <c r="M47" s="3"/>
    </row>
    <row r="48" spans="1:13" ht="13.5" thickBot="1">
      <c r="A48" s="18" t="s">
        <v>91</v>
      </c>
      <c r="B48" s="19" t="s">
        <v>92</v>
      </c>
      <c r="C48" s="20">
        <v>5710.66</v>
      </c>
      <c r="D48" s="86">
        <v>0</v>
      </c>
      <c r="E48" s="3">
        <f>J47+K47</f>
        <v>211.13</v>
      </c>
      <c r="F48" s="75">
        <v>0</v>
      </c>
      <c r="G48" s="75">
        <v>0</v>
      </c>
      <c r="H48" s="17">
        <f t="shared" si="1"/>
        <v>5921.79</v>
      </c>
      <c r="J48" s="3">
        <v>652.6</v>
      </c>
      <c r="K48">
        <v>668.25</v>
      </c>
      <c r="M48" s="3"/>
    </row>
    <row r="49" spans="1:13" ht="13.5" thickBot="1">
      <c r="A49" s="18" t="s">
        <v>93</v>
      </c>
      <c r="B49" s="19" t="s">
        <v>94</v>
      </c>
      <c r="C49" s="20">
        <v>19605.81</v>
      </c>
      <c r="D49" s="86">
        <v>0</v>
      </c>
      <c r="E49" s="3">
        <f>J48+K48</f>
        <v>1320.85</v>
      </c>
      <c r="F49" s="73">
        <v>2044.33</v>
      </c>
      <c r="G49" s="74">
        <v>0</v>
      </c>
      <c r="H49" s="17">
        <f t="shared" si="1"/>
        <v>22970.989999999998</v>
      </c>
      <c r="J49" s="3">
        <v>543.73</v>
      </c>
      <c r="K49">
        <v>421.99</v>
      </c>
      <c r="M49" s="3"/>
    </row>
    <row r="50" spans="1:13" ht="13.5" thickBot="1">
      <c r="A50" s="18" t="s">
        <v>95</v>
      </c>
      <c r="B50" s="19" t="s">
        <v>96</v>
      </c>
      <c r="C50" s="20">
        <v>20642.92</v>
      </c>
      <c r="D50" s="86">
        <v>0</v>
      </c>
      <c r="E50" s="3">
        <f>J49+K49</f>
        <v>965.72</v>
      </c>
      <c r="F50" s="15">
        <v>210.14000000000001</v>
      </c>
      <c r="G50" s="21">
        <v>0</v>
      </c>
      <c r="H50" s="17">
        <f t="shared" si="1"/>
        <v>21818.78</v>
      </c>
      <c r="J50" s="3">
        <v>515.78</v>
      </c>
      <c r="K50">
        <v>396.1</v>
      </c>
      <c r="M50" s="3"/>
    </row>
    <row r="51" spans="1:13" s="76" customFormat="1" ht="13.5" thickBot="1">
      <c r="A51" s="68" t="s">
        <v>97</v>
      </c>
      <c r="B51" s="69" t="s">
        <v>98</v>
      </c>
      <c r="C51" s="76">
        <v>0</v>
      </c>
      <c r="D51" s="86">
        <v>0</v>
      </c>
      <c r="E51" s="76">
        <v>0</v>
      </c>
      <c r="F51" s="76">
        <v>0</v>
      </c>
      <c r="G51" s="76">
        <v>0</v>
      </c>
      <c r="H51" s="17">
        <f t="shared" si="1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20">
        <v>7022.83</v>
      </c>
      <c r="D52" s="86">
        <v>0</v>
      </c>
      <c r="E52" s="3">
        <f aca="true" t="shared" si="2" ref="E52:E65">J50+K50</f>
        <v>911.88</v>
      </c>
      <c r="F52" s="15">
        <v>159</v>
      </c>
      <c r="G52" s="21">
        <v>0</v>
      </c>
      <c r="H52" s="17">
        <f t="shared" si="1"/>
        <v>8093.71</v>
      </c>
      <c r="J52" s="3">
        <v>6918.310000000001</v>
      </c>
      <c r="K52">
        <v>6241.22</v>
      </c>
      <c r="M52" s="3"/>
    </row>
    <row r="53" spans="1:13" ht="13.5" thickBot="1">
      <c r="A53" s="18" t="s">
        <v>101</v>
      </c>
      <c r="B53" s="19" t="s">
        <v>102</v>
      </c>
      <c r="C53" s="89">
        <f>282189.46-24.81</f>
        <v>282164.65</v>
      </c>
      <c r="D53" s="87">
        <v>1330.46</v>
      </c>
      <c r="E53" s="75">
        <f t="shared" si="2"/>
        <v>9396.2</v>
      </c>
      <c r="F53" s="75">
        <v>54299.40999999992</v>
      </c>
      <c r="G53" s="21">
        <v>139001.29</v>
      </c>
      <c r="H53" s="17">
        <f t="shared" si="1"/>
        <v>486192.01</v>
      </c>
      <c r="J53" s="3">
        <v>8718.32</v>
      </c>
      <c r="K53">
        <v>7633.08</v>
      </c>
      <c r="M53" s="3"/>
    </row>
    <row r="54" spans="1:13" ht="13.5" thickBot="1">
      <c r="A54" s="18" t="s">
        <v>103</v>
      </c>
      <c r="B54" s="19" t="s">
        <v>104</v>
      </c>
      <c r="C54" s="20">
        <v>233326.22</v>
      </c>
      <c r="D54" s="86">
        <v>326.78</v>
      </c>
      <c r="E54" s="3">
        <f t="shared" si="2"/>
        <v>13159.530000000002</v>
      </c>
      <c r="F54" s="15">
        <v>12224.990000000009</v>
      </c>
      <c r="G54" s="21">
        <v>17880.17</v>
      </c>
      <c r="H54" s="17">
        <f t="shared" si="1"/>
        <v>276917.69</v>
      </c>
      <c r="J54" s="3">
        <v>94.41</v>
      </c>
      <c r="K54">
        <v>88.4</v>
      </c>
      <c r="M54" s="3"/>
    </row>
    <row r="55" spans="1:13" ht="13.5" thickBot="1">
      <c r="A55" s="18" t="s">
        <v>105</v>
      </c>
      <c r="B55" s="19" t="s">
        <v>106</v>
      </c>
      <c r="C55" s="20">
        <v>382103.99</v>
      </c>
      <c r="D55" s="86">
        <v>980.34</v>
      </c>
      <c r="E55" s="3">
        <f t="shared" si="2"/>
        <v>16351.4</v>
      </c>
      <c r="F55" s="75">
        <v>43569.459999999905</v>
      </c>
      <c r="G55" s="21">
        <v>171324.44</v>
      </c>
      <c r="H55" s="17">
        <f t="shared" si="1"/>
        <v>614329.6299999999</v>
      </c>
      <c r="J55" s="3">
        <v>3670.9</v>
      </c>
      <c r="K55">
        <v>3726.23</v>
      </c>
      <c r="M55" s="3"/>
    </row>
    <row r="56" spans="1:13" ht="13.5" thickBot="1">
      <c r="A56" s="18" t="s">
        <v>107</v>
      </c>
      <c r="B56" s="19" t="s">
        <v>108</v>
      </c>
      <c r="C56" s="20">
        <v>9524.45</v>
      </c>
      <c r="D56" s="86">
        <v>0</v>
      </c>
      <c r="E56" s="3">
        <f t="shared" si="2"/>
        <v>182.81</v>
      </c>
      <c r="F56" s="15">
        <v>37.92</v>
      </c>
      <c r="G56" s="21">
        <v>0</v>
      </c>
      <c r="H56" s="17">
        <f t="shared" si="1"/>
        <v>9745.18</v>
      </c>
      <c r="J56" s="3">
        <v>1346.48</v>
      </c>
      <c r="K56">
        <v>1113.09</v>
      </c>
      <c r="M56" s="3"/>
    </row>
    <row r="57" spans="1:13" ht="13.5" thickBot="1">
      <c r="A57" s="18" t="s">
        <v>109</v>
      </c>
      <c r="B57" s="19" t="s">
        <v>110</v>
      </c>
      <c r="C57" s="20">
        <v>230002.62</v>
      </c>
      <c r="D57" s="86">
        <v>653.56</v>
      </c>
      <c r="E57" s="3">
        <f t="shared" si="2"/>
        <v>7397.13</v>
      </c>
      <c r="F57" s="73">
        <v>22078.540000000008</v>
      </c>
      <c r="G57" s="74">
        <v>98778.61</v>
      </c>
      <c r="H57" s="17">
        <f t="shared" si="1"/>
        <v>358910.46</v>
      </c>
      <c r="J57" s="3">
        <v>0</v>
      </c>
      <c r="K57">
        <v>0</v>
      </c>
      <c r="M57" s="3"/>
    </row>
    <row r="58" spans="1:13" ht="13.5" thickBot="1">
      <c r="A58" s="18" t="s">
        <v>111</v>
      </c>
      <c r="B58" s="19" t="s">
        <v>112</v>
      </c>
      <c r="C58" s="20">
        <v>134304.88</v>
      </c>
      <c r="D58" s="86">
        <v>326.78</v>
      </c>
      <c r="E58" s="3">
        <f t="shared" si="2"/>
        <v>2459.5699999999997</v>
      </c>
      <c r="F58" s="15">
        <v>26640.610000000008</v>
      </c>
      <c r="G58" s="21">
        <v>38857.2</v>
      </c>
      <c r="H58" s="17">
        <f t="shared" si="1"/>
        <v>202589.04000000004</v>
      </c>
      <c r="J58" s="3">
        <v>460.31</v>
      </c>
      <c r="K58">
        <v>512.8</v>
      </c>
      <c r="M58" s="3"/>
    </row>
    <row r="59" spans="1:13" ht="13.5" thickBot="1">
      <c r="A59" s="18" t="s">
        <v>113</v>
      </c>
      <c r="B59" s="19" t="s">
        <v>114</v>
      </c>
      <c r="C59" s="20">
        <v>3084.58</v>
      </c>
      <c r="D59" s="86">
        <v>0</v>
      </c>
      <c r="E59" s="3">
        <f t="shared" si="2"/>
        <v>0</v>
      </c>
      <c r="F59" s="15">
        <v>30.5</v>
      </c>
      <c r="G59" s="21">
        <v>0</v>
      </c>
      <c r="H59" s="17">
        <f t="shared" si="1"/>
        <v>3115.08</v>
      </c>
      <c r="J59" s="3">
        <v>896.59</v>
      </c>
      <c r="K59">
        <v>482.06</v>
      </c>
      <c r="M59" s="3"/>
    </row>
    <row r="60" spans="1:13" ht="13.5" thickBot="1">
      <c r="A60" s="18" t="s">
        <v>115</v>
      </c>
      <c r="B60" s="19" t="s">
        <v>116</v>
      </c>
      <c r="C60" s="20">
        <v>9727.73</v>
      </c>
      <c r="D60" s="86">
        <v>0</v>
      </c>
      <c r="E60" s="3">
        <f t="shared" si="2"/>
        <v>973.1099999999999</v>
      </c>
      <c r="F60" s="15">
        <v>281.33</v>
      </c>
      <c r="G60" s="21">
        <v>0</v>
      </c>
      <c r="H60" s="17">
        <f t="shared" si="1"/>
        <v>10982.17</v>
      </c>
      <c r="J60" s="3">
        <v>535.64</v>
      </c>
      <c r="K60">
        <v>381.82</v>
      </c>
      <c r="M60" s="3"/>
    </row>
    <row r="61" spans="1:13" ht="13.5" thickBot="1">
      <c r="A61" s="18" t="s">
        <v>117</v>
      </c>
      <c r="B61" s="19" t="s">
        <v>118</v>
      </c>
      <c r="C61" s="20">
        <f>42900.47-5.9</f>
        <v>42894.57</v>
      </c>
      <c r="D61" s="86">
        <v>0</v>
      </c>
      <c r="E61" s="3">
        <f t="shared" si="2"/>
        <v>1378.65</v>
      </c>
      <c r="F61" s="15">
        <v>552.0800000000002</v>
      </c>
      <c r="G61" s="21">
        <v>518.89</v>
      </c>
      <c r="H61" s="17">
        <f t="shared" si="1"/>
        <v>45344.19</v>
      </c>
      <c r="J61" s="3">
        <v>1119.78</v>
      </c>
      <c r="K61">
        <v>1180.79</v>
      </c>
      <c r="M61" s="3"/>
    </row>
    <row r="62" spans="1:13" ht="13.5" thickBot="1">
      <c r="A62" s="24" t="s">
        <v>119</v>
      </c>
      <c r="B62" s="25" t="s">
        <v>120</v>
      </c>
      <c r="C62" s="20">
        <v>9737.2</v>
      </c>
      <c r="D62" s="86">
        <v>0</v>
      </c>
      <c r="E62" s="3">
        <f t="shared" si="2"/>
        <v>917.46</v>
      </c>
      <c r="F62" s="15">
        <v>449.21999999999997</v>
      </c>
      <c r="G62" s="21">
        <v>0</v>
      </c>
      <c r="H62" s="17">
        <f t="shared" si="1"/>
        <v>11103.88</v>
      </c>
      <c r="J62" s="3">
        <v>737.38</v>
      </c>
      <c r="K62">
        <v>625.38</v>
      </c>
      <c r="M62" s="3"/>
    </row>
    <row r="63" spans="1:13" ht="13.5" thickBot="1">
      <c r="A63" s="26" t="s">
        <v>121</v>
      </c>
      <c r="B63" s="27" t="s">
        <v>122</v>
      </c>
      <c r="C63" s="20">
        <v>24751.39</v>
      </c>
      <c r="D63" s="86">
        <v>0</v>
      </c>
      <c r="E63" s="3">
        <f t="shared" si="2"/>
        <v>2300.5699999999997</v>
      </c>
      <c r="F63" s="15">
        <v>798.9100000000001</v>
      </c>
      <c r="G63" s="21">
        <v>0</v>
      </c>
      <c r="H63" s="17">
        <f t="shared" si="1"/>
        <v>27850.87</v>
      </c>
      <c r="J63" s="3">
        <v>586.85</v>
      </c>
      <c r="K63">
        <v>350.3</v>
      </c>
      <c r="M63" s="3"/>
    </row>
    <row r="64" spans="1:13" ht="13.5" thickBot="1">
      <c r="A64" s="26" t="s">
        <v>123</v>
      </c>
      <c r="B64" s="27" t="s">
        <v>124</v>
      </c>
      <c r="C64" s="20">
        <v>12155.44</v>
      </c>
      <c r="D64" s="86">
        <v>0</v>
      </c>
      <c r="E64" s="3">
        <f t="shared" si="2"/>
        <v>1362.76</v>
      </c>
      <c r="F64" s="15">
        <v>47.22</v>
      </c>
      <c r="G64" s="21">
        <v>0</v>
      </c>
      <c r="H64" s="17">
        <f t="shared" si="1"/>
        <v>13565.42</v>
      </c>
      <c r="J64" s="3">
        <v>3109.58</v>
      </c>
      <c r="K64">
        <v>2846.75</v>
      </c>
      <c r="M64" s="3"/>
    </row>
    <row r="65" spans="1:13" ht="13.5" thickBot="1">
      <c r="A65" s="26" t="s">
        <v>125</v>
      </c>
      <c r="B65" s="27" t="s">
        <v>126</v>
      </c>
      <c r="C65" s="20">
        <v>9661.51</v>
      </c>
      <c r="D65" s="86">
        <v>0</v>
      </c>
      <c r="E65" s="3">
        <f t="shared" si="2"/>
        <v>937.1500000000001</v>
      </c>
      <c r="F65" s="15">
        <v>486.7499999999999</v>
      </c>
      <c r="G65" s="21">
        <v>39.79</v>
      </c>
      <c r="H65" s="17">
        <f t="shared" si="1"/>
        <v>11125.2</v>
      </c>
      <c r="J65" s="3">
        <v>19.85</v>
      </c>
      <c r="K65">
        <v>10.58</v>
      </c>
      <c r="M65" s="3"/>
    </row>
    <row r="66" spans="1:13" s="76" customFormat="1" ht="13.5" thickBot="1">
      <c r="A66" s="77" t="s">
        <v>127</v>
      </c>
      <c r="B66" s="78" t="s">
        <v>128</v>
      </c>
      <c r="C66" s="76">
        <v>0</v>
      </c>
      <c r="D66" s="86">
        <v>0</v>
      </c>
      <c r="E66" s="76">
        <v>0</v>
      </c>
      <c r="F66" s="76">
        <v>0</v>
      </c>
      <c r="G66" s="76">
        <v>0</v>
      </c>
      <c r="H66" s="17">
        <f t="shared" si="1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20">
        <v>52068.04</v>
      </c>
      <c r="D67" s="86">
        <v>326.78</v>
      </c>
      <c r="E67" s="3">
        <f aca="true" t="shared" si="3" ref="E67:E76">J64+K64</f>
        <v>5956.33</v>
      </c>
      <c r="F67" s="15">
        <v>1861.4499999999998</v>
      </c>
      <c r="G67" s="21">
        <v>787.75</v>
      </c>
      <c r="H67" s="17">
        <f t="shared" si="1"/>
        <v>61000.35</v>
      </c>
      <c r="J67" s="3">
        <v>118.84</v>
      </c>
      <c r="K67">
        <v>184.9</v>
      </c>
      <c r="M67" s="3"/>
    </row>
    <row r="68" spans="1:13" ht="13.5" thickBot="1">
      <c r="A68" s="26" t="s">
        <v>131</v>
      </c>
      <c r="B68" s="27" t="s">
        <v>132</v>
      </c>
      <c r="C68" s="20">
        <v>16568.97</v>
      </c>
      <c r="D68" s="86">
        <v>0</v>
      </c>
      <c r="E68" s="3">
        <f t="shared" si="3"/>
        <v>30.43</v>
      </c>
      <c r="F68" s="15">
        <v>0</v>
      </c>
      <c r="G68" s="21">
        <v>0</v>
      </c>
      <c r="H68" s="17">
        <f t="shared" si="1"/>
        <v>16599.4</v>
      </c>
      <c r="J68" s="3">
        <v>411.25</v>
      </c>
      <c r="K68">
        <v>587.79</v>
      </c>
      <c r="M68" s="3"/>
    </row>
    <row r="69" spans="1:13" ht="13.5" thickBot="1">
      <c r="A69" s="28" t="s">
        <v>133</v>
      </c>
      <c r="B69" s="29" t="s">
        <v>134</v>
      </c>
      <c r="C69" s="89">
        <v>15395.21</v>
      </c>
      <c r="D69" s="87">
        <v>0</v>
      </c>
      <c r="E69" s="75">
        <f t="shared" si="3"/>
        <v>1809.72</v>
      </c>
      <c r="F69" s="75">
        <v>52.67</v>
      </c>
      <c r="G69" s="75">
        <v>0</v>
      </c>
      <c r="H69" s="17">
        <f aca="true" t="shared" si="4" ref="H69:H88">C69+D69+E69+F69+G69</f>
        <v>17257.6</v>
      </c>
      <c r="J69" s="3">
        <v>143.28</v>
      </c>
      <c r="K69">
        <v>146.23</v>
      </c>
      <c r="M69" s="3"/>
    </row>
    <row r="70" spans="1:13" ht="13.5" thickBot="1">
      <c r="A70" s="28" t="s">
        <v>135</v>
      </c>
      <c r="B70" s="30" t="s">
        <v>136</v>
      </c>
      <c r="C70" s="20">
        <v>18900.94</v>
      </c>
      <c r="D70" s="86">
        <v>0</v>
      </c>
      <c r="E70" s="3">
        <f t="shared" si="3"/>
        <v>303.74</v>
      </c>
      <c r="F70" s="15">
        <v>900.96</v>
      </c>
      <c r="G70" s="21">
        <v>1943.65</v>
      </c>
      <c r="H70" s="17">
        <f t="shared" si="4"/>
        <v>22049.29</v>
      </c>
      <c r="J70" s="3">
        <v>503.43</v>
      </c>
      <c r="K70">
        <v>372.5</v>
      </c>
      <c r="M70" s="3"/>
    </row>
    <row r="71" spans="1:13" ht="13.5" thickBot="1">
      <c r="A71" s="26" t="s">
        <v>137</v>
      </c>
      <c r="B71" s="27" t="s">
        <v>138</v>
      </c>
      <c r="C71" s="20">
        <f>23483.95-14.27</f>
        <v>23469.68</v>
      </c>
      <c r="D71" s="86">
        <v>0</v>
      </c>
      <c r="E71" s="3">
        <f t="shared" si="3"/>
        <v>999.04</v>
      </c>
      <c r="F71" s="15">
        <v>389.35</v>
      </c>
      <c r="G71" s="21">
        <v>6919.21</v>
      </c>
      <c r="H71" s="17">
        <f t="shared" si="4"/>
        <v>31777.28</v>
      </c>
      <c r="J71" s="3">
        <v>195.49</v>
      </c>
      <c r="K71">
        <v>242.19</v>
      </c>
      <c r="M71" s="3"/>
    </row>
    <row r="72" spans="1:13" ht="13.5" thickBot="1">
      <c r="A72" s="26" t="s">
        <v>139</v>
      </c>
      <c r="B72" s="27" t="s">
        <v>140</v>
      </c>
      <c r="C72" s="20">
        <v>40927.7</v>
      </c>
      <c r="D72" s="86">
        <v>0</v>
      </c>
      <c r="E72" s="3">
        <f t="shared" si="3"/>
        <v>289.51</v>
      </c>
      <c r="F72" s="75">
        <v>1909.3099999999986</v>
      </c>
      <c r="G72" s="21">
        <v>0</v>
      </c>
      <c r="H72" s="17">
        <f t="shared" si="4"/>
        <v>43126.52</v>
      </c>
      <c r="J72" s="3">
        <v>975.61</v>
      </c>
      <c r="K72">
        <v>1354.85</v>
      </c>
      <c r="M72" s="3"/>
    </row>
    <row r="73" spans="1:13" ht="13.5" thickBot="1">
      <c r="A73" s="26" t="s">
        <v>141</v>
      </c>
      <c r="B73" s="27" t="s">
        <v>142</v>
      </c>
      <c r="C73" s="20">
        <v>55227.15</v>
      </c>
      <c r="D73" s="86">
        <v>0</v>
      </c>
      <c r="E73" s="3">
        <f t="shared" si="3"/>
        <v>875.9300000000001</v>
      </c>
      <c r="F73" s="15">
        <v>5063.51</v>
      </c>
      <c r="G73" s="21">
        <v>1955.75</v>
      </c>
      <c r="H73" s="17">
        <f t="shared" si="4"/>
        <v>63122.340000000004</v>
      </c>
      <c r="J73" s="3">
        <v>1136.65</v>
      </c>
      <c r="K73">
        <v>701.65</v>
      </c>
      <c r="M73" s="3"/>
    </row>
    <row r="74" spans="1:13" ht="13.5" thickBot="1">
      <c r="A74" s="26" t="s">
        <v>143</v>
      </c>
      <c r="B74" s="27" t="s">
        <v>144</v>
      </c>
      <c r="C74" s="20">
        <f>5756.6-17.26</f>
        <v>5739.34</v>
      </c>
      <c r="D74" s="86">
        <v>0</v>
      </c>
      <c r="E74" s="3">
        <f t="shared" si="3"/>
        <v>437.68</v>
      </c>
      <c r="F74" s="15">
        <v>234.78000000000003</v>
      </c>
      <c r="G74" s="21">
        <v>0</v>
      </c>
      <c r="H74" s="17">
        <f t="shared" si="4"/>
        <v>6411.8</v>
      </c>
      <c r="J74" s="3">
        <v>1764.31</v>
      </c>
      <c r="K74">
        <v>1945.6</v>
      </c>
      <c r="M74" s="3"/>
    </row>
    <row r="75" spans="1:13" ht="13.5" thickBot="1">
      <c r="A75" s="26" t="s">
        <v>145</v>
      </c>
      <c r="B75" s="27" t="s">
        <v>146</v>
      </c>
      <c r="C75" s="20">
        <v>22137.04</v>
      </c>
      <c r="D75" s="86">
        <v>0</v>
      </c>
      <c r="E75" s="3">
        <f t="shared" si="3"/>
        <v>2330.46</v>
      </c>
      <c r="F75" s="73">
        <v>357.8</v>
      </c>
      <c r="G75" s="74">
        <v>0</v>
      </c>
      <c r="H75" s="17">
        <f t="shared" si="4"/>
        <v>24825.3</v>
      </c>
      <c r="J75" s="3">
        <v>6336.430000000001</v>
      </c>
      <c r="K75">
        <v>5199.17</v>
      </c>
      <c r="M75" s="3"/>
    </row>
    <row r="76" spans="1:13" ht="13.5" thickBot="1">
      <c r="A76" s="31" t="s">
        <v>147</v>
      </c>
      <c r="B76" s="32" t="s">
        <v>148</v>
      </c>
      <c r="C76" s="20">
        <v>20863.65</v>
      </c>
      <c r="D76" s="86">
        <v>0</v>
      </c>
      <c r="E76" s="3">
        <f t="shared" si="3"/>
        <v>1838.3000000000002</v>
      </c>
      <c r="F76" s="15">
        <v>169.64999999999998</v>
      </c>
      <c r="G76" s="21">
        <v>0</v>
      </c>
      <c r="H76" s="17">
        <f t="shared" si="4"/>
        <v>22871.600000000002</v>
      </c>
      <c r="J76" s="3">
        <v>1520.35</v>
      </c>
      <c r="K76">
        <v>1365.15</v>
      </c>
      <c r="M76" s="3"/>
    </row>
    <row r="77" spans="1:13" s="76" customFormat="1" ht="13.5" thickBot="1">
      <c r="A77" s="79" t="s">
        <v>149</v>
      </c>
      <c r="B77" s="80" t="s">
        <v>150</v>
      </c>
      <c r="C77" s="76">
        <v>0</v>
      </c>
      <c r="D77" s="86">
        <v>0</v>
      </c>
      <c r="E77" s="76">
        <v>0</v>
      </c>
      <c r="F77" s="76">
        <v>0</v>
      </c>
      <c r="G77" s="76">
        <v>0</v>
      </c>
      <c r="H77" s="17">
        <f t="shared" si="4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20">
        <v>36248.12</v>
      </c>
      <c r="D78" s="86">
        <v>0</v>
      </c>
      <c r="E78" s="3">
        <f aca="true" t="shared" si="5" ref="E78:E88">J74+K74</f>
        <v>3709.91</v>
      </c>
      <c r="F78" s="15">
        <v>1220.7899999999997</v>
      </c>
      <c r="G78" s="21">
        <v>3347.26</v>
      </c>
      <c r="H78" s="17">
        <f t="shared" si="4"/>
        <v>44526.08</v>
      </c>
      <c r="J78" s="3">
        <v>945.1999999999999</v>
      </c>
      <c r="K78">
        <v>902.72</v>
      </c>
      <c r="M78" s="3"/>
    </row>
    <row r="79" spans="1:13" ht="13.5" thickBot="1">
      <c r="A79" s="35" t="s">
        <v>153</v>
      </c>
      <c r="B79" s="36" t="s">
        <v>154</v>
      </c>
      <c r="C79" s="20">
        <v>152146.81</v>
      </c>
      <c r="D79" s="86">
        <v>350.12</v>
      </c>
      <c r="E79" s="3">
        <f t="shared" si="5"/>
        <v>11535.600000000002</v>
      </c>
      <c r="F79" s="15">
        <v>3433.409999999999</v>
      </c>
      <c r="G79" s="21">
        <v>10140.61</v>
      </c>
      <c r="H79" s="17">
        <f t="shared" si="4"/>
        <v>177606.55</v>
      </c>
      <c r="J79" s="3">
        <v>477.84</v>
      </c>
      <c r="K79">
        <v>307.66</v>
      </c>
      <c r="M79" s="3"/>
    </row>
    <row r="80" spans="1:11" ht="13.5" thickBot="1">
      <c r="A80" s="37" t="s">
        <v>155</v>
      </c>
      <c r="B80" s="38" t="s">
        <v>156</v>
      </c>
      <c r="C80" s="20">
        <v>19483.57</v>
      </c>
      <c r="D80" s="86">
        <v>0</v>
      </c>
      <c r="E80" s="3">
        <f t="shared" si="5"/>
        <v>2885.5</v>
      </c>
      <c r="F80" s="15">
        <v>1351.79</v>
      </c>
      <c r="G80" s="21">
        <v>0</v>
      </c>
      <c r="H80" s="17">
        <f t="shared" si="4"/>
        <v>23720.86</v>
      </c>
      <c r="J80" s="3">
        <v>504.87</v>
      </c>
      <c r="K80">
        <v>364.51</v>
      </c>
    </row>
    <row r="81" spans="1:11" ht="13.5" thickBot="1">
      <c r="A81" s="35" t="s">
        <v>157</v>
      </c>
      <c r="B81" s="27" t="s">
        <v>158</v>
      </c>
      <c r="C81" s="89">
        <v>0</v>
      </c>
      <c r="D81" s="87">
        <v>0</v>
      </c>
      <c r="E81" s="75">
        <f t="shared" si="5"/>
        <v>0</v>
      </c>
      <c r="F81" s="75">
        <v>0</v>
      </c>
      <c r="G81" s="21">
        <v>0</v>
      </c>
      <c r="H81" s="17">
        <f t="shared" si="4"/>
        <v>0</v>
      </c>
      <c r="J81" s="3">
        <v>825.56</v>
      </c>
      <c r="K81">
        <v>683.28</v>
      </c>
    </row>
    <row r="82" spans="1:11" ht="13.5" thickBot="1">
      <c r="A82" s="41" t="s">
        <v>159</v>
      </c>
      <c r="B82" s="29" t="s">
        <v>160</v>
      </c>
      <c r="C82" s="20">
        <v>38751.51</v>
      </c>
      <c r="D82" s="86">
        <v>0</v>
      </c>
      <c r="E82" s="3">
        <f t="shared" si="5"/>
        <v>1847.92</v>
      </c>
      <c r="F82" s="15">
        <v>1692.909999999999</v>
      </c>
      <c r="G82" s="21">
        <v>2613</v>
      </c>
      <c r="H82" s="17">
        <f t="shared" si="4"/>
        <v>44905.34</v>
      </c>
      <c r="J82" s="3">
        <v>439.64</v>
      </c>
      <c r="K82">
        <v>228.07</v>
      </c>
    </row>
    <row r="83" spans="1:11" ht="13.5" thickBot="1">
      <c r="A83" s="41" t="s">
        <v>161</v>
      </c>
      <c r="B83" s="42" t="s">
        <v>162</v>
      </c>
      <c r="C83" s="20">
        <f>18835.17-48.15</f>
        <v>18787.019999999997</v>
      </c>
      <c r="D83" s="86">
        <v>0</v>
      </c>
      <c r="E83" s="3">
        <f t="shared" si="5"/>
        <v>785.5</v>
      </c>
      <c r="F83" s="15">
        <v>1138.64</v>
      </c>
      <c r="G83" s="21">
        <v>5389.35</v>
      </c>
      <c r="H83" s="17">
        <f t="shared" si="4"/>
        <v>26100.509999999995</v>
      </c>
      <c r="J83" s="3">
        <v>0</v>
      </c>
      <c r="K83">
        <v>33.36</v>
      </c>
    </row>
    <row r="84" spans="1:11" ht="13.5" thickBot="1">
      <c r="A84" s="41" t="s">
        <v>163</v>
      </c>
      <c r="B84" s="43" t="s">
        <v>164</v>
      </c>
      <c r="C84" s="20">
        <v>9601.56</v>
      </c>
      <c r="D84" s="86">
        <v>0</v>
      </c>
      <c r="E84" s="3">
        <f t="shared" si="5"/>
        <v>869.38</v>
      </c>
      <c r="F84" s="15">
        <v>588.6199999999999</v>
      </c>
      <c r="G84" s="21">
        <v>1566.6</v>
      </c>
      <c r="H84" s="17">
        <f t="shared" si="4"/>
        <v>12626.159999999998</v>
      </c>
      <c r="J84" s="3">
        <v>170983.7</v>
      </c>
      <c r="K84">
        <v>155851.08</v>
      </c>
    </row>
    <row r="85" spans="1:10" ht="13.5" thickBot="1">
      <c r="A85" s="44" t="s">
        <v>165</v>
      </c>
      <c r="B85" s="45" t="s">
        <v>166</v>
      </c>
      <c r="C85" s="20">
        <v>12780.95</v>
      </c>
      <c r="D85" s="86">
        <v>0</v>
      </c>
      <c r="E85" s="3">
        <f t="shared" si="5"/>
        <v>1508.84</v>
      </c>
      <c r="F85" s="75">
        <v>1956.1099999999997</v>
      </c>
      <c r="G85" s="21">
        <v>0</v>
      </c>
      <c r="H85" s="17">
        <f t="shared" si="4"/>
        <v>16245.900000000001</v>
      </c>
      <c r="J85" s="3"/>
    </row>
    <row r="86" spans="1:10" ht="13.5" thickBot="1">
      <c r="A86" s="44" t="s">
        <v>167</v>
      </c>
      <c r="B86" s="46" t="s">
        <v>168</v>
      </c>
      <c r="C86" s="20">
        <v>5430.69</v>
      </c>
      <c r="D86" s="86">
        <v>0</v>
      </c>
      <c r="E86" s="3">
        <f t="shared" si="5"/>
        <v>667.71</v>
      </c>
      <c r="F86" s="15">
        <v>41.14</v>
      </c>
      <c r="G86" s="21">
        <v>0</v>
      </c>
      <c r="H86" s="17">
        <f t="shared" si="4"/>
        <v>6139.54</v>
      </c>
      <c r="J86" s="3"/>
    </row>
    <row r="87" spans="1:10" ht="13.5" thickBot="1">
      <c r="A87" s="44" t="s">
        <v>191</v>
      </c>
      <c r="B87" s="56" t="s">
        <v>192</v>
      </c>
      <c r="C87" s="81">
        <v>178.82</v>
      </c>
      <c r="D87" s="88">
        <v>0</v>
      </c>
      <c r="E87" s="3">
        <f t="shared" si="5"/>
        <v>33.36</v>
      </c>
      <c r="F87" s="82">
        <v>0</v>
      </c>
      <c r="G87" s="90">
        <v>0</v>
      </c>
      <c r="H87" s="17">
        <f t="shared" si="4"/>
        <v>212.18</v>
      </c>
      <c r="J87" s="3"/>
    </row>
    <row r="88" spans="1:10" ht="13.5" thickBot="1">
      <c r="A88" s="50"/>
      <c r="B88" s="50" t="s">
        <v>169</v>
      </c>
      <c r="C88" s="51">
        <f>SUM(C4:C87)</f>
        <v>7105563.980000001</v>
      </c>
      <c r="D88" s="91">
        <v>11530.64</v>
      </c>
      <c r="E88" s="59">
        <f t="shared" si="5"/>
        <v>326834.78</v>
      </c>
      <c r="F88" s="84">
        <v>664879.6</v>
      </c>
      <c r="G88" s="92">
        <v>1734336.02</v>
      </c>
      <c r="H88" s="54">
        <f t="shared" si="4"/>
        <v>9843145.020000001</v>
      </c>
      <c r="J88" s="3"/>
    </row>
    <row r="94" ht="12.75">
      <c r="H94" s="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8">
      <selection activeCell="M72" sqref="M72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93" customWidth="1"/>
    <col min="4" max="4" width="14.7109375" style="93" customWidth="1"/>
    <col min="5" max="5" width="12.8515625" style="93" customWidth="1"/>
    <col min="6" max="6" width="14.140625" style="93" customWidth="1"/>
    <col min="7" max="7" width="13.7109375" style="93" customWidth="1"/>
    <col min="8" max="8" width="15.7109375" style="2" customWidth="1"/>
    <col min="9" max="9" width="12.421875" style="93" customWidth="1"/>
    <col min="10" max="10" width="13.7109375" style="94" hidden="1" customWidth="1"/>
    <col min="11" max="11" width="12.8515625" style="94" hidden="1" customWidth="1"/>
    <col min="12" max="12" width="15.57421875" style="94" customWidth="1"/>
    <col min="13" max="13" width="12.140625" style="94" customWidth="1"/>
    <col min="14" max="16384" width="9.140625" style="94" customWidth="1"/>
  </cols>
  <sheetData>
    <row r="1" spans="1:6" ht="13.5" thickBot="1">
      <c r="A1" s="1" t="s">
        <v>0</v>
      </c>
      <c r="C1" s="2" t="s">
        <v>213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28"/>
      <c r="D2" s="128"/>
      <c r="E2" s="128"/>
      <c r="F2" s="129"/>
      <c r="G2" s="129"/>
      <c r="H2" s="130"/>
    </row>
    <row r="3" spans="1:9" s="96" customFormat="1" ht="48.75" customHeight="1" thickBot="1">
      <c r="A3" s="6"/>
      <c r="B3" s="7"/>
      <c r="C3" s="8" t="s">
        <v>207</v>
      </c>
      <c r="D3" s="55" t="s">
        <v>208</v>
      </c>
      <c r="E3" s="55" t="s">
        <v>209</v>
      </c>
      <c r="F3" s="9" t="s">
        <v>210</v>
      </c>
      <c r="G3" s="9" t="s">
        <v>211</v>
      </c>
      <c r="H3" s="9" t="s">
        <v>212</v>
      </c>
      <c r="I3" s="95"/>
    </row>
    <row r="4" spans="1:13" ht="13.5" thickBot="1">
      <c r="A4" s="12" t="s">
        <v>3</v>
      </c>
      <c r="B4" s="13" t="s">
        <v>4</v>
      </c>
      <c r="C4" s="97">
        <v>18098.03</v>
      </c>
      <c r="D4" s="97">
        <v>0</v>
      </c>
      <c r="E4" s="97">
        <v>691.1774</v>
      </c>
      <c r="F4" s="97">
        <v>600.83</v>
      </c>
      <c r="G4" s="97">
        <v>2813.86</v>
      </c>
      <c r="H4" s="17">
        <f aca="true" t="shared" si="0" ref="H4:H67">C4+D4+E4+F4+G4</f>
        <v>22203.8974</v>
      </c>
      <c r="J4" s="93">
        <v>550.56</v>
      </c>
      <c r="K4" s="94">
        <v>650.05</v>
      </c>
      <c r="M4" s="93"/>
    </row>
    <row r="5" spans="1:13" ht="13.5" thickBot="1">
      <c r="A5" s="18" t="s">
        <v>5</v>
      </c>
      <c r="B5" s="19" t="s">
        <v>6</v>
      </c>
      <c r="C5" s="97">
        <v>5802.65</v>
      </c>
      <c r="D5" s="97">
        <v>0</v>
      </c>
      <c r="E5" s="97">
        <v>302.63</v>
      </c>
      <c r="F5" s="97">
        <v>280.38</v>
      </c>
      <c r="G5" s="97">
        <v>2687.76</v>
      </c>
      <c r="H5" s="17">
        <f t="shared" si="0"/>
        <v>9073.42</v>
      </c>
      <c r="J5" s="93">
        <v>414.57</v>
      </c>
      <c r="K5" s="94">
        <v>205.78</v>
      </c>
      <c r="M5" s="93"/>
    </row>
    <row r="6" spans="1:13" ht="13.5" thickBot="1">
      <c r="A6" s="18" t="s">
        <v>7</v>
      </c>
      <c r="B6" s="19" t="s">
        <v>8</v>
      </c>
      <c r="C6" s="97">
        <v>32259.15</v>
      </c>
      <c r="D6" s="97">
        <v>0</v>
      </c>
      <c r="E6" s="97">
        <v>1044.4418999999998</v>
      </c>
      <c r="F6" s="97">
        <v>1912.099999999999</v>
      </c>
      <c r="G6" s="97">
        <v>0</v>
      </c>
      <c r="H6" s="17">
        <f t="shared" si="0"/>
        <v>35215.6919</v>
      </c>
      <c r="J6" s="93">
        <v>1201.29</v>
      </c>
      <c r="K6" s="94">
        <v>1028.72</v>
      </c>
      <c r="M6" s="93"/>
    </row>
    <row r="7" spans="1:13" ht="13.5" thickBot="1">
      <c r="A7" s="18" t="s">
        <v>9</v>
      </c>
      <c r="B7" s="19" t="s">
        <v>10</v>
      </c>
      <c r="C7" s="97">
        <v>34275.6</v>
      </c>
      <c r="D7" s="97">
        <v>0</v>
      </c>
      <c r="E7" s="97">
        <v>640.9357</v>
      </c>
      <c r="F7" s="97">
        <v>2342.0499999999997</v>
      </c>
      <c r="G7" s="97">
        <v>894.28</v>
      </c>
      <c r="H7" s="17">
        <f t="shared" si="0"/>
        <v>38152.8657</v>
      </c>
      <c r="J7" s="93">
        <v>810.46</v>
      </c>
      <c r="K7" s="94">
        <v>556.06</v>
      </c>
      <c r="M7" s="93"/>
    </row>
    <row r="8" spans="1:13" ht="13.5" thickBot="1">
      <c r="A8" s="18" t="s">
        <v>11</v>
      </c>
      <c r="B8" s="19" t="s">
        <v>12</v>
      </c>
      <c r="C8" s="97">
        <v>406040.88</v>
      </c>
      <c r="D8" s="97">
        <v>980.34</v>
      </c>
      <c r="E8" s="97">
        <v>12766.6046</v>
      </c>
      <c r="F8" s="97">
        <v>32251.27000000004</v>
      </c>
      <c r="G8" s="97">
        <v>11307.93</v>
      </c>
      <c r="H8" s="17">
        <f t="shared" si="0"/>
        <v>463347.02460000006</v>
      </c>
      <c r="J8" s="93">
        <v>11517.970000000001</v>
      </c>
      <c r="K8" s="94">
        <v>10708.89</v>
      </c>
      <c r="M8" s="93"/>
    </row>
    <row r="9" spans="1:13" ht="13.5" thickBot="1">
      <c r="A9" s="18" t="s">
        <v>13</v>
      </c>
      <c r="B9" s="19" t="s">
        <v>14</v>
      </c>
      <c r="C9" s="97">
        <v>13264.86</v>
      </c>
      <c r="D9" s="97">
        <v>0</v>
      </c>
      <c r="E9" s="97">
        <v>224.32659999999998</v>
      </c>
      <c r="F9" s="97">
        <v>5388.520000000001</v>
      </c>
      <c r="G9" s="97">
        <v>1613.99</v>
      </c>
      <c r="H9" s="17">
        <f t="shared" si="0"/>
        <v>20491.696600000003</v>
      </c>
      <c r="J9" s="93">
        <v>185.17</v>
      </c>
      <c r="K9" s="94">
        <v>123.32</v>
      </c>
      <c r="M9" s="93"/>
    </row>
    <row r="10" spans="1:13" ht="13.5" thickBot="1">
      <c r="A10" s="18" t="s">
        <v>15</v>
      </c>
      <c r="B10" s="19" t="s">
        <v>16</v>
      </c>
      <c r="C10" s="97">
        <v>30656.34</v>
      </c>
      <c r="D10" s="97">
        <v>0</v>
      </c>
      <c r="E10" s="97">
        <v>697.2735</v>
      </c>
      <c r="F10" s="97">
        <v>824.8099999999998</v>
      </c>
      <c r="G10" s="97">
        <v>0</v>
      </c>
      <c r="H10" s="17">
        <f t="shared" si="0"/>
        <v>32178.4235</v>
      </c>
      <c r="J10" s="93">
        <v>363.32</v>
      </c>
      <c r="K10" s="94">
        <v>604.39</v>
      </c>
      <c r="M10" s="93"/>
    </row>
    <row r="11" spans="1:13" ht="13.5" thickBot="1">
      <c r="A11" s="18" t="s">
        <v>17</v>
      </c>
      <c r="B11" s="19" t="s">
        <v>18</v>
      </c>
      <c r="C11" s="97">
        <v>37709.65</v>
      </c>
      <c r="D11" s="97">
        <v>326.78</v>
      </c>
      <c r="E11" s="97">
        <v>430.20070000000004</v>
      </c>
      <c r="F11" s="97">
        <v>2511.6400000000003</v>
      </c>
      <c r="G11" s="97">
        <v>0</v>
      </c>
      <c r="H11" s="17">
        <f t="shared" si="0"/>
        <v>40978.2707</v>
      </c>
      <c r="J11" s="93">
        <v>200.65</v>
      </c>
      <c r="K11" s="94">
        <v>118.21</v>
      </c>
      <c r="M11" s="93"/>
    </row>
    <row r="12" spans="1:13" ht="13.5" thickBot="1">
      <c r="A12" s="18" t="s">
        <v>19</v>
      </c>
      <c r="B12" s="19" t="s">
        <v>20</v>
      </c>
      <c r="C12" s="97">
        <v>52387.48</v>
      </c>
      <c r="D12" s="97">
        <v>653.56</v>
      </c>
      <c r="E12" s="97">
        <v>541.6188</v>
      </c>
      <c r="F12" s="97">
        <v>2371.7999999999993</v>
      </c>
      <c r="G12" s="97">
        <v>0</v>
      </c>
      <c r="H12" s="17">
        <f t="shared" si="0"/>
        <v>55954.45879999999</v>
      </c>
      <c r="J12" s="93">
        <v>563.69</v>
      </c>
      <c r="K12" s="94">
        <v>509.66</v>
      </c>
      <c r="M12" s="93"/>
    </row>
    <row r="13" spans="1:13" ht="13.5" thickBot="1">
      <c r="A13" s="18" t="s">
        <v>21</v>
      </c>
      <c r="B13" s="19" t="s">
        <v>22</v>
      </c>
      <c r="C13" s="97">
        <v>36013.74</v>
      </c>
      <c r="D13" s="97">
        <v>0</v>
      </c>
      <c r="E13" s="97">
        <v>1337.1852</v>
      </c>
      <c r="F13" s="97">
        <v>1791.5199999999998</v>
      </c>
      <c r="G13" s="97">
        <v>0</v>
      </c>
      <c r="H13" s="17">
        <f t="shared" si="0"/>
        <v>39142.445199999995</v>
      </c>
      <c r="J13" s="93">
        <v>823.97</v>
      </c>
      <c r="K13" s="94">
        <v>1073.43</v>
      </c>
      <c r="M13" s="93"/>
    </row>
    <row r="14" spans="1:13" ht="13.5" thickBot="1">
      <c r="A14" s="18" t="s">
        <v>23</v>
      </c>
      <c r="B14" s="19" t="s">
        <v>24</v>
      </c>
      <c r="C14" s="97">
        <v>256800.42</v>
      </c>
      <c r="D14" s="97">
        <v>0</v>
      </c>
      <c r="E14" s="97">
        <v>1938.6382</v>
      </c>
      <c r="F14" s="97">
        <v>22086.970000000012</v>
      </c>
      <c r="G14" s="97">
        <v>111879.39</v>
      </c>
      <c r="H14" s="17">
        <f t="shared" si="0"/>
        <v>392705.4182</v>
      </c>
      <c r="J14" s="93">
        <v>1302.47</v>
      </c>
      <c r="K14" s="94">
        <v>1579.38</v>
      </c>
      <c r="M14" s="93"/>
    </row>
    <row r="15" spans="1:13" ht="13.5" thickBot="1">
      <c r="A15" s="18" t="s">
        <v>25</v>
      </c>
      <c r="B15" s="19" t="s">
        <v>26</v>
      </c>
      <c r="C15" s="97">
        <v>56499.54</v>
      </c>
      <c r="D15" s="97">
        <v>326.78</v>
      </c>
      <c r="E15" s="97">
        <v>846.6275</v>
      </c>
      <c r="F15" s="97">
        <v>4599.410000000002</v>
      </c>
      <c r="G15" s="97">
        <v>0</v>
      </c>
      <c r="H15" s="17">
        <f t="shared" si="0"/>
        <v>62272.357500000006</v>
      </c>
      <c r="J15" s="93">
        <v>785.3</v>
      </c>
      <c r="K15" s="94">
        <v>729.87</v>
      </c>
      <c r="M15" s="93"/>
    </row>
    <row r="16" spans="1:13" ht="13.5" thickBot="1">
      <c r="A16" s="18" t="s">
        <v>27</v>
      </c>
      <c r="B16" s="19" t="s">
        <v>28</v>
      </c>
      <c r="C16" s="97">
        <v>37907.7</v>
      </c>
      <c r="D16" s="97">
        <v>326.78</v>
      </c>
      <c r="E16" s="97">
        <v>358.2941</v>
      </c>
      <c r="F16" s="97">
        <v>10349.490000000002</v>
      </c>
      <c r="G16" s="97">
        <v>25925.59</v>
      </c>
      <c r="H16" s="17">
        <f t="shared" si="0"/>
        <v>74867.8541</v>
      </c>
      <c r="J16" s="93">
        <v>448.17</v>
      </c>
      <c r="K16" s="94">
        <v>244.02</v>
      </c>
      <c r="M16" s="93"/>
    </row>
    <row r="17" spans="1:13" ht="13.5" thickBot="1">
      <c r="A17" s="18" t="s">
        <v>29</v>
      </c>
      <c r="B17" s="19" t="s">
        <v>30</v>
      </c>
      <c r="C17" s="97">
        <v>86592.45</v>
      </c>
      <c r="D17" s="97">
        <v>0</v>
      </c>
      <c r="E17" s="97">
        <v>4648.237099999999</v>
      </c>
      <c r="F17" s="97">
        <v>3632.0099999999993</v>
      </c>
      <c r="G17" s="97">
        <v>15153.87</v>
      </c>
      <c r="H17" s="17">
        <f t="shared" si="0"/>
        <v>110026.56709999999</v>
      </c>
      <c r="J17" s="93">
        <v>4108.08</v>
      </c>
      <c r="K17" s="94">
        <v>3835.14</v>
      </c>
      <c r="M17" s="93"/>
    </row>
    <row r="18" spans="1:13" ht="13.5" thickBot="1">
      <c r="A18" s="18" t="s">
        <v>31</v>
      </c>
      <c r="B18" s="19" t="s">
        <v>32</v>
      </c>
      <c r="C18" s="97">
        <v>44823.93</v>
      </c>
      <c r="D18" s="97">
        <v>0</v>
      </c>
      <c r="E18" s="97">
        <v>2349.9344</v>
      </c>
      <c r="F18" s="97">
        <v>314.57000000000005</v>
      </c>
      <c r="G18" s="97">
        <v>0</v>
      </c>
      <c r="H18" s="17">
        <f t="shared" si="0"/>
        <v>47488.4344</v>
      </c>
      <c r="J18" s="93">
        <v>2400.91</v>
      </c>
      <c r="K18" s="94">
        <v>2084.5</v>
      </c>
      <c r="M18" s="93"/>
    </row>
    <row r="19" spans="1:13" ht="13.5" thickBot="1">
      <c r="A19" s="18" t="s">
        <v>33</v>
      </c>
      <c r="B19" s="19" t="s">
        <v>34</v>
      </c>
      <c r="C19" s="97">
        <v>61325.42</v>
      </c>
      <c r="D19" s="97">
        <v>0</v>
      </c>
      <c r="E19" s="97">
        <v>3369.1616999999997</v>
      </c>
      <c r="F19" s="97">
        <v>2546.13</v>
      </c>
      <c r="G19" s="97">
        <v>44.45</v>
      </c>
      <c r="H19" s="17">
        <f t="shared" si="0"/>
        <v>67285.1617</v>
      </c>
      <c r="J19" s="93">
        <v>3248.8599999999997</v>
      </c>
      <c r="K19" s="94">
        <v>3371.12</v>
      </c>
      <c r="M19" s="93"/>
    </row>
    <row r="20" spans="1:13" ht="13.5" thickBot="1">
      <c r="A20" s="18" t="s">
        <v>35</v>
      </c>
      <c r="B20" s="19" t="s">
        <v>36</v>
      </c>
      <c r="C20" s="97">
        <v>63984.38</v>
      </c>
      <c r="D20" s="97">
        <v>326.78</v>
      </c>
      <c r="E20" s="97">
        <v>688.7819999999999</v>
      </c>
      <c r="F20" s="97">
        <v>2182.5799999999995</v>
      </c>
      <c r="G20" s="97">
        <v>11802.15</v>
      </c>
      <c r="H20" s="17">
        <f t="shared" si="0"/>
        <v>78984.67199999999</v>
      </c>
      <c r="J20" s="93">
        <v>617.95</v>
      </c>
      <c r="K20" s="94">
        <v>587.54</v>
      </c>
      <c r="M20" s="93"/>
    </row>
    <row r="21" spans="1:13" ht="13.5" thickBot="1">
      <c r="A21" s="18" t="s">
        <v>37</v>
      </c>
      <c r="B21" s="19" t="s">
        <v>38</v>
      </c>
      <c r="C21" s="97">
        <v>40767.97</v>
      </c>
      <c r="D21" s="97">
        <v>326.78</v>
      </c>
      <c r="E21" s="97">
        <v>473.4512</v>
      </c>
      <c r="F21" s="97">
        <v>1150.08</v>
      </c>
      <c r="G21" s="97">
        <v>11590.82</v>
      </c>
      <c r="H21" s="17">
        <f t="shared" si="0"/>
        <v>54309.101200000005</v>
      </c>
      <c r="J21" s="93">
        <v>247.55</v>
      </c>
      <c r="K21" s="94">
        <v>359.27</v>
      </c>
      <c r="M21" s="93"/>
    </row>
    <row r="22" spans="1:13" ht="13.5" thickBot="1">
      <c r="A22" s="18" t="s">
        <v>39</v>
      </c>
      <c r="B22" s="19" t="s">
        <v>40</v>
      </c>
      <c r="C22" s="97">
        <v>247149.79</v>
      </c>
      <c r="D22" s="97">
        <v>0</v>
      </c>
      <c r="E22" s="97">
        <v>471.9529</v>
      </c>
      <c r="F22" s="97">
        <v>13186.419999999998</v>
      </c>
      <c r="G22" s="97">
        <v>120885.8</v>
      </c>
      <c r="H22" s="17">
        <f t="shared" si="0"/>
        <v>381693.9629</v>
      </c>
      <c r="J22" s="93">
        <v>444.33000000000004</v>
      </c>
      <c r="K22" s="94">
        <v>439.28</v>
      </c>
      <c r="M22" s="93"/>
    </row>
    <row r="23" spans="1:13" ht="13.5" thickBot="1">
      <c r="A23" s="18" t="s">
        <v>41</v>
      </c>
      <c r="B23" s="19" t="s">
        <v>42</v>
      </c>
      <c r="C23" s="97">
        <v>233224.35</v>
      </c>
      <c r="D23" s="97">
        <v>653.56</v>
      </c>
      <c r="E23" s="97">
        <v>3843.1593999999996</v>
      </c>
      <c r="F23" s="97">
        <v>17643.360000000015</v>
      </c>
      <c r="G23" s="97">
        <v>17693.05</v>
      </c>
      <c r="H23" s="17">
        <f t="shared" si="0"/>
        <v>273057.4794</v>
      </c>
      <c r="J23" s="93">
        <v>3202.74</v>
      </c>
      <c r="K23" s="94">
        <v>3577.56</v>
      </c>
      <c r="M23" s="93"/>
    </row>
    <row r="24" spans="1:13" ht="13.5" thickBot="1">
      <c r="A24" s="18" t="s">
        <v>43</v>
      </c>
      <c r="B24" s="19" t="s">
        <v>44</v>
      </c>
      <c r="C24" s="97">
        <v>928212.98</v>
      </c>
      <c r="D24" s="97">
        <v>980.34</v>
      </c>
      <c r="E24" s="97">
        <v>21975.7053</v>
      </c>
      <c r="F24" s="97">
        <v>84209.96000000004</v>
      </c>
      <c r="G24" s="97">
        <v>238605.67</v>
      </c>
      <c r="H24" s="17">
        <f t="shared" si="0"/>
        <v>1273984.6553</v>
      </c>
      <c r="J24" s="93">
        <v>20565.899999999998</v>
      </c>
      <c r="K24" s="94">
        <v>19239.96</v>
      </c>
      <c r="M24" s="93"/>
    </row>
    <row r="25" spans="1:13" ht="13.5" thickBot="1">
      <c r="A25" s="18" t="s">
        <v>45</v>
      </c>
      <c r="B25" s="19" t="s">
        <v>46</v>
      </c>
      <c r="C25" s="97">
        <v>202637.73</v>
      </c>
      <c r="D25" s="97">
        <v>653.56</v>
      </c>
      <c r="E25" s="97">
        <v>1560.2212000000002</v>
      </c>
      <c r="F25" s="97">
        <v>8492.040000000005</v>
      </c>
      <c r="G25" s="97">
        <v>27512</v>
      </c>
      <c r="H25" s="17">
        <f t="shared" si="0"/>
        <v>240855.55120000002</v>
      </c>
      <c r="J25" s="93">
        <v>1522.88</v>
      </c>
      <c r="K25" s="94">
        <v>1183.56</v>
      </c>
      <c r="M25" s="93"/>
    </row>
    <row r="26" spans="1:13" ht="13.5" thickBot="1">
      <c r="A26" s="18" t="s">
        <v>47</v>
      </c>
      <c r="B26" s="19" t="s">
        <v>48</v>
      </c>
      <c r="C26" s="97">
        <v>76773.3</v>
      </c>
      <c r="D26" s="97">
        <v>653.56</v>
      </c>
      <c r="E26" s="97">
        <v>5550.9784</v>
      </c>
      <c r="F26" s="97">
        <v>1996.9900000000002</v>
      </c>
      <c r="G26" s="97">
        <v>0</v>
      </c>
      <c r="H26" s="17">
        <f t="shared" si="0"/>
        <v>84974.82840000001</v>
      </c>
      <c r="J26" s="93">
        <v>5040.8099999999995</v>
      </c>
      <c r="K26" s="94">
        <v>4952.08</v>
      </c>
      <c r="M26" s="93"/>
    </row>
    <row r="27" spans="1:13" ht="13.5" thickBot="1">
      <c r="A27" s="18" t="s">
        <v>49</v>
      </c>
      <c r="B27" s="19" t="s">
        <v>50</v>
      </c>
      <c r="C27" s="97">
        <v>29091.02</v>
      </c>
      <c r="D27" s="97">
        <v>0</v>
      </c>
      <c r="E27" s="97">
        <v>1401.2113</v>
      </c>
      <c r="F27" s="97">
        <v>1006.3000000000001</v>
      </c>
      <c r="G27" s="97">
        <v>0</v>
      </c>
      <c r="H27" s="17">
        <f t="shared" si="0"/>
        <v>31498.5313</v>
      </c>
      <c r="J27" s="93">
        <v>1158.19</v>
      </c>
      <c r="K27" s="94">
        <v>983.41</v>
      </c>
      <c r="M27" s="93"/>
    </row>
    <row r="28" spans="1:13" ht="13.5" thickBot="1">
      <c r="A28" s="18" t="s">
        <v>51</v>
      </c>
      <c r="B28" s="19" t="s">
        <v>52</v>
      </c>
      <c r="C28" s="97">
        <v>8535.76</v>
      </c>
      <c r="D28" s="97">
        <v>0</v>
      </c>
      <c r="E28" s="97">
        <v>238.02790000000002</v>
      </c>
      <c r="F28" s="97">
        <v>663.14</v>
      </c>
      <c r="G28" s="97">
        <v>0</v>
      </c>
      <c r="H28" s="17">
        <f t="shared" si="0"/>
        <v>9436.927899999999</v>
      </c>
      <c r="J28" s="93">
        <v>217.92000000000002</v>
      </c>
      <c r="K28" s="94">
        <v>215.94</v>
      </c>
      <c r="M28" s="93"/>
    </row>
    <row r="29" spans="1:13" ht="13.5" thickBot="1">
      <c r="A29" s="18" t="s">
        <v>53</v>
      </c>
      <c r="B29" s="19" t="s">
        <v>54</v>
      </c>
      <c r="C29" s="97">
        <v>38029.54</v>
      </c>
      <c r="D29" s="97">
        <v>0</v>
      </c>
      <c r="E29" s="97">
        <v>864.5542999999998</v>
      </c>
      <c r="F29" s="97">
        <v>819.3199999999999</v>
      </c>
      <c r="G29" s="97">
        <v>0</v>
      </c>
      <c r="H29" s="17">
        <f t="shared" si="0"/>
        <v>39713.4143</v>
      </c>
      <c r="J29" s="93">
        <v>580.24</v>
      </c>
      <c r="K29" s="94">
        <v>566.78</v>
      </c>
      <c r="M29" s="93"/>
    </row>
    <row r="30" spans="1:13" ht="13.5" thickBot="1">
      <c r="A30" s="18" t="s">
        <v>55</v>
      </c>
      <c r="B30" s="19" t="s">
        <v>56</v>
      </c>
      <c r="C30" s="97">
        <v>33931.5</v>
      </c>
      <c r="D30" s="97">
        <v>0</v>
      </c>
      <c r="E30" s="97">
        <v>336.05310000000003</v>
      </c>
      <c r="F30" s="97">
        <v>1954.11</v>
      </c>
      <c r="G30" s="97">
        <v>2710.01</v>
      </c>
      <c r="H30" s="17">
        <f t="shared" si="0"/>
        <v>38931.6731</v>
      </c>
      <c r="J30" s="93">
        <v>201.76</v>
      </c>
      <c r="K30" s="94">
        <v>151.84</v>
      </c>
      <c r="M30" s="93"/>
    </row>
    <row r="31" spans="1:13" ht="13.5" thickBot="1">
      <c r="A31" s="18" t="s">
        <v>57</v>
      </c>
      <c r="B31" s="19" t="s">
        <v>58</v>
      </c>
      <c r="C31" s="97">
        <v>35002.73</v>
      </c>
      <c r="D31" s="97">
        <v>0</v>
      </c>
      <c r="E31" s="97">
        <v>917.6018999999999</v>
      </c>
      <c r="F31" s="97">
        <v>2045.4099999999996</v>
      </c>
      <c r="G31" s="97">
        <v>6094</v>
      </c>
      <c r="H31" s="17">
        <f t="shared" si="0"/>
        <v>44059.7419</v>
      </c>
      <c r="J31" s="93">
        <v>672.66</v>
      </c>
      <c r="K31" s="94">
        <v>834.35</v>
      </c>
      <c r="M31" s="93"/>
    </row>
    <row r="32" spans="1:13" ht="13.5" thickBot="1">
      <c r="A32" s="18" t="s">
        <v>59</v>
      </c>
      <c r="B32" s="19" t="s">
        <v>60</v>
      </c>
      <c r="C32" s="97">
        <v>58559.31</v>
      </c>
      <c r="D32" s="97">
        <v>326.78</v>
      </c>
      <c r="E32" s="97">
        <v>1019.5117</v>
      </c>
      <c r="F32" s="97">
        <v>6373.2699999999995</v>
      </c>
      <c r="G32" s="97">
        <v>10146.1</v>
      </c>
      <c r="H32" s="17">
        <f t="shared" si="0"/>
        <v>76424.97170000001</v>
      </c>
      <c r="J32" s="93">
        <v>981.28</v>
      </c>
      <c r="K32" s="94">
        <v>942.15</v>
      </c>
      <c r="M32" s="93"/>
    </row>
    <row r="33" spans="1:13" ht="13.5" thickBot="1">
      <c r="A33" s="18" t="s">
        <v>61</v>
      </c>
      <c r="B33" s="19" t="s">
        <v>62</v>
      </c>
      <c r="C33" s="97">
        <v>134618.4</v>
      </c>
      <c r="D33" s="97">
        <v>0</v>
      </c>
      <c r="E33" s="97">
        <v>6164.7153</v>
      </c>
      <c r="F33" s="97">
        <v>11710.540000000005</v>
      </c>
      <c r="G33" s="97">
        <v>13498.46</v>
      </c>
      <c r="H33" s="17">
        <f t="shared" si="0"/>
        <v>165992.1153</v>
      </c>
      <c r="J33" s="93">
        <v>6085.790000000001</v>
      </c>
      <c r="K33" s="94">
        <v>5998.65</v>
      </c>
      <c r="M33" s="93"/>
    </row>
    <row r="34" spans="1:13" ht="13.5" thickBot="1">
      <c r="A34" s="18" t="s">
        <v>63</v>
      </c>
      <c r="B34" s="19" t="s">
        <v>64</v>
      </c>
      <c r="C34" s="97">
        <v>196013.7</v>
      </c>
      <c r="D34" s="97">
        <v>326.78</v>
      </c>
      <c r="E34" s="97">
        <v>6928.4804</v>
      </c>
      <c r="F34" s="97">
        <v>12588.970000000003</v>
      </c>
      <c r="G34" s="97">
        <v>30012.4</v>
      </c>
      <c r="H34" s="17">
        <f t="shared" si="0"/>
        <v>245870.3304</v>
      </c>
      <c r="J34" s="93">
        <v>7857.27</v>
      </c>
      <c r="K34" s="94">
        <v>6223.01</v>
      </c>
      <c r="M34" s="93"/>
    </row>
    <row r="35" spans="1:13" ht="13.5" thickBot="1">
      <c r="A35" s="18" t="s">
        <v>65</v>
      </c>
      <c r="B35" s="19" t="s">
        <v>66</v>
      </c>
      <c r="C35" s="97">
        <v>31346.18</v>
      </c>
      <c r="D35" s="97">
        <v>0</v>
      </c>
      <c r="E35" s="97">
        <v>1378.0996</v>
      </c>
      <c r="F35" s="97">
        <v>716.64</v>
      </c>
      <c r="G35" s="97">
        <v>0</v>
      </c>
      <c r="H35" s="17">
        <f t="shared" si="0"/>
        <v>33440.9196</v>
      </c>
      <c r="J35" s="93">
        <v>1163.1100000000001</v>
      </c>
      <c r="K35" s="94">
        <v>1438.99</v>
      </c>
      <c r="M35" s="93"/>
    </row>
    <row r="36" spans="1:13" ht="13.5" thickBot="1">
      <c r="A36" s="18" t="s">
        <v>67</v>
      </c>
      <c r="B36" s="19" t="s">
        <v>68</v>
      </c>
      <c r="C36" s="97">
        <v>104874.88</v>
      </c>
      <c r="D36" s="97">
        <v>326.78</v>
      </c>
      <c r="E36" s="97">
        <v>4230.3119</v>
      </c>
      <c r="F36" s="97">
        <v>4874.580000000002</v>
      </c>
      <c r="G36" s="97">
        <v>2668.5</v>
      </c>
      <c r="H36" s="17">
        <f t="shared" si="0"/>
        <v>116975.0519</v>
      </c>
      <c r="J36" s="93">
        <v>4229.46</v>
      </c>
      <c r="K36" s="94">
        <v>3318.64</v>
      </c>
      <c r="M36" s="93"/>
    </row>
    <row r="37" spans="1:13" ht="13.5" thickBot="1">
      <c r="A37" s="18" t="s">
        <v>69</v>
      </c>
      <c r="B37" s="19" t="s">
        <v>70</v>
      </c>
      <c r="C37" s="97">
        <v>62028.15</v>
      </c>
      <c r="D37" s="97">
        <v>0</v>
      </c>
      <c r="E37" s="97">
        <v>4569.841899999999</v>
      </c>
      <c r="F37" s="97">
        <v>2687.22</v>
      </c>
      <c r="G37" s="97">
        <v>0</v>
      </c>
      <c r="H37" s="17">
        <f t="shared" si="0"/>
        <v>69285.2119</v>
      </c>
      <c r="J37" s="93">
        <v>4545.200000000001</v>
      </c>
      <c r="K37" s="94">
        <v>3879.95</v>
      </c>
      <c r="M37" s="93"/>
    </row>
    <row r="38" spans="1:13" ht="13.5" thickBot="1">
      <c r="A38" s="18" t="s">
        <v>71</v>
      </c>
      <c r="B38" s="19" t="s">
        <v>72</v>
      </c>
      <c r="C38" s="97">
        <v>444636.32</v>
      </c>
      <c r="D38" s="97">
        <v>653.54</v>
      </c>
      <c r="E38" s="97">
        <v>9444.1662</v>
      </c>
      <c r="F38" s="97">
        <v>135474.59999999992</v>
      </c>
      <c r="G38" s="97">
        <v>409773.47</v>
      </c>
      <c r="H38" s="17">
        <f t="shared" si="0"/>
        <v>999982.0961999998</v>
      </c>
      <c r="J38" s="93">
        <v>9557.429999999998</v>
      </c>
      <c r="K38" s="94">
        <v>9127.43</v>
      </c>
      <c r="M38" s="93"/>
    </row>
    <row r="39" spans="1:13" ht="13.5" thickBot="1">
      <c r="A39" s="18" t="s">
        <v>73</v>
      </c>
      <c r="B39" s="19" t="s">
        <v>74</v>
      </c>
      <c r="C39" s="97">
        <v>18219.06</v>
      </c>
      <c r="D39" s="97">
        <v>0</v>
      </c>
      <c r="E39" s="97">
        <v>557.48</v>
      </c>
      <c r="F39" s="97">
        <v>1858.44</v>
      </c>
      <c r="G39" s="97">
        <v>541.88</v>
      </c>
      <c r="H39" s="17">
        <f t="shared" si="0"/>
        <v>21176.86</v>
      </c>
      <c r="J39" s="93">
        <v>689.47</v>
      </c>
      <c r="K39" s="94">
        <v>601.62</v>
      </c>
      <c r="M39" s="93"/>
    </row>
    <row r="40" spans="1:13" ht="13.5" thickBot="1">
      <c r="A40" s="18" t="s">
        <v>75</v>
      </c>
      <c r="B40" s="19" t="s">
        <v>76</v>
      </c>
      <c r="C40" s="97">
        <v>83992.51</v>
      </c>
      <c r="D40" s="97">
        <v>326.78</v>
      </c>
      <c r="E40" s="97">
        <v>1243.7295</v>
      </c>
      <c r="F40" s="97">
        <v>5534.900000000001</v>
      </c>
      <c r="G40" s="97">
        <v>22179.1</v>
      </c>
      <c r="H40" s="17">
        <f t="shared" si="0"/>
        <v>113277.0195</v>
      </c>
      <c r="I40" s="98"/>
      <c r="J40" s="93">
        <v>1593.9</v>
      </c>
      <c r="K40" s="94">
        <v>1375.52</v>
      </c>
      <c r="M40" s="93"/>
    </row>
    <row r="41" spans="1:13" ht="13.5" thickBot="1">
      <c r="A41" s="18" t="s">
        <v>77</v>
      </c>
      <c r="B41" s="19" t="s">
        <v>78</v>
      </c>
      <c r="C41" s="97">
        <v>168749.7</v>
      </c>
      <c r="D41" s="97">
        <v>326.78</v>
      </c>
      <c r="E41" s="97">
        <v>8581.0134</v>
      </c>
      <c r="F41" s="97">
        <v>6468.630000000001</v>
      </c>
      <c r="G41" s="97">
        <v>2461.53</v>
      </c>
      <c r="H41" s="17">
        <f t="shared" si="0"/>
        <v>186587.6534</v>
      </c>
      <c r="I41" s="98"/>
      <c r="J41" s="93">
        <v>8732.32</v>
      </c>
      <c r="K41" s="94">
        <v>7700.93</v>
      </c>
      <c r="M41" s="93"/>
    </row>
    <row r="42" spans="1:13" ht="13.5" thickBot="1">
      <c r="A42" s="18" t="s">
        <v>79</v>
      </c>
      <c r="B42" s="19" t="s">
        <v>80</v>
      </c>
      <c r="C42" s="97">
        <v>78159.93</v>
      </c>
      <c r="D42" s="97">
        <v>326.78</v>
      </c>
      <c r="E42" s="97">
        <v>2156.3201</v>
      </c>
      <c r="F42" s="97">
        <v>6711.440000000002</v>
      </c>
      <c r="G42" s="97">
        <v>6561.07</v>
      </c>
      <c r="H42" s="17">
        <f t="shared" si="0"/>
        <v>93915.54009999998</v>
      </c>
      <c r="J42" s="93">
        <v>1946.52</v>
      </c>
      <c r="K42" s="94">
        <v>1700.99</v>
      </c>
      <c r="M42" s="93"/>
    </row>
    <row r="43" spans="1:13" ht="13.5" thickBot="1">
      <c r="A43" s="18" t="s">
        <v>81</v>
      </c>
      <c r="B43" s="19" t="s">
        <v>82</v>
      </c>
      <c r="C43" s="97">
        <v>59780.58</v>
      </c>
      <c r="D43" s="97">
        <v>0</v>
      </c>
      <c r="E43" s="97">
        <v>2442.7399</v>
      </c>
      <c r="F43" s="97">
        <v>2112.9199999999983</v>
      </c>
      <c r="G43" s="97">
        <v>0</v>
      </c>
      <c r="H43" s="17">
        <f t="shared" si="0"/>
        <v>64336.2399</v>
      </c>
      <c r="J43" s="93">
        <v>3106.54</v>
      </c>
      <c r="K43" s="94">
        <v>2347.89</v>
      </c>
      <c r="M43" s="93"/>
    </row>
    <row r="44" spans="1:13" ht="13.5" thickBot="1">
      <c r="A44" s="18" t="s">
        <v>83</v>
      </c>
      <c r="B44" s="19" t="s">
        <v>84</v>
      </c>
      <c r="C44" s="97">
        <v>80020.13</v>
      </c>
      <c r="D44" s="97">
        <v>0</v>
      </c>
      <c r="E44" s="97">
        <v>2407.7074</v>
      </c>
      <c r="F44" s="97">
        <v>4375.090000000001</v>
      </c>
      <c r="G44" s="97">
        <v>7773.49</v>
      </c>
      <c r="H44" s="17">
        <f t="shared" si="0"/>
        <v>94576.4174</v>
      </c>
      <c r="J44" s="93">
        <v>2581.93</v>
      </c>
      <c r="K44" s="94">
        <v>2106.02</v>
      </c>
      <c r="M44" s="93"/>
    </row>
    <row r="45" spans="1:13" ht="13.5" thickBot="1">
      <c r="A45" s="18" t="s">
        <v>85</v>
      </c>
      <c r="B45" s="19" t="s">
        <v>86</v>
      </c>
      <c r="C45" s="97">
        <v>36538.54</v>
      </c>
      <c r="D45" s="97">
        <v>0</v>
      </c>
      <c r="E45" s="97">
        <v>2014.0888999999997</v>
      </c>
      <c r="F45" s="97">
        <v>1873.0599999999997</v>
      </c>
      <c r="G45" s="97">
        <v>824.5</v>
      </c>
      <c r="H45" s="17">
        <f t="shared" si="0"/>
        <v>41250.1889</v>
      </c>
      <c r="J45" s="93">
        <v>1978.62</v>
      </c>
      <c r="K45" s="94">
        <v>1688.17</v>
      </c>
      <c r="M45" s="93"/>
    </row>
    <row r="46" spans="1:13" ht="13.5" thickBot="1">
      <c r="A46" s="18" t="s">
        <v>87</v>
      </c>
      <c r="B46" s="19" t="s">
        <v>88</v>
      </c>
      <c r="C46" s="99">
        <v>0</v>
      </c>
      <c r="D46" s="99">
        <v>0</v>
      </c>
      <c r="E46" s="99">
        <v>0</v>
      </c>
      <c r="F46" s="97">
        <v>0</v>
      </c>
      <c r="G46" s="97">
        <v>0</v>
      </c>
      <c r="H46" s="17">
        <f t="shared" si="0"/>
        <v>0</v>
      </c>
      <c r="J46" s="93">
        <v>293.63</v>
      </c>
      <c r="K46" s="94">
        <v>189.09</v>
      </c>
      <c r="M46" s="93"/>
    </row>
    <row r="47" spans="1:13" ht="13.5" thickBot="1">
      <c r="A47" s="18" t="s">
        <v>89</v>
      </c>
      <c r="B47" s="19" t="s">
        <v>90</v>
      </c>
      <c r="C47" s="99">
        <v>22159.63</v>
      </c>
      <c r="D47" s="97">
        <v>0</v>
      </c>
      <c r="E47" s="97">
        <v>318.1809</v>
      </c>
      <c r="F47" s="97">
        <v>54.56</v>
      </c>
      <c r="G47" s="97">
        <v>0</v>
      </c>
      <c r="H47" s="17">
        <f t="shared" si="0"/>
        <v>22532.3709</v>
      </c>
      <c r="J47" s="93">
        <v>146.34</v>
      </c>
      <c r="K47" s="94">
        <v>64.79</v>
      </c>
      <c r="M47" s="93"/>
    </row>
    <row r="48" spans="1:13" ht="13.5" thickBot="1">
      <c r="A48" s="18" t="s">
        <v>91</v>
      </c>
      <c r="B48" s="19" t="s">
        <v>92</v>
      </c>
      <c r="C48" s="99">
        <v>7691.72</v>
      </c>
      <c r="D48" s="97">
        <v>0</v>
      </c>
      <c r="E48" s="97">
        <v>115.69059999999999</v>
      </c>
      <c r="F48" s="97">
        <v>33.27</v>
      </c>
      <c r="G48" s="97">
        <v>0</v>
      </c>
      <c r="H48" s="17">
        <f t="shared" si="0"/>
        <v>7840.680600000001</v>
      </c>
      <c r="J48" s="93">
        <v>652.6</v>
      </c>
      <c r="K48" s="94">
        <v>668.25</v>
      </c>
      <c r="M48" s="93"/>
    </row>
    <row r="49" spans="1:13" ht="13.5" thickBot="1">
      <c r="A49" s="18" t="s">
        <v>93</v>
      </c>
      <c r="B49" s="19" t="s">
        <v>94</v>
      </c>
      <c r="C49" s="97">
        <v>15844.98</v>
      </c>
      <c r="D49" s="97">
        <v>0</v>
      </c>
      <c r="E49" s="97">
        <v>822.5509999999999</v>
      </c>
      <c r="F49" s="97">
        <v>1485.5499999999997</v>
      </c>
      <c r="G49" s="97">
        <v>0</v>
      </c>
      <c r="H49" s="17">
        <f t="shared" si="0"/>
        <v>18153.081</v>
      </c>
      <c r="J49" s="93">
        <v>543.73</v>
      </c>
      <c r="K49" s="94">
        <v>421.99</v>
      </c>
      <c r="M49" s="93"/>
    </row>
    <row r="50" spans="1:13" ht="13.5" thickBot="1">
      <c r="A50" s="18" t="s">
        <v>95</v>
      </c>
      <c r="B50" s="19" t="s">
        <v>96</v>
      </c>
      <c r="C50" s="97">
        <v>21370.35</v>
      </c>
      <c r="D50" s="97">
        <v>0</v>
      </c>
      <c r="E50" s="97">
        <v>565.5506</v>
      </c>
      <c r="F50" s="97">
        <v>478.79999999999995</v>
      </c>
      <c r="G50" s="97">
        <v>0</v>
      </c>
      <c r="H50" s="17">
        <f t="shared" si="0"/>
        <v>22414.700599999996</v>
      </c>
      <c r="J50" s="93">
        <v>515.78</v>
      </c>
      <c r="K50" s="94">
        <v>396.1</v>
      </c>
      <c r="M50" s="93"/>
    </row>
    <row r="51" spans="1:13" ht="13.5" thickBot="1">
      <c r="A51" s="18" t="s">
        <v>97</v>
      </c>
      <c r="B51" s="19" t="s">
        <v>98</v>
      </c>
      <c r="C51" s="99">
        <v>0</v>
      </c>
      <c r="D51" s="99">
        <v>0</v>
      </c>
      <c r="E51" s="99">
        <v>0</v>
      </c>
      <c r="F51" s="97">
        <v>0</v>
      </c>
      <c r="G51" s="97">
        <v>0</v>
      </c>
      <c r="H51" s="17">
        <f t="shared" si="0"/>
        <v>0</v>
      </c>
      <c r="J51" s="93">
        <v>4948.929999999999</v>
      </c>
      <c r="K51" s="94">
        <v>4447.27</v>
      </c>
      <c r="M51" s="93"/>
    </row>
    <row r="52" spans="1:13" ht="13.5" thickBot="1">
      <c r="A52" s="18" t="s">
        <v>99</v>
      </c>
      <c r="B52" s="19" t="s">
        <v>100</v>
      </c>
      <c r="C52" s="97">
        <v>7064.35</v>
      </c>
      <c r="D52" s="97">
        <v>0</v>
      </c>
      <c r="E52" s="97">
        <v>496.62100000000004</v>
      </c>
      <c r="F52" s="97">
        <v>222.50000000000003</v>
      </c>
      <c r="G52" s="97">
        <v>0</v>
      </c>
      <c r="H52" s="17">
        <f t="shared" si="0"/>
        <v>7783.4710000000005</v>
      </c>
      <c r="J52" s="93">
        <v>6918.310000000001</v>
      </c>
      <c r="K52" s="94">
        <v>6241.22</v>
      </c>
      <c r="M52" s="93"/>
    </row>
    <row r="53" spans="1:13" ht="13.5" thickBot="1">
      <c r="A53" s="18" t="s">
        <v>101</v>
      </c>
      <c r="B53" s="19" t="s">
        <v>102</v>
      </c>
      <c r="C53" s="99">
        <v>280209.28</v>
      </c>
      <c r="D53" s="97">
        <v>1307.12</v>
      </c>
      <c r="E53" s="97">
        <v>5203.46</v>
      </c>
      <c r="F53" s="97">
        <v>46265.79999999994</v>
      </c>
      <c r="G53" s="97">
        <v>111839.42</v>
      </c>
      <c r="H53" s="17">
        <f t="shared" si="0"/>
        <v>444825.07999999996</v>
      </c>
      <c r="J53" s="93">
        <v>8718.32</v>
      </c>
      <c r="K53" s="94">
        <v>7633.08</v>
      </c>
      <c r="M53" s="93"/>
    </row>
    <row r="54" spans="1:13" ht="13.5" thickBot="1">
      <c r="A54" s="18" t="s">
        <v>103</v>
      </c>
      <c r="B54" s="19" t="s">
        <v>104</v>
      </c>
      <c r="C54" s="97">
        <v>211325.49</v>
      </c>
      <c r="D54" s="97">
        <v>0</v>
      </c>
      <c r="E54" s="97">
        <v>7444.647</v>
      </c>
      <c r="F54" s="97">
        <v>11840.820000000005</v>
      </c>
      <c r="G54" s="97">
        <v>16079.29</v>
      </c>
      <c r="H54" s="17">
        <f t="shared" si="0"/>
        <v>246690.247</v>
      </c>
      <c r="J54" s="93">
        <v>94.41</v>
      </c>
      <c r="K54" s="94">
        <v>88.4</v>
      </c>
      <c r="M54" s="93"/>
    </row>
    <row r="55" spans="1:13" ht="13.5" thickBot="1">
      <c r="A55" s="18" t="s">
        <v>105</v>
      </c>
      <c r="B55" s="19" t="s">
        <v>106</v>
      </c>
      <c r="C55" s="99">
        <v>305442.83</v>
      </c>
      <c r="D55" s="97">
        <v>653.56</v>
      </c>
      <c r="E55" s="97">
        <v>9081.9071</v>
      </c>
      <c r="F55" s="97">
        <v>57331.6899999998</v>
      </c>
      <c r="G55" s="97">
        <v>79559.51</v>
      </c>
      <c r="H55" s="17">
        <f t="shared" si="0"/>
        <v>452069.4970999998</v>
      </c>
      <c r="J55" s="93">
        <v>3670.9</v>
      </c>
      <c r="K55" s="94">
        <v>3726.23</v>
      </c>
      <c r="M55" s="93"/>
    </row>
    <row r="56" spans="1:13" ht="13.5" thickBot="1">
      <c r="A56" s="18" t="s">
        <v>107</v>
      </c>
      <c r="B56" s="19" t="s">
        <v>108</v>
      </c>
      <c r="C56" s="97">
        <v>6927.1</v>
      </c>
      <c r="D56" s="97">
        <v>0</v>
      </c>
      <c r="E56" s="97">
        <v>104.53729999999999</v>
      </c>
      <c r="F56" s="97">
        <v>33.27</v>
      </c>
      <c r="G56" s="97">
        <v>0</v>
      </c>
      <c r="H56" s="17">
        <f t="shared" si="0"/>
        <v>7064.907300000001</v>
      </c>
      <c r="J56" s="93">
        <v>1346.48</v>
      </c>
      <c r="K56" s="94">
        <v>1113.09</v>
      </c>
      <c r="M56" s="93"/>
    </row>
    <row r="57" spans="1:13" ht="13.5" thickBot="1">
      <c r="A57" s="18" t="s">
        <v>109</v>
      </c>
      <c r="B57" s="19" t="s">
        <v>110</v>
      </c>
      <c r="C57" s="97">
        <v>208498.53</v>
      </c>
      <c r="D57" s="97">
        <v>653.56</v>
      </c>
      <c r="E57" s="97">
        <v>3675.7397</v>
      </c>
      <c r="F57" s="97">
        <v>22695.420000000002</v>
      </c>
      <c r="G57" s="97">
        <v>83543.39</v>
      </c>
      <c r="H57" s="17">
        <f t="shared" si="0"/>
        <v>319066.6397</v>
      </c>
      <c r="J57" s="93">
        <v>0</v>
      </c>
      <c r="K57" s="94">
        <v>0</v>
      </c>
      <c r="M57" s="93"/>
    </row>
    <row r="58" spans="1:13" ht="13.5" thickBot="1">
      <c r="A58" s="18" t="s">
        <v>111</v>
      </c>
      <c r="B58" s="19" t="s">
        <v>112</v>
      </c>
      <c r="C58" s="97">
        <v>129138.32</v>
      </c>
      <c r="D58" s="97">
        <v>326.78</v>
      </c>
      <c r="E58" s="97">
        <v>1457.2711</v>
      </c>
      <c r="F58" s="97">
        <v>28015.000000000007</v>
      </c>
      <c r="G58" s="97">
        <v>57299.18</v>
      </c>
      <c r="H58" s="17">
        <f t="shared" si="0"/>
        <v>216236.5511</v>
      </c>
      <c r="J58" s="93">
        <v>460.31</v>
      </c>
      <c r="K58" s="94">
        <v>512.8</v>
      </c>
      <c r="M58" s="93"/>
    </row>
    <row r="59" spans="1:13" ht="13.5" thickBot="1">
      <c r="A59" s="18" t="s">
        <v>113</v>
      </c>
      <c r="B59" s="19" t="s">
        <v>114</v>
      </c>
      <c r="C59" s="97">
        <v>2068.44</v>
      </c>
      <c r="D59" s="97">
        <v>0</v>
      </c>
      <c r="E59" s="97">
        <v>0</v>
      </c>
      <c r="F59" s="97">
        <v>0</v>
      </c>
      <c r="G59" s="97">
        <v>0</v>
      </c>
      <c r="H59" s="17">
        <f t="shared" si="0"/>
        <v>2068.44</v>
      </c>
      <c r="J59" s="93">
        <v>896.59</v>
      </c>
      <c r="K59" s="94">
        <v>482.06</v>
      </c>
      <c r="M59" s="93"/>
    </row>
    <row r="60" spans="1:13" ht="13.5" thickBot="1">
      <c r="A60" s="18" t="s">
        <v>115</v>
      </c>
      <c r="B60" s="19" t="s">
        <v>116</v>
      </c>
      <c r="C60" s="97">
        <v>7416</v>
      </c>
      <c r="D60" s="97">
        <v>0</v>
      </c>
      <c r="E60" s="97">
        <v>375.89790000000005</v>
      </c>
      <c r="F60" s="97">
        <v>310.66999999999996</v>
      </c>
      <c r="G60" s="97">
        <v>0</v>
      </c>
      <c r="H60" s="17">
        <f t="shared" si="0"/>
        <v>8102.5679</v>
      </c>
      <c r="J60" s="93">
        <v>535.64</v>
      </c>
      <c r="K60" s="94">
        <v>381.82</v>
      </c>
      <c r="M60" s="93"/>
    </row>
    <row r="61" spans="1:13" ht="13.5" thickBot="1">
      <c r="A61" s="18" t="s">
        <v>117</v>
      </c>
      <c r="B61" s="19" t="s">
        <v>118</v>
      </c>
      <c r="C61" s="97">
        <v>52899.66</v>
      </c>
      <c r="D61" s="97">
        <v>0</v>
      </c>
      <c r="E61" s="97">
        <v>572.3179</v>
      </c>
      <c r="F61" s="97">
        <v>427.45</v>
      </c>
      <c r="G61" s="97">
        <v>0</v>
      </c>
      <c r="H61" s="17">
        <f t="shared" si="0"/>
        <v>53899.4279</v>
      </c>
      <c r="J61" s="93">
        <v>1119.78</v>
      </c>
      <c r="K61" s="94">
        <v>1180.79</v>
      </c>
      <c r="M61" s="93"/>
    </row>
    <row r="62" spans="1:13" ht="13.5" thickBot="1">
      <c r="A62" s="24" t="s">
        <v>119</v>
      </c>
      <c r="B62" s="25" t="s">
        <v>120</v>
      </c>
      <c r="C62" s="97">
        <v>7755.03</v>
      </c>
      <c r="D62" s="97">
        <v>0</v>
      </c>
      <c r="E62" s="97">
        <v>463.97540000000004</v>
      </c>
      <c r="F62" s="97">
        <v>82.57000000000001</v>
      </c>
      <c r="G62" s="97">
        <v>0</v>
      </c>
      <c r="H62" s="17">
        <f t="shared" si="0"/>
        <v>8301.5754</v>
      </c>
      <c r="J62" s="93">
        <v>737.38</v>
      </c>
      <c r="K62" s="94">
        <v>625.38</v>
      </c>
      <c r="M62" s="93"/>
    </row>
    <row r="63" spans="1:13" ht="13.5" thickBot="1">
      <c r="A63" s="26" t="s">
        <v>121</v>
      </c>
      <c r="B63" s="27" t="s">
        <v>122</v>
      </c>
      <c r="C63" s="97">
        <v>23286.26</v>
      </c>
      <c r="D63" s="97">
        <v>0</v>
      </c>
      <c r="E63" s="97">
        <v>1302.7516</v>
      </c>
      <c r="F63" s="97">
        <v>1066.9699999999998</v>
      </c>
      <c r="G63" s="97">
        <v>0</v>
      </c>
      <c r="H63" s="17">
        <f t="shared" si="0"/>
        <v>25655.9816</v>
      </c>
      <c r="J63" s="93">
        <v>586.85</v>
      </c>
      <c r="K63" s="94">
        <v>350.3</v>
      </c>
      <c r="M63" s="93"/>
    </row>
    <row r="64" spans="1:13" ht="13.5" thickBot="1">
      <c r="A64" s="26" t="s">
        <v>123</v>
      </c>
      <c r="B64" s="27" t="s">
        <v>124</v>
      </c>
      <c r="C64" s="97">
        <v>8732.15</v>
      </c>
      <c r="D64" s="97">
        <v>0</v>
      </c>
      <c r="E64" s="97">
        <v>668.5156000000001</v>
      </c>
      <c r="F64" s="97">
        <v>75.47</v>
      </c>
      <c r="G64" s="97">
        <v>0</v>
      </c>
      <c r="H64" s="17">
        <f t="shared" si="0"/>
        <v>9476.1356</v>
      </c>
      <c r="J64" s="93">
        <v>3109.58</v>
      </c>
      <c r="K64" s="94">
        <v>2846.75</v>
      </c>
      <c r="M64" s="93"/>
    </row>
    <row r="65" spans="1:13" ht="13.5" thickBot="1">
      <c r="A65" s="26" t="s">
        <v>125</v>
      </c>
      <c r="B65" s="27" t="s">
        <v>126</v>
      </c>
      <c r="C65" s="97">
        <v>8860.8</v>
      </c>
      <c r="D65" s="97">
        <v>0</v>
      </c>
      <c r="E65" s="97">
        <v>760.18</v>
      </c>
      <c r="F65" s="97">
        <v>2455.3199999999997</v>
      </c>
      <c r="G65" s="97">
        <v>0</v>
      </c>
      <c r="H65" s="17">
        <f t="shared" si="0"/>
        <v>12076.3</v>
      </c>
      <c r="J65" s="93">
        <v>19.85</v>
      </c>
      <c r="K65" s="94">
        <v>10.58</v>
      </c>
      <c r="M65" s="93"/>
    </row>
    <row r="66" spans="1:13" ht="13.5" thickBot="1">
      <c r="A66" s="26" t="s">
        <v>127</v>
      </c>
      <c r="B66" s="27" t="s">
        <v>128</v>
      </c>
      <c r="C66" s="99">
        <v>0</v>
      </c>
      <c r="D66" s="99">
        <v>0</v>
      </c>
      <c r="E66" s="97">
        <v>0</v>
      </c>
      <c r="F66" s="97">
        <v>0</v>
      </c>
      <c r="G66" s="97">
        <v>0</v>
      </c>
      <c r="H66" s="17">
        <f t="shared" si="0"/>
        <v>0</v>
      </c>
      <c r="J66" s="93">
        <v>922.33</v>
      </c>
      <c r="K66" s="94">
        <v>887.39</v>
      </c>
      <c r="M66" s="93"/>
    </row>
    <row r="67" spans="1:13" ht="13.5" thickBot="1">
      <c r="A67" s="26" t="s">
        <v>129</v>
      </c>
      <c r="B67" s="27" t="s">
        <v>130</v>
      </c>
      <c r="C67" s="97">
        <v>45704.8</v>
      </c>
      <c r="D67" s="97">
        <v>326.78</v>
      </c>
      <c r="E67" s="97">
        <v>2821.0884</v>
      </c>
      <c r="F67" s="97">
        <v>2021.2999999999995</v>
      </c>
      <c r="G67" s="97">
        <v>0</v>
      </c>
      <c r="H67" s="17">
        <f t="shared" si="0"/>
        <v>50873.968400000005</v>
      </c>
      <c r="J67" s="93">
        <v>118.84</v>
      </c>
      <c r="K67" s="94">
        <v>184.9</v>
      </c>
      <c r="M67" s="93"/>
    </row>
    <row r="68" spans="1:13" ht="13.5" thickBot="1">
      <c r="A68" s="26" t="s">
        <v>131</v>
      </c>
      <c r="B68" s="27" t="s">
        <v>132</v>
      </c>
      <c r="C68" s="97">
        <v>25081.71</v>
      </c>
      <c r="D68" s="97">
        <v>0</v>
      </c>
      <c r="E68" s="97">
        <v>10.331</v>
      </c>
      <c r="F68" s="97">
        <v>0</v>
      </c>
      <c r="G68" s="97">
        <v>12455.42</v>
      </c>
      <c r="H68" s="17">
        <f aca="true" t="shared" si="1" ref="H68:H88">C68+D68+E68+F68+G68</f>
        <v>37547.460999999996</v>
      </c>
      <c r="J68" s="93">
        <v>411.25</v>
      </c>
      <c r="K68" s="94">
        <v>587.79</v>
      </c>
      <c r="M68" s="93"/>
    </row>
    <row r="69" spans="1:13" ht="13.5" thickBot="1">
      <c r="A69" s="28" t="s">
        <v>133</v>
      </c>
      <c r="B69" s="29" t="s">
        <v>134</v>
      </c>
      <c r="C69" s="99">
        <v>14590.9</v>
      </c>
      <c r="D69" s="97">
        <v>0</v>
      </c>
      <c r="E69" s="97">
        <v>933.5972</v>
      </c>
      <c r="F69" s="97">
        <v>161.55</v>
      </c>
      <c r="G69" s="97">
        <v>0</v>
      </c>
      <c r="H69" s="17">
        <f t="shared" si="1"/>
        <v>15686.047199999999</v>
      </c>
      <c r="J69" s="93">
        <v>143.28</v>
      </c>
      <c r="K69" s="94">
        <v>146.23</v>
      </c>
      <c r="M69" s="93"/>
    </row>
    <row r="70" spans="1:13" ht="13.5" thickBot="1">
      <c r="A70" s="28" t="s">
        <v>135</v>
      </c>
      <c r="B70" s="30" t="s">
        <v>136</v>
      </c>
      <c r="C70" s="97">
        <v>19575.08</v>
      </c>
      <c r="D70" s="97">
        <v>0</v>
      </c>
      <c r="E70" s="97">
        <v>198.7942</v>
      </c>
      <c r="F70" s="97">
        <v>3237.06</v>
      </c>
      <c r="G70" s="97">
        <v>680.2</v>
      </c>
      <c r="H70" s="17">
        <f t="shared" si="1"/>
        <v>23691.134200000004</v>
      </c>
      <c r="J70" s="93">
        <v>503.43</v>
      </c>
      <c r="K70" s="94">
        <v>372.5</v>
      </c>
      <c r="M70" s="93"/>
    </row>
    <row r="71" spans="1:13" ht="13.5" thickBot="1">
      <c r="A71" s="26" t="s">
        <v>137</v>
      </c>
      <c r="B71" s="27" t="s">
        <v>138</v>
      </c>
      <c r="C71" s="97">
        <v>21403.85</v>
      </c>
      <c r="D71" s="97">
        <v>0</v>
      </c>
      <c r="E71" s="97">
        <v>795.6610000000001</v>
      </c>
      <c r="F71" s="97">
        <v>2280.2499999999995</v>
      </c>
      <c r="G71" s="97">
        <v>11341.35</v>
      </c>
      <c r="H71" s="17">
        <f t="shared" si="1"/>
        <v>35821.111</v>
      </c>
      <c r="J71" s="93">
        <v>195.49</v>
      </c>
      <c r="K71" s="94">
        <v>242.19</v>
      </c>
      <c r="M71" s="93"/>
    </row>
    <row r="72" spans="1:13" ht="13.5" thickBot="1">
      <c r="A72" s="26" t="s">
        <v>139</v>
      </c>
      <c r="B72" s="27" t="s">
        <v>140</v>
      </c>
      <c r="C72" s="99">
        <v>34480.85</v>
      </c>
      <c r="D72" s="97">
        <v>0</v>
      </c>
      <c r="E72" s="97">
        <v>182.3517</v>
      </c>
      <c r="F72" s="97">
        <v>1235.0199999999993</v>
      </c>
      <c r="G72" s="97">
        <v>0</v>
      </c>
      <c r="H72" s="17">
        <f t="shared" si="1"/>
        <v>35898.221699999995</v>
      </c>
      <c r="J72" s="93">
        <v>975.61</v>
      </c>
      <c r="K72" s="94">
        <v>1354.85</v>
      </c>
      <c r="M72" s="93"/>
    </row>
    <row r="73" spans="1:13" ht="13.5" thickBot="1">
      <c r="A73" s="26" t="s">
        <v>141</v>
      </c>
      <c r="B73" s="27" t="s">
        <v>142</v>
      </c>
      <c r="C73" s="97">
        <v>48512.63</v>
      </c>
      <c r="D73" s="97">
        <v>0</v>
      </c>
      <c r="E73" s="97">
        <v>406.24129999999997</v>
      </c>
      <c r="F73" s="97">
        <v>3084.970000000001</v>
      </c>
      <c r="G73" s="97">
        <v>2542.89</v>
      </c>
      <c r="H73" s="17">
        <f t="shared" si="1"/>
        <v>54546.7313</v>
      </c>
      <c r="J73" s="93">
        <v>1136.65</v>
      </c>
      <c r="K73" s="94">
        <v>701.65</v>
      </c>
      <c r="M73" s="93"/>
    </row>
    <row r="74" spans="1:13" ht="13.5" thickBot="1">
      <c r="A74" s="26" t="s">
        <v>143</v>
      </c>
      <c r="B74" s="27" t="s">
        <v>144</v>
      </c>
      <c r="C74" s="97">
        <v>7078.27</v>
      </c>
      <c r="D74" s="97">
        <v>0</v>
      </c>
      <c r="E74" s="97">
        <v>276.2734</v>
      </c>
      <c r="F74" s="97">
        <v>6702.090000000001</v>
      </c>
      <c r="G74" s="97">
        <v>0</v>
      </c>
      <c r="H74" s="17">
        <f t="shared" si="1"/>
        <v>14056.633400000002</v>
      </c>
      <c r="J74" s="93">
        <v>1764.31</v>
      </c>
      <c r="K74" s="94">
        <v>1945.6</v>
      </c>
      <c r="M74" s="93"/>
    </row>
    <row r="75" spans="1:13" ht="13.5" thickBot="1">
      <c r="A75" s="26" t="s">
        <v>145</v>
      </c>
      <c r="B75" s="27" t="s">
        <v>146</v>
      </c>
      <c r="C75" s="97">
        <v>18328.19</v>
      </c>
      <c r="D75" s="97">
        <v>0</v>
      </c>
      <c r="E75" s="97">
        <v>1322.7384</v>
      </c>
      <c r="F75" s="97">
        <v>135.45999999999998</v>
      </c>
      <c r="G75" s="97">
        <v>0</v>
      </c>
      <c r="H75" s="17">
        <f t="shared" si="1"/>
        <v>19786.388399999996</v>
      </c>
      <c r="J75" s="93">
        <v>6336.430000000001</v>
      </c>
      <c r="K75" s="94">
        <v>5199.17</v>
      </c>
      <c r="M75" s="93"/>
    </row>
    <row r="76" spans="1:13" ht="13.5" thickBot="1">
      <c r="A76" s="31" t="s">
        <v>147</v>
      </c>
      <c r="B76" s="32" t="s">
        <v>148</v>
      </c>
      <c r="C76" s="97">
        <v>18663.07</v>
      </c>
      <c r="D76" s="97">
        <v>0</v>
      </c>
      <c r="E76" s="97">
        <v>944.6105</v>
      </c>
      <c r="F76" s="97">
        <v>718.9600000000002</v>
      </c>
      <c r="G76" s="97">
        <v>0</v>
      </c>
      <c r="H76" s="17">
        <f t="shared" si="1"/>
        <v>20326.640499999998</v>
      </c>
      <c r="J76" s="93">
        <v>1520.35</v>
      </c>
      <c r="K76" s="94">
        <v>1365.15</v>
      </c>
      <c r="M76" s="93"/>
    </row>
    <row r="77" spans="1:13" ht="13.5" thickBot="1">
      <c r="A77" s="33" t="s">
        <v>149</v>
      </c>
      <c r="B77" s="30" t="s">
        <v>150</v>
      </c>
      <c r="C77" s="99">
        <v>0</v>
      </c>
      <c r="D77" s="99">
        <v>0</v>
      </c>
      <c r="E77" s="97">
        <v>0</v>
      </c>
      <c r="F77" s="97">
        <v>0</v>
      </c>
      <c r="G77" s="97">
        <v>0</v>
      </c>
      <c r="H77" s="17">
        <f t="shared" si="1"/>
        <v>0</v>
      </c>
      <c r="J77" s="93">
        <v>0</v>
      </c>
      <c r="K77" s="94">
        <v>0</v>
      </c>
      <c r="M77" s="93"/>
    </row>
    <row r="78" spans="1:13" ht="13.5" thickBot="1">
      <c r="A78" s="31" t="s">
        <v>151</v>
      </c>
      <c r="B78" s="30" t="s">
        <v>152</v>
      </c>
      <c r="C78" s="97">
        <v>32097.51</v>
      </c>
      <c r="D78" s="97">
        <v>0</v>
      </c>
      <c r="E78" s="97">
        <v>1775.3991</v>
      </c>
      <c r="F78" s="97">
        <v>368.64000000000004</v>
      </c>
      <c r="G78" s="97">
        <v>3347.26</v>
      </c>
      <c r="H78" s="17">
        <f t="shared" si="1"/>
        <v>37588.8091</v>
      </c>
      <c r="J78" s="93">
        <v>945.1999999999999</v>
      </c>
      <c r="K78" s="94">
        <v>902.72</v>
      </c>
      <c r="M78" s="93"/>
    </row>
    <row r="79" spans="1:13" ht="13.5" thickBot="1">
      <c r="A79" s="35" t="s">
        <v>153</v>
      </c>
      <c r="B79" s="36" t="s">
        <v>154</v>
      </c>
      <c r="C79" s="97">
        <v>155974.3</v>
      </c>
      <c r="D79" s="97">
        <v>326.78</v>
      </c>
      <c r="E79" s="97">
        <v>6705.3868999999995</v>
      </c>
      <c r="F79" s="97">
        <v>6562.520000000002</v>
      </c>
      <c r="G79" s="97">
        <v>9058.63</v>
      </c>
      <c r="H79" s="17">
        <f t="shared" si="1"/>
        <v>178627.6169</v>
      </c>
      <c r="J79" s="93">
        <v>477.84</v>
      </c>
      <c r="K79" s="94">
        <v>307.66</v>
      </c>
      <c r="M79" s="93"/>
    </row>
    <row r="80" spans="1:11" ht="13.5" thickBot="1">
      <c r="A80" s="37" t="s">
        <v>155</v>
      </c>
      <c r="B80" s="38" t="s">
        <v>156</v>
      </c>
      <c r="C80" s="97">
        <v>19080.82</v>
      </c>
      <c r="D80" s="97">
        <v>0</v>
      </c>
      <c r="E80" s="97">
        <v>1400.5336</v>
      </c>
      <c r="F80" s="97">
        <v>328.85</v>
      </c>
      <c r="G80" s="97">
        <v>0</v>
      </c>
      <c r="H80" s="17">
        <f t="shared" si="1"/>
        <v>20810.203599999997</v>
      </c>
      <c r="J80" s="93">
        <v>504.87</v>
      </c>
      <c r="K80" s="94">
        <v>364.51</v>
      </c>
    </row>
    <row r="81" spans="1:11" ht="13.5" thickBot="1">
      <c r="A81" s="35" t="s">
        <v>157</v>
      </c>
      <c r="B81" s="27" t="s">
        <v>158</v>
      </c>
      <c r="C81" s="99">
        <v>0</v>
      </c>
      <c r="D81" s="97">
        <v>0</v>
      </c>
      <c r="E81" s="97">
        <v>0</v>
      </c>
      <c r="F81" s="97">
        <v>0</v>
      </c>
      <c r="G81" s="97">
        <v>0</v>
      </c>
      <c r="H81" s="17">
        <f t="shared" si="1"/>
        <v>0</v>
      </c>
      <c r="J81" s="93">
        <v>825.56</v>
      </c>
      <c r="K81" s="94">
        <v>683.28</v>
      </c>
    </row>
    <row r="82" spans="1:11" ht="13.5" thickBot="1">
      <c r="A82" s="41" t="s">
        <v>159</v>
      </c>
      <c r="B82" s="29" t="s">
        <v>160</v>
      </c>
      <c r="C82" s="97">
        <v>38112.13</v>
      </c>
      <c r="D82" s="97">
        <v>0</v>
      </c>
      <c r="E82" s="97">
        <v>937.4968999999999</v>
      </c>
      <c r="F82" s="97">
        <v>1279.8699999999997</v>
      </c>
      <c r="G82" s="97">
        <v>1091.86</v>
      </c>
      <c r="H82" s="17">
        <f t="shared" si="1"/>
        <v>41421.3569</v>
      </c>
      <c r="J82" s="93">
        <v>439.64</v>
      </c>
      <c r="K82" s="94">
        <v>228.07</v>
      </c>
    </row>
    <row r="83" spans="1:11" ht="13.5" thickBot="1">
      <c r="A83" s="41" t="s">
        <v>161</v>
      </c>
      <c r="B83" s="42" t="s">
        <v>162</v>
      </c>
      <c r="C83" s="97">
        <v>16680.23</v>
      </c>
      <c r="D83" s="97">
        <v>0</v>
      </c>
      <c r="E83" s="97">
        <v>145.1466</v>
      </c>
      <c r="F83" s="97">
        <v>1134</v>
      </c>
      <c r="G83" s="97">
        <v>7773.42</v>
      </c>
      <c r="H83" s="17">
        <f t="shared" si="1"/>
        <v>25732.7966</v>
      </c>
      <c r="J83" s="93">
        <v>0</v>
      </c>
      <c r="K83" s="94">
        <v>33.36</v>
      </c>
    </row>
    <row r="84" spans="1:11" ht="13.5" thickBot="1">
      <c r="A84" s="41" t="s">
        <v>163</v>
      </c>
      <c r="B84" s="43" t="s">
        <v>164</v>
      </c>
      <c r="C84" s="97">
        <v>9399.91</v>
      </c>
      <c r="D84" s="97">
        <v>0</v>
      </c>
      <c r="E84" s="97">
        <v>466.783</v>
      </c>
      <c r="F84" s="97">
        <v>41.58</v>
      </c>
      <c r="G84" s="97">
        <v>2666.9</v>
      </c>
      <c r="H84" s="17">
        <f t="shared" si="1"/>
        <v>12575.172999999999</v>
      </c>
      <c r="J84" s="93">
        <v>170983.7</v>
      </c>
      <c r="K84" s="94">
        <v>155851.08</v>
      </c>
    </row>
    <row r="85" spans="1:10" ht="13.5" thickBot="1">
      <c r="A85" s="44" t="s">
        <v>165</v>
      </c>
      <c r="B85" s="45" t="s">
        <v>166</v>
      </c>
      <c r="C85" s="99">
        <v>13164.75</v>
      </c>
      <c r="D85" s="97">
        <v>0</v>
      </c>
      <c r="E85" s="97">
        <v>783.444</v>
      </c>
      <c r="F85" s="97">
        <v>2354.87</v>
      </c>
      <c r="G85" s="97">
        <v>0</v>
      </c>
      <c r="H85" s="17">
        <f t="shared" si="1"/>
        <v>16303.063999999998</v>
      </c>
      <c r="J85" s="93"/>
    </row>
    <row r="86" spans="1:10" ht="13.5" thickBot="1">
      <c r="A86" s="44" t="s">
        <v>167</v>
      </c>
      <c r="B86" s="46" t="s">
        <v>168</v>
      </c>
      <c r="C86" s="97">
        <v>6397.6</v>
      </c>
      <c r="D86" s="97">
        <v>0</v>
      </c>
      <c r="E86" s="97">
        <v>215.06640000000002</v>
      </c>
      <c r="F86" s="97">
        <v>129.95000000000002</v>
      </c>
      <c r="G86" s="97">
        <v>0</v>
      </c>
      <c r="H86" s="17">
        <f t="shared" si="1"/>
        <v>6742.6164</v>
      </c>
      <c r="J86" s="93"/>
    </row>
    <row r="87" spans="1:10" ht="13.5" thickBot="1">
      <c r="A87" s="44" t="s">
        <v>191</v>
      </c>
      <c r="B87" s="56" t="s">
        <v>192</v>
      </c>
      <c r="C87" s="100">
        <v>389.77</v>
      </c>
      <c r="D87" s="100">
        <v>0</v>
      </c>
      <c r="E87" s="100">
        <v>42.068</v>
      </c>
      <c r="F87" s="100">
        <v>1016.0899999999999</v>
      </c>
      <c r="G87" s="100">
        <v>0</v>
      </c>
      <c r="H87" s="65">
        <f t="shared" si="1"/>
        <v>1447.9279999999999</v>
      </c>
      <c r="J87" s="93"/>
    </row>
    <row r="88" spans="1:10" ht="13.5" thickBot="1">
      <c r="A88" s="50"/>
      <c r="B88" s="50" t="s">
        <v>169</v>
      </c>
      <c r="C88" s="101">
        <v>6576743.57</v>
      </c>
      <c r="D88" s="102">
        <v>12417.62</v>
      </c>
      <c r="E88" s="103">
        <v>177439.99880000003</v>
      </c>
      <c r="F88" s="102">
        <v>638181.67</v>
      </c>
      <c r="G88" s="104">
        <v>1514933.84</v>
      </c>
      <c r="H88" s="67">
        <f t="shared" si="1"/>
        <v>8919716.698800001</v>
      </c>
      <c r="J88" s="93"/>
    </row>
    <row r="94" ht="12.75">
      <c r="H94" s="93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M30" sqref="M30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05" customWidth="1"/>
    <col min="4" max="4" width="14.7109375" style="105" customWidth="1"/>
    <col min="5" max="5" width="12.8515625" style="105" customWidth="1"/>
    <col min="6" max="6" width="14.140625" style="105" customWidth="1"/>
    <col min="7" max="7" width="13.7109375" style="105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6384" width="9.140625" style="106" customWidth="1"/>
  </cols>
  <sheetData>
    <row r="1" spans="1:6" ht="13.5" thickBot="1">
      <c r="A1" s="1" t="s">
        <v>0</v>
      </c>
      <c r="C1" s="2" t="s">
        <v>214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31"/>
      <c r="D2" s="131"/>
      <c r="E2" s="131"/>
      <c r="F2" s="132"/>
      <c r="G2" s="132"/>
      <c r="H2" s="133"/>
    </row>
    <row r="3" spans="1:9" s="108" customFormat="1" ht="48.75" customHeight="1" thickBot="1">
      <c r="A3" s="6"/>
      <c r="B3" s="7"/>
      <c r="C3" s="8" t="s">
        <v>215</v>
      </c>
      <c r="D3" s="55" t="s">
        <v>216</v>
      </c>
      <c r="E3" s="55" t="s">
        <v>217</v>
      </c>
      <c r="F3" s="9" t="s">
        <v>218</v>
      </c>
      <c r="G3" s="9" t="s">
        <v>219</v>
      </c>
      <c r="H3" s="9" t="s">
        <v>220</v>
      </c>
      <c r="I3" s="107"/>
    </row>
    <row r="4" spans="1:13" ht="13.5" thickBot="1">
      <c r="A4" s="12" t="s">
        <v>3</v>
      </c>
      <c r="B4" s="13" t="s">
        <v>4</v>
      </c>
      <c r="C4" s="109">
        <v>25447.19</v>
      </c>
      <c r="D4" s="109">
        <v>0</v>
      </c>
      <c r="E4" s="109">
        <v>1213.4325999999999</v>
      </c>
      <c r="F4" s="109">
        <v>1230.1299999999999</v>
      </c>
      <c r="G4" s="109">
        <v>972.92</v>
      </c>
      <c r="H4" s="17">
        <f aca="true" t="shared" si="0" ref="H4:H67">C4+D4+E4+F4+G4</f>
        <v>28863.672599999998</v>
      </c>
      <c r="J4" s="105">
        <v>550.56</v>
      </c>
      <c r="K4" s="106">
        <v>650.05</v>
      </c>
      <c r="M4" s="105"/>
    </row>
    <row r="5" spans="1:13" ht="13.5" thickBot="1">
      <c r="A5" s="18" t="s">
        <v>5</v>
      </c>
      <c r="B5" s="19" t="s">
        <v>6</v>
      </c>
      <c r="C5" s="109">
        <v>7317.99</v>
      </c>
      <c r="D5" s="109">
        <v>0</v>
      </c>
      <c r="E5" s="109">
        <v>466.97</v>
      </c>
      <c r="F5" s="109">
        <v>724.7400000000001</v>
      </c>
      <c r="G5" s="109">
        <v>1414.86</v>
      </c>
      <c r="H5" s="17">
        <f t="shared" si="0"/>
        <v>9924.560000000001</v>
      </c>
      <c r="J5" s="105">
        <v>414.57</v>
      </c>
      <c r="K5" s="106">
        <v>205.78</v>
      </c>
      <c r="M5" s="105"/>
    </row>
    <row r="6" spans="1:13" ht="13.5" thickBot="1">
      <c r="A6" s="18" t="s">
        <v>7</v>
      </c>
      <c r="B6" s="19" t="s">
        <v>8</v>
      </c>
      <c r="C6" s="109">
        <v>29427.46</v>
      </c>
      <c r="D6" s="109">
        <v>0</v>
      </c>
      <c r="E6" s="109">
        <v>1326.9681</v>
      </c>
      <c r="F6" s="109">
        <v>1103.6699999999998</v>
      </c>
      <c r="G6" s="109">
        <v>0</v>
      </c>
      <c r="H6" s="17">
        <f t="shared" si="0"/>
        <v>31858.098099999996</v>
      </c>
      <c r="J6" s="105">
        <v>1201.29</v>
      </c>
      <c r="K6" s="106">
        <v>1028.72</v>
      </c>
      <c r="M6" s="105"/>
    </row>
    <row r="7" spans="1:13" ht="13.5" thickBot="1">
      <c r="A7" s="18" t="s">
        <v>9</v>
      </c>
      <c r="B7" s="19" t="s">
        <v>10</v>
      </c>
      <c r="C7" s="109">
        <v>34600.73</v>
      </c>
      <c r="D7" s="109">
        <v>0</v>
      </c>
      <c r="E7" s="109">
        <v>985.7643</v>
      </c>
      <c r="F7" s="109">
        <v>788.7399999999999</v>
      </c>
      <c r="G7" s="109">
        <v>0</v>
      </c>
      <c r="H7" s="17">
        <f t="shared" si="0"/>
        <v>36375.234300000004</v>
      </c>
      <c r="J7" s="105">
        <v>810.46</v>
      </c>
      <c r="K7" s="106">
        <v>556.06</v>
      </c>
      <c r="M7" s="105"/>
    </row>
    <row r="8" spans="1:13" ht="13.5" thickBot="1">
      <c r="A8" s="18" t="s">
        <v>11</v>
      </c>
      <c r="B8" s="19" t="s">
        <v>12</v>
      </c>
      <c r="C8" s="109">
        <v>447073.14</v>
      </c>
      <c r="D8" s="109">
        <v>1307.12</v>
      </c>
      <c r="E8" s="109">
        <v>17385.6254</v>
      </c>
      <c r="F8" s="109">
        <v>31042.620000000024</v>
      </c>
      <c r="G8" s="109">
        <v>19760.99</v>
      </c>
      <c r="H8" s="17">
        <f t="shared" si="0"/>
        <v>516569.4954</v>
      </c>
      <c r="J8" s="105">
        <v>11517.970000000001</v>
      </c>
      <c r="K8" s="106">
        <v>10708.89</v>
      </c>
      <c r="M8" s="105"/>
    </row>
    <row r="9" spans="1:13" ht="13.5" thickBot="1">
      <c r="A9" s="18" t="s">
        <v>13</v>
      </c>
      <c r="B9" s="19" t="s">
        <v>14</v>
      </c>
      <c r="C9" s="109">
        <v>19767.09</v>
      </c>
      <c r="D9" s="109">
        <v>0</v>
      </c>
      <c r="E9" s="109">
        <v>219.0234</v>
      </c>
      <c r="F9" s="109">
        <v>4131.119999999999</v>
      </c>
      <c r="G9" s="109">
        <v>2138.85</v>
      </c>
      <c r="H9" s="17">
        <f t="shared" si="0"/>
        <v>26256.083399999996</v>
      </c>
      <c r="J9" s="105">
        <v>185.17</v>
      </c>
      <c r="K9" s="106">
        <v>123.32</v>
      </c>
      <c r="M9" s="105"/>
    </row>
    <row r="10" spans="1:13" ht="13.5" thickBot="1">
      <c r="A10" s="18" t="s">
        <v>15</v>
      </c>
      <c r="B10" s="19" t="s">
        <v>16</v>
      </c>
      <c r="C10" s="109">
        <v>27945.88</v>
      </c>
      <c r="D10" s="109">
        <v>0</v>
      </c>
      <c r="E10" s="109">
        <v>834.1565</v>
      </c>
      <c r="F10" s="109">
        <v>1357.7399999999993</v>
      </c>
      <c r="G10" s="109">
        <v>0</v>
      </c>
      <c r="H10" s="17">
        <f t="shared" si="0"/>
        <v>30137.7765</v>
      </c>
      <c r="J10" s="105">
        <v>363.32</v>
      </c>
      <c r="K10" s="106">
        <v>604.39</v>
      </c>
      <c r="M10" s="105"/>
    </row>
    <row r="11" spans="1:13" ht="13.5" thickBot="1">
      <c r="A11" s="18" t="s">
        <v>17</v>
      </c>
      <c r="B11" s="19" t="s">
        <v>18</v>
      </c>
      <c r="C11" s="109">
        <v>38566.27</v>
      </c>
      <c r="D11" s="109">
        <v>326.78</v>
      </c>
      <c r="E11" s="109">
        <v>320.84929999999997</v>
      </c>
      <c r="F11" s="109">
        <v>1017.36</v>
      </c>
      <c r="G11" s="109">
        <v>0</v>
      </c>
      <c r="H11" s="17">
        <f t="shared" si="0"/>
        <v>40231.2593</v>
      </c>
      <c r="J11" s="105">
        <v>200.65</v>
      </c>
      <c r="K11" s="106">
        <v>118.21</v>
      </c>
      <c r="M11" s="105"/>
    </row>
    <row r="12" spans="1:13" ht="13.5" thickBot="1">
      <c r="A12" s="18" t="s">
        <v>19</v>
      </c>
      <c r="B12" s="19" t="s">
        <v>20</v>
      </c>
      <c r="C12" s="109">
        <v>48295.78</v>
      </c>
      <c r="D12" s="109">
        <v>0</v>
      </c>
      <c r="E12" s="109">
        <v>732.4812</v>
      </c>
      <c r="F12" s="109">
        <v>3246.649999999999</v>
      </c>
      <c r="G12" s="109">
        <v>0</v>
      </c>
      <c r="H12" s="17">
        <f t="shared" si="0"/>
        <v>52274.9112</v>
      </c>
      <c r="J12" s="105">
        <v>563.69</v>
      </c>
      <c r="K12" s="106">
        <v>509.66</v>
      </c>
      <c r="M12" s="105"/>
    </row>
    <row r="13" spans="1:13" ht="13.5" thickBot="1">
      <c r="A13" s="18" t="s">
        <v>21</v>
      </c>
      <c r="B13" s="19" t="s">
        <v>22</v>
      </c>
      <c r="C13" s="109">
        <v>41483.59</v>
      </c>
      <c r="D13" s="109">
        <v>0</v>
      </c>
      <c r="E13" s="109">
        <v>1279.8048</v>
      </c>
      <c r="F13" s="109">
        <v>1899.589999999999</v>
      </c>
      <c r="G13" s="109">
        <v>0</v>
      </c>
      <c r="H13" s="17">
        <f t="shared" si="0"/>
        <v>44662.98479999999</v>
      </c>
      <c r="J13" s="105">
        <v>823.97</v>
      </c>
      <c r="K13" s="106">
        <v>1073.43</v>
      </c>
      <c r="M13" s="105"/>
    </row>
    <row r="14" spans="1:13" ht="13.5" thickBot="1">
      <c r="A14" s="18" t="s">
        <v>23</v>
      </c>
      <c r="B14" s="19" t="s">
        <v>24</v>
      </c>
      <c r="C14" s="109">
        <v>232133.7</v>
      </c>
      <c r="D14" s="109">
        <v>0</v>
      </c>
      <c r="E14" s="109">
        <v>2073.3318</v>
      </c>
      <c r="F14" s="109">
        <v>24897.880000000005</v>
      </c>
      <c r="G14" s="109">
        <v>129502.51</v>
      </c>
      <c r="H14" s="17">
        <f t="shared" si="0"/>
        <v>388607.4218</v>
      </c>
      <c r="J14" s="105">
        <v>1302.47</v>
      </c>
      <c r="K14" s="106">
        <v>1579.38</v>
      </c>
      <c r="M14" s="105"/>
    </row>
    <row r="15" spans="1:13" ht="13.5" thickBot="1">
      <c r="A15" s="18" t="s">
        <v>25</v>
      </c>
      <c r="B15" s="19" t="s">
        <v>26</v>
      </c>
      <c r="C15" s="109">
        <v>55396.75</v>
      </c>
      <c r="D15" s="109">
        <v>0</v>
      </c>
      <c r="E15" s="109">
        <v>979.4925</v>
      </c>
      <c r="F15" s="109">
        <v>1112.0399999999997</v>
      </c>
      <c r="G15" s="109">
        <v>0</v>
      </c>
      <c r="H15" s="17">
        <f t="shared" si="0"/>
        <v>57488.2825</v>
      </c>
      <c r="J15" s="105">
        <v>785.3</v>
      </c>
      <c r="K15" s="106">
        <v>729.87</v>
      </c>
      <c r="M15" s="105"/>
    </row>
    <row r="16" spans="1:13" ht="13.5" thickBot="1">
      <c r="A16" s="18" t="s">
        <v>27</v>
      </c>
      <c r="B16" s="19" t="s">
        <v>28</v>
      </c>
      <c r="C16" s="109">
        <v>31806.51</v>
      </c>
      <c r="D16" s="109">
        <v>0</v>
      </c>
      <c r="E16" s="109">
        <v>366.0359</v>
      </c>
      <c r="F16" s="109">
        <v>5620.970000000001</v>
      </c>
      <c r="G16" s="109">
        <v>23915.65</v>
      </c>
      <c r="H16" s="17">
        <f t="shared" si="0"/>
        <v>61709.1659</v>
      </c>
      <c r="J16" s="105">
        <v>448.17</v>
      </c>
      <c r="K16" s="106">
        <v>244.02</v>
      </c>
      <c r="M16" s="105"/>
    </row>
    <row r="17" spans="1:13" ht="13.5" thickBot="1">
      <c r="A17" s="18" t="s">
        <v>29</v>
      </c>
      <c r="B17" s="19" t="s">
        <v>30</v>
      </c>
      <c r="C17" s="109">
        <v>91246.37</v>
      </c>
      <c r="D17" s="109">
        <v>0</v>
      </c>
      <c r="E17" s="109">
        <v>6199.6329</v>
      </c>
      <c r="F17" s="109">
        <v>3301.7600000000007</v>
      </c>
      <c r="G17" s="109">
        <v>15080.74</v>
      </c>
      <c r="H17" s="17">
        <f t="shared" si="0"/>
        <v>115828.50289999999</v>
      </c>
      <c r="J17" s="105">
        <v>4108.08</v>
      </c>
      <c r="K17" s="106">
        <v>3835.14</v>
      </c>
      <c r="M17" s="105"/>
    </row>
    <row r="18" spans="1:13" ht="13.5" thickBot="1">
      <c r="A18" s="18" t="s">
        <v>31</v>
      </c>
      <c r="B18" s="19" t="s">
        <v>32</v>
      </c>
      <c r="C18" s="109">
        <v>50678.2</v>
      </c>
      <c r="D18" s="109">
        <v>326.78</v>
      </c>
      <c r="E18" s="109">
        <v>3565.6756000000005</v>
      </c>
      <c r="F18" s="109">
        <v>367.5</v>
      </c>
      <c r="G18" s="109">
        <v>0</v>
      </c>
      <c r="H18" s="17">
        <f t="shared" si="0"/>
        <v>54938.1556</v>
      </c>
      <c r="J18" s="105">
        <v>2400.91</v>
      </c>
      <c r="K18" s="106">
        <v>2084.5</v>
      </c>
      <c r="M18" s="105"/>
    </row>
    <row r="19" spans="1:13" ht="13.5" thickBot="1">
      <c r="A19" s="18" t="s">
        <v>33</v>
      </c>
      <c r="B19" s="19" t="s">
        <v>34</v>
      </c>
      <c r="C19" s="109">
        <v>72622.02</v>
      </c>
      <c r="D19" s="109">
        <v>0</v>
      </c>
      <c r="E19" s="109">
        <v>4640.808300000001</v>
      </c>
      <c r="F19" s="109">
        <v>1525.8700000000001</v>
      </c>
      <c r="G19" s="109">
        <v>280.9</v>
      </c>
      <c r="H19" s="17">
        <f t="shared" si="0"/>
        <v>79069.5983</v>
      </c>
      <c r="J19" s="105">
        <v>3248.8599999999997</v>
      </c>
      <c r="K19" s="106">
        <v>3371.12</v>
      </c>
      <c r="M19" s="105"/>
    </row>
    <row r="20" spans="1:13" ht="13.5" thickBot="1">
      <c r="A20" s="18" t="s">
        <v>35</v>
      </c>
      <c r="B20" s="19" t="s">
        <v>36</v>
      </c>
      <c r="C20" s="109">
        <v>64425.96</v>
      </c>
      <c r="D20" s="109">
        <v>326.78</v>
      </c>
      <c r="E20" s="109">
        <v>894.058</v>
      </c>
      <c r="F20" s="109">
        <v>1166.28</v>
      </c>
      <c r="G20" s="109">
        <v>13730.84</v>
      </c>
      <c r="H20" s="17">
        <f t="shared" si="0"/>
        <v>80543.91799999999</v>
      </c>
      <c r="J20" s="105">
        <v>617.95</v>
      </c>
      <c r="K20" s="106">
        <v>587.54</v>
      </c>
      <c r="M20" s="105"/>
    </row>
    <row r="21" spans="1:13" ht="13.5" thickBot="1">
      <c r="A21" s="18" t="s">
        <v>37</v>
      </c>
      <c r="B21" s="19" t="s">
        <v>38</v>
      </c>
      <c r="C21" s="109">
        <v>43812.41</v>
      </c>
      <c r="D21" s="109">
        <v>0</v>
      </c>
      <c r="E21" s="109">
        <v>513.3688</v>
      </c>
      <c r="F21" s="109">
        <v>1572.8099999999997</v>
      </c>
      <c r="G21" s="109">
        <v>3366.14</v>
      </c>
      <c r="H21" s="17">
        <f t="shared" si="0"/>
        <v>49264.7288</v>
      </c>
      <c r="J21" s="105">
        <v>247.55</v>
      </c>
      <c r="K21" s="106">
        <v>359.27</v>
      </c>
      <c r="M21" s="105"/>
    </row>
    <row r="22" spans="1:13" ht="13.5" thickBot="1">
      <c r="A22" s="18" t="s">
        <v>39</v>
      </c>
      <c r="B22" s="19" t="s">
        <v>40</v>
      </c>
      <c r="C22" s="109">
        <v>175052.69</v>
      </c>
      <c r="D22" s="109">
        <v>0</v>
      </c>
      <c r="E22" s="109">
        <v>699.7671</v>
      </c>
      <c r="F22" s="109">
        <v>18525.26</v>
      </c>
      <c r="G22" s="109">
        <v>119576.29</v>
      </c>
      <c r="H22" s="17">
        <f t="shared" si="0"/>
        <v>313854.0071</v>
      </c>
      <c r="J22" s="105">
        <v>444.33000000000004</v>
      </c>
      <c r="K22" s="106">
        <v>439.28</v>
      </c>
      <c r="M22" s="105"/>
    </row>
    <row r="23" spans="1:13" ht="13.5" thickBot="1">
      <c r="A23" s="18" t="s">
        <v>41</v>
      </c>
      <c r="B23" s="19" t="s">
        <v>42</v>
      </c>
      <c r="C23" s="109">
        <v>262080.21</v>
      </c>
      <c r="D23" s="109">
        <v>653.56</v>
      </c>
      <c r="E23" s="109">
        <v>5185.2606</v>
      </c>
      <c r="F23" s="109">
        <v>19041.950000000008</v>
      </c>
      <c r="G23" s="109">
        <v>28233.87</v>
      </c>
      <c r="H23" s="17">
        <f t="shared" si="0"/>
        <v>315194.8506</v>
      </c>
      <c r="J23" s="105">
        <v>3202.74</v>
      </c>
      <c r="K23" s="106">
        <v>3577.56</v>
      </c>
      <c r="M23" s="105"/>
    </row>
    <row r="24" spans="1:13" ht="13.5" thickBot="1">
      <c r="A24" s="18" t="s">
        <v>43</v>
      </c>
      <c r="B24" s="19" t="s">
        <v>44</v>
      </c>
      <c r="C24" s="109">
        <f>1024800.05-55496.9</f>
        <v>969303.15</v>
      </c>
      <c r="D24" s="109">
        <v>2614.24</v>
      </c>
      <c r="E24" s="109">
        <v>29766.784699999997</v>
      </c>
      <c r="F24" s="109">
        <v>94725.71000000012</v>
      </c>
      <c r="G24" s="109">
        <v>242051.06</v>
      </c>
      <c r="H24" s="17">
        <f t="shared" si="0"/>
        <v>1338460.9447</v>
      </c>
      <c r="J24" s="105">
        <v>20565.899999999998</v>
      </c>
      <c r="K24" s="106">
        <v>19239.96</v>
      </c>
      <c r="M24" s="105"/>
    </row>
    <row r="25" spans="1:13" ht="13.5" thickBot="1">
      <c r="A25" s="18" t="s">
        <v>45</v>
      </c>
      <c r="B25" s="19" t="s">
        <v>46</v>
      </c>
      <c r="C25" s="109">
        <v>215112.63</v>
      </c>
      <c r="D25" s="109">
        <v>653.56</v>
      </c>
      <c r="E25" s="109">
        <v>2006.6788</v>
      </c>
      <c r="F25" s="109">
        <v>9961.380000000005</v>
      </c>
      <c r="G25" s="109">
        <v>34311.1</v>
      </c>
      <c r="H25" s="17">
        <f t="shared" si="0"/>
        <v>262045.3488</v>
      </c>
      <c r="J25" s="105">
        <v>1522.88</v>
      </c>
      <c r="K25" s="106">
        <v>1183.56</v>
      </c>
      <c r="M25" s="105"/>
    </row>
    <row r="26" spans="1:13" ht="13.5" thickBot="1">
      <c r="A26" s="18" t="s">
        <v>47</v>
      </c>
      <c r="B26" s="19" t="s">
        <v>48</v>
      </c>
      <c r="C26" s="109">
        <v>83081.38</v>
      </c>
      <c r="D26" s="109">
        <v>653.56</v>
      </c>
      <c r="E26" s="109">
        <v>6950.3216</v>
      </c>
      <c r="F26" s="109">
        <v>4264.110000000001</v>
      </c>
      <c r="G26" s="109">
        <v>2001.45</v>
      </c>
      <c r="H26" s="17">
        <f t="shared" si="0"/>
        <v>96950.8216</v>
      </c>
      <c r="J26" s="105">
        <v>5040.8099999999995</v>
      </c>
      <c r="K26" s="106">
        <v>4952.08</v>
      </c>
      <c r="M26" s="105"/>
    </row>
    <row r="27" spans="1:13" ht="13.5" thickBot="1">
      <c r="A27" s="18" t="s">
        <v>49</v>
      </c>
      <c r="B27" s="19" t="s">
        <v>50</v>
      </c>
      <c r="C27" s="109">
        <v>30033.86</v>
      </c>
      <c r="D27" s="109">
        <v>0</v>
      </c>
      <c r="E27" s="109">
        <v>1943.7387</v>
      </c>
      <c r="F27" s="109">
        <v>1498.1999999999996</v>
      </c>
      <c r="G27" s="109">
        <v>0</v>
      </c>
      <c r="H27" s="17">
        <f t="shared" si="0"/>
        <v>33475.7987</v>
      </c>
      <c r="J27" s="105">
        <v>1158.19</v>
      </c>
      <c r="K27" s="106">
        <v>983.41</v>
      </c>
      <c r="M27" s="105"/>
    </row>
    <row r="28" spans="1:13" ht="13.5" thickBot="1">
      <c r="A28" s="18" t="s">
        <v>51</v>
      </c>
      <c r="B28" s="19" t="s">
        <v>52</v>
      </c>
      <c r="C28" s="109">
        <v>11868.82</v>
      </c>
      <c r="D28" s="109">
        <v>0</v>
      </c>
      <c r="E28" s="109">
        <v>318.0921</v>
      </c>
      <c r="F28" s="109">
        <v>693.33</v>
      </c>
      <c r="G28" s="109">
        <v>0</v>
      </c>
      <c r="H28" s="17">
        <f t="shared" si="0"/>
        <v>12880.2421</v>
      </c>
      <c r="J28" s="105">
        <v>217.92000000000002</v>
      </c>
      <c r="K28" s="106">
        <v>215.94</v>
      </c>
      <c r="M28" s="105"/>
    </row>
    <row r="29" spans="1:13" ht="13.5" thickBot="1">
      <c r="A29" s="18" t="s">
        <v>53</v>
      </c>
      <c r="B29" s="19" t="s">
        <v>54</v>
      </c>
      <c r="C29" s="109">
        <v>41171.13</v>
      </c>
      <c r="D29" s="109">
        <v>0</v>
      </c>
      <c r="E29" s="109">
        <v>1442.2457</v>
      </c>
      <c r="F29" s="109">
        <v>1900.3600000000001</v>
      </c>
      <c r="G29" s="109">
        <v>564.49</v>
      </c>
      <c r="H29" s="17">
        <f t="shared" si="0"/>
        <v>45078.225699999995</v>
      </c>
      <c r="J29" s="105">
        <v>580.24</v>
      </c>
      <c r="K29" s="106">
        <v>566.78</v>
      </c>
      <c r="M29" s="105"/>
    </row>
    <row r="30" spans="1:13" ht="13.5" thickBot="1">
      <c r="A30" s="18" t="s">
        <v>55</v>
      </c>
      <c r="B30" s="19" t="s">
        <v>56</v>
      </c>
      <c r="C30" s="109">
        <v>36535.72</v>
      </c>
      <c r="D30" s="109">
        <v>0</v>
      </c>
      <c r="E30" s="109">
        <v>366.0469</v>
      </c>
      <c r="F30" s="109">
        <v>1534.3200000000004</v>
      </c>
      <c r="G30" s="109">
        <v>2887.41</v>
      </c>
      <c r="H30" s="17">
        <f t="shared" si="0"/>
        <v>41323.4969</v>
      </c>
      <c r="J30" s="105">
        <v>201.76</v>
      </c>
      <c r="K30" s="106">
        <v>151.84</v>
      </c>
      <c r="M30" s="105"/>
    </row>
    <row r="31" spans="1:13" ht="13.5" thickBot="1">
      <c r="A31" s="18" t="s">
        <v>57</v>
      </c>
      <c r="B31" s="19" t="s">
        <v>58</v>
      </c>
      <c r="C31" s="109">
        <v>40043.26</v>
      </c>
      <c r="D31" s="109">
        <v>0</v>
      </c>
      <c r="E31" s="109">
        <v>1196.1381000000001</v>
      </c>
      <c r="F31" s="109">
        <v>2645.4100000000003</v>
      </c>
      <c r="G31" s="109">
        <v>5082.92</v>
      </c>
      <c r="H31" s="17">
        <f t="shared" si="0"/>
        <v>48967.72810000001</v>
      </c>
      <c r="J31" s="105">
        <v>672.66</v>
      </c>
      <c r="K31" s="106">
        <v>834.35</v>
      </c>
      <c r="M31" s="105"/>
    </row>
    <row r="32" spans="1:13" ht="13.5" thickBot="1">
      <c r="A32" s="18" t="s">
        <v>59</v>
      </c>
      <c r="B32" s="19" t="s">
        <v>60</v>
      </c>
      <c r="C32" s="109">
        <v>60422.1</v>
      </c>
      <c r="D32" s="109">
        <v>326.78</v>
      </c>
      <c r="E32" s="109">
        <v>1309.2283000000002</v>
      </c>
      <c r="F32" s="109">
        <v>3842.36</v>
      </c>
      <c r="G32" s="109">
        <v>5647.82</v>
      </c>
      <c r="H32" s="17">
        <f t="shared" si="0"/>
        <v>71548.28829999999</v>
      </c>
      <c r="J32" s="105">
        <v>981.28</v>
      </c>
      <c r="K32" s="106">
        <v>942.15</v>
      </c>
      <c r="M32" s="105"/>
    </row>
    <row r="33" spans="1:13" ht="13.5" thickBot="1">
      <c r="A33" s="18" t="s">
        <v>61</v>
      </c>
      <c r="B33" s="19" t="s">
        <v>62</v>
      </c>
      <c r="C33" s="109">
        <v>151920.26</v>
      </c>
      <c r="D33" s="109">
        <v>0</v>
      </c>
      <c r="E33" s="109">
        <v>7808.814699999999</v>
      </c>
      <c r="F33" s="109">
        <v>13267.770000000002</v>
      </c>
      <c r="G33" s="109">
        <v>15940.24</v>
      </c>
      <c r="H33" s="17">
        <f t="shared" si="0"/>
        <v>188937.08469999998</v>
      </c>
      <c r="J33" s="105">
        <v>6085.790000000001</v>
      </c>
      <c r="K33" s="106">
        <v>5998.65</v>
      </c>
      <c r="M33" s="105"/>
    </row>
    <row r="34" spans="1:13" ht="13.5" thickBot="1">
      <c r="A34" s="18" t="s">
        <v>63</v>
      </c>
      <c r="B34" s="19" t="s">
        <v>64</v>
      </c>
      <c r="C34" s="109">
        <v>196871.86</v>
      </c>
      <c r="D34" s="109">
        <v>326.78</v>
      </c>
      <c r="E34" s="109">
        <v>9328.5</v>
      </c>
      <c r="F34" s="109">
        <v>16363.270000000008</v>
      </c>
      <c r="G34" s="109">
        <v>41485.83</v>
      </c>
      <c r="H34" s="17">
        <f t="shared" si="0"/>
        <v>264376.24</v>
      </c>
      <c r="J34" s="105">
        <v>7857.27</v>
      </c>
      <c r="K34" s="106">
        <v>6223.01</v>
      </c>
      <c r="M34" s="105"/>
    </row>
    <row r="35" spans="1:13" ht="13.5" thickBot="1">
      <c r="A35" s="18" t="s">
        <v>65</v>
      </c>
      <c r="B35" s="19" t="s">
        <v>66</v>
      </c>
      <c r="C35" s="109">
        <v>39182.86</v>
      </c>
      <c r="D35" s="109">
        <v>0</v>
      </c>
      <c r="E35" s="109">
        <v>2224.5404</v>
      </c>
      <c r="F35" s="109">
        <v>1807.7400000000002</v>
      </c>
      <c r="G35" s="109">
        <v>0</v>
      </c>
      <c r="H35" s="17">
        <f t="shared" si="0"/>
        <v>43215.1404</v>
      </c>
      <c r="J35" s="105">
        <v>1163.1100000000001</v>
      </c>
      <c r="K35" s="106">
        <v>1438.99</v>
      </c>
      <c r="M35" s="105"/>
    </row>
    <row r="36" spans="1:13" ht="13.5" thickBot="1">
      <c r="A36" s="18" t="s">
        <v>67</v>
      </c>
      <c r="B36" s="19" t="s">
        <v>68</v>
      </c>
      <c r="C36" s="109">
        <v>96666.53</v>
      </c>
      <c r="D36" s="109">
        <v>0</v>
      </c>
      <c r="E36" s="109">
        <v>5125.7281</v>
      </c>
      <c r="F36" s="109">
        <v>4941.200000000001</v>
      </c>
      <c r="G36" s="109">
        <v>565.02</v>
      </c>
      <c r="H36" s="17">
        <f t="shared" si="0"/>
        <v>107298.47810000001</v>
      </c>
      <c r="J36" s="105">
        <v>4229.46</v>
      </c>
      <c r="K36" s="106">
        <v>3318.64</v>
      </c>
      <c r="M36" s="105"/>
    </row>
    <row r="37" spans="1:13" ht="13.5" thickBot="1">
      <c r="A37" s="18" t="s">
        <v>69</v>
      </c>
      <c r="B37" s="19" t="s">
        <v>70</v>
      </c>
      <c r="C37" s="109">
        <v>64957.01</v>
      </c>
      <c r="D37" s="109">
        <v>0</v>
      </c>
      <c r="E37" s="109">
        <v>6142.838100000001</v>
      </c>
      <c r="F37" s="109">
        <v>2953.18</v>
      </c>
      <c r="G37" s="109">
        <v>0</v>
      </c>
      <c r="H37" s="17">
        <f t="shared" si="0"/>
        <v>74053.0281</v>
      </c>
      <c r="J37" s="105">
        <v>4545.200000000001</v>
      </c>
      <c r="K37" s="106">
        <v>3879.95</v>
      </c>
      <c r="M37" s="105"/>
    </row>
    <row r="38" spans="1:13" ht="13.5" thickBot="1">
      <c r="A38" s="18" t="s">
        <v>71</v>
      </c>
      <c r="B38" s="19" t="s">
        <v>72</v>
      </c>
      <c r="C38" s="109">
        <v>504774.75</v>
      </c>
      <c r="D38" s="109">
        <v>326.77</v>
      </c>
      <c r="E38" s="109">
        <v>13485.5138</v>
      </c>
      <c r="F38" s="109">
        <v>158818.8800000007</v>
      </c>
      <c r="G38" s="109">
        <v>473490.74</v>
      </c>
      <c r="H38" s="17">
        <f t="shared" si="0"/>
        <v>1150896.6538000007</v>
      </c>
      <c r="J38" s="105">
        <v>9557.429999999998</v>
      </c>
      <c r="K38" s="106">
        <v>9127.43</v>
      </c>
      <c r="M38" s="105"/>
    </row>
    <row r="39" spans="1:13" ht="13.5" thickBot="1">
      <c r="A39" s="18" t="s">
        <v>73</v>
      </c>
      <c r="B39" s="19" t="s">
        <v>74</v>
      </c>
      <c r="C39" s="109">
        <v>15058.33</v>
      </c>
      <c r="D39" s="109">
        <v>0</v>
      </c>
      <c r="E39" s="109">
        <v>981.02</v>
      </c>
      <c r="F39" s="109">
        <v>402.81999999999994</v>
      </c>
      <c r="G39" s="109">
        <v>793.29</v>
      </c>
      <c r="H39" s="17">
        <f t="shared" si="0"/>
        <v>17235.460000000003</v>
      </c>
      <c r="J39" s="105">
        <v>689.47</v>
      </c>
      <c r="K39" s="106">
        <v>601.62</v>
      </c>
      <c r="M39" s="105"/>
    </row>
    <row r="40" spans="1:13" ht="13.5" thickBot="1">
      <c r="A40" s="18" t="s">
        <v>75</v>
      </c>
      <c r="B40" s="19" t="s">
        <v>76</v>
      </c>
      <c r="C40" s="109">
        <v>90345.09</v>
      </c>
      <c r="D40" s="109">
        <v>326.78</v>
      </c>
      <c r="E40" s="109">
        <v>2541.0805</v>
      </c>
      <c r="F40" s="109">
        <v>5964.139999999999</v>
      </c>
      <c r="G40" s="109">
        <v>23897.9</v>
      </c>
      <c r="H40" s="17">
        <f t="shared" si="0"/>
        <v>123074.99049999999</v>
      </c>
      <c r="I40" s="110"/>
      <c r="J40" s="105">
        <v>1593.9</v>
      </c>
      <c r="K40" s="106">
        <v>1375.52</v>
      </c>
      <c r="M40" s="105"/>
    </row>
    <row r="41" spans="1:13" ht="13.5" thickBot="1">
      <c r="A41" s="18" t="s">
        <v>77</v>
      </c>
      <c r="B41" s="19" t="s">
        <v>78</v>
      </c>
      <c r="C41" s="109">
        <v>189141.12</v>
      </c>
      <c r="D41" s="109">
        <v>326.78</v>
      </c>
      <c r="E41" s="109">
        <v>12797.7866</v>
      </c>
      <c r="F41" s="109">
        <v>3544.500000000002</v>
      </c>
      <c r="G41" s="109">
        <v>3518.82</v>
      </c>
      <c r="H41" s="17">
        <f t="shared" si="0"/>
        <v>209329.0066</v>
      </c>
      <c r="I41" s="110"/>
      <c r="J41" s="105">
        <v>8732.32</v>
      </c>
      <c r="K41" s="106">
        <v>7700.93</v>
      </c>
      <c r="M41" s="105"/>
    </row>
    <row r="42" spans="1:13" ht="13.5" thickBot="1">
      <c r="A42" s="18" t="s">
        <v>79</v>
      </c>
      <c r="B42" s="19" t="s">
        <v>80</v>
      </c>
      <c r="C42" s="109">
        <v>77783.14</v>
      </c>
      <c r="D42" s="109">
        <v>980.34</v>
      </c>
      <c r="E42" s="109">
        <v>2896.4399</v>
      </c>
      <c r="F42" s="109">
        <v>7988.600000000005</v>
      </c>
      <c r="G42" s="109">
        <v>4029.15</v>
      </c>
      <c r="H42" s="17">
        <f t="shared" si="0"/>
        <v>93677.6699</v>
      </c>
      <c r="J42" s="105">
        <v>1946.52</v>
      </c>
      <c r="K42" s="106">
        <v>1700.99</v>
      </c>
      <c r="M42" s="105"/>
    </row>
    <row r="43" spans="1:13" ht="13.5" thickBot="1">
      <c r="A43" s="18" t="s">
        <v>81</v>
      </c>
      <c r="B43" s="19" t="s">
        <v>82</v>
      </c>
      <c r="C43" s="109">
        <v>64507.72</v>
      </c>
      <c r="D43" s="109">
        <v>0</v>
      </c>
      <c r="E43" s="109">
        <v>3354.8401000000003</v>
      </c>
      <c r="F43" s="109">
        <v>2565.7000000000003</v>
      </c>
      <c r="G43" s="109">
        <v>0</v>
      </c>
      <c r="H43" s="17">
        <f t="shared" si="0"/>
        <v>70428.2601</v>
      </c>
      <c r="J43" s="105">
        <v>3106.54</v>
      </c>
      <c r="K43" s="106">
        <v>2347.89</v>
      </c>
      <c r="M43" s="105"/>
    </row>
    <row r="44" spans="1:13" ht="13.5" thickBot="1">
      <c r="A44" s="18" t="s">
        <v>83</v>
      </c>
      <c r="B44" s="19" t="s">
        <v>84</v>
      </c>
      <c r="C44" s="109">
        <v>91809.65</v>
      </c>
      <c r="D44" s="109">
        <v>0</v>
      </c>
      <c r="E44" s="109">
        <v>2757.5226000000002</v>
      </c>
      <c r="F44" s="109">
        <v>9672.470000000005</v>
      </c>
      <c r="G44" s="109">
        <v>580.75</v>
      </c>
      <c r="H44" s="17">
        <f t="shared" si="0"/>
        <v>104820.39259999999</v>
      </c>
      <c r="J44" s="105">
        <v>2581.93</v>
      </c>
      <c r="K44" s="106">
        <v>2106.02</v>
      </c>
      <c r="M44" s="105"/>
    </row>
    <row r="45" spans="1:13" ht="13.5" thickBot="1">
      <c r="A45" s="18" t="s">
        <v>85</v>
      </c>
      <c r="B45" s="19" t="s">
        <v>86</v>
      </c>
      <c r="C45" s="109">
        <v>38114.98</v>
      </c>
      <c r="D45" s="109">
        <v>0</v>
      </c>
      <c r="E45" s="109">
        <v>2958.8511</v>
      </c>
      <c r="F45" s="109">
        <v>883.3699999999999</v>
      </c>
      <c r="G45" s="109">
        <v>332.61</v>
      </c>
      <c r="H45" s="17">
        <f t="shared" si="0"/>
        <v>42289.811100000006</v>
      </c>
      <c r="J45" s="105">
        <v>1978.62</v>
      </c>
      <c r="K45" s="106">
        <v>1688.17</v>
      </c>
      <c r="M45" s="105"/>
    </row>
    <row r="46" spans="1:13" s="76" customFormat="1" ht="13.5" thickBot="1">
      <c r="A46" s="68" t="s">
        <v>87</v>
      </c>
      <c r="B46" s="69" t="s">
        <v>88</v>
      </c>
      <c r="C46" s="76">
        <v>0</v>
      </c>
      <c r="D46" s="109">
        <v>0</v>
      </c>
      <c r="E46" s="76">
        <v>0</v>
      </c>
      <c r="F46" s="76">
        <v>0</v>
      </c>
      <c r="G46" s="76">
        <v>0</v>
      </c>
      <c r="H46" s="17">
        <f t="shared" si="0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89">
        <v>20490.67</v>
      </c>
      <c r="D47" s="89">
        <v>0</v>
      </c>
      <c r="E47" s="89">
        <v>314.27909999999997</v>
      </c>
      <c r="F47" s="71">
        <v>348.13</v>
      </c>
      <c r="G47" s="71">
        <v>0</v>
      </c>
      <c r="H47" s="17">
        <f t="shared" si="0"/>
        <v>21153.0791</v>
      </c>
      <c r="J47" s="105">
        <v>146.34</v>
      </c>
      <c r="K47" s="106">
        <v>64.79</v>
      </c>
      <c r="M47" s="105"/>
    </row>
    <row r="48" spans="1:13" ht="13.5" thickBot="1">
      <c r="A48" s="18" t="s">
        <v>91</v>
      </c>
      <c r="B48" s="19" t="s">
        <v>92</v>
      </c>
      <c r="C48" s="111">
        <v>5288.73</v>
      </c>
      <c r="D48" s="109">
        <v>0</v>
      </c>
      <c r="E48" s="109">
        <v>127.9894</v>
      </c>
      <c r="F48" s="109">
        <v>385.13999999999993</v>
      </c>
      <c r="G48" s="109">
        <v>0</v>
      </c>
      <c r="H48" s="17">
        <f t="shared" si="0"/>
        <v>5801.8594</v>
      </c>
      <c r="J48" s="105">
        <v>652.6</v>
      </c>
      <c r="K48" s="106">
        <v>668.25</v>
      </c>
      <c r="M48" s="105"/>
    </row>
    <row r="49" spans="1:13" ht="13.5" thickBot="1">
      <c r="A49" s="18" t="s">
        <v>93</v>
      </c>
      <c r="B49" s="19" t="s">
        <v>94</v>
      </c>
      <c r="C49" s="111">
        <v>16518</v>
      </c>
      <c r="D49" s="109">
        <v>0</v>
      </c>
      <c r="E49" s="109">
        <v>683.5590000000001</v>
      </c>
      <c r="F49" s="109">
        <v>1563.46</v>
      </c>
      <c r="G49" s="109">
        <v>0</v>
      </c>
      <c r="H49" s="17">
        <f t="shared" si="0"/>
        <v>18765.019</v>
      </c>
      <c r="J49" s="105">
        <v>543.73</v>
      </c>
      <c r="K49" s="106">
        <v>421.99</v>
      </c>
      <c r="M49" s="105"/>
    </row>
    <row r="50" spans="1:13" ht="13.5" thickBot="1">
      <c r="A50" s="18" t="s">
        <v>95</v>
      </c>
      <c r="B50" s="19" t="s">
        <v>96</v>
      </c>
      <c r="C50" s="109">
        <v>19245.77</v>
      </c>
      <c r="D50" s="109">
        <v>0</v>
      </c>
      <c r="E50" s="109">
        <v>601.3294000000001</v>
      </c>
      <c r="F50" s="109">
        <v>430.6599999999998</v>
      </c>
      <c r="G50" s="109">
        <v>0</v>
      </c>
      <c r="H50" s="17">
        <f t="shared" si="0"/>
        <v>20277.7594</v>
      </c>
      <c r="J50" s="105">
        <v>515.78</v>
      </c>
      <c r="K50" s="106">
        <v>396.1</v>
      </c>
      <c r="M50" s="105"/>
    </row>
    <row r="51" spans="1:13" s="76" customFormat="1" ht="13.5" thickBot="1">
      <c r="A51" s="68" t="s">
        <v>97</v>
      </c>
      <c r="B51" s="69" t="s">
        <v>98</v>
      </c>
      <c r="C51" s="76">
        <v>0</v>
      </c>
      <c r="D51" s="109">
        <v>0</v>
      </c>
      <c r="E51" s="76">
        <v>0</v>
      </c>
      <c r="F51" s="76">
        <v>0</v>
      </c>
      <c r="G51" s="76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71">
        <v>7167.6</v>
      </c>
      <c r="D52" s="109">
        <v>0</v>
      </c>
      <c r="E52" s="109">
        <v>594.7090000000001</v>
      </c>
      <c r="F52" s="109">
        <v>647.4900000000002</v>
      </c>
      <c r="G52" s="109">
        <v>0</v>
      </c>
      <c r="H52" s="17">
        <f t="shared" si="0"/>
        <v>8409.799</v>
      </c>
      <c r="J52" s="105">
        <v>6918.310000000001</v>
      </c>
      <c r="K52" s="106">
        <v>6241.22</v>
      </c>
      <c r="M52" s="105"/>
    </row>
    <row r="53" spans="1:13" ht="13.5" thickBot="1">
      <c r="A53" s="18" t="s">
        <v>101</v>
      </c>
      <c r="B53" s="19" t="s">
        <v>102</v>
      </c>
      <c r="C53" s="111">
        <v>283003.32</v>
      </c>
      <c r="D53" s="89">
        <v>653.56</v>
      </c>
      <c r="E53" s="89">
        <v>7190.51</v>
      </c>
      <c r="F53" s="71">
        <v>41897.2199999999</v>
      </c>
      <c r="G53" s="71">
        <v>172504.46</v>
      </c>
      <c r="H53" s="17">
        <f t="shared" si="0"/>
        <v>505249.06999999995</v>
      </c>
      <c r="J53" s="105">
        <v>8718.32</v>
      </c>
      <c r="K53" s="106">
        <v>7633.08</v>
      </c>
      <c r="M53" s="105"/>
    </row>
    <row r="54" spans="1:13" ht="13.5" thickBot="1">
      <c r="A54" s="18" t="s">
        <v>103</v>
      </c>
      <c r="B54" s="19" t="s">
        <v>104</v>
      </c>
      <c r="C54" s="109">
        <v>236465.08</v>
      </c>
      <c r="D54" s="109">
        <v>326.78</v>
      </c>
      <c r="E54" s="109">
        <v>9411.832999999999</v>
      </c>
      <c r="F54" s="109">
        <v>14066.120000000012</v>
      </c>
      <c r="G54" s="109">
        <v>23404.27</v>
      </c>
      <c r="H54" s="17">
        <f t="shared" si="0"/>
        <v>283674.083</v>
      </c>
      <c r="J54" s="105">
        <v>94.41</v>
      </c>
      <c r="K54" s="106">
        <v>88.4</v>
      </c>
      <c r="M54" s="105"/>
    </row>
    <row r="55" spans="1:13" ht="13.5" thickBot="1">
      <c r="A55" s="18" t="s">
        <v>105</v>
      </c>
      <c r="B55" s="19" t="s">
        <v>106</v>
      </c>
      <c r="C55" s="111">
        <v>345896.99</v>
      </c>
      <c r="D55" s="109">
        <v>1633.9</v>
      </c>
      <c r="E55" s="109">
        <v>11782.6629</v>
      </c>
      <c r="F55" s="109">
        <v>47815.87999999994</v>
      </c>
      <c r="G55" s="109">
        <v>133529.21</v>
      </c>
      <c r="H55" s="17">
        <f t="shared" si="0"/>
        <v>540658.6429</v>
      </c>
      <c r="J55" s="105">
        <v>3670.9</v>
      </c>
      <c r="K55" s="106">
        <v>3726.23</v>
      </c>
      <c r="M55" s="105"/>
    </row>
    <row r="56" spans="1:13" ht="13.5" thickBot="1">
      <c r="A56" s="18" t="s">
        <v>107</v>
      </c>
      <c r="B56" s="19" t="s">
        <v>108</v>
      </c>
      <c r="C56" s="109">
        <f>7472.83-418.83</f>
        <v>7054</v>
      </c>
      <c r="D56" s="109">
        <v>0</v>
      </c>
      <c r="E56" s="109">
        <v>206.15269999999998</v>
      </c>
      <c r="F56" s="109">
        <v>0</v>
      </c>
      <c r="G56" s="109">
        <v>0</v>
      </c>
      <c r="H56" s="17">
        <f t="shared" si="0"/>
        <v>7260.1527</v>
      </c>
      <c r="J56" s="105">
        <v>1346.48</v>
      </c>
      <c r="K56" s="106">
        <v>1113.09</v>
      </c>
      <c r="M56" s="105"/>
    </row>
    <row r="57" spans="1:13" ht="13.5" thickBot="1">
      <c r="A57" s="18" t="s">
        <v>109</v>
      </c>
      <c r="B57" s="19" t="s">
        <v>110</v>
      </c>
      <c r="C57" s="111">
        <v>230785.24</v>
      </c>
      <c r="D57" s="109">
        <v>1307.12</v>
      </c>
      <c r="E57" s="109">
        <v>5977.820299999999</v>
      </c>
      <c r="F57" s="109">
        <v>24517.91000000002</v>
      </c>
      <c r="G57" s="109">
        <v>88149.45</v>
      </c>
      <c r="H57" s="17">
        <f t="shared" si="0"/>
        <v>350737.5403</v>
      </c>
      <c r="J57" s="105">
        <v>0</v>
      </c>
      <c r="K57" s="106">
        <v>0</v>
      </c>
      <c r="M57" s="105"/>
    </row>
    <row r="58" spans="1:13" ht="13.5" thickBot="1">
      <c r="A58" s="18" t="s">
        <v>111</v>
      </c>
      <c r="B58" s="19" t="s">
        <v>112</v>
      </c>
      <c r="C58" s="109">
        <v>130885.31</v>
      </c>
      <c r="D58" s="109">
        <v>326.78</v>
      </c>
      <c r="E58" s="109">
        <v>1841.5889000000002</v>
      </c>
      <c r="F58" s="109">
        <v>32190.829999999994</v>
      </c>
      <c r="G58" s="109">
        <v>54328.57</v>
      </c>
      <c r="H58" s="17">
        <f t="shared" si="0"/>
        <v>219573.0789</v>
      </c>
      <c r="J58" s="105">
        <v>460.31</v>
      </c>
      <c r="K58" s="106">
        <v>512.8</v>
      </c>
      <c r="M58" s="105"/>
    </row>
    <row r="59" spans="1:13" ht="13.5" thickBot="1">
      <c r="A59" s="18" t="s">
        <v>113</v>
      </c>
      <c r="B59" s="19" t="s">
        <v>114</v>
      </c>
      <c r="C59" s="109">
        <v>2164.51</v>
      </c>
      <c r="D59" s="109">
        <v>0</v>
      </c>
      <c r="E59" s="109">
        <v>0</v>
      </c>
      <c r="F59" s="109">
        <v>0</v>
      </c>
      <c r="G59" s="109">
        <v>1157.82</v>
      </c>
      <c r="H59" s="17">
        <f t="shared" si="0"/>
        <v>3322.33</v>
      </c>
      <c r="J59" s="105">
        <v>896.59</v>
      </c>
      <c r="K59" s="106">
        <v>482.06</v>
      </c>
      <c r="M59" s="105"/>
    </row>
    <row r="60" spans="1:13" ht="13.5" thickBot="1">
      <c r="A60" s="18" t="s">
        <v>115</v>
      </c>
      <c r="B60" s="19" t="s">
        <v>116</v>
      </c>
      <c r="C60" s="109">
        <v>8340.02</v>
      </c>
      <c r="D60" s="109">
        <v>0</v>
      </c>
      <c r="E60" s="109">
        <v>421.0921</v>
      </c>
      <c r="F60" s="109">
        <v>272.65999999999997</v>
      </c>
      <c r="G60" s="109">
        <v>0</v>
      </c>
      <c r="H60" s="17">
        <f t="shared" si="0"/>
        <v>9033.7721</v>
      </c>
      <c r="J60" s="105">
        <v>535.64</v>
      </c>
      <c r="K60" s="106">
        <v>381.82</v>
      </c>
      <c r="M60" s="105"/>
    </row>
    <row r="61" spans="1:13" ht="13.5" thickBot="1">
      <c r="A61" s="18" t="s">
        <v>117</v>
      </c>
      <c r="B61" s="19" t="s">
        <v>118</v>
      </c>
      <c r="C61" s="109">
        <v>48883.03</v>
      </c>
      <c r="D61" s="109">
        <v>0</v>
      </c>
      <c r="E61" s="109">
        <v>637.5121</v>
      </c>
      <c r="F61" s="109">
        <v>781.9399999999998</v>
      </c>
      <c r="G61" s="109">
        <v>435.84</v>
      </c>
      <c r="H61" s="17">
        <f t="shared" si="0"/>
        <v>50738.3221</v>
      </c>
      <c r="J61" s="105">
        <v>1119.78</v>
      </c>
      <c r="K61" s="106">
        <v>1180.79</v>
      </c>
      <c r="M61" s="105"/>
    </row>
    <row r="62" spans="1:13" ht="13.5" thickBot="1">
      <c r="A62" s="24" t="s">
        <v>119</v>
      </c>
      <c r="B62" s="25" t="s">
        <v>120</v>
      </c>
      <c r="C62" s="109">
        <v>9525.05</v>
      </c>
      <c r="D62" s="109">
        <v>0</v>
      </c>
      <c r="E62" s="109">
        <v>833.7246</v>
      </c>
      <c r="F62" s="109">
        <v>236.01000000000002</v>
      </c>
      <c r="G62" s="109">
        <v>0</v>
      </c>
      <c r="H62" s="17">
        <f t="shared" si="0"/>
        <v>10594.784599999999</v>
      </c>
      <c r="J62" s="105">
        <v>737.38</v>
      </c>
      <c r="K62" s="106">
        <v>625.38</v>
      </c>
      <c r="M62" s="105"/>
    </row>
    <row r="63" spans="1:13" ht="13.5" thickBot="1">
      <c r="A63" s="26" t="s">
        <v>121</v>
      </c>
      <c r="B63" s="27" t="s">
        <v>122</v>
      </c>
      <c r="C63" s="109">
        <v>23160.18</v>
      </c>
      <c r="D63" s="109">
        <v>0</v>
      </c>
      <c r="E63" s="109">
        <v>1753.8784</v>
      </c>
      <c r="F63" s="109">
        <v>743.5000000000001</v>
      </c>
      <c r="G63" s="109">
        <v>0</v>
      </c>
      <c r="H63" s="17">
        <f t="shared" si="0"/>
        <v>25657.5584</v>
      </c>
      <c r="J63" s="105">
        <v>586.85</v>
      </c>
      <c r="K63" s="106">
        <v>350.3</v>
      </c>
      <c r="M63" s="105"/>
    </row>
    <row r="64" spans="1:13" ht="13.5" thickBot="1">
      <c r="A64" s="26" t="s">
        <v>123</v>
      </c>
      <c r="B64" s="27" t="s">
        <v>124</v>
      </c>
      <c r="C64" s="109">
        <v>9135.47</v>
      </c>
      <c r="D64" s="109">
        <v>0</v>
      </c>
      <c r="E64" s="109">
        <v>1008.0244</v>
      </c>
      <c r="F64" s="109">
        <v>245.01000000000002</v>
      </c>
      <c r="G64" s="109">
        <v>0</v>
      </c>
      <c r="H64" s="17">
        <f t="shared" si="0"/>
        <v>10388.5044</v>
      </c>
      <c r="J64" s="105">
        <v>3109.58</v>
      </c>
      <c r="K64" s="106">
        <v>2846.75</v>
      </c>
      <c r="M64" s="105"/>
    </row>
    <row r="65" spans="1:13" ht="13.5" thickBot="1">
      <c r="A65" s="26" t="s">
        <v>125</v>
      </c>
      <c r="B65" s="27" t="s">
        <v>126</v>
      </c>
      <c r="C65" s="109">
        <v>11505.65</v>
      </c>
      <c r="D65" s="109">
        <v>0</v>
      </c>
      <c r="E65" s="109">
        <v>710.74</v>
      </c>
      <c r="F65" s="109">
        <v>1771.0600000000004</v>
      </c>
      <c r="G65" s="109">
        <v>62.43</v>
      </c>
      <c r="H65" s="17">
        <f t="shared" si="0"/>
        <v>14049.880000000001</v>
      </c>
      <c r="J65" s="105">
        <v>19.85</v>
      </c>
      <c r="K65" s="106">
        <v>10.58</v>
      </c>
      <c r="M65" s="105"/>
    </row>
    <row r="66" spans="1:13" s="76" customFormat="1" ht="13.5" thickBot="1">
      <c r="A66" s="77" t="s">
        <v>127</v>
      </c>
      <c r="B66" s="78" t="s">
        <v>128</v>
      </c>
      <c r="C66" s="109">
        <v>0</v>
      </c>
      <c r="D66" s="109">
        <v>0</v>
      </c>
      <c r="E66" s="76">
        <v>0</v>
      </c>
      <c r="F66" s="76">
        <v>0</v>
      </c>
      <c r="G66" s="76">
        <v>0</v>
      </c>
      <c r="H66" s="17">
        <f t="shared" si="0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116">
        <v>45745.36</v>
      </c>
      <c r="D67" s="109">
        <v>326.78</v>
      </c>
      <c r="E67" s="109">
        <v>3728.2016000000003</v>
      </c>
      <c r="F67" s="109">
        <v>2101.6400000000003</v>
      </c>
      <c r="G67" s="109">
        <v>643.3</v>
      </c>
      <c r="H67" s="17">
        <f t="shared" si="0"/>
        <v>52545.2816</v>
      </c>
      <c r="J67" s="105">
        <v>118.84</v>
      </c>
      <c r="K67" s="106">
        <v>184.9</v>
      </c>
      <c r="M67" s="105"/>
    </row>
    <row r="68" spans="1:13" ht="13.5" thickBot="1">
      <c r="A68" s="26" t="s">
        <v>131</v>
      </c>
      <c r="B68" s="27" t="s">
        <v>132</v>
      </c>
      <c r="C68" s="109">
        <v>13057.72</v>
      </c>
      <c r="D68" s="109">
        <v>0</v>
      </c>
      <c r="E68" s="109">
        <v>26.939</v>
      </c>
      <c r="F68" s="109">
        <v>0</v>
      </c>
      <c r="G68" s="109">
        <v>10636.55</v>
      </c>
      <c r="H68" s="17">
        <f aca="true" t="shared" si="1" ref="H68:H88">C68+D68+E68+F68+G68</f>
        <v>23721.209</v>
      </c>
      <c r="J68" s="105">
        <v>411.25</v>
      </c>
      <c r="K68" s="106">
        <v>587.79</v>
      </c>
      <c r="M68" s="105"/>
    </row>
    <row r="69" spans="1:13" ht="13.5" thickBot="1">
      <c r="A69" s="28" t="s">
        <v>133</v>
      </c>
      <c r="B69" s="29" t="s">
        <v>134</v>
      </c>
      <c r="C69" s="89">
        <v>13355.31</v>
      </c>
      <c r="D69" s="89">
        <v>0</v>
      </c>
      <c r="E69" s="71">
        <v>1091.8627999999999</v>
      </c>
      <c r="F69" s="71">
        <v>240.38000000000002</v>
      </c>
      <c r="G69" s="71">
        <v>0</v>
      </c>
      <c r="H69" s="17">
        <f t="shared" si="1"/>
        <v>14687.5528</v>
      </c>
      <c r="J69" s="105">
        <v>143.28</v>
      </c>
      <c r="K69" s="106">
        <v>146.23</v>
      </c>
      <c r="M69" s="105"/>
    </row>
    <row r="70" spans="1:13" ht="13.5" thickBot="1">
      <c r="A70" s="28" t="s">
        <v>135</v>
      </c>
      <c r="B70" s="30" t="s">
        <v>136</v>
      </c>
      <c r="C70" s="109">
        <v>26025.88</v>
      </c>
      <c r="D70" s="109">
        <v>0</v>
      </c>
      <c r="E70" s="109">
        <v>306.9158</v>
      </c>
      <c r="F70" s="109">
        <v>2898.58</v>
      </c>
      <c r="G70" s="109">
        <v>2586.69</v>
      </c>
      <c r="H70" s="17">
        <f t="shared" si="1"/>
        <v>31818.0658</v>
      </c>
      <c r="J70" s="105">
        <v>503.43</v>
      </c>
      <c r="K70" s="106">
        <v>372.5</v>
      </c>
      <c r="M70" s="105"/>
    </row>
    <row r="71" spans="1:13" ht="13.5" thickBot="1">
      <c r="A71" s="26" t="s">
        <v>137</v>
      </c>
      <c r="B71" s="27" t="s">
        <v>138</v>
      </c>
      <c r="C71" s="109">
        <v>29146.26</v>
      </c>
      <c r="D71" s="109">
        <v>0</v>
      </c>
      <c r="E71" s="109">
        <v>1186.4789999999998</v>
      </c>
      <c r="F71" s="109">
        <v>770.33</v>
      </c>
      <c r="G71" s="109">
        <v>11336.77</v>
      </c>
      <c r="H71" s="17">
        <f t="shared" si="1"/>
        <v>42439.839</v>
      </c>
      <c r="J71" s="105">
        <v>195.49</v>
      </c>
      <c r="K71" s="106">
        <v>242.19</v>
      </c>
      <c r="M71" s="105"/>
    </row>
    <row r="72" spans="1:13" ht="13.5" thickBot="1">
      <c r="A72" s="26" t="s">
        <v>139</v>
      </c>
      <c r="B72" s="27" t="s">
        <v>140</v>
      </c>
      <c r="C72" s="111">
        <v>35106.04</v>
      </c>
      <c r="D72" s="109">
        <v>0</v>
      </c>
      <c r="E72" s="109">
        <v>193.0583</v>
      </c>
      <c r="F72" s="109">
        <v>883.61</v>
      </c>
      <c r="G72" s="109">
        <v>1198.8</v>
      </c>
      <c r="H72" s="17">
        <f t="shared" si="1"/>
        <v>37381.5083</v>
      </c>
      <c r="J72" s="105">
        <v>975.61</v>
      </c>
      <c r="K72" s="106">
        <v>1354.85</v>
      </c>
      <c r="M72" s="105"/>
    </row>
    <row r="73" spans="1:13" ht="13.5" thickBot="1">
      <c r="A73" s="26" t="s">
        <v>141</v>
      </c>
      <c r="B73" s="27" t="s">
        <v>142</v>
      </c>
      <c r="C73" s="109">
        <v>50439.03</v>
      </c>
      <c r="D73" s="109">
        <v>0</v>
      </c>
      <c r="E73" s="109">
        <v>543.3387</v>
      </c>
      <c r="F73" s="109">
        <v>2719.9299999999994</v>
      </c>
      <c r="G73" s="109">
        <v>1314.82</v>
      </c>
      <c r="H73" s="17">
        <f t="shared" si="1"/>
        <v>55017.1187</v>
      </c>
      <c r="J73" s="105">
        <v>1136.65</v>
      </c>
      <c r="K73" s="106">
        <v>701.65</v>
      </c>
      <c r="M73" s="105"/>
    </row>
    <row r="74" spans="1:13" ht="13.5" thickBot="1">
      <c r="A74" s="26" t="s">
        <v>143</v>
      </c>
      <c r="B74" s="27" t="s">
        <v>144</v>
      </c>
      <c r="C74" s="109">
        <v>4264.99</v>
      </c>
      <c r="D74" s="109">
        <v>0</v>
      </c>
      <c r="E74" s="109">
        <v>337.6966</v>
      </c>
      <c r="F74" s="109">
        <v>1608.8999999999999</v>
      </c>
      <c r="G74" s="109">
        <v>0</v>
      </c>
      <c r="H74" s="17">
        <f t="shared" si="1"/>
        <v>6211.5866</v>
      </c>
      <c r="J74" s="105">
        <v>1764.31</v>
      </c>
      <c r="K74" s="106">
        <v>1945.6</v>
      </c>
      <c r="M74" s="105"/>
    </row>
    <row r="75" spans="1:13" ht="13.5" thickBot="1">
      <c r="A75" s="26" t="s">
        <v>145</v>
      </c>
      <c r="B75" s="27" t="s">
        <v>146</v>
      </c>
      <c r="C75" s="111">
        <v>27975.27</v>
      </c>
      <c r="D75" s="109">
        <v>0</v>
      </c>
      <c r="E75" s="109">
        <v>1940.2916</v>
      </c>
      <c r="F75" s="109">
        <v>669.5</v>
      </c>
      <c r="G75" s="109">
        <v>0</v>
      </c>
      <c r="H75" s="17">
        <f t="shared" si="1"/>
        <v>30585.0616</v>
      </c>
      <c r="J75" s="105">
        <v>6336.430000000001</v>
      </c>
      <c r="K75" s="106">
        <v>5199.17</v>
      </c>
      <c r="M75" s="105"/>
    </row>
    <row r="76" spans="1:13" ht="13.5" thickBot="1">
      <c r="A76" s="31" t="s">
        <v>147</v>
      </c>
      <c r="B76" s="32" t="s">
        <v>148</v>
      </c>
      <c r="C76" s="109">
        <v>25639.96</v>
      </c>
      <c r="D76" s="109">
        <v>0</v>
      </c>
      <c r="E76" s="109">
        <v>1137.2795</v>
      </c>
      <c r="F76" s="109">
        <v>374.65</v>
      </c>
      <c r="G76" s="109">
        <v>0</v>
      </c>
      <c r="H76" s="17">
        <f t="shared" si="1"/>
        <v>27151.8895</v>
      </c>
      <c r="J76" s="105">
        <v>1520.35</v>
      </c>
      <c r="K76" s="106">
        <v>1365.15</v>
      </c>
      <c r="M76" s="105"/>
    </row>
    <row r="77" spans="1:13" s="76" customFormat="1" ht="13.5" thickBot="1">
      <c r="A77" s="79" t="s">
        <v>149</v>
      </c>
      <c r="B77" s="80" t="s">
        <v>150</v>
      </c>
      <c r="C77" s="109">
        <v>0</v>
      </c>
      <c r="D77" s="109">
        <v>0</v>
      </c>
      <c r="E77" s="76">
        <v>0</v>
      </c>
      <c r="F77" s="76">
        <v>0</v>
      </c>
      <c r="G77" s="76">
        <v>0</v>
      </c>
      <c r="H77" s="17">
        <f t="shared" si="1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116">
        <v>39476.69</v>
      </c>
      <c r="D78" s="109">
        <v>0</v>
      </c>
      <c r="E78" s="109">
        <v>2883.9509000000003</v>
      </c>
      <c r="F78" s="109">
        <v>970.95</v>
      </c>
      <c r="G78" s="109">
        <v>3347.26</v>
      </c>
      <c r="H78" s="17">
        <f t="shared" si="1"/>
        <v>46678.850900000005</v>
      </c>
      <c r="J78" s="105">
        <v>945.1999999999999</v>
      </c>
      <c r="K78" s="106">
        <v>902.72</v>
      </c>
      <c r="M78" s="105"/>
    </row>
    <row r="79" spans="1:13" ht="13.5" thickBot="1">
      <c r="A79" s="35" t="s">
        <v>153</v>
      </c>
      <c r="B79" s="36" t="s">
        <v>154</v>
      </c>
      <c r="C79" s="109">
        <v>165693.76</v>
      </c>
      <c r="D79" s="109">
        <v>326.78</v>
      </c>
      <c r="E79" s="109">
        <v>9194.1831</v>
      </c>
      <c r="F79" s="109">
        <v>4707.970000000004</v>
      </c>
      <c r="G79" s="109">
        <v>7792.43</v>
      </c>
      <c r="H79" s="17">
        <f t="shared" si="1"/>
        <v>187715.1231</v>
      </c>
      <c r="J79" s="105">
        <v>477.84</v>
      </c>
      <c r="K79" s="106">
        <v>307.66</v>
      </c>
      <c r="M79" s="105"/>
    </row>
    <row r="80" spans="1:11" ht="13.5" thickBot="1">
      <c r="A80" s="37" t="s">
        <v>155</v>
      </c>
      <c r="B80" s="38" t="s">
        <v>156</v>
      </c>
      <c r="C80" s="109">
        <v>21048.62</v>
      </c>
      <c r="D80" s="109">
        <v>0</v>
      </c>
      <c r="E80" s="109">
        <v>2244.18</v>
      </c>
      <c r="F80" s="109">
        <v>522.0699999999999</v>
      </c>
      <c r="G80" s="109">
        <v>0</v>
      </c>
      <c r="H80" s="17">
        <f t="shared" si="1"/>
        <v>23814.87</v>
      </c>
      <c r="J80" s="105">
        <v>504.87</v>
      </c>
      <c r="K80" s="106">
        <v>364.51</v>
      </c>
    </row>
    <row r="81" spans="1:11" s="76" customFormat="1" ht="13.5" thickBot="1">
      <c r="A81" s="115" t="s">
        <v>157</v>
      </c>
      <c r="B81" s="78" t="s">
        <v>158</v>
      </c>
      <c r="C81" s="89">
        <v>0</v>
      </c>
      <c r="D81" s="89">
        <v>0</v>
      </c>
      <c r="E81" s="71">
        <v>0</v>
      </c>
      <c r="F81" s="71">
        <v>0</v>
      </c>
      <c r="G81" s="71">
        <v>0</v>
      </c>
      <c r="H81" s="17">
        <f t="shared" si="1"/>
        <v>0</v>
      </c>
      <c r="I81" s="75"/>
      <c r="J81" s="75">
        <v>825.56</v>
      </c>
      <c r="K81" s="76">
        <v>683.28</v>
      </c>
    </row>
    <row r="82" spans="1:11" ht="13.5" thickBot="1">
      <c r="A82" s="41" t="s">
        <v>159</v>
      </c>
      <c r="B82" s="29" t="s">
        <v>160</v>
      </c>
      <c r="C82" s="109">
        <v>38420.71</v>
      </c>
      <c r="D82" s="109">
        <v>0</v>
      </c>
      <c r="E82" s="109">
        <v>1155.4831</v>
      </c>
      <c r="F82" s="109">
        <v>1178.8999999999999</v>
      </c>
      <c r="G82" s="109">
        <v>2408.06</v>
      </c>
      <c r="H82" s="17">
        <f t="shared" si="1"/>
        <v>43163.153099999996</v>
      </c>
      <c r="J82" s="105">
        <v>439.64</v>
      </c>
      <c r="K82" s="106">
        <v>228.07</v>
      </c>
    </row>
    <row r="83" spans="1:11" ht="13.5" thickBot="1">
      <c r="A83" s="41" t="s">
        <v>161</v>
      </c>
      <c r="B83" s="42" t="s">
        <v>162</v>
      </c>
      <c r="C83" s="109">
        <v>13722.41</v>
      </c>
      <c r="D83" s="109">
        <v>0</v>
      </c>
      <c r="E83" s="109">
        <v>79.6334</v>
      </c>
      <c r="F83" s="109">
        <v>907.4600000000003</v>
      </c>
      <c r="G83" s="109">
        <v>9209.62</v>
      </c>
      <c r="H83" s="17">
        <f t="shared" si="1"/>
        <v>23919.123400000004</v>
      </c>
      <c r="J83" s="105">
        <v>0</v>
      </c>
      <c r="K83" s="106">
        <v>33.36</v>
      </c>
    </row>
    <row r="84" spans="1:11" ht="13.5" thickBot="1">
      <c r="A84" s="41" t="s">
        <v>163</v>
      </c>
      <c r="B84" s="43" t="s">
        <v>164</v>
      </c>
      <c r="C84" s="109">
        <v>9850.52</v>
      </c>
      <c r="D84" s="109">
        <v>0</v>
      </c>
      <c r="E84" s="109">
        <v>748.587</v>
      </c>
      <c r="F84" s="109">
        <v>930.0999999999999</v>
      </c>
      <c r="G84" s="109">
        <v>807.51</v>
      </c>
      <c r="H84" s="17">
        <f t="shared" si="1"/>
        <v>12336.717</v>
      </c>
      <c r="J84" s="105">
        <v>170983.7</v>
      </c>
      <c r="K84" s="106">
        <v>155851.08</v>
      </c>
    </row>
    <row r="85" spans="1:10" ht="13.5" thickBot="1">
      <c r="A85" s="44" t="s">
        <v>165</v>
      </c>
      <c r="B85" s="45" t="s">
        <v>166</v>
      </c>
      <c r="C85" s="89">
        <v>14108.01</v>
      </c>
      <c r="D85" s="71">
        <v>0</v>
      </c>
      <c r="E85" s="71">
        <v>971.416</v>
      </c>
      <c r="F85" s="71">
        <v>2343.6400000000003</v>
      </c>
      <c r="G85" s="71">
        <v>0</v>
      </c>
      <c r="H85" s="17">
        <f t="shared" si="1"/>
        <v>17423.066</v>
      </c>
      <c r="J85" s="105"/>
    </row>
    <row r="86" spans="1:10" ht="13.5" thickBot="1">
      <c r="A86" s="44" t="s">
        <v>167</v>
      </c>
      <c r="B86" s="46" t="s">
        <v>168</v>
      </c>
      <c r="C86" s="109">
        <v>5248.21</v>
      </c>
      <c r="D86" s="109">
        <v>0</v>
      </c>
      <c r="E86" s="109">
        <v>425.5936</v>
      </c>
      <c r="F86" s="109">
        <v>73.07000000000001</v>
      </c>
      <c r="G86" s="109">
        <v>0</v>
      </c>
      <c r="H86" s="17">
        <f t="shared" si="1"/>
        <v>5746.8736</v>
      </c>
      <c r="J86" s="105"/>
    </row>
    <row r="87" spans="1:10" ht="13.5" thickBot="1">
      <c r="A87" s="44" t="s">
        <v>191</v>
      </c>
      <c r="B87" s="56" t="s">
        <v>192</v>
      </c>
      <c r="C87" s="112">
        <v>370.36</v>
      </c>
      <c r="D87" s="112">
        <v>0</v>
      </c>
      <c r="E87" s="112">
        <v>59.44200000000001</v>
      </c>
      <c r="F87" s="112">
        <v>33.27</v>
      </c>
      <c r="G87" s="112">
        <v>0</v>
      </c>
      <c r="H87" s="65">
        <f t="shared" si="1"/>
        <v>463.072</v>
      </c>
      <c r="J87" s="105"/>
    </row>
    <row r="88" spans="1:10" ht="13.5" thickBot="1">
      <c r="A88" s="50"/>
      <c r="B88" s="50" t="s">
        <v>169</v>
      </c>
      <c r="C88" s="113">
        <f>SUM(C4:C87)</f>
        <v>6902095.019999997</v>
      </c>
      <c r="D88" s="114">
        <v>14378.31</v>
      </c>
      <c r="E88" s="114">
        <v>239937.18</v>
      </c>
      <c r="F88" s="114">
        <v>665761.4700000006</v>
      </c>
      <c r="G88" s="114">
        <v>1740009.02</v>
      </c>
      <c r="H88" s="67">
        <f t="shared" si="1"/>
        <v>9562180.999999996</v>
      </c>
      <c r="J88" s="105"/>
    </row>
    <row r="94" ht="12.75">
      <c r="H94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65">
      <selection activeCell="G101" sqref="G101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05" customWidth="1"/>
    <col min="4" max="4" width="14.7109375" style="105" customWidth="1"/>
    <col min="5" max="5" width="12.8515625" style="105" customWidth="1"/>
    <col min="6" max="6" width="14.140625" style="105" customWidth="1"/>
    <col min="7" max="7" width="13.7109375" style="105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6384" width="9.140625" style="106" customWidth="1"/>
  </cols>
  <sheetData>
    <row r="1" spans="1:6" ht="13.5" thickBot="1">
      <c r="A1" s="1" t="s">
        <v>0</v>
      </c>
      <c r="C1" s="2" t="s">
        <v>221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31"/>
      <c r="D2" s="131"/>
      <c r="E2" s="131"/>
      <c r="F2" s="132"/>
      <c r="G2" s="132"/>
      <c r="H2" s="133"/>
    </row>
    <row r="3" spans="1:9" s="108" customFormat="1" ht="48.75" customHeight="1" thickBot="1">
      <c r="A3" s="6"/>
      <c r="B3" s="7"/>
      <c r="C3" s="8" t="s">
        <v>222</v>
      </c>
      <c r="D3" s="55" t="s">
        <v>223</v>
      </c>
      <c r="E3" s="55" t="s">
        <v>224</v>
      </c>
      <c r="F3" s="9" t="s">
        <v>225</v>
      </c>
      <c r="G3" s="9" t="s">
        <v>226</v>
      </c>
      <c r="H3" s="9" t="s">
        <v>227</v>
      </c>
      <c r="I3" s="107"/>
    </row>
    <row r="4" spans="1:13" ht="13.5" thickBot="1">
      <c r="A4" s="12" t="s">
        <v>3</v>
      </c>
      <c r="B4" s="13" t="s">
        <v>4</v>
      </c>
      <c r="C4" s="109">
        <v>18300.5</v>
      </c>
      <c r="D4" s="109">
        <v>0</v>
      </c>
      <c r="E4" s="109">
        <v>220.8</v>
      </c>
      <c r="F4" s="109">
        <v>1151.19</v>
      </c>
      <c r="G4" s="109">
        <v>1352.06</v>
      </c>
      <c r="H4" s="17">
        <f aca="true" t="shared" si="0" ref="H4:H67">C4+D4+E4+F4+G4</f>
        <v>21024.55</v>
      </c>
      <c r="J4" s="105">
        <v>550.56</v>
      </c>
      <c r="K4" s="106">
        <v>650.05</v>
      </c>
      <c r="M4" s="105"/>
    </row>
    <row r="5" spans="1:13" ht="13.5" thickBot="1">
      <c r="A5" s="18" t="s">
        <v>5</v>
      </c>
      <c r="B5" s="19" t="s">
        <v>6</v>
      </c>
      <c r="C5" s="109">
        <v>6245.84</v>
      </c>
      <c r="D5" s="109">
        <v>0</v>
      </c>
      <c r="E5" s="109">
        <v>140.38</v>
      </c>
      <c r="F5" s="109">
        <v>393.47999999999996</v>
      </c>
      <c r="G5" s="109">
        <v>386.95</v>
      </c>
      <c r="H5" s="17">
        <f t="shared" si="0"/>
        <v>7166.65</v>
      </c>
      <c r="J5" s="105">
        <v>414.57</v>
      </c>
      <c r="K5" s="106">
        <v>205.78</v>
      </c>
      <c r="M5" s="105"/>
    </row>
    <row r="6" spans="1:13" ht="13.5" thickBot="1">
      <c r="A6" s="18" t="s">
        <v>7</v>
      </c>
      <c r="B6" s="19" t="s">
        <v>8</v>
      </c>
      <c r="C6" s="109">
        <v>25983.25</v>
      </c>
      <c r="D6" s="109">
        <v>326.78</v>
      </c>
      <c r="E6" s="109">
        <v>590.25</v>
      </c>
      <c r="F6" s="109">
        <v>2055.9999999999986</v>
      </c>
      <c r="G6" s="109">
        <v>0</v>
      </c>
      <c r="H6" s="17">
        <f t="shared" si="0"/>
        <v>28956.28</v>
      </c>
      <c r="J6" s="105">
        <v>1201.29</v>
      </c>
      <c r="K6" s="106">
        <v>1028.72</v>
      </c>
      <c r="M6" s="105"/>
    </row>
    <row r="7" spans="1:13" ht="13.5" thickBot="1">
      <c r="A7" s="18" t="s">
        <v>9</v>
      </c>
      <c r="B7" s="19" t="s">
        <v>10</v>
      </c>
      <c r="C7" s="109">
        <v>26400.51</v>
      </c>
      <c r="D7" s="109">
        <v>0</v>
      </c>
      <c r="E7" s="109">
        <v>457.92</v>
      </c>
      <c r="F7" s="109">
        <v>915.6099999999999</v>
      </c>
      <c r="G7" s="109">
        <v>574.38</v>
      </c>
      <c r="H7" s="17">
        <f t="shared" si="0"/>
        <v>28348.42</v>
      </c>
      <c r="J7" s="105">
        <v>810.46</v>
      </c>
      <c r="K7" s="106">
        <v>556.06</v>
      </c>
      <c r="M7" s="105"/>
    </row>
    <row r="8" spans="1:13" ht="13.5" thickBot="1">
      <c r="A8" s="18" t="s">
        <v>11</v>
      </c>
      <c r="B8" s="19" t="s">
        <v>12</v>
      </c>
      <c r="C8" s="109">
        <v>393096.35</v>
      </c>
      <c r="D8" s="109">
        <v>1960.68</v>
      </c>
      <c r="E8" s="109">
        <v>7077.46</v>
      </c>
      <c r="F8" s="109">
        <v>34813.33999999997</v>
      </c>
      <c r="G8" s="109">
        <v>14158.97</v>
      </c>
      <c r="H8" s="17">
        <f t="shared" si="0"/>
        <v>451106.79999999993</v>
      </c>
      <c r="J8" s="105">
        <v>11517.970000000001</v>
      </c>
      <c r="K8" s="106">
        <v>10708.89</v>
      </c>
      <c r="M8" s="105"/>
    </row>
    <row r="9" spans="1:13" ht="13.5" thickBot="1">
      <c r="A9" s="18" t="s">
        <v>13</v>
      </c>
      <c r="B9" s="19" t="s">
        <v>14</v>
      </c>
      <c r="C9" s="109">
        <v>11631.54</v>
      </c>
      <c r="D9" s="109">
        <v>0</v>
      </c>
      <c r="E9" s="109">
        <v>218.53</v>
      </c>
      <c r="F9" s="109">
        <v>5287.949999999998</v>
      </c>
      <c r="G9" s="109">
        <v>4211.98</v>
      </c>
      <c r="H9" s="17">
        <f t="shared" si="0"/>
        <v>21350</v>
      </c>
      <c r="J9" s="105">
        <v>185.17</v>
      </c>
      <c r="K9" s="106">
        <v>123.32</v>
      </c>
      <c r="M9" s="105"/>
    </row>
    <row r="10" spans="1:13" ht="13.5" thickBot="1">
      <c r="A10" s="18" t="s">
        <v>15</v>
      </c>
      <c r="B10" s="19" t="s">
        <v>16</v>
      </c>
      <c r="C10" s="109">
        <v>25812.8</v>
      </c>
      <c r="D10" s="109">
        <v>0</v>
      </c>
      <c r="E10" s="109">
        <v>361.66</v>
      </c>
      <c r="F10" s="109">
        <v>1135.61</v>
      </c>
      <c r="G10" s="109">
        <v>0</v>
      </c>
      <c r="H10" s="17">
        <f t="shared" si="0"/>
        <v>27310.07</v>
      </c>
      <c r="J10" s="105">
        <v>363.32</v>
      </c>
      <c r="K10" s="106">
        <v>604.39</v>
      </c>
      <c r="M10" s="105"/>
    </row>
    <row r="11" spans="1:13" ht="13.5" thickBot="1">
      <c r="A11" s="18" t="s">
        <v>17</v>
      </c>
      <c r="B11" s="19" t="s">
        <v>18</v>
      </c>
      <c r="C11" s="109">
        <v>26996.53</v>
      </c>
      <c r="D11" s="109">
        <v>326.78</v>
      </c>
      <c r="E11" s="109">
        <v>54.62</v>
      </c>
      <c r="F11" s="109">
        <v>1344.3700000000001</v>
      </c>
      <c r="G11" s="109">
        <v>0</v>
      </c>
      <c r="H11" s="17">
        <f t="shared" si="0"/>
        <v>28722.299999999996</v>
      </c>
      <c r="J11" s="105">
        <v>200.65</v>
      </c>
      <c r="K11" s="106">
        <v>118.21</v>
      </c>
      <c r="M11" s="105"/>
    </row>
    <row r="12" spans="1:13" ht="13.5" thickBot="1">
      <c r="A12" s="18" t="s">
        <v>19</v>
      </c>
      <c r="B12" s="19" t="s">
        <v>20</v>
      </c>
      <c r="C12" s="109">
        <v>41115.74</v>
      </c>
      <c r="D12" s="109">
        <v>653.56</v>
      </c>
      <c r="E12" s="109">
        <v>338.17</v>
      </c>
      <c r="F12" s="109">
        <v>2241.8</v>
      </c>
      <c r="G12" s="109">
        <v>0</v>
      </c>
      <c r="H12" s="17">
        <f t="shared" si="0"/>
        <v>44349.27</v>
      </c>
      <c r="J12" s="105">
        <v>563.69</v>
      </c>
      <c r="K12" s="106">
        <v>509.66</v>
      </c>
      <c r="M12" s="105"/>
    </row>
    <row r="13" spans="1:13" ht="13.5" thickBot="1">
      <c r="A13" s="18" t="s">
        <v>21</v>
      </c>
      <c r="B13" s="19" t="s">
        <v>22</v>
      </c>
      <c r="C13" s="109">
        <v>36571.02</v>
      </c>
      <c r="D13" s="109">
        <v>0</v>
      </c>
      <c r="E13" s="109">
        <v>679.52</v>
      </c>
      <c r="F13" s="109">
        <v>1400.3900000000003</v>
      </c>
      <c r="G13" s="109">
        <v>0</v>
      </c>
      <c r="H13" s="17">
        <f t="shared" si="0"/>
        <v>38650.92999999999</v>
      </c>
      <c r="J13" s="105">
        <v>823.97</v>
      </c>
      <c r="K13" s="106">
        <v>1073.43</v>
      </c>
      <c r="M13" s="105"/>
    </row>
    <row r="14" spans="1:13" ht="13.5" thickBot="1">
      <c r="A14" s="18" t="s">
        <v>23</v>
      </c>
      <c r="B14" s="19" t="s">
        <v>24</v>
      </c>
      <c r="C14" s="109">
        <v>223997.4</v>
      </c>
      <c r="D14" s="109">
        <v>0</v>
      </c>
      <c r="E14" s="109">
        <v>1027.47</v>
      </c>
      <c r="F14" s="109">
        <v>28884.57000000001</v>
      </c>
      <c r="G14" s="109">
        <v>146811.87</v>
      </c>
      <c r="H14" s="17">
        <f t="shared" si="0"/>
        <v>400721.31</v>
      </c>
      <c r="J14" s="105">
        <v>1302.47</v>
      </c>
      <c r="K14" s="106">
        <v>1579.38</v>
      </c>
      <c r="M14" s="105"/>
    </row>
    <row r="15" spans="1:13" ht="13.5" thickBot="1">
      <c r="A15" s="18" t="s">
        <v>25</v>
      </c>
      <c r="B15" s="19" t="s">
        <v>26</v>
      </c>
      <c r="C15" s="109">
        <v>49676.25</v>
      </c>
      <c r="D15" s="109">
        <v>326.78</v>
      </c>
      <c r="E15" s="109">
        <v>414.53</v>
      </c>
      <c r="F15" s="109">
        <v>1269.2099999999996</v>
      </c>
      <c r="G15" s="109">
        <v>0</v>
      </c>
      <c r="H15" s="17">
        <f t="shared" si="0"/>
        <v>51686.77</v>
      </c>
      <c r="J15" s="105">
        <v>785.3</v>
      </c>
      <c r="K15" s="106">
        <v>729.87</v>
      </c>
      <c r="M15" s="105"/>
    </row>
    <row r="16" spans="1:13" ht="13.5" thickBot="1">
      <c r="A16" s="18" t="s">
        <v>27</v>
      </c>
      <c r="B16" s="19" t="s">
        <v>28</v>
      </c>
      <c r="C16" s="109">
        <v>30439.66</v>
      </c>
      <c r="D16" s="109">
        <v>0</v>
      </c>
      <c r="E16" s="109">
        <v>140.61</v>
      </c>
      <c r="F16" s="109">
        <v>6010.390000000002</v>
      </c>
      <c r="G16" s="109">
        <v>24953.99</v>
      </c>
      <c r="H16" s="17">
        <f t="shared" si="0"/>
        <v>61544.65000000001</v>
      </c>
      <c r="J16" s="105">
        <v>448.17</v>
      </c>
      <c r="K16" s="106">
        <v>244.02</v>
      </c>
      <c r="M16" s="105"/>
    </row>
    <row r="17" spans="1:13" ht="13.5" thickBot="1">
      <c r="A17" s="18" t="s">
        <v>29</v>
      </c>
      <c r="B17" s="19" t="s">
        <v>30</v>
      </c>
      <c r="C17" s="109">
        <v>84275.38</v>
      </c>
      <c r="D17" s="109">
        <v>0</v>
      </c>
      <c r="E17" s="109">
        <v>2619.09</v>
      </c>
      <c r="F17" s="109">
        <v>4352.490000000002</v>
      </c>
      <c r="G17" s="109">
        <v>16038.65</v>
      </c>
      <c r="H17" s="17">
        <f t="shared" si="0"/>
        <v>107285.61</v>
      </c>
      <c r="J17" s="105">
        <v>4108.08</v>
      </c>
      <c r="K17" s="106">
        <v>3835.14</v>
      </c>
      <c r="M17" s="105"/>
    </row>
    <row r="18" spans="1:13" ht="13.5" thickBot="1">
      <c r="A18" s="18" t="s">
        <v>31</v>
      </c>
      <c r="B18" s="19" t="s">
        <v>32</v>
      </c>
      <c r="C18" s="109">
        <v>43069.9</v>
      </c>
      <c r="D18" s="109">
        <v>326.78</v>
      </c>
      <c r="E18" s="109">
        <v>1261.33</v>
      </c>
      <c r="F18" s="109">
        <v>1004.15</v>
      </c>
      <c r="G18" s="109">
        <v>270.15</v>
      </c>
      <c r="H18" s="17">
        <f t="shared" si="0"/>
        <v>45932.310000000005</v>
      </c>
      <c r="J18" s="105">
        <v>2400.91</v>
      </c>
      <c r="K18" s="106">
        <v>2084.5</v>
      </c>
      <c r="M18" s="105"/>
    </row>
    <row r="19" spans="1:13" ht="13.5" thickBot="1">
      <c r="A19" s="18" t="s">
        <v>33</v>
      </c>
      <c r="B19" s="19" t="s">
        <v>34</v>
      </c>
      <c r="C19" s="109">
        <v>64031.16</v>
      </c>
      <c r="D19" s="109">
        <v>0</v>
      </c>
      <c r="E19" s="109">
        <v>1849.16</v>
      </c>
      <c r="F19" s="109">
        <v>2477.1000000000004</v>
      </c>
      <c r="G19" s="109">
        <v>280.9</v>
      </c>
      <c r="H19" s="17">
        <f t="shared" si="0"/>
        <v>68638.32</v>
      </c>
      <c r="J19" s="105">
        <v>3248.8599999999997</v>
      </c>
      <c r="K19" s="106">
        <v>3371.12</v>
      </c>
      <c r="M19" s="105"/>
    </row>
    <row r="20" spans="1:13" ht="13.5" thickBot="1">
      <c r="A20" s="18" t="s">
        <v>35</v>
      </c>
      <c r="B20" s="19" t="s">
        <v>36</v>
      </c>
      <c r="C20" s="109">
        <v>57258.29</v>
      </c>
      <c r="D20" s="109">
        <v>326.78</v>
      </c>
      <c r="E20" s="109">
        <v>327.16</v>
      </c>
      <c r="F20" s="109">
        <v>4708.130000000002</v>
      </c>
      <c r="G20" s="109">
        <v>13265.09</v>
      </c>
      <c r="H20" s="17">
        <f t="shared" si="0"/>
        <v>75885.45000000001</v>
      </c>
      <c r="J20" s="105">
        <v>617.95</v>
      </c>
      <c r="K20" s="106">
        <v>587.54</v>
      </c>
      <c r="M20" s="105"/>
    </row>
    <row r="21" spans="1:13" ht="13.5" thickBot="1">
      <c r="A21" s="18" t="s">
        <v>37</v>
      </c>
      <c r="B21" s="19" t="s">
        <v>38</v>
      </c>
      <c r="C21" s="109">
        <v>38730.57</v>
      </c>
      <c r="D21" s="109">
        <v>326.78</v>
      </c>
      <c r="E21" s="109">
        <v>311.26</v>
      </c>
      <c r="F21" s="109">
        <v>2299.4200000000014</v>
      </c>
      <c r="G21" s="109">
        <v>7917.5</v>
      </c>
      <c r="H21" s="17">
        <f t="shared" si="0"/>
        <v>49585.53</v>
      </c>
      <c r="J21" s="105">
        <v>247.55</v>
      </c>
      <c r="K21" s="106">
        <v>359.27</v>
      </c>
      <c r="M21" s="105"/>
    </row>
    <row r="22" spans="1:13" ht="13.5" thickBot="1">
      <c r="A22" s="18" t="s">
        <v>39</v>
      </c>
      <c r="B22" s="19" t="s">
        <v>40</v>
      </c>
      <c r="C22" s="109">
        <v>284694.1</v>
      </c>
      <c r="D22" s="109">
        <v>0</v>
      </c>
      <c r="E22" s="109">
        <v>245.75</v>
      </c>
      <c r="F22" s="109">
        <v>24081.57000000002</v>
      </c>
      <c r="G22" s="109">
        <v>89170.97</v>
      </c>
      <c r="H22" s="17">
        <f t="shared" si="0"/>
        <v>398192.39</v>
      </c>
      <c r="J22" s="105">
        <v>444.33000000000004</v>
      </c>
      <c r="K22" s="106">
        <v>439.28</v>
      </c>
      <c r="M22" s="105"/>
    </row>
    <row r="23" spans="1:13" ht="13.5" thickBot="1">
      <c r="A23" s="18" t="s">
        <v>41</v>
      </c>
      <c r="B23" s="19" t="s">
        <v>42</v>
      </c>
      <c r="C23" s="109">
        <v>211267.65</v>
      </c>
      <c r="D23" s="109">
        <v>653.56</v>
      </c>
      <c r="E23" s="109">
        <v>2362.8</v>
      </c>
      <c r="F23" s="109">
        <v>12141.480000000005</v>
      </c>
      <c r="G23" s="109">
        <v>30230.11</v>
      </c>
      <c r="H23" s="17">
        <f t="shared" si="0"/>
        <v>256655.59999999998</v>
      </c>
      <c r="J23" s="105">
        <v>3202.74</v>
      </c>
      <c r="K23" s="106">
        <v>3577.56</v>
      </c>
      <c r="M23" s="105"/>
    </row>
    <row r="24" spans="1:13" ht="13.5" thickBot="1">
      <c r="A24" s="18" t="s">
        <v>43</v>
      </c>
      <c r="B24" s="19" t="s">
        <v>44</v>
      </c>
      <c r="C24" s="109">
        <v>1046913.44</v>
      </c>
      <c r="D24" s="109">
        <v>2941.02</v>
      </c>
      <c r="E24" s="109">
        <v>13357.33</v>
      </c>
      <c r="F24" s="109">
        <v>97583.38999999993</v>
      </c>
      <c r="G24" s="109">
        <v>229291.71</v>
      </c>
      <c r="H24" s="17">
        <f t="shared" si="0"/>
        <v>1390086.89</v>
      </c>
      <c r="J24" s="105">
        <v>20565.899999999998</v>
      </c>
      <c r="K24" s="106">
        <v>19239.96</v>
      </c>
      <c r="M24" s="105"/>
    </row>
    <row r="25" spans="1:13" ht="13.5" thickBot="1">
      <c r="A25" s="18" t="s">
        <v>45</v>
      </c>
      <c r="B25" s="19" t="s">
        <v>46</v>
      </c>
      <c r="C25" s="109">
        <v>215070.2</v>
      </c>
      <c r="D25" s="109">
        <v>653.56</v>
      </c>
      <c r="E25" s="109">
        <v>761.17</v>
      </c>
      <c r="F25" s="109">
        <v>14111.250000000004</v>
      </c>
      <c r="G25" s="109">
        <v>22733.45</v>
      </c>
      <c r="H25" s="17">
        <f t="shared" si="0"/>
        <v>253329.63000000003</v>
      </c>
      <c r="J25" s="105">
        <v>1522.88</v>
      </c>
      <c r="K25" s="106">
        <v>1183.56</v>
      </c>
      <c r="M25" s="105"/>
    </row>
    <row r="26" spans="1:13" ht="13.5" thickBot="1">
      <c r="A26" s="18" t="s">
        <v>47</v>
      </c>
      <c r="B26" s="19" t="s">
        <v>48</v>
      </c>
      <c r="C26" s="109">
        <v>77367.74</v>
      </c>
      <c r="D26" s="109">
        <v>653.56</v>
      </c>
      <c r="E26" s="109">
        <v>3134.97</v>
      </c>
      <c r="F26" s="109">
        <v>4717.909999999999</v>
      </c>
      <c r="G26" s="109">
        <v>1943.93</v>
      </c>
      <c r="H26" s="17">
        <f t="shared" si="0"/>
        <v>87818.11</v>
      </c>
      <c r="J26" s="105">
        <v>5040.8099999999995</v>
      </c>
      <c r="K26" s="106">
        <v>4952.08</v>
      </c>
      <c r="M26" s="105"/>
    </row>
    <row r="27" spans="1:13" ht="13.5" thickBot="1">
      <c r="A27" s="18" t="s">
        <v>49</v>
      </c>
      <c r="B27" s="19" t="s">
        <v>50</v>
      </c>
      <c r="C27" s="109">
        <v>28860.92</v>
      </c>
      <c r="D27" s="109">
        <v>0</v>
      </c>
      <c r="E27" s="109">
        <v>674.42</v>
      </c>
      <c r="F27" s="109">
        <v>1141.13</v>
      </c>
      <c r="G27" s="109">
        <v>0</v>
      </c>
      <c r="H27" s="17">
        <f t="shared" si="0"/>
        <v>30676.469999999998</v>
      </c>
      <c r="J27" s="105">
        <v>1158.19</v>
      </c>
      <c r="K27" s="106">
        <v>983.41</v>
      </c>
      <c r="M27" s="105"/>
    </row>
    <row r="28" spans="1:13" ht="13.5" thickBot="1">
      <c r="A28" s="18" t="s">
        <v>51</v>
      </c>
      <c r="B28" s="19" t="s">
        <v>52</v>
      </c>
      <c r="C28" s="109">
        <v>9805.86</v>
      </c>
      <c r="D28" s="109">
        <v>0</v>
      </c>
      <c r="E28" s="109">
        <v>185.29</v>
      </c>
      <c r="F28" s="109">
        <v>87.81</v>
      </c>
      <c r="G28" s="109">
        <v>0</v>
      </c>
      <c r="H28" s="17">
        <f t="shared" si="0"/>
        <v>10078.960000000001</v>
      </c>
      <c r="J28" s="105">
        <v>217.92000000000002</v>
      </c>
      <c r="K28" s="106">
        <v>215.94</v>
      </c>
      <c r="M28" s="105"/>
    </row>
    <row r="29" spans="1:13" ht="13.5" thickBot="1">
      <c r="A29" s="18" t="s">
        <v>53</v>
      </c>
      <c r="B29" s="19" t="s">
        <v>54</v>
      </c>
      <c r="C29" s="109">
        <v>39749.23</v>
      </c>
      <c r="D29" s="109">
        <v>0</v>
      </c>
      <c r="E29" s="109">
        <v>508.89</v>
      </c>
      <c r="F29" s="109">
        <v>1178.17</v>
      </c>
      <c r="G29" s="109">
        <v>1370.54</v>
      </c>
      <c r="H29" s="17">
        <f t="shared" si="0"/>
        <v>42806.83</v>
      </c>
      <c r="J29" s="105">
        <v>580.24</v>
      </c>
      <c r="K29" s="106">
        <v>566.78</v>
      </c>
      <c r="M29" s="105"/>
    </row>
    <row r="30" spans="1:13" ht="13.5" thickBot="1">
      <c r="A30" s="18" t="s">
        <v>55</v>
      </c>
      <c r="B30" s="19" t="s">
        <v>56</v>
      </c>
      <c r="C30" s="109">
        <v>32754.61</v>
      </c>
      <c r="D30" s="109">
        <v>0</v>
      </c>
      <c r="E30" s="109">
        <v>171.57</v>
      </c>
      <c r="F30" s="109">
        <v>670.15</v>
      </c>
      <c r="G30" s="109">
        <v>4055.45</v>
      </c>
      <c r="H30" s="17">
        <f t="shared" si="0"/>
        <v>37651.78</v>
      </c>
      <c r="J30" s="105">
        <v>201.76</v>
      </c>
      <c r="K30" s="106">
        <v>151.84</v>
      </c>
      <c r="M30" s="105"/>
    </row>
    <row r="31" spans="1:13" ht="13.5" thickBot="1">
      <c r="A31" s="18" t="s">
        <v>57</v>
      </c>
      <c r="B31" s="19" t="s">
        <v>58</v>
      </c>
      <c r="C31" s="109">
        <v>36093.9</v>
      </c>
      <c r="D31" s="109">
        <v>0</v>
      </c>
      <c r="E31" s="109">
        <v>454.97</v>
      </c>
      <c r="F31" s="109">
        <v>3501.63</v>
      </c>
      <c r="G31" s="109">
        <v>10942.42</v>
      </c>
      <c r="H31" s="17">
        <f t="shared" si="0"/>
        <v>50992.92</v>
      </c>
      <c r="J31" s="105">
        <v>672.66</v>
      </c>
      <c r="K31" s="106">
        <v>834.35</v>
      </c>
      <c r="M31" s="105"/>
    </row>
    <row r="32" spans="1:13" ht="13.5" thickBot="1">
      <c r="A32" s="18" t="s">
        <v>59</v>
      </c>
      <c r="B32" s="19" t="s">
        <v>60</v>
      </c>
      <c r="C32" s="109">
        <v>48439.8</v>
      </c>
      <c r="D32" s="109">
        <v>0</v>
      </c>
      <c r="E32" s="109">
        <v>548.17</v>
      </c>
      <c r="F32" s="109">
        <v>2684.36</v>
      </c>
      <c r="G32" s="109">
        <v>13161.05</v>
      </c>
      <c r="H32" s="17">
        <f t="shared" si="0"/>
        <v>64833.380000000005</v>
      </c>
      <c r="J32" s="105">
        <v>981.28</v>
      </c>
      <c r="K32" s="106">
        <v>942.15</v>
      </c>
      <c r="M32" s="105"/>
    </row>
    <row r="33" spans="1:13" ht="13.5" thickBot="1">
      <c r="A33" s="18" t="s">
        <v>61</v>
      </c>
      <c r="B33" s="19" t="s">
        <v>62</v>
      </c>
      <c r="C33" s="109">
        <v>133431.37</v>
      </c>
      <c r="D33" s="109">
        <v>0</v>
      </c>
      <c r="E33" s="109">
        <v>3726.01</v>
      </c>
      <c r="F33" s="109">
        <v>14881.749999999987</v>
      </c>
      <c r="G33" s="109">
        <v>5090.06</v>
      </c>
      <c r="H33" s="17">
        <f t="shared" si="0"/>
        <v>157129.19</v>
      </c>
      <c r="J33" s="105">
        <v>6085.790000000001</v>
      </c>
      <c r="K33" s="106">
        <v>5998.65</v>
      </c>
      <c r="M33" s="105"/>
    </row>
    <row r="34" spans="1:13" ht="13.5" thickBot="1">
      <c r="A34" s="18" t="s">
        <v>63</v>
      </c>
      <c r="B34" s="19" t="s">
        <v>64</v>
      </c>
      <c r="C34" s="109">
        <v>171893.92</v>
      </c>
      <c r="D34" s="109">
        <v>326.78</v>
      </c>
      <c r="E34" s="109">
        <v>3429.98</v>
      </c>
      <c r="F34" s="109">
        <v>22773.730000000007</v>
      </c>
      <c r="G34" s="109">
        <v>21408.18</v>
      </c>
      <c r="H34" s="17">
        <f t="shared" si="0"/>
        <v>219832.59000000003</v>
      </c>
      <c r="J34" s="105">
        <v>7857.27</v>
      </c>
      <c r="K34" s="106">
        <v>6223.01</v>
      </c>
      <c r="M34" s="105"/>
    </row>
    <row r="35" spans="1:13" ht="13.5" thickBot="1">
      <c r="A35" s="18" t="s">
        <v>65</v>
      </c>
      <c r="B35" s="19" t="s">
        <v>66</v>
      </c>
      <c r="C35" s="109">
        <v>26458.69</v>
      </c>
      <c r="D35" s="109">
        <v>0</v>
      </c>
      <c r="E35" s="109">
        <v>836.71</v>
      </c>
      <c r="F35" s="109">
        <v>1164.6799999999998</v>
      </c>
      <c r="G35" s="109">
        <v>0</v>
      </c>
      <c r="H35" s="17">
        <f t="shared" si="0"/>
        <v>28460.079999999998</v>
      </c>
      <c r="J35" s="105">
        <v>1163.1100000000001</v>
      </c>
      <c r="K35" s="106">
        <v>1438.99</v>
      </c>
      <c r="M35" s="105"/>
    </row>
    <row r="36" spans="1:13" ht="13.5" thickBot="1">
      <c r="A36" s="18" t="s">
        <v>67</v>
      </c>
      <c r="B36" s="19" t="s">
        <v>68</v>
      </c>
      <c r="C36" s="109">
        <v>96343.99</v>
      </c>
      <c r="D36" s="109">
        <v>0</v>
      </c>
      <c r="E36" s="109">
        <v>2619.54</v>
      </c>
      <c r="F36" s="109">
        <v>5014.530000000001</v>
      </c>
      <c r="G36" s="109">
        <v>1407.9</v>
      </c>
      <c r="H36" s="17">
        <f t="shared" si="0"/>
        <v>105385.95999999999</v>
      </c>
      <c r="J36" s="105">
        <v>4229.46</v>
      </c>
      <c r="K36" s="106">
        <v>3318.64</v>
      </c>
      <c r="M36" s="105"/>
    </row>
    <row r="37" spans="1:13" ht="13.5" thickBot="1">
      <c r="A37" s="18" t="s">
        <v>69</v>
      </c>
      <c r="B37" s="19" t="s">
        <v>70</v>
      </c>
      <c r="C37" s="109">
        <v>60585.01</v>
      </c>
      <c r="D37" s="109">
        <v>0</v>
      </c>
      <c r="E37" s="109">
        <v>3320.69</v>
      </c>
      <c r="F37" s="109">
        <v>5295.41</v>
      </c>
      <c r="G37" s="109">
        <v>0</v>
      </c>
      <c r="H37" s="17">
        <f t="shared" si="0"/>
        <v>69201.11</v>
      </c>
      <c r="J37" s="105">
        <v>4545.200000000001</v>
      </c>
      <c r="K37" s="106">
        <v>3879.95</v>
      </c>
      <c r="M37" s="105"/>
    </row>
    <row r="38" spans="1:13" ht="13.5" thickBot="1">
      <c r="A38" s="18" t="s">
        <v>71</v>
      </c>
      <c r="B38" s="19" t="s">
        <v>72</v>
      </c>
      <c r="C38" s="109">
        <v>452950.68</v>
      </c>
      <c r="D38" s="109">
        <v>0</v>
      </c>
      <c r="E38" s="109">
        <v>5360.72</v>
      </c>
      <c r="F38" s="109">
        <v>144241.69000000006</v>
      </c>
      <c r="G38" s="109">
        <v>507648.91</v>
      </c>
      <c r="H38" s="17">
        <f t="shared" si="0"/>
        <v>1110202</v>
      </c>
      <c r="J38" s="105">
        <v>9557.429999999998</v>
      </c>
      <c r="K38" s="106">
        <v>9127.43</v>
      </c>
      <c r="M38" s="105"/>
    </row>
    <row r="39" spans="1:13" ht="13.5" thickBot="1">
      <c r="A39" s="18" t="s">
        <v>73</v>
      </c>
      <c r="B39" s="19" t="s">
        <v>74</v>
      </c>
      <c r="C39" s="109">
        <v>12139.21</v>
      </c>
      <c r="D39" s="109">
        <v>0</v>
      </c>
      <c r="E39" s="109">
        <v>467.04</v>
      </c>
      <c r="F39" s="109">
        <v>1302.4199999999998</v>
      </c>
      <c r="G39" s="109">
        <v>0</v>
      </c>
      <c r="H39" s="17">
        <f t="shared" si="0"/>
        <v>13908.67</v>
      </c>
      <c r="J39" s="105">
        <v>689.47</v>
      </c>
      <c r="K39" s="106">
        <v>601.62</v>
      </c>
      <c r="M39" s="105"/>
    </row>
    <row r="40" spans="1:13" ht="13.5" thickBot="1">
      <c r="A40" s="18" t="s">
        <v>75</v>
      </c>
      <c r="B40" s="19" t="s">
        <v>76</v>
      </c>
      <c r="C40" s="109">
        <v>86707.7</v>
      </c>
      <c r="D40" s="109">
        <v>0</v>
      </c>
      <c r="E40" s="109">
        <v>1322.61</v>
      </c>
      <c r="F40" s="109">
        <v>4189.71</v>
      </c>
      <c r="G40" s="109">
        <v>22228.06</v>
      </c>
      <c r="H40" s="17">
        <f t="shared" si="0"/>
        <v>114448.08</v>
      </c>
      <c r="I40" s="110"/>
      <c r="J40" s="105">
        <v>1593.9</v>
      </c>
      <c r="K40" s="106">
        <v>1375.52</v>
      </c>
      <c r="M40" s="105"/>
    </row>
    <row r="41" spans="1:13" ht="13.5" thickBot="1">
      <c r="A41" s="18" t="s">
        <v>77</v>
      </c>
      <c r="B41" s="19" t="s">
        <v>78</v>
      </c>
      <c r="C41" s="109">
        <v>162231.62</v>
      </c>
      <c r="D41" s="109">
        <v>0</v>
      </c>
      <c r="E41" s="109">
        <v>5459.78</v>
      </c>
      <c r="F41" s="109">
        <v>7011.950000000001</v>
      </c>
      <c r="G41" s="109">
        <v>6353.8</v>
      </c>
      <c r="H41" s="17">
        <f t="shared" si="0"/>
        <v>181057.15</v>
      </c>
      <c r="I41" s="110"/>
      <c r="J41" s="105">
        <v>8732.32</v>
      </c>
      <c r="K41" s="106">
        <v>7700.93</v>
      </c>
      <c r="M41" s="105"/>
    </row>
    <row r="42" spans="1:13" ht="13.5" thickBot="1">
      <c r="A42" s="18" t="s">
        <v>79</v>
      </c>
      <c r="B42" s="19" t="s">
        <v>80</v>
      </c>
      <c r="C42" s="109">
        <v>75079.12</v>
      </c>
      <c r="D42" s="109">
        <v>653.56</v>
      </c>
      <c r="E42" s="109">
        <v>1112.08</v>
      </c>
      <c r="F42" s="109">
        <v>6789.890000000003</v>
      </c>
      <c r="G42" s="109">
        <v>3339.94</v>
      </c>
      <c r="H42" s="17">
        <f t="shared" si="0"/>
        <v>86974.59</v>
      </c>
      <c r="J42" s="105">
        <v>1946.52</v>
      </c>
      <c r="K42" s="106">
        <v>1700.99</v>
      </c>
      <c r="M42" s="105"/>
    </row>
    <row r="43" spans="1:13" ht="13.5" thickBot="1">
      <c r="A43" s="18" t="s">
        <v>81</v>
      </c>
      <c r="B43" s="19" t="s">
        <v>82</v>
      </c>
      <c r="C43" s="109">
        <v>51703.88</v>
      </c>
      <c r="D43" s="109">
        <v>0</v>
      </c>
      <c r="E43" s="109">
        <v>1678.86</v>
      </c>
      <c r="F43" s="109">
        <v>2972.1799999999985</v>
      </c>
      <c r="G43" s="109">
        <v>0</v>
      </c>
      <c r="H43" s="17">
        <f t="shared" si="0"/>
        <v>56354.92</v>
      </c>
      <c r="J43" s="105">
        <v>3106.54</v>
      </c>
      <c r="K43" s="106">
        <v>2347.89</v>
      </c>
      <c r="M43" s="105"/>
    </row>
    <row r="44" spans="1:13" ht="13.5" thickBot="1">
      <c r="A44" s="18" t="s">
        <v>83</v>
      </c>
      <c r="B44" s="19" t="s">
        <v>84</v>
      </c>
      <c r="C44" s="109">
        <v>77985.12</v>
      </c>
      <c r="D44" s="109">
        <v>0</v>
      </c>
      <c r="E44" s="109">
        <v>1195.3</v>
      </c>
      <c r="F44" s="109">
        <v>9658.340000000007</v>
      </c>
      <c r="G44" s="109">
        <v>7767.53</v>
      </c>
      <c r="H44" s="17">
        <f t="shared" si="0"/>
        <v>96606.29000000001</v>
      </c>
      <c r="J44" s="105">
        <v>2581.93</v>
      </c>
      <c r="K44" s="106">
        <v>2106.02</v>
      </c>
      <c r="M44" s="105"/>
    </row>
    <row r="45" spans="1:13" ht="13.5" thickBot="1">
      <c r="A45" s="18" t="s">
        <v>85</v>
      </c>
      <c r="B45" s="19" t="s">
        <v>86</v>
      </c>
      <c r="C45" s="109">
        <v>36331.9</v>
      </c>
      <c r="D45" s="109">
        <v>0</v>
      </c>
      <c r="E45" s="109">
        <v>1189.4</v>
      </c>
      <c r="F45" s="109">
        <v>1367.93</v>
      </c>
      <c r="G45" s="109">
        <v>665.22</v>
      </c>
      <c r="H45" s="17">
        <f t="shared" si="0"/>
        <v>39554.450000000004</v>
      </c>
      <c r="J45" s="105">
        <v>1978.62</v>
      </c>
      <c r="K45" s="106">
        <v>1688.17</v>
      </c>
      <c r="M45" s="105"/>
    </row>
    <row r="46" spans="1:13" s="76" customFormat="1" ht="13.5" thickBot="1">
      <c r="A46" s="68" t="s">
        <v>87</v>
      </c>
      <c r="B46" s="69" t="s">
        <v>88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17">
        <f t="shared" si="0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76">
        <v>19678.62</v>
      </c>
      <c r="D47" s="109">
        <v>0</v>
      </c>
      <c r="E47" s="76">
        <v>63.35</v>
      </c>
      <c r="F47" s="76">
        <v>572.1800000000001</v>
      </c>
      <c r="G47" s="76">
        <v>0</v>
      </c>
      <c r="H47" s="17">
        <f t="shared" si="0"/>
        <v>20314.149999999998</v>
      </c>
      <c r="J47" s="105">
        <v>146.34</v>
      </c>
      <c r="K47" s="106">
        <v>64.79</v>
      </c>
      <c r="M47" s="105"/>
    </row>
    <row r="48" spans="1:13" ht="13.5" thickBot="1">
      <c r="A48" s="18" t="s">
        <v>91</v>
      </c>
      <c r="B48" s="19" t="s">
        <v>92</v>
      </c>
      <c r="C48" s="89">
        <v>6809.14</v>
      </c>
      <c r="D48" s="89">
        <v>0</v>
      </c>
      <c r="E48" s="89">
        <v>64.32</v>
      </c>
      <c r="F48" s="71">
        <v>0</v>
      </c>
      <c r="G48" s="71">
        <v>0</v>
      </c>
      <c r="H48" s="17">
        <f t="shared" si="0"/>
        <v>6873.46</v>
      </c>
      <c r="J48" s="105">
        <v>652.6</v>
      </c>
      <c r="K48" s="106">
        <v>668.25</v>
      </c>
      <c r="M48" s="105"/>
    </row>
    <row r="49" spans="1:13" ht="13.5" thickBot="1">
      <c r="A49" s="18" t="s">
        <v>93</v>
      </c>
      <c r="B49" s="19" t="s">
        <v>94</v>
      </c>
      <c r="C49" s="111">
        <v>13777.07</v>
      </c>
      <c r="D49" s="109">
        <v>0</v>
      </c>
      <c r="E49" s="109">
        <v>0</v>
      </c>
      <c r="F49" s="109">
        <v>0</v>
      </c>
      <c r="G49" s="109">
        <v>0</v>
      </c>
      <c r="H49" s="17">
        <f t="shared" si="0"/>
        <v>13777.07</v>
      </c>
      <c r="J49" s="105">
        <v>543.73</v>
      </c>
      <c r="K49" s="106">
        <v>421.99</v>
      </c>
      <c r="M49" s="105"/>
    </row>
    <row r="50" spans="1:13" ht="13.5" thickBot="1">
      <c r="A50" s="18" t="s">
        <v>95</v>
      </c>
      <c r="B50" s="19" t="s">
        <v>96</v>
      </c>
      <c r="C50" s="111">
        <v>15654.33</v>
      </c>
      <c r="D50" s="109">
        <v>0</v>
      </c>
      <c r="E50" s="109">
        <v>292.42</v>
      </c>
      <c r="F50" s="109">
        <v>344.49</v>
      </c>
      <c r="G50" s="109">
        <v>0</v>
      </c>
      <c r="H50" s="17">
        <f t="shared" si="0"/>
        <v>16291.24</v>
      </c>
      <c r="J50" s="105">
        <v>515.78</v>
      </c>
      <c r="K50" s="106">
        <v>396.1</v>
      </c>
      <c r="M50" s="105"/>
    </row>
    <row r="51" spans="1:13" s="76" customFormat="1" ht="13.5" thickBot="1">
      <c r="A51" s="68" t="s">
        <v>97</v>
      </c>
      <c r="B51" s="69" t="s">
        <v>98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109">
        <v>5838.95</v>
      </c>
      <c r="D52" s="109">
        <v>0</v>
      </c>
      <c r="E52" s="109">
        <v>286.18</v>
      </c>
      <c r="F52" s="109">
        <v>509.39</v>
      </c>
      <c r="G52" s="109">
        <v>0</v>
      </c>
      <c r="H52" s="17">
        <f t="shared" si="0"/>
        <v>6634.52</v>
      </c>
      <c r="J52" s="105">
        <v>6918.310000000001</v>
      </c>
      <c r="K52" s="106">
        <v>6241.22</v>
      </c>
      <c r="M52" s="105"/>
    </row>
    <row r="53" spans="1:13" ht="13.5" thickBot="1">
      <c r="A53" s="18" t="s">
        <v>101</v>
      </c>
      <c r="B53" s="19" t="s">
        <v>102</v>
      </c>
      <c r="C53" s="76">
        <v>257318.33</v>
      </c>
      <c r="D53" s="109">
        <v>980.34</v>
      </c>
      <c r="E53" s="76">
        <v>3411.64</v>
      </c>
      <c r="F53" s="76">
        <v>61156.98999999989</v>
      </c>
      <c r="G53" s="76">
        <v>129929.12</v>
      </c>
      <c r="H53" s="17">
        <f t="shared" si="0"/>
        <v>452796.41999999987</v>
      </c>
      <c r="J53" s="105">
        <v>8718.32</v>
      </c>
      <c r="K53" s="106">
        <v>7633.08</v>
      </c>
      <c r="M53" s="105"/>
    </row>
    <row r="54" spans="1:13" ht="13.5" thickBot="1">
      <c r="A54" s="18" t="s">
        <v>103</v>
      </c>
      <c r="B54" s="19" t="s">
        <v>104</v>
      </c>
      <c r="C54" s="71">
        <v>207382.12</v>
      </c>
      <c r="D54" s="109">
        <v>0</v>
      </c>
      <c r="E54" s="109">
        <v>3879.17</v>
      </c>
      <c r="F54" s="109">
        <v>13102.63000000001</v>
      </c>
      <c r="G54" s="109">
        <v>18664.98</v>
      </c>
      <c r="H54" s="17">
        <f t="shared" si="0"/>
        <v>243028.90000000002</v>
      </c>
      <c r="J54" s="105">
        <v>94.41</v>
      </c>
      <c r="K54" s="106">
        <v>88.4</v>
      </c>
      <c r="M54" s="105"/>
    </row>
    <row r="55" spans="1:13" ht="13.5" thickBot="1">
      <c r="A55" s="18" t="s">
        <v>105</v>
      </c>
      <c r="B55" s="19" t="s">
        <v>106</v>
      </c>
      <c r="C55" s="111">
        <v>318133.56</v>
      </c>
      <c r="D55" s="89">
        <v>980.34</v>
      </c>
      <c r="E55" s="89">
        <v>5150.47</v>
      </c>
      <c r="F55" s="71">
        <v>66524.47999999988</v>
      </c>
      <c r="G55" s="71">
        <v>135084.18</v>
      </c>
      <c r="H55" s="17">
        <f t="shared" si="0"/>
        <v>525873.0299999998</v>
      </c>
      <c r="J55" s="105">
        <v>3670.9</v>
      </c>
      <c r="K55" s="106">
        <v>3726.23</v>
      </c>
      <c r="M55" s="105"/>
    </row>
    <row r="56" spans="1:13" ht="13.5" thickBot="1">
      <c r="A56" s="18" t="s">
        <v>107</v>
      </c>
      <c r="B56" s="19" t="s">
        <v>108</v>
      </c>
      <c r="C56" s="109">
        <f>6760.67+343.45</f>
        <v>7104.12</v>
      </c>
      <c r="D56" s="109">
        <v>0</v>
      </c>
      <c r="E56" s="109">
        <v>54.21</v>
      </c>
      <c r="F56" s="109">
        <v>165.63000000000002</v>
      </c>
      <c r="G56" s="109">
        <v>0</v>
      </c>
      <c r="H56" s="17">
        <f t="shared" si="0"/>
        <v>7323.96</v>
      </c>
      <c r="J56" s="105">
        <v>1346.48</v>
      </c>
      <c r="K56" s="106">
        <v>1113.09</v>
      </c>
      <c r="M56" s="105"/>
    </row>
    <row r="57" spans="1:13" ht="13.5" thickBot="1">
      <c r="A57" s="18" t="s">
        <v>109</v>
      </c>
      <c r="B57" s="19" t="s">
        <v>110</v>
      </c>
      <c r="C57" s="111">
        <v>234448.65</v>
      </c>
      <c r="D57" s="109">
        <v>1307.12</v>
      </c>
      <c r="E57" s="109">
        <v>2109.88</v>
      </c>
      <c r="F57" s="109">
        <v>18715.430000000008</v>
      </c>
      <c r="G57" s="109">
        <v>75585.55</v>
      </c>
      <c r="H57" s="17">
        <f t="shared" si="0"/>
        <v>332166.63</v>
      </c>
      <c r="J57" s="105">
        <v>0</v>
      </c>
      <c r="K57" s="106">
        <v>0</v>
      </c>
      <c r="M57" s="105"/>
    </row>
    <row r="58" spans="1:13" ht="13.5" thickBot="1">
      <c r="A58" s="18" t="s">
        <v>111</v>
      </c>
      <c r="B58" s="19" t="s">
        <v>112</v>
      </c>
      <c r="C58" s="109">
        <v>114780.39</v>
      </c>
      <c r="D58" s="109">
        <v>653.56</v>
      </c>
      <c r="E58" s="109">
        <v>695.6</v>
      </c>
      <c r="F58" s="109">
        <v>23438.94</v>
      </c>
      <c r="G58" s="109">
        <v>38930.83</v>
      </c>
      <c r="H58" s="17">
        <f t="shared" si="0"/>
        <v>178499.32</v>
      </c>
      <c r="J58" s="105">
        <v>460.31</v>
      </c>
      <c r="K58" s="106">
        <v>512.8</v>
      </c>
      <c r="M58" s="105"/>
    </row>
    <row r="59" spans="1:13" ht="13.5" thickBot="1">
      <c r="A59" s="18" t="s">
        <v>113</v>
      </c>
      <c r="B59" s="19" t="s">
        <v>114</v>
      </c>
      <c r="C59" s="111">
        <v>2402.92</v>
      </c>
      <c r="D59" s="109">
        <v>0</v>
      </c>
      <c r="E59" s="109">
        <v>0</v>
      </c>
      <c r="F59" s="109">
        <v>0</v>
      </c>
      <c r="G59" s="109">
        <v>0</v>
      </c>
      <c r="H59" s="17">
        <f t="shared" si="0"/>
        <v>2402.92</v>
      </c>
      <c r="J59" s="105">
        <v>896.59</v>
      </c>
      <c r="K59" s="106">
        <v>482.06</v>
      </c>
      <c r="M59" s="105"/>
    </row>
    <row r="60" spans="1:13" ht="13.5" thickBot="1">
      <c r="A60" s="18" t="s">
        <v>115</v>
      </c>
      <c r="B60" s="19" t="s">
        <v>116</v>
      </c>
      <c r="C60" s="109">
        <v>3536.32</v>
      </c>
      <c r="D60" s="109">
        <v>0</v>
      </c>
      <c r="E60" s="109">
        <v>97.32</v>
      </c>
      <c r="F60" s="109">
        <v>261.11</v>
      </c>
      <c r="G60" s="109">
        <v>0</v>
      </c>
      <c r="H60" s="17">
        <f t="shared" si="0"/>
        <v>3894.7500000000005</v>
      </c>
      <c r="J60" s="105">
        <v>535.64</v>
      </c>
      <c r="K60" s="106">
        <v>381.82</v>
      </c>
      <c r="M60" s="105"/>
    </row>
    <row r="61" spans="1:13" ht="13.5" thickBot="1">
      <c r="A61" s="18" t="s">
        <v>117</v>
      </c>
      <c r="B61" s="19" t="s">
        <v>118</v>
      </c>
      <c r="C61" s="109">
        <v>40453.66</v>
      </c>
      <c r="D61" s="109">
        <v>0</v>
      </c>
      <c r="E61" s="109">
        <v>412.45</v>
      </c>
      <c r="F61" s="109">
        <v>446.47999999999996</v>
      </c>
      <c r="G61" s="109">
        <v>0</v>
      </c>
      <c r="H61" s="17">
        <f t="shared" si="0"/>
        <v>41312.590000000004</v>
      </c>
      <c r="J61" s="105">
        <v>1119.78</v>
      </c>
      <c r="K61" s="106">
        <v>1180.79</v>
      </c>
      <c r="M61" s="105"/>
    </row>
    <row r="62" spans="1:13" ht="13.5" thickBot="1">
      <c r="A62" s="24" t="s">
        <v>119</v>
      </c>
      <c r="B62" s="25" t="s">
        <v>120</v>
      </c>
      <c r="C62" s="109">
        <v>7747.02</v>
      </c>
      <c r="D62" s="109">
        <v>0</v>
      </c>
      <c r="E62" s="109">
        <v>228.7</v>
      </c>
      <c r="F62" s="109">
        <v>113.80000000000001</v>
      </c>
      <c r="G62" s="109">
        <v>0</v>
      </c>
      <c r="H62" s="17">
        <f t="shared" si="0"/>
        <v>8089.52</v>
      </c>
      <c r="J62" s="105">
        <v>737.38</v>
      </c>
      <c r="K62" s="106">
        <v>625.38</v>
      </c>
      <c r="M62" s="105"/>
    </row>
    <row r="63" spans="1:13" ht="13.5" thickBot="1">
      <c r="A63" s="26" t="s">
        <v>121</v>
      </c>
      <c r="B63" s="27" t="s">
        <v>122</v>
      </c>
      <c r="C63" s="109">
        <v>20907.31</v>
      </c>
      <c r="D63" s="109">
        <v>0</v>
      </c>
      <c r="E63" s="109">
        <v>687.65</v>
      </c>
      <c r="F63" s="109">
        <v>1786.02</v>
      </c>
      <c r="G63" s="109">
        <v>713.65</v>
      </c>
      <c r="H63" s="17">
        <f t="shared" si="0"/>
        <v>24094.630000000005</v>
      </c>
      <c r="J63" s="105">
        <v>586.85</v>
      </c>
      <c r="K63" s="106">
        <v>350.3</v>
      </c>
      <c r="M63" s="105"/>
    </row>
    <row r="64" spans="1:13" ht="13.5" thickBot="1">
      <c r="A64" s="26" t="s">
        <v>123</v>
      </c>
      <c r="B64" s="27" t="s">
        <v>124</v>
      </c>
      <c r="C64" s="109">
        <v>9496.41</v>
      </c>
      <c r="D64" s="109">
        <v>0</v>
      </c>
      <c r="E64" s="109">
        <v>375.77</v>
      </c>
      <c r="F64" s="109">
        <v>103.47999999999999</v>
      </c>
      <c r="G64" s="109">
        <v>0</v>
      </c>
      <c r="H64" s="17">
        <f t="shared" si="0"/>
        <v>9975.66</v>
      </c>
      <c r="J64" s="105">
        <v>3109.58</v>
      </c>
      <c r="K64" s="106">
        <v>2846.75</v>
      </c>
      <c r="M64" s="105"/>
    </row>
    <row r="65" spans="1:13" ht="13.5" thickBot="1">
      <c r="A65" s="26" t="s">
        <v>125</v>
      </c>
      <c r="B65" s="27" t="s">
        <v>126</v>
      </c>
      <c r="C65" s="109">
        <v>7700.61</v>
      </c>
      <c r="D65" s="109">
        <v>326.78</v>
      </c>
      <c r="E65" s="109">
        <v>420.88</v>
      </c>
      <c r="F65" s="109">
        <v>702.3199999999999</v>
      </c>
      <c r="G65" s="109">
        <v>0</v>
      </c>
      <c r="H65" s="17">
        <f t="shared" si="0"/>
        <v>9150.589999999998</v>
      </c>
      <c r="J65" s="105">
        <v>19.85</v>
      </c>
      <c r="K65" s="106">
        <v>10.58</v>
      </c>
      <c r="M65" s="105"/>
    </row>
    <row r="66" spans="1:13" s="76" customFormat="1" ht="13.5" thickBot="1">
      <c r="A66" s="77" t="s">
        <v>127</v>
      </c>
      <c r="B66" s="78" t="s">
        <v>128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17">
        <f t="shared" si="0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109">
        <v>41473.38</v>
      </c>
      <c r="D67" s="109">
        <v>326.78</v>
      </c>
      <c r="E67" s="109">
        <v>1674.64</v>
      </c>
      <c r="F67" s="109">
        <v>825.49</v>
      </c>
      <c r="G67" s="109">
        <v>787.76</v>
      </c>
      <c r="H67" s="17">
        <f t="shared" si="0"/>
        <v>45088.049999999996</v>
      </c>
      <c r="J67" s="105">
        <v>118.84</v>
      </c>
      <c r="K67" s="106">
        <v>184.9</v>
      </c>
      <c r="M67" s="105"/>
    </row>
    <row r="68" spans="1:13" ht="13.5" thickBot="1">
      <c r="A68" s="26" t="s">
        <v>131</v>
      </c>
      <c r="B68" s="27" t="s">
        <v>132</v>
      </c>
      <c r="C68" s="109">
        <v>33229.67</v>
      </c>
      <c r="D68" s="109">
        <v>0</v>
      </c>
      <c r="E68" s="109">
        <v>7.74</v>
      </c>
      <c r="F68" s="109">
        <v>0</v>
      </c>
      <c r="G68" s="109">
        <v>0</v>
      </c>
      <c r="H68" s="17">
        <f aca="true" t="shared" si="1" ref="H68:H88">C68+D68+E68+F68+G68</f>
        <v>33237.409999999996</v>
      </c>
      <c r="J68" s="105">
        <v>411.25</v>
      </c>
      <c r="K68" s="106">
        <v>587.79</v>
      </c>
      <c r="M68" s="105"/>
    </row>
    <row r="69" spans="1:13" ht="13.5" thickBot="1">
      <c r="A69" s="28" t="s">
        <v>133</v>
      </c>
      <c r="B69" s="29" t="s">
        <v>134</v>
      </c>
      <c r="C69" s="109">
        <v>13425.1</v>
      </c>
      <c r="D69" s="109">
        <v>0</v>
      </c>
      <c r="E69" s="76">
        <v>638.63</v>
      </c>
      <c r="F69" s="76">
        <v>197.02</v>
      </c>
      <c r="G69" s="76">
        <v>0</v>
      </c>
      <c r="H69" s="17">
        <f t="shared" si="1"/>
        <v>14260.75</v>
      </c>
      <c r="J69" s="105">
        <v>143.28</v>
      </c>
      <c r="K69" s="106">
        <v>146.23</v>
      </c>
      <c r="M69" s="105"/>
    </row>
    <row r="70" spans="1:13" ht="13.5" thickBot="1">
      <c r="A70" s="28" t="s">
        <v>135</v>
      </c>
      <c r="B70" s="30" t="s">
        <v>136</v>
      </c>
      <c r="C70" s="116">
        <v>21888.84</v>
      </c>
      <c r="D70" s="109">
        <v>0</v>
      </c>
      <c r="E70" s="109">
        <v>153.42</v>
      </c>
      <c r="F70" s="109">
        <v>1501.97</v>
      </c>
      <c r="G70" s="109">
        <v>0</v>
      </c>
      <c r="H70" s="17">
        <f t="shared" si="1"/>
        <v>23544.23</v>
      </c>
      <c r="J70" s="105">
        <v>503.43</v>
      </c>
      <c r="K70" s="106">
        <v>372.5</v>
      </c>
      <c r="M70" s="105"/>
    </row>
    <row r="71" spans="1:13" ht="13.5" thickBot="1">
      <c r="A71" s="26" t="s">
        <v>137</v>
      </c>
      <c r="B71" s="27" t="s">
        <v>138</v>
      </c>
      <c r="C71" s="109">
        <v>24799.28</v>
      </c>
      <c r="D71" s="109">
        <v>0</v>
      </c>
      <c r="E71" s="109">
        <v>356.93</v>
      </c>
      <c r="F71" s="109">
        <v>555.87</v>
      </c>
      <c r="G71" s="109">
        <v>4203.52</v>
      </c>
      <c r="H71" s="17">
        <f t="shared" si="1"/>
        <v>29915.6</v>
      </c>
      <c r="J71" s="105">
        <v>195.49</v>
      </c>
      <c r="K71" s="106">
        <v>242.19</v>
      </c>
      <c r="M71" s="105"/>
    </row>
    <row r="72" spans="1:13" ht="13.5" thickBot="1">
      <c r="A72" s="26" t="s">
        <v>139</v>
      </c>
      <c r="B72" s="27" t="s">
        <v>140</v>
      </c>
      <c r="C72" s="89">
        <v>34677.65</v>
      </c>
      <c r="D72" s="89">
        <v>0</v>
      </c>
      <c r="E72" s="71">
        <v>142.14</v>
      </c>
      <c r="F72" s="71">
        <v>1477.0899999999997</v>
      </c>
      <c r="G72" s="71">
        <v>0</v>
      </c>
      <c r="H72" s="17">
        <f t="shared" si="1"/>
        <v>36296.88</v>
      </c>
      <c r="J72" s="105">
        <v>975.61</v>
      </c>
      <c r="K72" s="106">
        <v>1354.85</v>
      </c>
      <c r="M72" s="105"/>
    </row>
    <row r="73" spans="1:13" ht="13.5" thickBot="1">
      <c r="A73" s="26" t="s">
        <v>141</v>
      </c>
      <c r="B73" s="27" t="s">
        <v>142</v>
      </c>
      <c r="C73" s="109">
        <v>47781.09</v>
      </c>
      <c r="D73" s="109">
        <v>0</v>
      </c>
      <c r="E73" s="109">
        <v>292.2</v>
      </c>
      <c r="F73" s="109">
        <v>5103.670000000001</v>
      </c>
      <c r="G73" s="109">
        <v>2192.02</v>
      </c>
      <c r="H73" s="17">
        <f t="shared" si="1"/>
        <v>55368.97999999999</v>
      </c>
      <c r="J73" s="105">
        <v>1136.65</v>
      </c>
      <c r="K73" s="106">
        <v>701.65</v>
      </c>
      <c r="M73" s="105"/>
    </row>
    <row r="74" spans="1:13" ht="13.5" thickBot="1">
      <c r="A74" s="26" t="s">
        <v>143</v>
      </c>
      <c r="B74" s="27" t="s">
        <v>144</v>
      </c>
      <c r="C74" s="109">
        <v>4347.37</v>
      </c>
      <c r="D74" s="109">
        <v>0</v>
      </c>
      <c r="E74" s="109">
        <v>138.8</v>
      </c>
      <c r="F74" s="109">
        <v>48.11</v>
      </c>
      <c r="G74" s="109">
        <v>0</v>
      </c>
      <c r="H74" s="17">
        <f t="shared" si="1"/>
        <v>4534.28</v>
      </c>
      <c r="J74" s="105">
        <v>1764.31</v>
      </c>
      <c r="K74" s="106">
        <v>1945.6</v>
      </c>
      <c r="M74" s="105"/>
    </row>
    <row r="75" spans="1:13" ht="13.5" thickBot="1">
      <c r="A75" s="26" t="s">
        <v>145</v>
      </c>
      <c r="B75" s="27" t="s">
        <v>146</v>
      </c>
      <c r="C75" s="111">
        <v>22633.33</v>
      </c>
      <c r="D75" s="109">
        <v>0</v>
      </c>
      <c r="E75" s="109">
        <v>576.74</v>
      </c>
      <c r="F75" s="109">
        <v>602.4200000000001</v>
      </c>
      <c r="G75" s="109">
        <v>0</v>
      </c>
      <c r="H75" s="17">
        <f t="shared" si="1"/>
        <v>23812.490000000005</v>
      </c>
      <c r="J75" s="105">
        <v>6336.430000000001</v>
      </c>
      <c r="K75" s="106">
        <v>5199.17</v>
      </c>
      <c r="M75" s="105"/>
    </row>
    <row r="76" spans="1:13" ht="13.5" thickBot="1">
      <c r="A76" s="31" t="s">
        <v>147</v>
      </c>
      <c r="B76" s="32" t="s">
        <v>148</v>
      </c>
      <c r="C76" s="109">
        <v>17026.17</v>
      </c>
      <c r="D76" s="109">
        <v>0</v>
      </c>
      <c r="E76" s="109">
        <v>715.04</v>
      </c>
      <c r="F76" s="109">
        <v>324.96000000000004</v>
      </c>
      <c r="G76" s="109">
        <v>0</v>
      </c>
      <c r="H76" s="17">
        <f t="shared" si="1"/>
        <v>18066.17</v>
      </c>
      <c r="J76" s="105">
        <v>1520.35</v>
      </c>
      <c r="K76" s="106">
        <v>1365.15</v>
      </c>
      <c r="M76" s="105"/>
    </row>
    <row r="77" spans="1:13" s="76" customFormat="1" ht="13.5" thickBot="1">
      <c r="A77" s="79" t="s">
        <v>149</v>
      </c>
      <c r="B77" s="80" t="s">
        <v>150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17">
        <f t="shared" si="1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109">
        <v>29756.21</v>
      </c>
      <c r="D78" s="109">
        <v>0</v>
      </c>
      <c r="E78" s="109">
        <v>1274.54</v>
      </c>
      <c r="F78" s="109">
        <v>1057.57</v>
      </c>
      <c r="G78" s="109">
        <v>3347.26</v>
      </c>
      <c r="H78" s="17">
        <f t="shared" si="1"/>
        <v>35435.58</v>
      </c>
      <c r="J78" s="105">
        <v>945.1999999999999</v>
      </c>
      <c r="K78" s="106">
        <v>902.72</v>
      </c>
      <c r="M78" s="105"/>
    </row>
    <row r="79" spans="1:13" ht="13.5" thickBot="1">
      <c r="A79" s="35" t="s">
        <v>153</v>
      </c>
      <c r="B79" s="36" t="s">
        <v>154</v>
      </c>
      <c r="C79" s="111">
        <v>146592.26</v>
      </c>
      <c r="D79" s="109">
        <v>571.86</v>
      </c>
      <c r="E79" s="109">
        <v>4479.47</v>
      </c>
      <c r="F79" s="109">
        <v>4551.189999999999</v>
      </c>
      <c r="G79" s="109">
        <v>10998.26</v>
      </c>
      <c r="H79" s="17">
        <f t="shared" si="1"/>
        <v>167193.04</v>
      </c>
      <c r="J79" s="105">
        <v>477.84</v>
      </c>
      <c r="K79" s="106">
        <v>307.66</v>
      </c>
      <c r="M79" s="105"/>
    </row>
    <row r="80" spans="1:11" ht="13.5" thickBot="1">
      <c r="A80" s="37" t="s">
        <v>155</v>
      </c>
      <c r="B80" s="38" t="s">
        <v>156</v>
      </c>
      <c r="C80" s="109">
        <v>15194.52</v>
      </c>
      <c r="D80" s="109">
        <v>0</v>
      </c>
      <c r="E80" s="109">
        <v>948.22</v>
      </c>
      <c r="F80" s="109">
        <v>1799.4700000000003</v>
      </c>
      <c r="G80" s="109">
        <v>0</v>
      </c>
      <c r="H80" s="17">
        <f t="shared" si="1"/>
        <v>17942.21</v>
      </c>
      <c r="J80" s="105">
        <v>504.87</v>
      </c>
      <c r="K80" s="106">
        <v>364.51</v>
      </c>
    </row>
    <row r="81" spans="1:11" s="76" customFormat="1" ht="13.5" thickBot="1">
      <c r="A81" s="115" t="s">
        <v>157</v>
      </c>
      <c r="B81" s="78" t="s">
        <v>158</v>
      </c>
      <c r="C81" s="109">
        <v>0</v>
      </c>
      <c r="D81" s="109">
        <v>0</v>
      </c>
      <c r="E81" s="76">
        <v>0</v>
      </c>
      <c r="F81" s="76">
        <v>0</v>
      </c>
      <c r="G81" s="76">
        <v>0</v>
      </c>
      <c r="H81" s="17">
        <f t="shared" si="1"/>
        <v>0</v>
      </c>
      <c r="I81" s="75"/>
      <c r="J81" s="75">
        <v>825.56</v>
      </c>
      <c r="K81" s="76">
        <v>683.28</v>
      </c>
    </row>
    <row r="82" spans="1:11" ht="13.5" thickBot="1">
      <c r="A82" s="41" t="s">
        <v>159</v>
      </c>
      <c r="B82" s="29" t="s">
        <v>160</v>
      </c>
      <c r="C82" s="116">
        <v>32712.5</v>
      </c>
      <c r="D82" s="109">
        <v>0</v>
      </c>
      <c r="E82" s="109">
        <v>763.36</v>
      </c>
      <c r="F82" s="109">
        <v>843.3199999999999</v>
      </c>
      <c r="G82" s="109">
        <v>3942.1</v>
      </c>
      <c r="H82" s="17">
        <f t="shared" si="1"/>
        <v>38261.28</v>
      </c>
      <c r="J82" s="105">
        <v>439.64</v>
      </c>
      <c r="K82" s="106">
        <v>228.07</v>
      </c>
    </row>
    <row r="83" spans="1:11" ht="13.5" thickBot="1">
      <c r="A83" s="41" t="s">
        <v>161</v>
      </c>
      <c r="B83" s="42" t="s">
        <v>162</v>
      </c>
      <c r="C83" s="109">
        <v>16810.01</v>
      </c>
      <c r="D83" s="109">
        <v>0</v>
      </c>
      <c r="E83" s="109">
        <v>101.72</v>
      </c>
      <c r="F83" s="109">
        <v>824.8900000000001</v>
      </c>
      <c r="G83" s="109">
        <v>6326.96</v>
      </c>
      <c r="H83" s="17">
        <f t="shared" si="1"/>
        <v>24063.579999999998</v>
      </c>
      <c r="J83" s="105">
        <v>0</v>
      </c>
      <c r="K83" s="106">
        <v>33.36</v>
      </c>
    </row>
    <row r="84" spans="1:11" ht="13.5" thickBot="1">
      <c r="A84" s="41" t="s">
        <v>163</v>
      </c>
      <c r="B84" s="43" t="s">
        <v>164</v>
      </c>
      <c r="C84" s="109">
        <v>9230.82</v>
      </c>
      <c r="D84" s="109">
        <v>0</v>
      </c>
      <c r="E84" s="109">
        <v>334.52</v>
      </c>
      <c r="F84" s="109">
        <v>508.8499999999999</v>
      </c>
      <c r="G84" s="109">
        <v>3817.7</v>
      </c>
      <c r="H84" s="17">
        <f t="shared" si="1"/>
        <v>13891.89</v>
      </c>
      <c r="J84" s="105">
        <v>170983.7</v>
      </c>
      <c r="K84" s="106">
        <v>155851.08</v>
      </c>
    </row>
    <row r="85" spans="1:10" ht="13.5" thickBot="1">
      <c r="A85" s="44" t="s">
        <v>165</v>
      </c>
      <c r="B85" s="45" t="s">
        <v>166</v>
      </c>
      <c r="C85" s="89">
        <v>13534.66</v>
      </c>
      <c r="D85" s="89">
        <v>0</v>
      </c>
      <c r="E85" s="71">
        <v>445.11</v>
      </c>
      <c r="F85" s="71">
        <v>2715.1300000000006</v>
      </c>
      <c r="G85" s="71">
        <v>0</v>
      </c>
      <c r="H85" s="17">
        <f t="shared" si="1"/>
        <v>16694.9</v>
      </c>
      <c r="J85" s="105"/>
    </row>
    <row r="86" spans="1:10" ht="13.5" thickBot="1">
      <c r="A86" s="44" t="s">
        <v>167</v>
      </c>
      <c r="B86" s="46" t="s">
        <v>168</v>
      </c>
      <c r="C86" s="109">
        <v>4749.2</v>
      </c>
      <c r="D86" s="109">
        <v>0</v>
      </c>
      <c r="E86" s="109">
        <v>109</v>
      </c>
      <c r="F86" s="109">
        <v>50.89</v>
      </c>
      <c r="G86" s="109">
        <v>0</v>
      </c>
      <c r="H86" s="17">
        <f t="shared" si="1"/>
        <v>4909.09</v>
      </c>
      <c r="J86" s="105"/>
    </row>
    <row r="87" spans="1:10" ht="13.5" thickBot="1">
      <c r="A87" s="44" t="s">
        <v>191</v>
      </c>
      <c r="B87" s="56" t="s">
        <v>192</v>
      </c>
      <c r="C87" s="109">
        <v>552.42</v>
      </c>
      <c r="D87" s="109">
        <v>0</v>
      </c>
      <c r="E87" s="109">
        <v>26.62</v>
      </c>
      <c r="F87" s="109">
        <v>0</v>
      </c>
      <c r="G87" s="109">
        <v>0</v>
      </c>
      <c r="H87" s="17">
        <f t="shared" si="1"/>
        <v>579.04</v>
      </c>
      <c r="J87" s="105"/>
    </row>
    <row r="88" spans="1:10" ht="13.5" thickBot="1">
      <c r="A88" s="50"/>
      <c r="B88" s="50" t="s">
        <v>169</v>
      </c>
      <c r="C88" s="109">
        <f>SUM(C4:C87)</f>
        <v>6502076.36</v>
      </c>
      <c r="D88" s="109">
        <v>15603.74</v>
      </c>
      <c r="E88" s="109">
        <v>103622.82</v>
      </c>
      <c r="F88" s="109">
        <v>701239.54</v>
      </c>
      <c r="G88" s="109">
        <v>1643555.61</v>
      </c>
      <c r="H88" s="17">
        <f t="shared" si="1"/>
        <v>8966098.07</v>
      </c>
      <c r="J88" s="105"/>
    </row>
    <row r="94" ht="12.75">
      <c r="H94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64">
      <selection activeCell="H100" sqref="H100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14.8515625" style="117" customWidth="1"/>
    <col min="4" max="4" width="14.7109375" style="117" customWidth="1"/>
    <col min="5" max="5" width="12.8515625" style="117" customWidth="1"/>
    <col min="6" max="6" width="14.140625" style="117" customWidth="1"/>
    <col min="7" max="7" width="13.7109375" style="117" customWidth="1"/>
    <col min="8" max="8" width="15.7109375" style="2" customWidth="1"/>
    <col min="9" max="9" width="12.421875" style="105" customWidth="1"/>
    <col min="10" max="10" width="13.7109375" style="106" hidden="1" customWidth="1"/>
    <col min="11" max="11" width="12.8515625" style="106" hidden="1" customWidth="1"/>
    <col min="12" max="12" width="15.57421875" style="106" customWidth="1"/>
    <col min="13" max="13" width="12.140625" style="106" customWidth="1"/>
    <col min="14" max="16384" width="9.140625" style="106" customWidth="1"/>
  </cols>
  <sheetData>
    <row r="1" spans="1:6" ht="13.5" thickBot="1">
      <c r="A1" s="1" t="s">
        <v>0</v>
      </c>
      <c r="C1" s="2" t="s">
        <v>228</v>
      </c>
      <c r="D1" s="2"/>
      <c r="E1" s="2"/>
      <c r="F1" s="2"/>
    </row>
    <row r="2" spans="1:8" ht="13.5" thickBot="1">
      <c r="A2" s="4" t="s">
        <v>1</v>
      </c>
      <c r="B2" s="5" t="s">
        <v>2</v>
      </c>
      <c r="C2" s="131"/>
      <c r="D2" s="131"/>
      <c r="E2" s="131"/>
      <c r="F2" s="132"/>
      <c r="G2" s="132"/>
      <c r="H2" s="133"/>
    </row>
    <row r="3" spans="1:9" s="108" customFormat="1" ht="48.75" customHeight="1" thickBot="1">
      <c r="A3" s="6"/>
      <c r="B3" s="7"/>
      <c r="C3" s="8" t="s">
        <v>229</v>
      </c>
      <c r="D3" s="55" t="s">
        <v>230</v>
      </c>
      <c r="E3" s="55" t="s">
        <v>231</v>
      </c>
      <c r="F3" s="9" t="s">
        <v>232</v>
      </c>
      <c r="G3" s="9" t="s">
        <v>233</v>
      </c>
      <c r="H3" s="9" t="s">
        <v>234</v>
      </c>
      <c r="I3" s="107"/>
    </row>
    <row r="4" spans="1:13" ht="13.5" thickBot="1">
      <c r="A4" s="12" t="s">
        <v>3</v>
      </c>
      <c r="B4" s="13" t="s">
        <v>4</v>
      </c>
      <c r="C4" s="34">
        <v>22094.39</v>
      </c>
      <c r="D4" s="34">
        <v>0</v>
      </c>
      <c r="E4" s="34"/>
      <c r="F4" s="34">
        <v>1360.4399999999996</v>
      </c>
      <c r="G4" s="34">
        <v>2809.96</v>
      </c>
      <c r="H4" s="17">
        <f aca="true" t="shared" si="0" ref="H4:H67">C4+D4+E4+F4+G4</f>
        <v>26264.789999999997</v>
      </c>
      <c r="J4" s="105">
        <v>550.56</v>
      </c>
      <c r="K4" s="106">
        <v>650.05</v>
      </c>
      <c r="M4" s="105"/>
    </row>
    <row r="5" spans="1:13" ht="13.5" thickBot="1">
      <c r="A5" s="18" t="s">
        <v>5</v>
      </c>
      <c r="B5" s="19" t="s">
        <v>6</v>
      </c>
      <c r="C5" s="34">
        <v>5462.2</v>
      </c>
      <c r="D5" s="34">
        <v>0</v>
      </c>
      <c r="E5" s="34"/>
      <c r="F5" s="34">
        <v>450.64</v>
      </c>
      <c r="G5" s="34">
        <v>2402.36</v>
      </c>
      <c r="H5" s="17">
        <f t="shared" si="0"/>
        <v>8315.2</v>
      </c>
      <c r="J5" s="105">
        <v>414.57</v>
      </c>
      <c r="K5" s="106">
        <v>205.78</v>
      </c>
      <c r="M5" s="105"/>
    </row>
    <row r="6" spans="1:13" ht="13.5" thickBot="1">
      <c r="A6" s="18" t="s">
        <v>7</v>
      </c>
      <c r="B6" s="19" t="s">
        <v>8</v>
      </c>
      <c r="C6" s="34">
        <v>26555.56</v>
      </c>
      <c r="D6" s="34">
        <v>326.78</v>
      </c>
      <c r="E6" s="34"/>
      <c r="F6" s="34">
        <v>2991.520000000001</v>
      </c>
      <c r="G6" s="34">
        <v>0</v>
      </c>
      <c r="H6" s="17">
        <f t="shared" si="0"/>
        <v>29873.86</v>
      </c>
      <c r="J6" s="105">
        <v>1201.29</v>
      </c>
      <c r="K6" s="106">
        <v>1028.72</v>
      </c>
      <c r="M6" s="105"/>
    </row>
    <row r="7" spans="1:13" ht="13.5" thickBot="1">
      <c r="A7" s="18" t="s">
        <v>9</v>
      </c>
      <c r="B7" s="19" t="s">
        <v>10</v>
      </c>
      <c r="C7" s="34">
        <v>31989.98</v>
      </c>
      <c r="D7" s="34">
        <v>0</v>
      </c>
      <c r="E7" s="34"/>
      <c r="F7" s="34">
        <v>2799.5200000000004</v>
      </c>
      <c r="G7" s="34">
        <v>1819.62</v>
      </c>
      <c r="H7" s="17">
        <f t="shared" si="0"/>
        <v>36609.12</v>
      </c>
      <c r="J7" s="105">
        <v>810.46</v>
      </c>
      <c r="K7" s="106">
        <v>556.06</v>
      </c>
      <c r="M7" s="105"/>
    </row>
    <row r="8" spans="1:13" ht="13.5" thickBot="1">
      <c r="A8" s="18" t="s">
        <v>11</v>
      </c>
      <c r="B8" s="19" t="s">
        <v>12</v>
      </c>
      <c r="C8" s="34">
        <v>417559.83</v>
      </c>
      <c r="D8" s="34">
        <v>2287.46</v>
      </c>
      <c r="E8" s="34"/>
      <c r="F8" s="34">
        <v>34262.15000000002</v>
      </c>
      <c r="G8" s="34">
        <v>15070.38</v>
      </c>
      <c r="H8" s="17">
        <f t="shared" si="0"/>
        <v>469179.82000000007</v>
      </c>
      <c r="J8" s="105">
        <v>11517.970000000001</v>
      </c>
      <c r="K8" s="106">
        <v>10708.89</v>
      </c>
      <c r="M8" s="105"/>
    </row>
    <row r="9" spans="1:13" ht="13.5" thickBot="1">
      <c r="A9" s="18" t="s">
        <v>13</v>
      </c>
      <c r="B9" s="19" t="s">
        <v>14</v>
      </c>
      <c r="C9" s="34">
        <v>11289.85</v>
      </c>
      <c r="D9" s="34">
        <v>0</v>
      </c>
      <c r="E9" s="34"/>
      <c r="F9" s="34">
        <v>4161.84</v>
      </c>
      <c r="G9" s="34">
        <v>12169.11</v>
      </c>
      <c r="H9" s="17">
        <f t="shared" si="0"/>
        <v>27620.800000000003</v>
      </c>
      <c r="J9" s="105">
        <v>185.17</v>
      </c>
      <c r="K9" s="106">
        <v>123.32</v>
      </c>
      <c r="M9" s="105"/>
    </row>
    <row r="10" spans="1:13" ht="13.5" thickBot="1">
      <c r="A10" s="18" t="s">
        <v>15</v>
      </c>
      <c r="B10" s="19" t="s">
        <v>16</v>
      </c>
      <c r="C10" s="34">
        <v>28977.61</v>
      </c>
      <c r="D10" s="34">
        <v>0</v>
      </c>
      <c r="E10" s="34"/>
      <c r="F10" s="34">
        <v>1130.26</v>
      </c>
      <c r="G10" s="34">
        <v>0</v>
      </c>
      <c r="H10" s="17">
        <f t="shared" si="0"/>
        <v>30107.87</v>
      </c>
      <c r="J10" s="105">
        <v>363.32</v>
      </c>
      <c r="K10" s="106">
        <v>604.39</v>
      </c>
      <c r="M10" s="105"/>
    </row>
    <row r="11" spans="1:13" ht="13.5" thickBot="1">
      <c r="A11" s="18" t="s">
        <v>17</v>
      </c>
      <c r="B11" s="19" t="s">
        <v>18</v>
      </c>
      <c r="C11" s="34">
        <v>33603.97</v>
      </c>
      <c r="D11" s="34">
        <v>326.78</v>
      </c>
      <c r="E11" s="34"/>
      <c r="F11" s="34">
        <v>2222.08</v>
      </c>
      <c r="G11" s="34">
        <v>0</v>
      </c>
      <c r="H11" s="17">
        <f t="shared" si="0"/>
        <v>36152.83</v>
      </c>
      <c r="J11" s="105">
        <v>200.65</v>
      </c>
      <c r="K11" s="106">
        <v>118.21</v>
      </c>
      <c r="M11" s="105"/>
    </row>
    <row r="12" spans="1:13" ht="13.5" thickBot="1">
      <c r="A12" s="18" t="s">
        <v>19</v>
      </c>
      <c r="B12" s="19" t="s">
        <v>20</v>
      </c>
      <c r="C12" s="34">
        <v>48211.43</v>
      </c>
      <c r="D12" s="34">
        <v>653.56</v>
      </c>
      <c r="E12" s="34"/>
      <c r="F12" s="34">
        <v>1818.2899999999997</v>
      </c>
      <c r="G12" s="34">
        <v>0</v>
      </c>
      <c r="H12" s="17">
        <f t="shared" si="0"/>
        <v>50683.28</v>
      </c>
      <c r="J12" s="105">
        <v>563.69</v>
      </c>
      <c r="K12" s="106">
        <v>509.66</v>
      </c>
      <c r="M12" s="105"/>
    </row>
    <row r="13" spans="1:13" ht="13.5" thickBot="1">
      <c r="A13" s="18" t="s">
        <v>21</v>
      </c>
      <c r="B13" s="19" t="s">
        <v>22</v>
      </c>
      <c r="C13" s="34">
        <v>35587.75</v>
      </c>
      <c r="D13" s="34">
        <v>0</v>
      </c>
      <c r="E13" s="34"/>
      <c r="F13" s="34">
        <v>2029.7299999999987</v>
      </c>
      <c r="G13" s="34">
        <v>0</v>
      </c>
      <c r="H13" s="17">
        <f t="shared" si="0"/>
        <v>37617.479999999996</v>
      </c>
      <c r="J13" s="105">
        <v>823.97</v>
      </c>
      <c r="K13" s="106">
        <v>1073.43</v>
      </c>
      <c r="M13" s="105"/>
    </row>
    <row r="14" spans="1:13" ht="13.5" thickBot="1">
      <c r="A14" s="18" t="s">
        <v>23</v>
      </c>
      <c r="B14" s="19" t="s">
        <v>24</v>
      </c>
      <c r="C14" s="34">
        <v>218764.76</v>
      </c>
      <c r="D14" s="34">
        <v>0</v>
      </c>
      <c r="E14" s="34"/>
      <c r="F14" s="34">
        <v>25315.220000000005</v>
      </c>
      <c r="G14" s="34">
        <v>99324.58</v>
      </c>
      <c r="H14" s="17">
        <f t="shared" si="0"/>
        <v>343404.56</v>
      </c>
      <c r="J14" s="105">
        <v>1302.47</v>
      </c>
      <c r="K14" s="106">
        <v>1579.38</v>
      </c>
      <c r="M14" s="105"/>
    </row>
    <row r="15" spans="1:13" ht="13.5" thickBot="1">
      <c r="A15" s="18" t="s">
        <v>25</v>
      </c>
      <c r="B15" s="19" t="s">
        <v>26</v>
      </c>
      <c r="C15" s="34">
        <v>65073.78</v>
      </c>
      <c r="D15" s="34">
        <v>0</v>
      </c>
      <c r="E15" s="34"/>
      <c r="F15" s="34">
        <v>5008.1100000000015</v>
      </c>
      <c r="G15" s="34">
        <v>1107.39</v>
      </c>
      <c r="H15" s="17">
        <f t="shared" si="0"/>
        <v>71189.28</v>
      </c>
      <c r="J15" s="105">
        <v>785.3</v>
      </c>
      <c r="K15" s="106">
        <v>729.87</v>
      </c>
      <c r="M15" s="105"/>
    </row>
    <row r="16" spans="1:13" ht="13.5" thickBot="1">
      <c r="A16" s="18" t="s">
        <v>27</v>
      </c>
      <c r="B16" s="19" t="s">
        <v>28</v>
      </c>
      <c r="C16" s="34">
        <v>36125.16</v>
      </c>
      <c r="D16" s="34">
        <v>0</v>
      </c>
      <c r="E16" s="34"/>
      <c r="F16" s="34">
        <v>6188.9</v>
      </c>
      <c r="G16" s="34">
        <v>31105.51</v>
      </c>
      <c r="H16" s="17">
        <f t="shared" si="0"/>
        <v>73419.57</v>
      </c>
      <c r="J16" s="105">
        <v>448.17</v>
      </c>
      <c r="K16" s="106">
        <v>244.02</v>
      </c>
      <c r="M16" s="105"/>
    </row>
    <row r="17" spans="1:13" ht="13.5" thickBot="1">
      <c r="A17" s="18" t="s">
        <v>29</v>
      </c>
      <c r="B17" s="19" t="s">
        <v>30</v>
      </c>
      <c r="C17" s="34">
        <v>89018.01</v>
      </c>
      <c r="D17" s="34">
        <v>0</v>
      </c>
      <c r="E17" s="34"/>
      <c r="F17" s="34">
        <v>6531.670000000004</v>
      </c>
      <c r="G17" s="34">
        <v>15080.74</v>
      </c>
      <c r="H17" s="17">
        <f t="shared" si="0"/>
        <v>110630.42</v>
      </c>
      <c r="J17" s="105">
        <v>4108.08</v>
      </c>
      <c r="K17" s="106">
        <v>3835.14</v>
      </c>
      <c r="M17" s="105"/>
    </row>
    <row r="18" spans="1:13" ht="13.5" thickBot="1">
      <c r="A18" s="18" t="s">
        <v>31</v>
      </c>
      <c r="B18" s="19" t="s">
        <v>32</v>
      </c>
      <c r="C18" s="34">
        <v>53395.14</v>
      </c>
      <c r="D18" s="34">
        <v>326.78</v>
      </c>
      <c r="E18" s="34"/>
      <c r="F18" s="34">
        <v>488.69</v>
      </c>
      <c r="G18" s="34">
        <v>0</v>
      </c>
      <c r="H18" s="17">
        <f t="shared" si="0"/>
        <v>54210.61</v>
      </c>
      <c r="J18" s="105">
        <v>2400.91</v>
      </c>
      <c r="K18" s="106">
        <v>2084.5</v>
      </c>
      <c r="M18" s="105"/>
    </row>
    <row r="19" spans="1:13" ht="13.5" thickBot="1">
      <c r="A19" s="18" t="s">
        <v>33</v>
      </c>
      <c r="B19" s="19" t="s">
        <v>34</v>
      </c>
      <c r="C19" s="34">
        <v>59163.29</v>
      </c>
      <c r="D19" s="34">
        <v>0</v>
      </c>
      <c r="E19" s="34"/>
      <c r="F19" s="34">
        <v>2401.0299999999993</v>
      </c>
      <c r="G19" s="34">
        <v>280.9</v>
      </c>
      <c r="H19" s="17">
        <f t="shared" si="0"/>
        <v>61845.22</v>
      </c>
      <c r="J19" s="105">
        <v>3248.8599999999997</v>
      </c>
      <c r="K19" s="106">
        <v>3371.12</v>
      </c>
      <c r="M19" s="105"/>
    </row>
    <row r="20" spans="1:13" ht="13.5" thickBot="1">
      <c r="A20" s="18" t="s">
        <v>35</v>
      </c>
      <c r="B20" s="19" t="s">
        <v>36</v>
      </c>
      <c r="C20" s="34">
        <v>72024.11</v>
      </c>
      <c r="D20" s="34">
        <v>326.78</v>
      </c>
      <c r="E20" s="34"/>
      <c r="F20" s="34">
        <v>4641.07</v>
      </c>
      <c r="G20" s="34">
        <v>8005.7</v>
      </c>
      <c r="H20" s="17">
        <f t="shared" si="0"/>
        <v>84997.65999999999</v>
      </c>
      <c r="J20" s="105">
        <v>617.95</v>
      </c>
      <c r="K20" s="106">
        <v>587.54</v>
      </c>
      <c r="M20" s="105"/>
    </row>
    <row r="21" spans="1:13" ht="13.5" thickBot="1">
      <c r="A21" s="18" t="s">
        <v>37</v>
      </c>
      <c r="B21" s="19" t="s">
        <v>38</v>
      </c>
      <c r="C21" s="34">
        <v>36948.52</v>
      </c>
      <c r="D21" s="34">
        <v>326.78</v>
      </c>
      <c r="E21" s="34"/>
      <c r="F21" s="34">
        <v>1712.6099999999994</v>
      </c>
      <c r="G21" s="34">
        <v>7222.6</v>
      </c>
      <c r="H21" s="17">
        <f t="shared" si="0"/>
        <v>46210.509999999995</v>
      </c>
      <c r="J21" s="105">
        <v>247.55</v>
      </c>
      <c r="K21" s="106">
        <v>359.27</v>
      </c>
      <c r="M21" s="105"/>
    </row>
    <row r="22" spans="1:13" ht="13.5" thickBot="1">
      <c r="A22" s="18" t="s">
        <v>39</v>
      </c>
      <c r="B22" s="19" t="s">
        <v>40</v>
      </c>
      <c r="C22" s="34">
        <v>286259.8</v>
      </c>
      <c r="D22" s="34">
        <v>0</v>
      </c>
      <c r="E22" s="34"/>
      <c r="F22" s="34">
        <v>17410.760000000013</v>
      </c>
      <c r="G22" s="34">
        <v>134085.81</v>
      </c>
      <c r="H22" s="17">
        <f t="shared" si="0"/>
        <v>437756.37</v>
      </c>
      <c r="J22" s="105">
        <v>444.33000000000004</v>
      </c>
      <c r="K22" s="106">
        <v>439.28</v>
      </c>
      <c r="M22" s="105"/>
    </row>
    <row r="23" spans="1:13" ht="13.5" thickBot="1">
      <c r="A23" s="18" t="s">
        <v>41</v>
      </c>
      <c r="B23" s="19" t="s">
        <v>42</v>
      </c>
      <c r="C23" s="34">
        <v>227874.25</v>
      </c>
      <c r="D23" s="34">
        <v>326.78</v>
      </c>
      <c r="E23" s="34"/>
      <c r="F23" s="34">
        <v>21025.51000000002</v>
      </c>
      <c r="G23" s="34">
        <v>23076.74</v>
      </c>
      <c r="H23" s="17">
        <f t="shared" si="0"/>
        <v>272303.28</v>
      </c>
      <c r="J23" s="105">
        <v>3202.74</v>
      </c>
      <c r="K23" s="106">
        <v>3577.56</v>
      </c>
      <c r="M23" s="105"/>
    </row>
    <row r="24" spans="1:13" ht="13.5" thickBot="1">
      <c r="A24" s="18" t="s">
        <v>43</v>
      </c>
      <c r="B24" s="19" t="s">
        <v>44</v>
      </c>
      <c r="C24" s="34">
        <v>940711.65</v>
      </c>
      <c r="D24" s="34">
        <v>1960.68</v>
      </c>
      <c r="E24" s="34"/>
      <c r="F24" s="34">
        <v>98599.86000000019</v>
      </c>
      <c r="G24" s="34">
        <v>264225.26</v>
      </c>
      <c r="H24" s="17">
        <f t="shared" si="0"/>
        <v>1305497.4500000002</v>
      </c>
      <c r="J24" s="105">
        <v>20565.899999999998</v>
      </c>
      <c r="K24" s="106">
        <v>19239.96</v>
      </c>
      <c r="M24" s="105"/>
    </row>
    <row r="25" spans="1:13" ht="13.5" thickBot="1">
      <c r="A25" s="18" t="s">
        <v>45</v>
      </c>
      <c r="B25" s="19" t="s">
        <v>46</v>
      </c>
      <c r="C25" s="34">
        <v>223025.33</v>
      </c>
      <c r="D25" s="34">
        <v>653.56</v>
      </c>
      <c r="E25" s="34"/>
      <c r="F25" s="34">
        <v>11193.970000000001</v>
      </c>
      <c r="G25" s="34">
        <v>24068.43</v>
      </c>
      <c r="H25" s="17">
        <f t="shared" si="0"/>
        <v>258941.28999999998</v>
      </c>
      <c r="J25" s="105">
        <v>1522.88</v>
      </c>
      <c r="K25" s="106">
        <v>1183.56</v>
      </c>
      <c r="M25" s="105"/>
    </row>
    <row r="26" spans="1:13" ht="13.5" thickBot="1">
      <c r="A26" s="18" t="s">
        <v>47</v>
      </c>
      <c r="B26" s="19" t="s">
        <v>48</v>
      </c>
      <c r="C26" s="34">
        <v>76766.3</v>
      </c>
      <c r="D26" s="34">
        <v>653.56</v>
      </c>
      <c r="E26" s="34"/>
      <c r="F26" s="34">
        <v>2190.9899999999993</v>
      </c>
      <c r="G26" s="34">
        <v>713.65</v>
      </c>
      <c r="H26" s="17">
        <f t="shared" si="0"/>
        <v>80324.5</v>
      </c>
      <c r="J26" s="105">
        <v>5040.8099999999995</v>
      </c>
      <c r="K26" s="106">
        <v>4952.08</v>
      </c>
      <c r="M26" s="105"/>
    </row>
    <row r="27" spans="1:13" ht="13.5" thickBot="1">
      <c r="A27" s="18" t="s">
        <v>49</v>
      </c>
      <c r="B27" s="19" t="s">
        <v>50</v>
      </c>
      <c r="C27" s="34">
        <v>32046.43</v>
      </c>
      <c r="D27" s="34">
        <v>0</v>
      </c>
      <c r="E27" s="34"/>
      <c r="F27" s="34">
        <v>690.83</v>
      </c>
      <c r="G27" s="34">
        <v>0</v>
      </c>
      <c r="H27" s="17">
        <f t="shared" si="0"/>
        <v>32737.260000000002</v>
      </c>
      <c r="J27" s="105">
        <v>1158.19</v>
      </c>
      <c r="K27" s="106">
        <v>983.41</v>
      </c>
      <c r="M27" s="105"/>
    </row>
    <row r="28" spans="1:13" ht="13.5" thickBot="1">
      <c r="A28" s="18" t="s">
        <v>51</v>
      </c>
      <c r="B28" s="19" t="s">
        <v>52</v>
      </c>
      <c r="C28" s="34">
        <v>10576.37</v>
      </c>
      <c r="D28" s="34">
        <v>0</v>
      </c>
      <c r="E28" s="34"/>
      <c r="F28" s="34">
        <v>735.1800000000001</v>
      </c>
      <c r="G28" s="34">
        <v>0</v>
      </c>
      <c r="H28" s="17">
        <f t="shared" si="0"/>
        <v>11311.550000000001</v>
      </c>
      <c r="J28" s="105">
        <v>217.92000000000002</v>
      </c>
      <c r="K28" s="106">
        <v>215.94</v>
      </c>
      <c r="M28" s="105"/>
    </row>
    <row r="29" spans="1:13" ht="13.5" thickBot="1">
      <c r="A29" s="18" t="s">
        <v>53</v>
      </c>
      <c r="B29" s="19" t="s">
        <v>54</v>
      </c>
      <c r="C29" s="34">
        <v>37341.28</v>
      </c>
      <c r="D29" s="34">
        <v>0</v>
      </c>
      <c r="E29" s="34"/>
      <c r="F29" s="34">
        <v>1909.9199999999996</v>
      </c>
      <c r="G29" s="34">
        <v>458.27</v>
      </c>
      <c r="H29" s="17">
        <f t="shared" si="0"/>
        <v>39709.469999999994</v>
      </c>
      <c r="J29" s="105">
        <v>580.24</v>
      </c>
      <c r="K29" s="106">
        <v>566.78</v>
      </c>
      <c r="M29" s="105"/>
    </row>
    <row r="30" spans="1:13" ht="13.5" thickBot="1">
      <c r="A30" s="18" t="s">
        <v>55</v>
      </c>
      <c r="B30" s="19" t="s">
        <v>56</v>
      </c>
      <c r="C30" s="34">
        <v>34158.56</v>
      </c>
      <c r="D30" s="34">
        <v>0</v>
      </c>
      <c r="E30" s="34"/>
      <c r="F30" s="34">
        <v>2091.22</v>
      </c>
      <c r="G30" s="34">
        <v>3659.13</v>
      </c>
      <c r="H30" s="17">
        <f t="shared" si="0"/>
        <v>39908.909999999996</v>
      </c>
      <c r="J30" s="105">
        <v>201.76</v>
      </c>
      <c r="K30" s="106">
        <v>151.84</v>
      </c>
      <c r="M30" s="105"/>
    </row>
    <row r="31" spans="1:13" ht="13.5" thickBot="1">
      <c r="A31" s="18" t="s">
        <v>57</v>
      </c>
      <c r="B31" s="19" t="s">
        <v>58</v>
      </c>
      <c r="C31" s="34">
        <v>39673.67</v>
      </c>
      <c r="D31" s="34">
        <v>0</v>
      </c>
      <c r="E31" s="34"/>
      <c r="F31" s="34">
        <v>4072.93</v>
      </c>
      <c r="G31" s="34">
        <v>7391.23</v>
      </c>
      <c r="H31" s="17">
        <f t="shared" si="0"/>
        <v>51137.83</v>
      </c>
      <c r="J31" s="105">
        <v>672.66</v>
      </c>
      <c r="K31" s="106">
        <v>834.35</v>
      </c>
      <c r="M31" s="105"/>
    </row>
    <row r="32" spans="1:13" ht="13.5" thickBot="1">
      <c r="A32" s="18" t="s">
        <v>59</v>
      </c>
      <c r="B32" s="19" t="s">
        <v>60</v>
      </c>
      <c r="C32" s="34">
        <v>58017.75</v>
      </c>
      <c r="D32" s="34">
        <v>326.78</v>
      </c>
      <c r="E32" s="34"/>
      <c r="F32" s="34">
        <v>5984.02</v>
      </c>
      <c r="G32" s="34">
        <v>11085.26</v>
      </c>
      <c r="H32" s="17">
        <f t="shared" si="0"/>
        <v>75413.81</v>
      </c>
      <c r="J32" s="105">
        <v>981.28</v>
      </c>
      <c r="K32" s="106">
        <v>942.15</v>
      </c>
      <c r="M32" s="105"/>
    </row>
    <row r="33" spans="1:13" ht="13.5" thickBot="1">
      <c r="A33" s="18" t="s">
        <v>61</v>
      </c>
      <c r="B33" s="19" t="s">
        <v>62</v>
      </c>
      <c r="C33" s="34">
        <v>135905.29</v>
      </c>
      <c r="D33" s="34">
        <v>0</v>
      </c>
      <c r="E33" s="34"/>
      <c r="F33" s="34">
        <v>13684.960000000001</v>
      </c>
      <c r="G33" s="34">
        <v>17840.79</v>
      </c>
      <c r="H33" s="17">
        <f t="shared" si="0"/>
        <v>167431.04</v>
      </c>
      <c r="J33" s="105">
        <v>6085.790000000001</v>
      </c>
      <c r="K33" s="106">
        <v>5998.65</v>
      </c>
      <c r="M33" s="105"/>
    </row>
    <row r="34" spans="1:13" ht="13.5" thickBot="1">
      <c r="A34" s="18" t="s">
        <v>63</v>
      </c>
      <c r="B34" s="19" t="s">
        <v>64</v>
      </c>
      <c r="C34" s="34">
        <v>200718.54</v>
      </c>
      <c r="D34" s="34">
        <v>653.56</v>
      </c>
      <c r="E34" s="34"/>
      <c r="F34" s="34">
        <v>16290.200000000008</v>
      </c>
      <c r="G34" s="34">
        <v>17408.7</v>
      </c>
      <c r="H34" s="17">
        <f t="shared" si="0"/>
        <v>235071.00000000003</v>
      </c>
      <c r="J34" s="105">
        <v>7857.27</v>
      </c>
      <c r="K34" s="106">
        <v>6223.01</v>
      </c>
      <c r="M34" s="105"/>
    </row>
    <row r="35" spans="1:13" ht="13.5" thickBot="1">
      <c r="A35" s="18" t="s">
        <v>65</v>
      </c>
      <c r="B35" s="19" t="s">
        <v>66</v>
      </c>
      <c r="C35" s="34">
        <v>30771.94</v>
      </c>
      <c r="D35" s="34">
        <v>0</v>
      </c>
      <c r="E35" s="34"/>
      <c r="F35" s="34">
        <v>1472.3</v>
      </c>
      <c r="G35" s="34">
        <v>0</v>
      </c>
      <c r="H35" s="17">
        <f t="shared" si="0"/>
        <v>32244.239999999998</v>
      </c>
      <c r="J35" s="105">
        <v>1163.1100000000001</v>
      </c>
      <c r="K35" s="106">
        <v>1438.99</v>
      </c>
      <c r="M35" s="105"/>
    </row>
    <row r="36" spans="1:13" ht="13.5" thickBot="1">
      <c r="A36" s="18" t="s">
        <v>67</v>
      </c>
      <c r="B36" s="19" t="s">
        <v>68</v>
      </c>
      <c r="C36" s="34">
        <v>93280.06</v>
      </c>
      <c r="D36" s="34">
        <v>490.17</v>
      </c>
      <c r="E36" s="34"/>
      <c r="F36" s="34">
        <v>3798.0199999999995</v>
      </c>
      <c r="G36" s="34">
        <v>1306.75</v>
      </c>
      <c r="H36" s="17">
        <f t="shared" si="0"/>
        <v>98875</v>
      </c>
      <c r="J36" s="105">
        <v>4229.46</v>
      </c>
      <c r="K36" s="106">
        <v>3318.64</v>
      </c>
      <c r="M36" s="105"/>
    </row>
    <row r="37" spans="1:13" ht="13.5" thickBot="1">
      <c r="A37" s="18" t="s">
        <v>69</v>
      </c>
      <c r="B37" s="19" t="s">
        <v>70</v>
      </c>
      <c r="C37" s="34">
        <v>60361.16</v>
      </c>
      <c r="D37" s="34">
        <v>0</v>
      </c>
      <c r="E37" s="34"/>
      <c r="F37" s="34">
        <v>1913.7199999999998</v>
      </c>
      <c r="G37" s="34">
        <v>0</v>
      </c>
      <c r="H37" s="17">
        <f t="shared" si="0"/>
        <v>62274.880000000005</v>
      </c>
      <c r="J37" s="105">
        <v>4545.200000000001</v>
      </c>
      <c r="K37" s="106">
        <v>3879.95</v>
      </c>
      <c r="M37" s="105"/>
    </row>
    <row r="38" spans="1:13" ht="13.5" thickBot="1">
      <c r="A38" s="18" t="s">
        <v>71</v>
      </c>
      <c r="B38" s="19" t="s">
        <v>72</v>
      </c>
      <c r="C38" s="34">
        <v>490107.929999999</v>
      </c>
      <c r="D38" s="34">
        <v>326.77</v>
      </c>
      <c r="E38" s="34"/>
      <c r="F38" s="34">
        <v>150898.19000000018</v>
      </c>
      <c r="G38" s="34">
        <v>403850.19</v>
      </c>
      <c r="H38" s="17">
        <f t="shared" si="0"/>
        <v>1045183.0799999991</v>
      </c>
      <c r="J38" s="105">
        <v>9557.429999999998</v>
      </c>
      <c r="K38" s="106">
        <v>9127.43</v>
      </c>
      <c r="M38" s="105"/>
    </row>
    <row r="39" spans="1:13" ht="13.5" thickBot="1">
      <c r="A39" s="18" t="s">
        <v>73</v>
      </c>
      <c r="B39" s="19" t="s">
        <v>74</v>
      </c>
      <c r="C39" s="34">
        <v>13962.56</v>
      </c>
      <c r="D39" s="34">
        <v>0</v>
      </c>
      <c r="E39" s="34"/>
      <c r="F39" s="34">
        <v>836.1600000000001</v>
      </c>
      <c r="G39" s="34">
        <v>0</v>
      </c>
      <c r="H39" s="17">
        <f t="shared" si="0"/>
        <v>14798.72</v>
      </c>
      <c r="J39" s="105">
        <v>689.47</v>
      </c>
      <c r="K39" s="106">
        <v>601.62</v>
      </c>
      <c r="M39" s="105"/>
    </row>
    <row r="40" spans="1:13" ht="13.5" thickBot="1">
      <c r="A40" s="18" t="s">
        <v>75</v>
      </c>
      <c r="B40" s="19" t="s">
        <v>76</v>
      </c>
      <c r="C40" s="34">
        <v>74277.78</v>
      </c>
      <c r="D40" s="34">
        <v>326.78</v>
      </c>
      <c r="E40" s="34"/>
      <c r="F40" s="34">
        <v>4332.1799999999985</v>
      </c>
      <c r="G40" s="34">
        <v>18826.15</v>
      </c>
      <c r="H40" s="17">
        <f t="shared" si="0"/>
        <v>97762.88999999998</v>
      </c>
      <c r="I40" s="110"/>
      <c r="J40" s="105">
        <v>1593.9</v>
      </c>
      <c r="K40" s="106">
        <v>1375.52</v>
      </c>
      <c r="M40" s="105"/>
    </row>
    <row r="41" spans="1:13" ht="13.5" thickBot="1">
      <c r="A41" s="18" t="s">
        <v>77</v>
      </c>
      <c r="B41" s="19" t="s">
        <v>78</v>
      </c>
      <c r="C41" s="34">
        <v>178478.54</v>
      </c>
      <c r="D41" s="34">
        <v>326.78</v>
      </c>
      <c r="E41" s="34"/>
      <c r="F41" s="34">
        <v>4599.560000000003</v>
      </c>
      <c r="G41" s="34">
        <v>8483.79</v>
      </c>
      <c r="H41" s="17">
        <f t="shared" si="0"/>
        <v>191888.67</v>
      </c>
      <c r="I41" s="110"/>
      <c r="J41" s="105">
        <v>8732.32</v>
      </c>
      <c r="K41" s="106">
        <v>7700.93</v>
      </c>
      <c r="M41" s="105"/>
    </row>
    <row r="42" spans="1:13" ht="13.5" thickBot="1">
      <c r="A42" s="18" t="s">
        <v>79</v>
      </c>
      <c r="B42" s="19" t="s">
        <v>80</v>
      </c>
      <c r="C42" s="34">
        <v>78663.97999999991</v>
      </c>
      <c r="D42" s="34">
        <v>653.56</v>
      </c>
      <c r="E42" s="34"/>
      <c r="F42" s="34">
        <v>6571.120000000003</v>
      </c>
      <c r="G42" s="34">
        <v>5823.54</v>
      </c>
      <c r="H42" s="17">
        <f t="shared" si="0"/>
        <v>91712.19999999991</v>
      </c>
      <c r="J42" s="105">
        <v>1946.52</v>
      </c>
      <c r="K42" s="106">
        <v>1700.99</v>
      </c>
      <c r="M42" s="105"/>
    </row>
    <row r="43" spans="1:13" ht="13.5" thickBot="1">
      <c r="A43" s="18" t="s">
        <v>81</v>
      </c>
      <c r="B43" s="19" t="s">
        <v>82</v>
      </c>
      <c r="C43" s="34">
        <v>59513.690000000104</v>
      </c>
      <c r="D43" s="34">
        <v>0</v>
      </c>
      <c r="E43" s="34"/>
      <c r="F43" s="34">
        <v>2242.98</v>
      </c>
      <c r="G43" s="34">
        <v>0</v>
      </c>
      <c r="H43" s="17">
        <f t="shared" si="0"/>
        <v>61756.67000000011</v>
      </c>
      <c r="J43" s="105">
        <v>3106.54</v>
      </c>
      <c r="K43" s="106">
        <v>2347.89</v>
      </c>
      <c r="M43" s="105"/>
    </row>
    <row r="44" spans="1:13" ht="13.5" thickBot="1">
      <c r="A44" s="18" t="s">
        <v>83</v>
      </c>
      <c r="B44" s="19" t="s">
        <v>84</v>
      </c>
      <c r="C44" s="34">
        <v>86583.37</v>
      </c>
      <c r="D44" s="34">
        <v>0</v>
      </c>
      <c r="E44" s="34"/>
      <c r="F44" s="34">
        <v>6595.890000000002</v>
      </c>
      <c r="G44" s="34">
        <v>4303.79</v>
      </c>
      <c r="H44" s="17">
        <f t="shared" si="0"/>
        <v>97483.04999999999</v>
      </c>
      <c r="J44" s="105">
        <v>2581.93</v>
      </c>
      <c r="K44" s="106">
        <v>2106.02</v>
      </c>
      <c r="M44" s="105"/>
    </row>
    <row r="45" spans="1:13" ht="13.5" thickBot="1">
      <c r="A45" s="18" t="s">
        <v>85</v>
      </c>
      <c r="B45" s="19" t="s">
        <v>86</v>
      </c>
      <c r="C45" s="34">
        <v>34999.91</v>
      </c>
      <c r="D45" s="34">
        <v>0</v>
      </c>
      <c r="E45" s="34"/>
      <c r="F45" s="34">
        <v>1310.33</v>
      </c>
      <c r="G45" s="34">
        <v>554.35</v>
      </c>
      <c r="H45" s="17">
        <f t="shared" si="0"/>
        <v>36864.590000000004</v>
      </c>
      <c r="J45" s="105">
        <v>1978.62</v>
      </c>
      <c r="K45" s="106">
        <v>1688.17</v>
      </c>
      <c r="M45" s="105"/>
    </row>
    <row r="46" spans="1:13" s="76" customFormat="1" ht="13.5" thickBot="1">
      <c r="A46" s="68" t="s">
        <v>87</v>
      </c>
      <c r="B46" s="69" t="s">
        <v>88</v>
      </c>
      <c r="C46" s="118">
        <v>0</v>
      </c>
      <c r="D46" s="118">
        <v>0</v>
      </c>
      <c r="E46" s="118"/>
      <c r="F46" s="118">
        <v>0</v>
      </c>
      <c r="G46" s="118">
        <v>0</v>
      </c>
      <c r="H46" s="17">
        <f t="shared" si="0"/>
        <v>0</v>
      </c>
      <c r="I46" s="75"/>
      <c r="J46" s="75">
        <v>293.63</v>
      </c>
      <c r="K46" s="76">
        <v>189.09</v>
      </c>
      <c r="M46" s="75"/>
    </row>
    <row r="47" spans="1:13" ht="13.5" thickBot="1">
      <c r="A47" s="18" t="s">
        <v>89</v>
      </c>
      <c r="B47" s="19" t="s">
        <v>90</v>
      </c>
      <c r="C47" s="118">
        <v>20433.31</v>
      </c>
      <c r="D47" s="118">
        <v>0</v>
      </c>
      <c r="E47" s="118"/>
      <c r="F47" s="118">
        <v>131.73000000000002</v>
      </c>
      <c r="G47" s="118">
        <v>0</v>
      </c>
      <c r="H47" s="17">
        <f t="shared" si="0"/>
        <v>20565.04</v>
      </c>
      <c r="J47" s="105">
        <v>146.34</v>
      </c>
      <c r="K47" s="106">
        <v>64.79</v>
      </c>
      <c r="M47" s="105"/>
    </row>
    <row r="48" spans="1:13" ht="13.5" thickBot="1">
      <c r="A48" s="18" t="s">
        <v>91</v>
      </c>
      <c r="B48" s="19" t="s">
        <v>92</v>
      </c>
      <c r="C48" s="118">
        <v>6844.54</v>
      </c>
      <c r="D48" s="34">
        <v>0</v>
      </c>
      <c r="E48" s="118"/>
      <c r="F48" s="118">
        <v>0</v>
      </c>
      <c r="G48" s="118">
        <v>0</v>
      </c>
      <c r="H48" s="17">
        <f t="shared" si="0"/>
        <v>6844.54</v>
      </c>
      <c r="J48" s="105">
        <v>652.6</v>
      </c>
      <c r="K48" s="106">
        <v>668.25</v>
      </c>
      <c r="M48" s="105"/>
    </row>
    <row r="49" spans="1:13" ht="13.5" thickBot="1">
      <c r="A49" s="18" t="s">
        <v>93</v>
      </c>
      <c r="B49" s="19" t="s">
        <v>94</v>
      </c>
      <c r="C49" s="118">
        <v>11026.49</v>
      </c>
      <c r="D49" s="118">
        <v>0</v>
      </c>
      <c r="E49" s="34"/>
      <c r="F49" s="34">
        <v>0</v>
      </c>
      <c r="G49" s="34">
        <v>0</v>
      </c>
      <c r="H49" s="17">
        <f t="shared" si="0"/>
        <v>11026.49</v>
      </c>
      <c r="J49" s="105">
        <v>543.73</v>
      </c>
      <c r="K49" s="106">
        <v>421.99</v>
      </c>
      <c r="M49" s="105"/>
    </row>
    <row r="50" spans="1:13" ht="13.5" thickBot="1">
      <c r="A50" s="18" t="s">
        <v>95</v>
      </c>
      <c r="B50" s="19" t="s">
        <v>96</v>
      </c>
      <c r="C50" s="118">
        <v>16839.51</v>
      </c>
      <c r="D50" s="34">
        <v>0</v>
      </c>
      <c r="E50" s="34"/>
      <c r="F50" s="34">
        <v>448.8499999999999</v>
      </c>
      <c r="G50" s="34">
        <v>0</v>
      </c>
      <c r="H50" s="17">
        <f t="shared" si="0"/>
        <v>17288.359999999997</v>
      </c>
      <c r="J50" s="105">
        <v>515.78</v>
      </c>
      <c r="K50" s="106">
        <v>396.1</v>
      </c>
      <c r="M50" s="105"/>
    </row>
    <row r="51" spans="1:13" s="76" customFormat="1" ht="13.5" thickBot="1">
      <c r="A51" s="68" t="s">
        <v>97</v>
      </c>
      <c r="B51" s="69" t="s">
        <v>98</v>
      </c>
      <c r="C51" s="118">
        <v>0</v>
      </c>
      <c r="D51" s="118">
        <v>0</v>
      </c>
      <c r="E51" s="118"/>
      <c r="F51" s="118">
        <v>0</v>
      </c>
      <c r="G51" s="118">
        <v>0</v>
      </c>
      <c r="H51" s="17">
        <f t="shared" si="0"/>
        <v>0</v>
      </c>
      <c r="I51" s="75"/>
      <c r="J51" s="75">
        <v>4948.929999999999</v>
      </c>
      <c r="K51" s="76">
        <v>4447.27</v>
      </c>
      <c r="M51" s="75"/>
    </row>
    <row r="52" spans="1:13" ht="13.5" thickBot="1">
      <c r="A52" s="18" t="s">
        <v>99</v>
      </c>
      <c r="B52" s="19" t="s">
        <v>100</v>
      </c>
      <c r="C52" s="34">
        <v>6654.04</v>
      </c>
      <c r="D52" s="34">
        <v>0</v>
      </c>
      <c r="E52" s="34"/>
      <c r="F52" s="34">
        <v>394.82</v>
      </c>
      <c r="G52" s="34">
        <v>0</v>
      </c>
      <c r="H52" s="17">
        <f t="shared" si="0"/>
        <v>7048.86</v>
      </c>
      <c r="J52" s="105">
        <v>6918.310000000001</v>
      </c>
      <c r="K52" s="106">
        <v>6241.22</v>
      </c>
      <c r="M52" s="105"/>
    </row>
    <row r="53" spans="1:13" ht="13.5" thickBot="1">
      <c r="A53" s="18" t="s">
        <v>101</v>
      </c>
      <c r="B53" s="19" t="s">
        <v>102</v>
      </c>
      <c r="C53" s="119">
        <v>285924.69</v>
      </c>
      <c r="D53" s="119">
        <v>980.34</v>
      </c>
      <c r="E53" s="119"/>
      <c r="F53" s="119">
        <v>76078.03000000009</v>
      </c>
      <c r="G53" s="119">
        <v>124054.39</v>
      </c>
      <c r="H53" s="17">
        <f t="shared" si="0"/>
        <v>487037.4500000001</v>
      </c>
      <c r="J53" s="105">
        <v>8718.32</v>
      </c>
      <c r="K53" s="106">
        <v>7633.08</v>
      </c>
      <c r="M53" s="105"/>
    </row>
    <row r="54" spans="1:13" ht="13.5" thickBot="1">
      <c r="A54" s="18" t="s">
        <v>103</v>
      </c>
      <c r="B54" s="19" t="s">
        <v>104</v>
      </c>
      <c r="C54" s="34">
        <v>232475.07</v>
      </c>
      <c r="D54" s="34">
        <v>326.78</v>
      </c>
      <c r="E54" s="34"/>
      <c r="F54" s="34">
        <v>15427.71000000001</v>
      </c>
      <c r="G54" s="34">
        <v>21868.82</v>
      </c>
      <c r="H54" s="17">
        <f t="shared" si="0"/>
        <v>270098.38</v>
      </c>
      <c r="J54" s="105">
        <v>94.41</v>
      </c>
      <c r="K54" s="106">
        <v>88.4</v>
      </c>
      <c r="M54" s="105"/>
    </row>
    <row r="55" spans="1:13" ht="13.5" thickBot="1">
      <c r="A55" s="18" t="s">
        <v>105</v>
      </c>
      <c r="B55" s="19" t="s">
        <v>106</v>
      </c>
      <c r="C55" s="118">
        <v>337852.62</v>
      </c>
      <c r="D55" s="34">
        <v>980.34</v>
      </c>
      <c r="E55" s="118"/>
      <c r="F55" s="119">
        <v>67128.27999999985</v>
      </c>
      <c r="G55" s="119">
        <v>128947.85</v>
      </c>
      <c r="H55" s="17">
        <f t="shared" si="0"/>
        <v>534909.0899999999</v>
      </c>
      <c r="J55" s="105">
        <v>3670.9</v>
      </c>
      <c r="K55" s="106">
        <v>3726.23</v>
      </c>
      <c r="M55" s="105"/>
    </row>
    <row r="56" spans="1:13" ht="13.5" thickBot="1">
      <c r="A56" s="18" t="s">
        <v>107</v>
      </c>
      <c r="B56" s="19" t="s">
        <v>108</v>
      </c>
      <c r="C56" s="34">
        <v>8877.69</v>
      </c>
      <c r="D56" s="34">
        <v>0</v>
      </c>
      <c r="E56" s="34"/>
      <c r="F56" s="34">
        <v>0</v>
      </c>
      <c r="G56" s="34">
        <v>0</v>
      </c>
      <c r="H56" s="17">
        <f t="shared" si="0"/>
        <v>8877.69</v>
      </c>
      <c r="J56" s="105">
        <v>1346.48</v>
      </c>
      <c r="K56" s="106">
        <v>1113.09</v>
      </c>
      <c r="M56" s="105"/>
    </row>
    <row r="57" spans="1:13" ht="13.5" thickBot="1">
      <c r="A57" s="18" t="s">
        <v>109</v>
      </c>
      <c r="B57" s="19" t="s">
        <v>110</v>
      </c>
      <c r="C57" s="118">
        <v>249889.51</v>
      </c>
      <c r="D57" s="118">
        <v>980.34</v>
      </c>
      <c r="E57" s="34"/>
      <c r="F57" s="34">
        <v>21547.58000000001</v>
      </c>
      <c r="G57" s="34">
        <v>89405.9</v>
      </c>
      <c r="H57" s="17">
        <f t="shared" si="0"/>
        <v>361823.32999999996</v>
      </c>
      <c r="J57" s="105">
        <v>0</v>
      </c>
      <c r="K57" s="106">
        <v>0</v>
      </c>
      <c r="M57" s="105"/>
    </row>
    <row r="58" spans="1:13" ht="13.5" thickBot="1">
      <c r="A58" s="18" t="s">
        <v>111</v>
      </c>
      <c r="B58" s="19" t="s">
        <v>112</v>
      </c>
      <c r="C58" s="34">
        <v>95451.78</v>
      </c>
      <c r="D58" s="34">
        <v>653.56</v>
      </c>
      <c r="E58" s="34"/>
      <c r="F58" s="34">
        <v>45213.129999999976</v>
      </c>
      <c r="G58" s="34">
        <v>55099.74</v>
      </c>
      <c r="H58" s="17">
        <f t="shared" si="0"/>
        <v>196418.20999999996</v>
      </c>
      <c r="J58" s="105">
        <v>460.31</v>
      </c>
      <c r="K58" s="106">
        <v>512.8</v>
      </c>
      <c r="M58" s="105"/>
    </row>
    <row r="59" spans="1:13" ht="13.5" thickBot="1">
      <c r="A59" s="18" t="s">
        <v>113</v>
      </c>
      <c r="B59" s="19" t="s">
        <v>114</v>
      </c>
      <c r="C59" s="118">
        <v>2909.64</v>
      </c>
      <c r="D59" s="34">
        <v>0</v>
      </c>
      <c r="E59" s="34"/>
      <c r="F59" s="34">
        <v>0</v>
      </c>
      <c r="G59" s="34">
        <v>0</v>
      </c>
      <c r="H59" s="17">
        <f t="shared" si="0"/>
        <v>2909.64</v>
      </c>
      <c r="J59" s="105">
        <v>896.59</v>
      </c>
      <c r="K59" s="106">
        <v>482.06</v>
      </c>
      <c r="M59" s="105"/>
    </row>
    <row r="60" spans="1:13" ht="13.5" thickBot="1">
      <c r="A60" s="18" t="s">
        <v>115</v>
      </c>
      <c r="B60" s="19" t="s">
        <v>116</v>
      </c>
      <c r="C60" s="34">
        <v>3542.42</v>
      </c>
      <c r="D60" s="34">
        <v>0</v>
      </c>
      <c r="E60" s="34"/>
      <c r="F60" s="34">
        <v>0</v>
      </c>
      <c r="G60" s="34">
        <v>0</v>
      </c>
      <c r="H60" s="17">
        <f t="shared" si="0"/>
        <v>3542.42</v>
      </c>
      <c r="J60" s="105">
        <v>535.64</v>
      </c>
      <c r="K60" s="106">
        <v>381.82</v>
      </c>
      <c r="M60" s="105"/>
    </row>
    <row r="61" spans="1:13" ht="13.5" thickBot="1">
      <c r="A61" s="18" t="s">
        <v>117</v>
      </c>
      <c r="B61" s="19" t="s">
        <v>118</v>
      </c>
      <c r="C61" s="34">
        <v>48122.72</v>
      </c>
      <c r="D61" s="34">
        <v>326.78</v>
      </c>
      <c r="E61" s="34"/>
      <c r="F61" s="34">
        <v>695.97</v>
      </c>
      <c r="G61" s="34">
        <v>219.39</v>
      </c>
      <c r="H61" s="17">
        <f t="shared" si="0"/>
        <v>49364.86</v>
      </c>
      <c r="J61" s="105">
        <v>1119.78</v>
      </c>
      <c r="K61" s="106">
        <v>1180.79</v>
      </c>
      <c r="M61" s="105"/>
    </row>
    <row r="62" spans="1:13" ht="13.5" thickBot="1">
      <c r="A62" s="24" t="s">
        <v>119</v>
      </c>
      <c r="B62" s="25" t="s">
        <v>120</v>
      </c>
      <c r="C62" s="34">
        <v>9104.15</v>
      </c>
      <c r="D62" s="34">
        <v>0</v>
      </c>
      <c r="E62" s="34"/>
      <c r="F62" s="34">
        <v>218.61</v>
      </c>
      <c r="G62" s="34">
        <v>0</v>
      </c>
      <c r="H62" s="17">
        <f t="shared" si="0"/>
        <v>9322.76</v>
      </c>
      <c r="J62" s="105">
        <v>737.38</v>
      </c>
      <c r="K62" s="106">
        <v>625.38</v>
      </c>
      <c r="M62" s="105"/>
    </row>
    <row r="63" spans="1:13" ht="13.5" thickBot="1">
      <c r="A63" s="26" t="s">
        <v>121</v>
      </c>
      <c r="B63" s="27" t="s">
        <v>122</v>
      </c>
      <c r="C63" s="34">
        <v>21150.08</v>
      </c>
      <c r="D63" s="34">
        <v>0</v>
      </c>
      <c r="E63" s="34"/>
      <c r="F63" s="34">
        <v>1255.3299999999995</v>
      </c>
      <c r="G63" s="34">
        <v>0</v>
      </c>
      <c r="H63" s="17">
        <f t="shared" si="0"/>
        <v>22405.41</v>
      </c>
      <c r="J63" s="105">
        <v>586.85</v>
      </c>
      <c r="K63" s="106">
        <v>350.3</v>
      </c>
      <c r="M63" s="105"/>
    </row>
    <row r="64" spans="1:13" ht="13.5" thickBot="1">
      <c r="A64" s="26" t="s">
        <v>123</v>
      </c>
      <c r="B64" s="27" t="s">
        <v>124</v>
      </c>
      <c r="C64" s="34">
        <v>10196.4</v>
      </c>
      <c r="D64" s="34">
        <v>0</v>
      </c>
      <c r="E64" s="34"/>
      <c r="F64" s="34">
        <v>71.80000000000001</v>
      </c>
      <c r="G64" s="34">
        <v>0</v>
      </c>
      <c r="H64" s="17">
        <f t="shared" si="0"/>
        <v>10268.199999999999</v>
      </c>
      <c r="J64" s="105">
        <v>3109.58</v>
      </c>
      <c r="K64" s="106">
        <v>2846.75</v>
      </c>
      <c r="M64" s="105"/>
    </row>
    <row r="65" spans="1:13" ht="13.5" thickBot="1">
      <c r="A65" s="26" t="s">
        <v>125</v>
      </c>
      <c r="B65" s="27" t="s">
        <v>126</v>
      </c>
      <c r="C65" s="34">
        <v>10458.75</v>
      </c>
      <c r="D65" s="34">
        <v>326.78</v>
      </c>
      <c r="E65" s="34"/>
      <c r="F65" s="34">
        <v>827.11</v>
      </c>
      <c r="G65" s="34">
        <v>140.01</v>
      </c>
      <c r="H65" s="17">
        <f t="shared" si="0"/>
        <v>11752.650000000001</v>
      </c>
      <c r="J65" s="105">
        <v>19.85</v>
      </c>
      <c r="K65" s="106">
        <v>10.58</v>
      </c>
      <c r="M65" s="105"/>
    </row>
    <row r="66" spans="1:13" s="76" customFormat="1" ht="13.5" thickBot="1">
      <c r="A66" s="77" t="s">
        <v>127</v>
      </c>
      <c r="B66" s="78" t="s">
        <v>128</v>
      </c>
      <c r="C66" s="119">
        <v>0</v>
      </c>
      <c r="D66" s="119">
        <v>0</v>
      </c>
      <c r="E66" s="119"/>
      <c r="F66" s="119">
        <v>0</v>
      </c>
      <c r="G66" s="119">
        <v>0</v>
      </c>
      <c r="H66" s="17">
        <f t="shared" si="0"/>
        <v>0</v>
      </c>
      <c r="I66" s="75"/>
      <c r="J66" s="75">
        <v>922.33</v>
      </c>
      <c r="K66" s="76">
        <v>887.39</v>
      </c>
      <c r="M66" s="75"/>
    </row>
    <row r="67" spans="1:13" ht="13.5" thickBot="1">
      <c r="A67" s="26" t="s">
        <v>129</v>
      </c>
      <c r="B67" s="27" t="s">
        <v>130</v>
      </c>
      <c r="C67" s="34">
        <v>44802.52</v>
      </c>
      <c r="D67" s="34">
        <v>326.78</v>
      </c>
      <c r="E67" s="34"/>
      <c r="F67" s="34">
        <v>3211.03</v>
      </c>
      <c r="G67" s="34">
        <v>443.48</v>
      </c>
      <c r="H67" s="17">
        <f t="shared" si="0"/>
        <v>48783.81</v>
      </c>
      <c r="J67" s="105">
        <v>118.84</v>
      </c>
      <c r="K67" s="106">
        <v>184.9</v>
      </c>
      <c r="M67" s="105"/>
    </row>
    <row r="68" spans="1:13" ht="13.5" thickBot="1">
      <c r="A68" s="26" t="s">
        <v>131</v>
      </c>
      <c r="B68" s="27" t="s">
        <v>132</v>
      </c>
      <c r="C68" s="34">
        <v>33463.28</v>
      </c>
      <c r="D68" s="34">
        <v>0</v>
      </c>
      <c r="E68" s="34"/>
      <c r="F68" s="34">
        <v>0</v>
      </c>
      <c r="G68" s="34">
        <v>10439.8</v>
      </c>
      <c r="H68" s="17">
        <f aca="true" t="shared" si="1" ref="H68:H88">C68+D68+E68+F68+G68</f>
        <v>43903.08</v>
      </c>
      <c r="J68" s="105">
        <v>411.25</v>
      </c>
      <c r="K68" s="106">
        <v>587.79</v>
      </c>
      <c r="M68" s="105"/>
    </row>
    <row r="69" spans="1:13" ht="13.5" thickBot="1">
      <c r="A69" s="28" t="s">
        <v>133</v>
      </c>
      <c r="B69" s="29" t="s">
        <v>134</v>
      </c>
      <c r="C69" s="34">
        <v>13433.77</v>
      </c>
      <c r="D69" s="119">
        <v>0</v>
      </c>
      <c r="E69" s="119"/>
      <c r="F69" s="119">
        <v>100.33999999999999</v>
      </c>
      <c r="G69" s="119">
        <v>0</v>
      </c>
      <c r="H69" s="17">
        <f t="shared" si="1"/>
        <v>13534.11</v>
      </c>
      <c r="J69" s="105">
        <v>143.28</v>
      </c>
      <c r="K69" s="106">
        <v>146.23</v>
      </c>
      <c r="M69" s="105"/>
    </row>
    <row r="70" spans="1:13" ht="13.5" thickBot="1">
      <c r="A70" s="28" t="s">
        <v>135</v>
      </c>
      <c r="B70" s="30" t="s">
        <v>136</v>
      </c>
      <c r="C70" s="120">
        <v>23994.5</v>
      </c>
      <c r="D70" s="34">
        <v>0</v>
      </c>
      <c r="E70" s="34"/>
      <c r="F70" s="34">
        <v>1075.4199999999998</v>
      </c>
      <c r="G70" s="34">
        <v>1784.74</v>
      </c>
      <c r="H70" s="17">
        <f t="shared" si="1"/>
        <v>26854.66</v>
      </c>
      <c r="J70" s="105">
        <v>503.43</v>
      </c>
      <c r="K70" s="106">
        <v>372.5</v>
      </c>
      <c r="M70" s="105"/>
    </row>
    <row r="71" spans="1:13" ht="13.5" thickBot="1">
      <c r="A71" s="26" t="s">
        <v>137</v>
      </c>
      <c r="B71" s="27" t="s">
        <v>138</v>
      </c>
      <c r="C71" s="34">
        <v>23224.23</v>
      </c>
      <c r="D71" s="34">
        <v>0</v>
      </c>
      <c r="E71" s="34"/>
      <c r="F71" s="34">
        <v>715.3900000000001</v>
      </c>
      <c r="G71" s="34">
        <v>10225.29</v>
      </c>
      <c r="H71" s="17">
        <f t="shared" si="1"/>
        <v>34164.91</v>
      </c>
      <c r="J71" s="105">
        <v>195.49</v>
      </c>
      <c r="K71" s="106">
        <v>242.19</v>
      </c>
      <c r="M71" s="105"/>
    </row>
    <row r="72" spans="1:13" ht="13.5" thickBot="1">
      <c r="A72" s="26" t="s">
        <v>139</v>
      </c>
      <c r="B72" s="27" t="s">
        <v>140</v>
      </c>
      <c r="C72" s="118">
        <v>35482.7</v>
      </c>
      <c r="D72" s="34">
        <v>0</v>
      </c>
      <c r="E72" s="34"/>
      <c r="F72" s="119">
        <v>1305.61</v>
      </c>
      <c r="G72" s="119">
        <v>0</v>
      </c>
      <c r="H72" s="17">
        <f t="shared" si="1"/>
        <v>36788.31</v>
      </c>
      <c r="J72" s="105">
        <v>975.61</v>
      </c>
      <c r="K72" s="106">
        <v>1354.85</v>
      </c>
      <c r="M72" s="105"/>
    </row>
    <row r="73" spans="1:13" ht="13.5" thickBot="1">
      <c r="A73" s="26" t="s">
        <v>141</v>
      </c>
      <c r="B73" s="27" t="s">
        <v>142</v>
      </c>
      <c r="C73" s="34">
        <v>44113.7</v>
      </c>
      <c r="D73" s="34">
        <v>0</v>
      </c>
      <c r="E73" s="34"/>
      <c r="F73" s="34">
        <v>3664.7999999999997</v>
      </c>
      <c r="G73" s="34">
        <v>5352.54</v>
      </c>
      <c r="H73" s="17">
        <f t="shared" si="1"/>
        <v>53131.04</v>
      </c>
      <c r="J73" s="105">
        <v>1136.65</v>
      </c>
      <c r="K73" s="106">
        <v>701.65</v>
      </c>
      <c r="M73" s="105"/>
    </row>
    <row r="74" spans="1:13" ht="13.5" thickBot="1">
      <c r="A74" s="26" t="s">
        <v>143</v>
      </c>
      <c r="B74" s="27" t="s">
        <v>144</v>
      </c>
      <c r="C74" s="34">
        <v>4885.8</v>
      </c>
      <c r="D74" s="34">
        <v>0</v>
      </c>
      <c r="E74" s="34"/>
      <c r="F74" s="34">
        <v>8262.14</v>
      </c>
      <c r="G74" s="34">
        <v>0</v>
      </c>
      <c r="H74" s="17">
        <f t="shared" si="1"/>
        <v>13147.939999999999</v>
      </c>
      <c r="J74" s="105">
        <v>1764.31</v>
      </c>
      <c r="K74" s="106">
        <v>1945.6</v>
      </c>
      <c r="M74" s="105"/>
    </row>
    <row r="75" spans="1:13" ht="13.5" thickBot="1">
      <c r="A75" s="26" t="s">
        <v>145</v>
      </c>
      <c r="B75" s="27" t="s">
        <v>146</v>
      </c>
      <c r="C75" s="118">
        <v>24695.71</v>
      </c>
      <c r="D75" s="118">
        <v>0</v>
      </c>
      <c r="E75" s="34"/>
      <c r="F75" s="34">
        <v>969.92</v>
      </c>
      <c r="G75" s="34">
        <v>0</v>
      </c>
      <c r="H75" s="17">
        <f t="shared" si="1"/>
        <v>25665.629999999997</v>
      </c>
      <c r="J75" s="105">
        <v>6336.430000000001</v>
      </c>
      <c r="K75" s="106">
        <v>5199.17</v>
      </c>
      <c r="M75" s="105"/>
    </row>
    <row r="76" spans="1:13" ht="13.5" thickBot="1">
      <c r="A76" s="31" t="s">
        <v>147</v>
      </c>
      <c r="B76" s="32" t="s">
        <v>148</v>
      </c>
      <c r="C76" s="34">
        <v>18612.41</v>
      </c>
      <c r="D76" s="34">
        <v>0</v>
      </c>
      <c r="E76" s="34"/>
      <c r="F76" s="34">
        <v>705.31</v>
      </c>
      <c r="G76" s="34">
        <v>0</v>
      </c>
      <c r="H76" s="17">
        <f t="shared" si="1"/>
        <v>19317.72</v>
      </c>
      <c r="J76" s="105">
        <v>1520.35</v>
      </c>
      <c r="K76" s="106">
        <v>1365.15</v>
      </c>
      <c r="M76" s="105"/>
    </row>
    <row r="77" spans="1:13" s="76" customFormat="1" ht="13.5" thickBot="1">
      <c r="A77" s="79" t="s">
        <v>149</v>
      </c>
      <c r="B77" s="80" t="s">
        <v>150</v>
      </c>
      <c r="C77" s="119">
        <v>0</v>
      </c>
      <c r="D77" s="119">
        <v>0</v>
      </c>
      <c r="E77" s="119"/>
      <c r="F77" s="119">
        <v>0</v>
      </c>
      <c r="G77" s="119">
        <v>0</v>
      </c>
      <c r="H77" s="17">
        <f t="shared" si="1"/>
        <v>0</v>
      </c>
      <c r="I77" s="75"/>
      <c r="J77" s="75">
        <v>0</v>
      </c>
      <c r="K77" s="76">
        <v>0</v>
      </c>
      <c r="M77" s="75"/>
    </row>
    <row r="78" spans="1:13" ht="13.5" thickBot="1">
      <c r="A78" s="31" t="s">
        <v>151</v>
      </c>
      <c r="B78" s="30" t="s">
        <v>152</v>
      </c>
      <c r="C78" s="34">
        <v>31841.38</v>
      </c>
      <c r="D78" s="34">
        <v>0</v>
      </c>
      <c r="E78" s="34"/>
      <c r="F78" s="34">
        <v>834.2000000000002</v>
      </c>
      <c r="G78" s="34">
        <v>3727.29</v>
      </c>
      <c r="H78" s="17">
        <f t="shared" si="1"/>
        <v>36402.87</v>
      </c>
      <c r="J78" s="105">
        <v>945.1999999999999</v>
      </c>
      <c r="K78" s="106">
        <v>902.72</v>
      </c>
      <c r="M78" s="105"/>
    </row>
    <row r="79" spans="1:13" ht="13.5" thickBot="1">
      <c r="A79" s="35" t="s">
        <v>153</v>
      </c>
      <c r="B79" s="36" t="s">
        <v>154</v>
      </c>
      <c r="C79" s="118">
        <v>162143.34</v>
      </c>
      <c r="D79" s="34">
        <v>653.56</v>
      </c>
      <c r="E79" s="34"/>
      <c r="F79" s="34">
        <v>7750.330000000004</v>
      </c>
      <c r="G79" s="34">
        <v>9748.94</v>
      </c>
      <c r="H79" s="17">
        <f t="shared" si="1"/>
        <v>180296.17</v>
      </c>
      <c r="J79" s="105">
        <v>477.84</v>
      </c>
      <c r="K79" s="106">
        <v>307.66</v>
      </c>
      <c r="M79" s="105"/>
    </row>
    <row r="80" spans="1:11" ht="13.5" thickBot="1">
      <c r="A80" s="37" t="s">
        <v>155</v>
      </c>
      <c r="B80" s="38" t="s">
        <v>156</v>
      </c>
      <c r="C80" s="34">
        <v>21416.88</v>
      </c>
      <c r="D80" s="34">
        <v>0</v>
      </c>
      <c r="E80" s="34"/>
      <c r="F80" s="34">
        <v>259.71000000000004</v>
      </c>
      <c r="G80" s="34">
        <v>0</v>
      </c>
      <c r="H80" s="17">
        <f t="shared" si="1"/>
        <v>21676.59</v>
      </c>
      <c r="J80" s="105">
        <v>504.87</v>
      </c>
      <c r="K80" s="106">
        <v>364.51</v>
      </c>
    </row>
    <row r="81" spans="1:11" s="76" customFormat="1" ht="13.5" thickBot="1">
      <c r="A81" s="115" t="s">
        <v>157</v>
      </c>
      <c r="B81" s="78" t="s">
        <v>158</v>
      </c>
      <c r="C81" s="34">
        <v>0</v>
      </c>
      <c r="D81" s="119">
        <v>0</v>
      </c>
      <c r="E81" s="119"/>
      <c r="F81" s="119">
        <v>0</v>
      </c>
      <c r="G81" s="119">
        <v>0</v>
      </c>
      <c r="H81" s="17">
        <f t="shared" si="1"/>
        <v>0</v>
      </c>
      <c r="I81" s="75"/>
      <c r="J81" s="75">
        <v>825.56</v>
      </c>
      <c r="K81" s="76">
        <v>683.28</v>
      </c>
    </row>
    <row r="82" spans="1:11" ht="13.5" thickBot="1">
      <c r="A82" s="41" t="s">
        <v>159</v>
      </c>
      <c r="B82" s="29" t="s">
        <v>160</v>
      </c>
      <c r="C82" s="120">
        <v>36941.26</v>
      </c>
      <c r="D82" s="34">
        <v>0</v>
      </c>
      <c r="E82" s="34"/>
      <c r="F82" s="34">
        <v>1838.1099999999988</v>
      </c>
      <c r="G82" s="34">
        <v>2208.43</v>
      </c>
      <c r="H82" s="17">
        <f t="shared" si="1"/>
        <v>40987.8</v>
      </c>
      <c r="J82" s="105">
        <v>439.64</v>
      </c>
      <c r="K82" s="106">
        <v>228.07</v>
      </c>
    </row>
    <row r="83" spans="1:11" ht="13.5" thickBot="1">
      <c r="A83" s="41" t="s">
        <v>161</v>
      </c>
      <c r="B83" s="42" t="s">
        <v>162</v>
      </c>
      <c r="C83" s="34">
        <v>12633.74</v>
      </c>
      <c r="D83" s="34">
        <v>0</v>
      </c>
      <c r="E83" s="34"/>
      <c r="F83" s="34">
        <v>347.93999999999994</v>
      </c>
      <c r="G83" s="34">
        <v>4177.2</v>
      </c>
      <c r="H83" s="17">
        <f t="shared" si="1"/>
        <v>17158.88</v>
      </c>
      <c r="J83" s="105">
        <v>0</v>
      </c>
      <c r="K83" s="106">
        <v>33.36</v>
      </c>
    </row>
    <row r="84" spans="1:11" ht="13.5" thickBot="1">
      <c r="A84" s="41" t="s">
        <v>163</v>
      </c>
      <c r="B84" s="43" t="s">
        <v>164</v>
      </c>
      <c r="C84" s="34">
        <v>11609.1</v>
      </c>
      <c r="D84" s="34">
        <v>0</v>
      </c>
      <c r="E84" s="34"/>
      <c r="F84" s="34">
        <v>1097.97</v>
      </c>
      <c r="G84" s="34">
        <v>0</v>
      </c>
      <c r="H84" s="17">
        <f t="shared" si="1"/>
        <v>12707.07</v>
      </c>
      <c r="J84" s="105">
        <v>170983.7</v>
      </c>
      <c r="K84" s="106">
        <v>155851.08</v>
      </c>
    </row>
    <row r="85" spans="1:10" ht="13.5" thickBot="1">
      <c r="A85" s="44" t="s">
        <v>165</v>
      </c>
      <c r="B85" s="45" t="s">
        <v>166</v>
      </c>
      <c r="C85" s="118">
        <v>15751.82</v>
      </c>
      <c r="D85" s="34">
        <v>0</v>
      </c>
      <c r="E85" s="34"/>
      <c r="F85" s="119">
        <v>656.2599999999999</v>
      </c>
      <c r="G85" s="119">
        <v>0</v>
      </c>
      <c r="H85" s="17">
        <f t="shared" si="1"/>
        <v>16408.079999999998</v>
      </c>
      <c r="J85" s="105"/>
    </row>
    <row r="86" spans="1:10" ht="13.5" thickBot="1">
      <c r="A86" s="44" t="s">
        <v>167</v>
      </c>
      <c r="B86" s="46" t="s">
        <v>168</v>
      </c>
      <c r="C86" s="34">
        <v>5157.06</v>
      </c>
      <c r="D86" s="34">
        <v>0</v>
      </c>
      <c r="E86" s="34"/>
      <c r="F86" s="34">
        <v>72.62</v>
      </c>
      <c r="G86" s="34">
        <v>0</v>
      </c>
      <c r="H86" s="17">
        <f t="shared" si="1"/>
        <v>5229.68</v>
      </c>
      <c r="J86" s="105"/>
    </row>
    <row r="87" spans="1:10" ht="13.5" thickBot="1">
      <c r="A87" s="44" t="s">
        <v>191</v>
      </c>
      <c r="B87" s="56" t="s">
        <v>192</v>
      </c>
      <c r="C87" s="121">
        <v>607.72</v>
      </c>
      <c r="D87" s="121">
        <v>0</v>
      </c>
      <c r="E87" s="121"/>
      <c r="F87" s="121">
        <v>69.4</v>
      </c>
      <c r="G87" s="121">
        <v>0</v>
      </c>
      <c r="H87" s="65">
        <f t="shared" si="1"/>
        <v>677.12</v>
      </c>
      <c r="J87" s="105"/>
    </row>
    <row r="88" spans="1:10" ht="13.5" thickBot="1">
      <c r="A88" s="50"/>
      <c r="B88" s="50" t="s">
        <v>169</v>
      </c>
      <c r="C88" s="122">
        <v>6738485.81</v>
      </c>
      <c r="D88" s="123">
        <v>16829.16</v>
      </c>
      <c r="E88" s="123"/>
      <c r="F88" s="123">
        <v>748340.02</v>
      </c>
      <c r="G88" s="123">
        <v>1611404.49</v>
      </c>
      <c r="H88" s="67">
        <f t="shared" si="1"/>
        <v>9115059.48</v>
      </c>
      <c r="J88" s="105"/>
    </row>
    <row r="90" ht="12.75">
      <c r="H90" s="105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2019-01-03T12:07:23Z</cp:lastPrinted>
  <dcterms:created xsi:type="dcterms:W3CDTF">1996-10-14T23:33:28Z</dcterms:created>
  <dcterms:modified xsi:type="dcterms:W3CDTF">2019-01-03T12:08:04Z</dcterms:modified>
  <cp:category/>
  <cp:version/>
  <cp:contentType/>
  <cp:contentStatus/>
</cp:coreProperties>
</file>