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1"/>
  </bookViews>
  <sheets>
    <sheet name="IAN.2020" sheetId="1" r:id="rId1"/>
    <sheet name="FEBR.2020" sheetId="2" r:id="rId2"/>
    <sheet name="MARTIE2020 " sheetId="3" r:id="rId3"/>
    <sheet name="APRILIE2020  " sheetId="4" r:id="rId4"/>
    <sheet name="MAI 2020" sheetId="5" r:id="rId5"/>
    <sheet name="IUNIE 2020" sheetId="6" r:id="rId6"/>
    <sheet name="IULIE 2020" sheetId="7" r:id="rId7"/>
    <sheet name="august)" sheetId="8" r:id="rId8"/>
    <sheet name="SEPTEMBRIE2020" sheetId="9" r:id="rId9"/>
    <sheet name="OCTOMBRIE2020" sheetId="10" r:id="rId10"/>
    <sheet name="NOIEMBRIE2020" sheetId="11" r:id="rId11"/>
    <sheet name="DECEMBRIE2020" sheetId="12" r:id="rId12"/>
  </sheets>
  <definedNames/>
  <calcPr fullCalcOnLoad="1"/>
</workbook>
</file>

<file path=xl/sharedStrings.xml><?xml version="1.0" encoding="utf-8"?>
<sst xmlns="http://schemas.openxmlformats.org/spreadsheetml/2006/main" count="460" uniqueCount="54">
  <si>
    <t>CASA DE ASIGURARI DE SANATATE OLT</t>
  </si>
  <si>
    <t>LUNA pentru care s-a platit</t>
  </si>
  <si>
    <t>COMP.+GRATUIT</t>
  </si>
  <si>
    <t>PENSMS 40%</t>
  </si>
  <si>
    <t>CV COMP.SI GRATUIT</t>
  </si>
  <si>
    <t>ADO</t>
  </si>
  <si>
    <t>INSULINA</t>
  </si>
  <si>
    <t>MIXT</t>
  </si>
  <si>
    <t>TOTAL DIABET</t>
  </si>
  <si>
    <t>ONCOLOGIE ACTV.CRT.</t>
  </si>
  <si>
    <t>ONCOLOGIE COST-VOLUM</t>
  </si>
  <si>
    <t>POSTTRANSPLANT</t>
  </si>
  <si>
    <t>MUCOVISCIDOZA</t>
  </si>
  <si>
    <t>SCLEROZA</t>
  </si>
  <si>
    <t>ANGIODEM</t>
  </si>
  <si>
    <t>TESTE COPII</t>
  </si>
  <si>
    <t>TESTE ADULTI</t>
  </si>
  <si>
    <t xml:space="preserve">TOTAL </t>
  </si>
  <si>
    <t>FIBROZA</t>
  </si>
  <si>
    <t>TOTAL</t>
  </si>
  <si>
    <t>PLATI FARMACII IANUARIE 2020</t>
  </si>
  <si>
    <t>SEPT.2019</t>
  </si>
  <si>
    <t>NOV.2019</t>
  </si>
  <si>
    <t>OCT.2019</t>
  </si>
  <si>
    <t>PLATI FARMACII FEBRUARIE 2020</t>
  </si>
  <si>
    <t>DEC.2019</t>
  </si>
  <si>
    <t>PLATI FARMACII MARTIE 2020</t>
  </si>
  <si>
    <t>IAN.2020</t>
  </si>
  <si>
    <t>PLATI FARMACII APRILIE 2020</t>
  </si>
  <si>
    <t>FEBR.2020</t>
  </si>
  <si>
    <t>PLATI FARMACII MAI 2020</t>
  </si>
  <si>
    <t>MARTIE 2020</t>
  </si>
  <si>
    <t>ANGIOEDEM</t>
  </si>
  <si>
    <t>PLATI FARMACII IUNIE 2020</t>
  </si>
  <si>
    <t>APRILIE 2020</t>
  </si>
  <si>
    <t>PLATI FARMACII IULIE 2020</t>
  </si>
  <si>
    <t>DIF.MARTIE 2020</t>
  </si>
  <si>
    <t>MAI 2020</t>
  </si>
  <si>
    <t>PLATI FARMACII AUGUST 2020</t>
  </si>
  <si>
    <t>IUNIE 2020</t>
  </si>
  <si>
    <t>PLATI FARMACII SEPTEMBRIE 2020</t>
  </si>
  <si>
    <t>IULIE 2020</t>
  </si>
  <si>
    <t>LIMFA</t>
  </si>
  <si>
    <t>PLATI FARMACII OCTOMBRIE 2020</t>
  </si>
  <si>
    <t>IULIE 2020partial</t>
  </si>
  <si>
    <t>AUGUST 2020</t>
  </si>
  <si>
    <t>MAI 2020 IUNIE 2020</t>
  </si>
  <si>
    <t>PLATI FARMACII NOIEMBRIE 2020</t>
  </si>
  <si>
    <t>SEPTEMBRIE 2020</t>
  </si>
  <si>
    <t>AUG. 2020</t>
  </si>
  <si>
    <t>iunie,iulie,aug.</t>
  </si>
  <si>
    <t>PLATI FARMACII DECEMBRIE 2020</t>
  </si>
  <si>
    <t>SEPT. 2020</t>
  </si>
  <si>
    <t>OCTOMBRIE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</si>
</sst>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" fontId="3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" fontId="2" fillId="0" borderId="8" xfId="0" applyNumberFormat="1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5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O13" sqref="O13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8.57421875" style="4" customWidth="1"/>
    <col min="4" max="4" width="7.8515625" style="4" customWidth="1"/>
    <col min="5" max="5" width="9.7109375" style="4" customWidth="1"/>
    <col min="6" max="6" width="9.00390625" style="4" customWidth="1"/>
    <col min="7" max="7" width="10.28125" style="4" customWidth="1"/>
    <col min="8" max="8" width="10.00390625" style="4" customWidth="1"/>
    <col min="9" max="9" width="9.421875" style="4" customWidth="1"/>
    <col min="10" max="10" width="8.28125" style="4" customWidth="1"/>
    <col min="11" max="11" width="8.421875" style="4" customWidth="1"/>
    <col min="12" max="13" width="8.28125" style="4" customWidth="1"/>
    <col min="14" max="14" width="8.710937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20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18</v>
      </c>
      <c r="P9" s="7" t="s">
        <v>15</v>
      </c>
      <c r="Q9" s="8" t="s">
        <v>16</v>
      </c>
      <c r="R9" s="29" t="s">
        <v>19</v>
      </c>
    </row>
    <row r="10" spans="1:18" ht="34.5" customHeight="1">
      <c r="A10" s="1" t="s">
        <v>21</v>
      </c>
      <c r="B10" s="33">
        <v>6610000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0"/>
    </row>
    <row r="11" spans="1:18" ht="33" customHeight="1">
      <c r="A11" s="1" t="s">
        <v>22</v>
      </c>
      <c r="B11" s="13"/>
      <c r="C11" s="9">
        <v>210340.93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1"/>
    </row>
    <row r="12" spans="1:18" ht="12" customHeight="1">
      <c r="A12" s="1" t="s">
        <v>23</v>
      </c>
      <c r="B12" s="13"/>
      <c r="C12" s="9"/>
      <c r="D12" s="14">
        <v>32024.43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1"/>
    </row>
    <row r="13" spans="1:18" ht="12" customHeight="1">
      <c r="A13" s="1" t="s">
        <v>23</v>
      </c>
      <c r="B13" s="13"/>
      <c r="C13" s="9"/>
      <c r="D13" s="14"/>
      <c r="E13" s="15">
        <v>1130433.52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1"/>
    </row>
    <row r="14" spans="1:18" ht="12" customHeight="1">
      <c r="A14" s="1" t="s">
        <v>23</v>
      </c>
      <c r="B14" s="13"/>
      <c r="C14" s="9"/>
      <c r="D14" s="14"/>
      <c r="E14" s="15"/>
      <c r="F14" s="11">
        <v>158708.91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31"/>
    </row>
    <row r="15" spans="1:18" ht="12" customHeight="1">
      <c r="A15" s="1" t="s">
        <v>23</v>
      </c>
      <c r="B15" s="13"/>
      <c r="C15" s="9"/>
      <c r="D15" s="14"/>
      <c r="E15" s="15"/>
      <c r="F15" s="11"/>
      <c r="G15" s="11">
        <v>1022857.57</v>
      </c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31"/>
    </row>
    <row r="16" spans="1:18" ht="12" customHeight="1">
      <c r="A16" s="1" t="s">
        <v>23</v>
      </c>
      <c r="B16" s="13"/>
      <c r="C16" s="9"/>
      <c r="D16" s="14"/>
      <c r="E16" s="15"/>
      <c r="F16" s="11"/>
      <c r="G16" s="11"/>
      <c r="H16" s="11"/>
      <c r="I16" s="11">
        <v>536353.02</v>
      </c>
      <c r="J16" s="11"/>
      <c r="K16" s="11"/>
      <c r="L16" s="11"/>
      <c r="M16" s="11"/>
      <c r="N16" s="11"/>
      <c r="O16" s="11"/>
      <c r="P16" s="11"/>
      <c r="Q16" s="12"/>
      <c r="R16" s="31"/>
    </row>
    <row r="17" spans="1:18" ht="15" customHeight="1">
      <c r="A17" s="1" t="s">
        <v>23</v>
      </c>
      <c r="B17" s="14"/>
      <c r="C17" s="14"/>
      <c r="D17" s="14"/>
      <c r="E17" s="15"/>
      <c r="F17" s="16"/>
      <c r="G17" s="16"/>
      <c r="H17" s="16"/>
      <c r="I17" s="16"/>
      <c r="J17" s="16">
        <v>90545.65</v>
      </c>
      <c r="K17" s="16">
        <v>65561.92</v>
      </c>
      <c r="L17" s="16"/>
      <c r="M17" s="16"/>
      <c r="N17" s="16"/>
      <c r="O17" s="16"/>
      <c r="P17" s="16"/>
      <c r="Q17" s="17"/>
      <c r="R17" s="31"/>
    </row>
    <row r="18" spans="1:18" ht="15" customHeight="1">
      <c r="A18" s="1" t="s">
        <v>23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22925.6+3040.38</f>
        <v>25965.98</v>
      </c>
      <c r="M18" s="16"/>
      <c r="N18" s="16"/>
      <c r="O18" s="16"/>
      <c r="P18" s="16"/>
      <c r="Q18" s="17"/>
      <c r="R18" s="31"/>
    </row>
    <row r="19" spans="1:18" ht="15" customHeight="1">
      <c r="A19" s="1" t="s">
        <v>23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3515.44</v>
      </c>
      <c r="N19" s="16"/>
      <c r="O19" s="16"/>
      <c r="P19" s="16"/>
      <c r="Q19" s="17"/>
      <c r="R19" s="31"/>
    </row>
    <row r="20" spans="1:18" ht="11.25">
      <c r="A20" s="1" t="s">
        <v>23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90520.56</v>
      </c>
      <c r="O20" s="16"/>
      <c r="P20" s="16"/>
      <c r="Q20" s="17"/>
      <c r="R20" s="31"/>
    </row>
    <row r="21" spans="1:18" ht="11.25" hidden="1">
      <c r="A21" s="1" t="s">
        <v>23</v>
      </c>
      <c r="B21" s="14"/>
      <c r="C21" s="14"/>
      <c r="D21" s="14"/>
      <c r="E21" s="15"/>
      <c r="F21" s="16"/>
      <c r="G21" s="16"/>
      <c r="H21" s="16"/>
      <c r="I21" s="15"/>
      <c r="J21" s="15"/>
      <c r="K21" s="15"/>
      <c r="L21" s="15"/>
      <c r="M21" s="15"/>
      <c r="N21" s="15"/>
      <c r="O21" s="15"/>
      <c r="P21" s="15"/>
      <c r="Q21" s="18"/>
      <c r="R21" s="31"/>
    </row>
    <row r="22" spans="1:18" ht="12" customHeight="1" hidden="1">
      <c r="A22" s="1" t="s">
        <v>23</v>
      </c>
      <c r="B22" s="14"/>
      <c r="C22" s="14"/>
      <c r="D22" s="14"/>
      <c r="E22" s="15"/>
      <c r="F22" s="15"/>
      <c r="G22" s="15"/>
      <c r="H22" s="16"/>
      <c r="I22" s="19"/>
      <c r="J22" s="19"/>
      <c r="K22" s="19"/>
      <c r="L22" s="19"/>
      <c r="M22" s="19"/>
      <c r="N22" s="19"/>
      <c r="O22" s="19"/>
      <c r="P22" s="19"/>
      <c r="Q22" s="20"/>
      <c r="R22" s="31"/>
    </row>
    <row r="23" spans="1:18" ht="15" customHeight="1" hidden="1">
      <c r="A23" s="1" t="s">
        <v>23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1"/>
    </row>
    <row r="24" spans="1:18" ht="15" customHeight="1">
      <c r="A24" s="1" t="s">
        <v>23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34"/>
      <c r="O24" s="34">
        <v>10338.57</v>
      </c>
      <c r="P24" s="19"/>
      <c r="Q24" s="20"/>
      <c r="R24" s="31"/>
    </row>
    <row r="25" spans="1:18" ht="15" customHeight="1">
      <c r="A25" s="1" t="s">
        <v>23</v>
      </c>
      <c r="B25" s="14"/>
      <c r="C25" s="14"/>
      <c r="D25" s="14"/>
      <c r="E25" s="15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15">
        <v>5760</v>
      </c>
      <c r="Q25" s="18"/>
      <c r="R25" s="31"/>
    </row>
    <row r="26" spans="1:18" ht="12" thickBot="1">
      <c r="A26" s="1" t="s">
        <v>23</v>
      </c>
      <c r="B26" s="14"/>
      <c r="C26" s="14"/>
      <c r="D26" s="14"/>
      <c r="E26" s="15"/>
      <c r="F26" s="15"/>
      <c r="G26" s="15"/>
      <c r="H26" s="16"/>
      <c r="I26" s="19"/>
      <c r="J26" s="19"/>
      <c r="K26" s="19"/>
      <c r="L26" s="19"/>
      <c r="M26" s="19"/>
      <c r="N26" s="19"/>
      <c r="O26" s="19"/>
      <c r="P26" s="19"/>
      <c r="Q26" s="21">
        <v>154314.18</v>
      </c>
      <c r="R26" s="31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1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1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1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1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1"/>
    </row>
    <row r="32" spans="1:18" ht="12" thickBot="1">
      <c r="A32" s="26" t="s">
        <v>17</v>
      </c>
      <c r="B32" s="27">
        <f aca="true" t="shared" si="0" ref="B32:G32">SUM(B10:B31)</f>
        <v>6610000</v>
      </c>
      <c r="C32" s="28">
        <f t="shared" si="0"/>
        <v>210340.93</v>
      </c>
      <c r="D32" s="28">
        <f t="shared" si="0"/>
        <v>32024.43</v>
      </c>
      <c r="E32" s="28">
        <f t="shared" si="0"/>
        <v>1130433.52</v>
      </c>
      <c r="F32" s="28">
        <f t="shared" si="0"/>
        <v>158708.91</v>
      </c>
      <c r="G32" s="28">
        <f t="shared" si="0"/>
        <v>1022857.57</v>
      </c>
      <c r="H32" s="7">
        <f>E32+F32+G32</f>
        <v>2312000</v>
      </c>
      <c r="I32" s="7">
        <f aca="true" t="shared" si="1" ref="I32:Q32">SUM(I10:I31)</f>
        <v>536353.02</v>
      </c>
      <c r="J32" s="7">
        <f t="shared" si="1"/>
        <v>90545.65</v>
      </c>
      <c r="K32" s="7">
        <f t="shared" si="1"/>
        <v>65561.92</v>
      </c>
      <c r="L32" s="7">
        <f t="shared" si="1"/>
        <v>25965.98</v>
      </c>
      <c r="M32" s="7">
        <f t="shared" si="1"/>
        <v>3515.44</v>
      </c>
      <c r="N32" s="7">
        <f t="shared" si="1"/>
        <v>90520.56</v>
      </c>
      <c r="O32" s="7">
        <f t="shared" si="1"/>
        <v>10338.57</v>
      </c>
      <c r="P32" s="7">
        <f t="shared" si="1"/>
        <v>5760</v>
      </c>
      <c r="Q32" s="8">
        <f t="shared" si="1"/>
        <v>154314.18</v>
      </c>
      <c r="R32" s="32">
        <f>B32+C32+D32+H32+I32+J32+K32+L32+M32+N32+O32+P32+Q32</f>
        <v>10147240.68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1.25">
      <c r="H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">
      <selection activeCell="I41" sqref="I41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8.140625" style="4" customWidth="1"/>
    <col min="5" max="5" width="10.140625" style="4" customWidth="1"/>
    <col min="6" max="6" width="8.7109375" style="4" customWidth="1"/>
    <col min="7" max="7" width="9.8515625" style="4" customWidth="1"/>
    <col min="8" max="8" width="9.7109375" style="4" customWidth="1"/>
    <col min="9" max="9" width="9.421875" style="4" customWidth="1"/>
    <col min="10" max="10" width="8.140625" style="4" customWidth="1"/>
    <col min="11" max="11" width="8.421875" style="4" customWidth="1"/>
    <col min="12" max="13" width="8.28125" style="4" customWidth="1"/>
    <col min="14" max="14" width="8.57421875" style="4" customWidth="1"/>
    <col min="15" max="16" width="8.28125" style="4" customWidth="1"/>
    <col min="17" max="17" width="7.28125" style="4" customWidth="1"/>
    <col min="18" max="18" width="8.7109375" style="4" customWidth="1"/>
    <col min="19" max="19" width="10.8515625" style="4" hidden="1" customWidth="1"/>
    <col min="20" max="16384" width="9.140625" style="4" customWidth="1"/>
  </cols>
  <sheetData>
    <row r="4" spans="1:18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1.25">
      <c r="B5" s="3"/>
      <c r="C5" s="5" t="s">
        <v>43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42</v>
      </c>
      <c r="Q9" s="7" t="s">
        <v>15</v>
      </c>
      <c r="R9" s="8" t="s">
        <v>16</v>
      </c>
      <c r="S9" s="37" t="s">
        <v>19</v>
      </c>
    </row>
    <row r="10" spans="1:19" ht="34.5" customHeight="1">
      <c r="A10" s="1" t="s">
        <v>44</v>
      </c>
      <c r="B10" s="33">
        <v>4608450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38"/>
    </row>
    <row r="11" spans="1:19" ht="18.75" customHeight="1">
      <c r="A11" s="1" t="s">
        <v>45</v>
      </c>
      <c r="B11" s="13"/>
      <c r="C11" s="9">
        <v>199313.23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36"/>
    </row>
    <row r="12" spans="1:19" ht="12" customHeight="1">
      <c r="A12" s="1" t="s">
        <v>41</v>
      </c>
      <c r="B12" s="13"/>
      <c r="C12" s="9"/>
      <c r="D12" s="14">
        <v>62279.45</v>
      </c>
      <c r="E12" s="15">
        <v>1365429.32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36"/>
    </row>
    <row r="13" spans="1:19" ht="12" customHeight="1">
      <c r="A13" s="1" t="s">
        <v>41</v>
      </c>
      <c r="B13" s="13"/>
      <c r="C13" s="9"/>
      <c r="D13" s="14"/>
      <c r="F13" s="4">
        <v>146832.5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6"/>
    </row>
    <row r="14" spans="1:19" ht="12" customHeight="1">
      <c r="A14" s="1" t="s">
        <v>41</v>
      </c>
      <c r="B14" s="13"/>
      <c r="C14" s="9"/>
      <c r="D14" s="14"/>
      <c r="F14" s="15"/>
      <c r="G14" s="11">
        <v>956845.17</v>
      </c>
      <c r="H14" s="11"/>
      <c r="I14" s="11"/>
      <c r="J14" s="16"/>
      <c r="K14" s="16"/>
      <c r="L14" s="16"/>
      <c r="M14" s="16"/>
      <c r="N14" s="16"/>
      <c r="O14" s="16"/>
      <c r="P14" s="16"/>
      <c r="Q14" s="16"/>
      <c r="R14" s="17"/>
      <c r="S14" s="36"/>
    </row>
    <row r="15" spans="1:19" ht="12" customHeight="1">
      <c r="A15" s="1" t="s">
        <v>41</v>
      </c>
      <c r="B15" s="13"/>
      <c r="C15" s="9"/>
      <c r="D15" s="14"/>
      <c r="E15" s="15"/>
      <c r="F15" s="15"/>
      <c r="G15" s="11"/>
      <c r="H15" s="11"/>
      <c r="I15" s="11">
        <v>514188.66</v>
      </c>
      <c r="J15" s="19"/>
      <c r="K15" s="19"/>
      <c r="L15" s="19"/>
      <c r="M15" s="19"/>
      <c r="N15" s="19"/>
      <c r="O15" s="19"/>
      <c r="P15" s="19"/>
      <c r="Q15" s="19"/>
      <c r="R15" s="20"/>
      <c r="S15" s="36"/>
    </row>
    <row r="16" spans="1:19" ht="12" customHeight="1">
      <c r="A16" s="1" t="s">
        <v>41</v>
      </c>
      <c r="B16" s="13"/>
      <c r="C16" s="9"/>
      <c r="D16" s="14"/>
      <c r="E16" s="15"/>
      <c r="F16" s="11"/>
      <c r="G16" s="11"/>
      <c r="H16" s="11"/>
      <c r="I16" s="11"/>
      <c r="J16" s="16">
        <v>67552.72</v>
      </c>
      <c r="K16" s="16"/>
      <c r="L16" s="16"/>
      <c r="M16" s="16"/>
      <c r="N16" s="16"/>
      <c r="O16" s="16"/>
      <c r="P16" s="16"/>
      <c r="Q16" s="16"/>
      <c r="R16" s="17"/>
      <c r="S16" s="36"/>
    </row>
    <row r="17" spans="1:19" ht="15" customHeight="1">
      <c r="A17" s="1" t="s">
        <v>41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87711.55</v>
      </c>
      <c r="L17" s="16"/>
      <c r="M17" s="16"/>
      <c r="N17" s="16"/>
      <c r="O17" s="16"/>
      <c r="P17" s="16"/>
      <c r="Q17" s="16"/>
      <c r="R17" s="17"/>
      <c r="S17" s="36"/>
    </row>
    <row r="18" spans="1:19" ht="15" customHeight="1">
      <c r="A18" s="1" t="s">
        <v>41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v>14714.29</v>
      </c>
      <c r="M18" s="16"/>
      <c r="N18" s="16"/>
      <c r="O18" s="16"/>
      <c r="P18" s="16"/>
      <c r="Q18" s="16"/>
      <c r="R18" s="17"/>
      <c r="S18" s="36"/>
    </row>
    <row r="19" spans="1:19" ht="15" customHeight="1">
      <c r="A19" s="1" t="s">
        <v>41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1762.04</v>
      </c>
      <c r="N19" s="16"/>
      <c r="O19" s="16"/>
      <c r="P19" s="16"/>
      <c r="Q19" s="16"/>
      <c r="R19" s="17"/>
      <c r="S19" s="36"/>
    </row>
    <row r="20" spans="1:19" ht="11.25">
      <c r="A20" s="1" t="s">
        <v>41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67301.28</v>
      </c>
      <c r="O20" s="16"/>
      <c r="P20" s="16"/>
      <c r="Q20" s="16"/>
      <c r="R20" s="17"/>
      <c r="S20" s="36"/>
    </row>
    <row r="21" spans="1:19" ht="11.25" hidden="1">
      <c r="A21" s="1" t="s">
        <v>41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6"/>
      <c r="R21" s="17"/>
      <c r="S21" s="36"/>
    </row>
    <row r="22" spans="1:19" ht="12" customHeight="1" hidden="1">
      <c r="A22" s="1" t="s">
        <v>41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5"/>
      <c r="R22" s="18"/>
      <c r="S22" s="36"/>
    </row>
    <row r="23" spans="1:19" ht="15" customHeight="1" hidden="1">
      <c r="A23" s="1" t="s">
        <v>41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36"/>
    </row>
    <row r="24" spans="1:19" ht="15" customHeight="1">
      <c r="A24" s="1" t="s">
        <v>41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10376.35</v>
      </c>
      <c r="P24" s="19"/>
      <c r="Q24" s="19"/>
      <c r="R24" s="20"/>
      <c r="S24" s="36"/>
    </row>
    <row r="25" spans="1:19" ht="15" customHeight="1">
      <c r="A25" s="1" t="s">
        <v>41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34">
        <v>1091.52</v>
      </c>
      <c r="Q25" s="19">
        <v>5760</v>
      </c>
      <c r="R25" s="20">
        <v>134250</v>
      </c>
      <c r="S25" s="36"/>
    </row>
    <row r="26" spans="1:19" ht="12" thickBot="1">
      <c r="A26" s="1" t="s">
        <v>41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5"/>
      <c r="R26" s="18"/>
      <c r="S26" s="36"/>
    </row>
    <row r="27" spans="1:19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8"/>
      <c r="S27" s="36"/>
    </row>
    <row r="28" spans="1:19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8"/>
      <c r="S28" s="36"/>
    </row>
    <row r="29" spans="1:19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36"/>
    </row>
    <row r="30" spans="1:19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8"/>
      <c r="S30" s="36"/>
    </row>
    <row r="31" spans="1:19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36"/>
    </row>
    <row r="32" spans="1:19" ht="12" thickBot="1">
      <c r="A32" s="26" t="s">
        <v>17</v>
      </c>
      <c r="B32" s="27">
        <f aca="true" t="shared" si="0" ref="B32:G32">SUM(B10:B31)</f>
        <v>4608450</v>
      </c>
      <c r="C32" s="28">
        <f t="shared" si="0"/>
        <v>199313.23</v>
      </c>
      <c r="D32" s="28">
        <f t="shared" si="0"/>
        <v>62279.45</v>
      </c>
      <c r="E32" s="28">
        <f t="shared" si="0"/>
        <v>1365429.32</v>
      </c>
      <c r="F32" s="28">
        <f t="shared" si="0"/>
        <v>146832.5</v>
      </c>
      <c r="G32" s="28">
        <f t="shared" si="0"/>
        <v>956845.17</v>
      </c>
      <c r="H32" s="7">
        <f>E32+F32+G32</f>
        <v>2469106.99</v>
      </c>
      <c r="I32" s="7">
        <f aca="true" t="shared" si="1" ref="I32:O32">SUM(I10:I31)</f>
        <v>514188.66</v>
      </c>
      <c r="J32" s="7">
        <f t="shared" si="1"/>
        <v>67552.72</v>
      </c>
      <c r="K32" s="7">
        <f t="shared" si="1"/>
        <v>87711.55</v>
      </c>
      <c r="L32" s="7">
        <f t="shared" si="1"/>
        <v>14714.29</v>
      </c>
      <c r="M32" s="7">
        <f t="shared" si="1"/>
        <v>1762.04</v>
      </c>
      <c r="N32" s="7">
        <f t="shared" si="1"/>
        <v>67301.28</v>
      </c>
      <c r="O32" s="7">
        <f t="shared" si="1"/>
        <v>10376.35</v>
      </c>
      <c r="P32" s="7">
        <f>SUM(P20:P31)</f>
        <v>1091.52</v>
      </c>
      <c r="Q32" s="7">
        <f>SUM(Q10:Q31)</f>
        <v>5760</v>
      </c>
      <c r="R32" s="8">
        <f>SUM(R10:R31)</f>
        <v>134250</v>
      </c>
      <c r="S32" s="39">
        <f>B32+C32+D32+H32+I32+J32+K32+L32+M32+N32+O32+Q32+R32</f>
        <v>8242766.5600000005</v>
      </c>
    </row>
    <row r="33" spans="2:18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8:9" ht="11.25">
      <c r="H36" s="3"/>
      <c r="I36" s="3"/>
    </row>
    <row r="37" spans="6:19" ht="11.25">
      <c r="F37" s="3"/>
      <c r="G37" s="3"/>
      <c r="H37" s="3"/>
      <c r="K37" s="3"/>
      <c r="S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">
      <selection activeCell="C36" sqref="C36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8.140625" style="4" customWidth="1"/>
    <col min="5" max="5" width="10.140625" style="4" customWidth="1"/>
    <col min="6" max="6" width="8.7109375" style="4" customWidth="1"/>
    <col min="7" max="7" width="9.8515625" style="4" customWidth="1"/>
    <col min="8" max="8" width="9.7109375" style="4" customWidth="1"/>
    <col min="9" max="9" width="9.421875" style="4" customWidth="1"/>
    <col min="10" max="10" width="8.8515625" style="4" customWidth="1"/>
    <col min="11" max="11" width="8.421875" style="4" customWidth="1"/>
    <col min="12" max="13" width="8.28125" style="4" customWidth="1"/>
    <col min="14" max="14" width="8.57421875" style="4" customWidth="1"/>
    <col min="15" max="16" width="8.28125" style="4" customWidth="1"/>
    <col min="17" max="17" width="7.28125" style="4" customWidth="1"/>
    <col min="18" max="18" width="8.7109375" style="4" customWidth="1"/>
    <col min="19" max="19" width="10.8515625" style="4" hidden="1" customWidth="1"/>
    <col min="20" max="16384" width="9.140625" style="4" customWidth="1"/>
  </cols>
  <sheetData>
    <row r="4" spans="1:18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1.25">
      <c r="B5" s="3"/>
      <c r="C5" s="5" t="s">
        <v>47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42</v>
      </c>
      <c r="Q9" s="7" t="s">
        <v>15</v>
      </c>
      <c r="R9" s="8" t="s">
        <v>16</v>
      </c>
      <c r="S9" s="37" t="s">
        <v>19</v>
      </c>
    </row>
    <row r="10" spans="1:19" ht="18" customHeight="1">
      <c r="A10" s="1" t="s">
        <v>50</v>
      </c>
      <c r="B10" s="33"/>
      <c r="C10" s="9"/>
      <c r="D10" s="9">
        <v>91972.8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38"/>
    </row>
    <row r="11" spans="1:19" ht="18.75" customHeight="1">
      <c r="A11" s="1" t="s">
        <v>48</v>
      </c>
      <c r="B11" s="13"/>
      <c r="C11" s="9">
        <v>210059.48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36"/>
    </row>
    <row r="12" spans="1:19" ht="12" customHeight="1">
      <c r="A12" s="1" t="s">
        <v>49</v>
      </c>
      <c r="B12" s="13"/>
      <c r="C12" s="9"/>
      <c r="D12" s="14"/>
      <c r="E12" s="15">
        <v>1096911.04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36"/>
    </row>
    <row r="13" spans="1:19" ht="12" customHeight="1">
      <c r="A13" s="1" t="s">
        <v>49</v>
      </c>
      <c r="B13" s="13"/>
      <c r="C13" s="9"/>
      <c r="D13" s="14"/>
      <c r="F13" s="4">
        <v>141960.19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6"/>
    </row>
    <row r="14" spans="1:19" ht="12" customHeight="1">
      <c r="A14" s="1" t="s">
        <v>49</v>
      </c>
      <c r="B14" s="13"/>
      <c r="C14" s="9"/>
      <c r="D14" s="14"/>
      <c r="F14" s="15"/>
      <c r="G14" s="11">
        <v>1089820.42</v>
      </c>
      <c r="H14" s="11"/>
      <c r="I14" s="11"/>
      <c r="J14" s="16"/>
      <c r="K14" s="16"/>
      <c r="L14" s="16"/>
      <c r="M14" s="16"/>
      <c r="N14" s="16"/>
      <c r="O14" s="16"/>
      <c r="P14" s="16"/>
      <c r="Q14" s="16"/>
      <c r="R14" s="17"/>
      <c r="S14" s="36"/>
    </row>
    <row r="15" spans="1:19" ht="12" customHeight="1">
      <c r="A15" s="1" t="s">
        <v>49</v>
      </c>
      <c r="B15" s="13"/>
      <c r="C15" s="9"/>
      <c r="D15" s="14"/>
      <c r="E15" s="15"/>
      <c r="F15" s="15"/>
      <c r="G15" s="11"/>
      <c r="H15" s="11"/>
      <c r="I15" s="11">
        <v>516646.16</v>
      </c>
      <c r="J15" s="19"/>
      <c r="K15" s="19"/>
      <c r="L15" s="19"/>
      <c r="M15" s="19"/>
      <c r="N15" s="19"/>
      <c r="O15" s="19"/>
      <c r="P15" s="19"/>
      <c r="Q15" s="19"/>
      <c r="R15" s="20"/>
      <c r="S15" s="36"/>
    </row>
    <row r="16" spans="1:19" ht="12" customHeight="1">
      <c r="A16" s="1" t="s">
        <v>49</v>
      </c>
      <c r="B16" s="13"/>
      <c r="C16" s="9"/>
      <c r="D16" s="14"/>
      <c r="E16" s="15"/>
      <c r="F16" s="11"/>
      <c r="G16" s="11"/>
      <c r="H16" s="11"/>
      <c r="I16" s="11"/>
      <c r="J16" s="16">
        <v>109913.65</v>
      </c>
      <c r="K16" s="16"/>
      <c r="L16" s="16"/>
      <c r="M16" s="16"/>
      <c r="N16" s="16"/>
      <c r="O16" s="16"/>
      <c r="P16" s="16"/>
      <c r="Q16" s="16"/>
      <c r="R16" s="17"/>
      <c r="S16" s="36"/>
    </row>
    <row r="17" spans="1:19" ht="15" customHeight="1">
      <c r="A17" s="1" t="s">
        <v>49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53880</v>
      </c>
      <c r="L17" s="16"/>
      <c r="M17" s="16"/>
      <c r="N17" s="16"/>
      <c r="O17" s="16"/>
      <c r="P17" s="16"/>
      <c r="Q17" s="16"/>
      <c r="R17" s="17"/>
      <c r="S17" s="36"/>
    </row>
    <row r="18" spans="1:19" ht="15" customHeight="1">
      <c r="A18" s="1" t="s">
        <v>49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22114.24+9761.4</f>
        <v>31875.64</v>
      </c>
      <c r="M18" s="16"/>
      <c r="N18" s="16"/>
      <c r="O18" s="16"/>
      <c r="P18" s="16"/>
      <c r="Q18" s="16"/>
      <c r="R18" s="17"/>
      <c r="S18" s="36"/>
    </row>
    <row r="19" spans="1:19" ht="15" customHeight="1">
      <c r="A19" s="1" t="s">
        <v>49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1762.04</v>
      </c>
      <c r="N19" s="16"/>
      <c r="O19" s="16"/>
      <c r="P19" s="16"/>
      <c r="Q19" s="16"/>
      <c r="R19" s="17"/>
      <c r="S19" s="36"/>
    </row>
    <row r="20" spans="1:19" ht="11.25">
      <c r="A20" s="1" t="s">
        <v>49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112168.8</v>
      </c>
      <c r="O20" s="16"/>
      <c r="P20" s="16"/>
      <c r="Q20" s="16"/>
      <c r="R20" s="17"/>
      <c r="S20" s="36"/>
    </row>
    <row r="21" spans="1:19" ht="11.25" hidden="1">
      <c r="A21" s="1" t="s">
        <v>49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6"/>
      <c r="R21" s="17"/>
      <c r="S21" s="36"/>
    </row>
    <row r="22" spans="1:19" ht="12" customHeight="1" hidden="1">
      <c r="A22" s="1" t="s">
        <v>49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5"/>
      <c r="R22" s="18"/>
      <c r="S22" s="36"/>
    </row>
    <row r="23" spans="1:19" ht="15" customHeight="1" hidden="1">
      <c r="A23" s="1" t="s">
        <v>49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36"/>
    </row>
    <row r="24" spans="1:19" ht="15" customHeight="1">
      <c r="A24" s="1" t="s">
        <v>49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10376.35</v>
      </c>
      <c r="P24" s="19"/>
      <c r="Q24" s="19"/>
      <c r="R24" s="20"/>
      <c r="S24" s="36"/>
    </row>
    <row r="25" spans="1:19" ht="15" customHeight="1">
      <c r="A25" s="1" t="s">
        <v>49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34">
        <v>1637.28</v>
      </c>
      <c r="Q25" s="19">
        <v>9600</v>
      </c>
      <c r="R25" s="20">
        <v>147960</v>
      </c>
      <c r="S25" s="36"/>
    </row>
    <row r="26" spans="1:19" ht="12" thickBot="1">
      <c r="A26" s="1" t="s">
        <v>49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5"/>
      <c r="R26" s="18"/>
      <c r="S26" s="36"/>
    </row>
    <row r="27" spans="1:19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8"/>
      <c r="S27" s="36"/>
    </row>
    <row r="28" spans="1:19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8"/>
      <c r="S28" s="36"/>
    </row>
    <row r="29" spans="1:19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36"/>
    </row>
    <row r="30" spans="1:19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8"/>
      <c r="S30" s="36"/>
    </row>
    <row r="31" spans="1:19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36"/>
    </row>
    <row r="32" spans="1:19" ht="12" thickBot="1">
      <c r="A32" s="26" t="s">
        <v>17</v>
      </c>
      <c r="B32" s="27">
        <f aca="true" t="shared" si="0" ref="B32:G32">SUM(B10:B31)</f>
        <v>0</v>
      </c>
      <c r="C32" s="28">
        <f t="shared" si="0"/>
        <v>210059.48</v>
      </c>
      <c r="D32" s="28">
        <f t="shared" si="0"/>
        <v>91972.8</v>
      </c>
      <c r="E32" s="28">
        <f t="shared" si="0"/>
        <v>1096911.04</v>
      </c>
      <c r="F32" s="28">
        <f t="shared" si="0"/>
        <v>141960.19</v>
      </c>
      <c r="G32" s="28">
        <f t="shared" si="0"/>
        <v>1089820.42</v>
      </c>
      <c r="H32" s="7">
        <f>E32+F32+G32</f>
        <v>2328691.65</v>
      </c>
      <c r="I32" s="7">
        <f aca="true" t="shared" si="1" ref="I32:O32">SUM(I10:I31)</f>
        <v>516646.16</v>
      </c>
      <c r="J32" s="7">
        <f t="shared" si="1"/>
        <v>109913.65</v>
      </c>
      <c r="K32" s="7">
        <f t="shared" si="1"/>
        <v>53880</v>
      </c>
      <c r="L32" s="7">
        <f t="shared" si="1"/>
        <v>31875.64</v>
      </c>
      <c r="M32" s="7">
        <f t="shared" si="1"/>
        <v>1762.04</v>
      </c>
      <c r="N32" s="7">
        <f t="shared" si="1"/>
        <v>112168.8</v>
      </c>
      <c r="O32" s="7">
        <f t="shared" si="1"/>
        <v>10376.35</v>
      </c>
      <c r="P32" s="7">
        <f>SUM(P20:P31)</f>
        <v>1637.28</v>
      </c>
      <c r="Q32" s="7">
        <f>SUM(Q10:Q31)</f>
        <v>9600</v>
      </c>
      <c r="R32" s="8">
        <f>SUM(R10:R31)</f>
        <v>147960</v>
      </c>
      <c r="S32" s="39">
        <f>B32+C32+D32+H32+I32+J32+K32+L32+M32+N32+O32+Q32+R32</f>
        <v>3624906.57</v>
      </c>
    </row>
    <row r="33" spans="2:18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8:9" ht="11.25">
      <c r="H36" s="3"/>
      <c r="I36" s="3"/>
    </row>
    <row r="37" spans="6:19" ht="11.25">
      <c r="F37" s="3"/>
      <c r="G37" s="3">
        <f>C32+D32+H32+I32+J32+K32+L32+M32+N32+O32+P32+Q32+R32</f>
        <v>3626543.8499999996</v>
      </c>
      <c r="H37" s="3"/>
      <c r="K37" s="3"/>
      <c r="S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50"/>
  <sheetViews>
    <sheetView tabSelected="1" workbookViewId="0" topLeftCell="C4">
      <selection activeCell="I36" sqref="I36:I38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10.28125" style="4" customWidth="1"/>
    <col min="5" max="5" width="9.28125" style="4" customWidth="1"/>
    <col min="6" max="6" width="7.8515625" style="4" customWidth="1"/>
    <col min="7" max="7" width="8.00390625" style="4" customWidth="1"/>
    <col min="8" max="8" width="9.7109375" style="4" customWidth="1"/>
    <col min="9" max="9" width="9.421875" style="4" customWidth="1"/>
    <col min="10" max="10" width="10.00390625" style="4" customWidth="1"/>
    <col min="11" max="11" width="8.421875" style="4" customWidth="1"/>
    <col min="12" max="13" width="8.28125" style="4" customWidth="1"/>
    <col min="14" max="14" width="8.57421875" style="4" customWidth="1"/>
    <col min="15" max="16" width="8.28125" style="4" customWidth="1"/>
    <col min="17" max="17" width="7.28125" style="4" customWidth="1"/>
    <col min="18" max="18" width="8.7109375" style="4" customWidth="1"/>
    <col min="19" max="19" width="10.8515625" style="4" hidden="1" customWidth="1"/>
    <col min="20" max="16384" width="9.140625" style="4" customWidth="1"/>
  </cols>
  <sheetData>
    <row r="4" spans="1:18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1.25">
      <c r="B5" s="3"/>
      <c r="C5" s="5" t="s">
        <v>51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42</v>
      </c>
      <c r="Q9" s="7" t="s">
        <v>15</v>
      </c>
      <c r="R9" s="8" t="s">
        <v>16</v>
      </c>
      <c r="S9" s="37" t="s">
        <v>19</v>
      </c>
    </row>
    <row r="10" spans="1:19" ht="18" customHeight="1">
      <c r="A10" s="1" t="s">
        <v>48</v>
      </c>
      <c r="B10" s="33">
        <v>2530283.08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38"/>
    </row>
    <row r="11" spans="1:19" ht="18.75" customHeight="1">
      <c r="A11" s="1" t="s">
        <v>53</v>
      </c>
      <c r="B11" s="13"/>
      <c r="C11" s="9">
        <v>218536.81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36"/>
    </row>
    <row r="12" spans="1:19" ht="12" customHeight="1">
      <c r="A12" s="1" t="s">
        <v>52</v>
      </c>
      <c r="B12" s="13"/>
      <c r="C12" s="9"/>
      <c r="D12" s="14">
        <f>92934.53+9629.77</f>
        <v>102564.3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36"/>
    </row>
    <row r="13" spans="1:19" ht="12" customHeight="1">
      <c r="A13" s="1" t="s">
        <v>52</v>
      </c>
      <c r="B13" s="13"/>
      <c r="C13" s="9"/>
      <c r="D13" s="14"/>
      <c r="E13" s="4">
        <v>569800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6"/>
    </row>
    <row r="14" spans="1:19" ht="12" customHeight="1">
      <c r="A14" s="1" t="s">
        <v>52</v>
      </c>
      <c r="B14" s="13"/>
      <c r="C14" s="9"/>
      <c r="D14" s="14"/>
      <c r="F14" s="15">
        <v>0</v>
      </c>
      <c r="G14" s="11">
        <v>0</v>
      </c>
      <c r="H14" s="11"/>
      <c r="I14" s="11"/>
      <c r="J14" s="16"/>
      <c r="K14" s="16"/>
      <c r="L14" s="16"/>
      <c r="M14" s="16"/>
      <c r="N14" s="16"/>
      <c r="O14" s="16"/>
      <c r="P14" s="16"/>
      <c r="Q14" s="16"/>
      <c r="R14" s="17"/>
      <c r="S14" s="36"/>
    </row>
    <row r="15" spans="1:19" ht="12" customHeight="1">
      <c r="A15" s="1" t="s">
        <v>52</v>
      </c>
      <c r="B15" s="13"/>
      <c r="C15" s="9"/>
      <c r="D15" s="14"/>
      <c r="E15" s="15"/>
      <c r="F15" s="15"/>
      <c r="G15" s="11"/>
      <c r="H15" s="11"/>
      <c r="I15" s="11">
        <v>2216.95</v>
      </c>
      <c r="J15" s="19"/>
      <c r="K15" s="19"/>
      <c r="L15" s="19"/>
      <c r="M15" s="19"/>
      <c r="N15" s="19"/>
      <c r="O15" s="19"/>
      <c r="P15" s="19"/>
      <c r="Q15" s="19"/>
      <c r="R15" s="20"/>
      <c r="S15" s="36"/>
    </row>
    <row r="16" spans="1:19" ht="12" customHeight="1">
      <c r="A16" s="1" t="s">
        <v>52</v>
      </c>
      <c r="B16" s="13"/>
      <c r="C16" s="9"/>
      <c r="D16" s="14"/>
      <c r="E16" s="15"/>
      <c r="F16" s="11"/>
      <c r="G16" s="11"/>
      <c r="H16" s="11"/>
      <c r="I16" s="11"/>
      <c r="J16" s="16">
        <v>124766.9</v>
      </c>
      <c r="K16" s="16"/>
      <c r="L16" s="16"/>
      <c r="M16" s="16"/>
      <c r="N16" s="16"/>
      <c r="O16" s="16"/>
      <c r="P16" s="16"/>
      <c r="Q16" s="16"/>
      <c r="R16" s="17"/>
      <c r="S16" s="36"/>
    </row>
    <row r="17" spans="1:19" ht="15" customHeight="1">
      <c r="A17" s="1" t="s">
        <v>52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74200</v>
      </c>
      <c r="L17" s="16"/>
      <c r="M17" s="16"/>
      <c r="N17" s="16"/>
      <c r="O17" s="16"/>
      <c r="P17" s="16"/>
      <c r="Q17" s="16"/>
      <c r="R17" s="17"/>
      <c r="S17" s="36"/>
    </row>
    <row r="18" spans="1:19" ht="15" customHeight="1">
      <c r="A18" s="1" t="s">
        <v>52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9457.8</f>
        <v>9457.8</v>
      </c>
      <c r="M18" s="16"/>
      <c r="N18" s="16"/>
      <c r="O18" s="16"/>
      <c r="P18" s="16"/>
      <c r="Q18" s="16"/>
      <c r="R18" s="17"/>
      <c r="S18" s="36"/>
    </row>
    <row r="19" spans="1:19" ht="15" customHeight="1">
      <c r="A19" s="1" t="s">
        <v>52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2202.55</v>
      </c>
      <c r="N19" s="16"/>
      <c r="O19" s="16"/>
      <c r="P19" s="16"/>
      <c r="Q19" s="16"/>
      <c r="R19" s="17"/>
      <c r="S19" s="36"/>
    </row>
    <row r="20" spans="1:19" ht="11.25">
      <c r="A20" s="1" t="s">
        <v>52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89735.04</v>
      </c>
      <c r="O20" s="16"/>
      <c r="P20" s="16"/>
      <c r="Q20" s="16"/>
      <c r="R20" s="17"/>
      <c r="S20" s="36"/>
    </row>
    <row r="21" spans="1:19" ht="11.25" hidden="1">
      <c r="A21" s="1" t="s">
        <v>52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6"/>
      <c r="R21" s="17"/>
      <c r="S21" s="36"/>
    </row>
    <row r="22" spans="1:19" ht="12" customHeight="1" hidden="1">
      <c r="A22" s="1" t="s">
        <v>52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5"/>
      <c r="R22" s="18"/>
      <c r="S22" s="36"/>
    </row>
    <row r="23" spans="1:19" ht="15" customHeight="1" hidden="1">
      <c r="A23" s="1" t="s">
        <v>52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36"/>
    </row>
    <row r="24" spans="1:19" ht="15" customHeight="1">
      <c r="A24" s="1" t="s">
        <v>52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10376.35</v>
      </c>
      <c r="P24" s="19"/>
      <c r="Q24" s="19"/>
      <c r="R24" s="20"/>
      <c r="S24" s="36"/>
    </row>
    <row r="25" spans="1:19" ht="15" customHeight="1">
      <c r="A25" s="1" t="s">
        <v>52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34">
        <v>1637.28</v>
      </c>
      <c r="Q25" s="19"/>
      <c r="R25" s="20"/>
      <c r="S25" s="36"/>
    </row>
    <row r="26" spans="1:19" ht="12" thickBot="1">
      <c r="A26" s="1" t="s">
        <v>52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5">
        <v>8160</v>
      </c>
      <c r="R26" s="18"/>
      <c r="S26" s="36"/>
    </row>
    <row r="27" spans="1:19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8"/>
      <c r="S27" s="36"/>
    </row>
    <row r="28" spans="1:19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8"/>
      <c r="S28" s="36"/>
    </row>
    <row r="29" spans="1:19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36"/>
    </row>
    <row r="30" spans="1:19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8"/>
      <c r="S30" s="36"/>
    </row>
    <row r="31" spans="1:19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36"/>
    </row>
    <row r="32" spans="1:19" ht="12" thickBot="1">
      <c r="A32" s="26" t="s">
        <v>17</v>
      </c>
      <c r="B32" s="27">
        <f aca="true" t="shared" si="0" ref="B32:G32">SUM(B10:B31)</f>
        <v>2530283.08</v>
      </c>
      <c r="C32" s="28">
        <f t="shared" si="0"/>
        <v>218536.81</v>
      </c>
      <c r="D32" s="28">
        <f t="shared" si="0"/>
        <v>102564.3</v>
      </c>
      <c r="E32" s="28">
        <f t="shared" si="0"/>
        <v>569800</v>
      </c>
      <c r="F32" s="28">
        <f t="shared" si="0"/>
        <v>0</v>
      </c>
      <c r="G32" s="28">
        <f t="shared" si="0"/>
        <v>0</v>
      </c>
      <c r="H32" s="7">
        <f>E32+F32+G32</f>
        <v>569800</v>
      </c>
      <c r="I32" s="7">
        <f aca="true" t="shared" si="1" ref="I32:O32">SUM(I10:I31)</f>
        <v>2216.95</v>
      </c>
      <c r="J32" s="7">
        <f t="shared" si="1"/>
        <v>124766.9</v>
      </c>
      <c r="K32" s="7">
        <f t="shared" si="1"/>
        <v>74200</v>
      </c>
      <c r="L32" s="7">
        <f t="shared" si="1"/>
        <v>9457.8</v>
      </c>
      <c r="M32" s="7">
        <f t="shared" si="1"/>
        <v>2202.55</v>
      </c>
      <c r="N32" s="7">
        <f t="shared" si="1"/>
        <v>89735.04</v>
      </c>
      <c r="O32" s="7">
        <f t="shared" si="1"/>
        <v>10376.35</v>
      </c>
      <c r="P32" s="7">
        <f>SUM(P20:P31)</f>
        <v>1637.28</v>
      </c>
      <c r="Q32" s="7">
        <f>SUM(Q10:Q31)</f>
        <v>8160</v>
      </c>
      <c r="R32" s="8">
        <v>162984.13</v>
      </c>
      <c r="S32" s="39">
        <f>B32+C32+D32+H32+I32+J32+K32+L32+M32+N32+O32+Q32+R32</f>
        <v>3905283.9099999997</v>
      </c>
    </row>
    <row r="33" spans="2:18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8:9" ht="11.25">
      <c r="H36" s="3"/>
      <c r="I36" s="3"/>
    </row>
    <row r="37" spans="6:19" ht="11.25">
      <c r="F37" s="3"/>
      <c r="G37" s="3"/>
      <c r="H37" s="3"/>
      <c r="K37" s="3"/>
      <c r="S37" s="3"/>
    </row>
    <row r="38" spans="3:9" ht="11.25">
      <c r="C38" s="3"/>
      <c r="D38" s="3"/>
      <c r="E38" s="3"/>
      <c r="F38" s="3"/>
      <c r="G38" s="3"/>
      <c r="H38" s="3"/>
      <c r="I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K38" sqref="K38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8.57421875" style="4" customWidth="1"/>
    <col min="4" max="4" width="7.8515625" style="4" customWidth="1"/>
    <col min="5" max="5" width="9.7109375" style="4" customWidth="1"/>
    <col min="6" max="6" width="9.00390625" style="4" customWidth="1"/>
    <col min="7" max="7" width="9.7109375" style="4" customWidth="1"/>
    <col min="8" max="8" width="11.00390625" style="4" customWidth="1"/>
    <col min="9" max="9" width="9.421875" style="4" customWidth="1"/>
    <col min="10" max="10" width="8.28125" style="4" customWidth="1"/>
    <col min="11" max="11" width="8.421875" style="4" customWidth="1"/>
    <col min="12" max="13" width="8.28125" style="4" customWidth="1"/>
    <col min="14" max="14" width="8.710937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24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18</v>
      </c>
      <c r="P9" s="7" t="s">
        <v>15</v>
      </c>
      <c r="Q9" s="8" t="s">
        <v>16</v>
      </c>
      <c r="R9" s="29" t="s">
        <v>19</v>
      </c>
    </row>
    <row r="10" spans="1:18" ht="34.5" customHeight="1">
      <c r="A10" s="1" t="s">
        <v>23</v>
      </c>
      <c r="B10" s="33">
        <v>7497559.03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0"/>
    </row>
    <row r="11" spans="1:18" ht="33" customHeight="1">
      <c r="A11" s="1" t="s">
        <v>25</v>
      </c>
      <c r="B11" s="13"/>
      <c r="C11" s="9">
        <v>195000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1"/>
    </row>
    <row r="12" spans="1:18" ht="12" customHeight="1">
      <c r="A12" s="1" t="s">
        <v>22</v>
      </c>
      <c r="B12" s="13"/>
      <c r="C12" s="9"/>
      <c r="D12" s="14">
        <v>35140.47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1"/>
    </row>
    <row r="13" spans="1:18" ht="12" customHeight="1">
      <c r="A13" s="1" t="s">
        <v>22</v>
      </c>
      <c r="B13" s="13"/>
      <c r="C13" s="9"/>
      <c r="D13" s="14"/>
      <c r="E13" s="15">
        <v>870768.42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1"/>
    </row>
    <row r="14" spans="1:18" ht="12" customHeight="1">
      <c r="A14" s="1" t="s">
        <v>22</v>
      </c>
      <c r="B14" s="13"/>
      <c r="C14" s="9"/>
      <c r="D14" s="14"/>
      <c r="E14" s="15"/>
      <c r="F14" s="11">
        <v>153170.02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31"/>
    </row>
    <row r="15" spans="1:18" ht="12" customHeight="1">
      <c r="A15" s="1" t="s">
        <v>22</v>
      </c>
      <c r="B15" s="13"/>
      <c r="C15" s="9"/>
      <c r="D15" s="14"/>
      <c r="E15" s="15"/>
      <c r="F15" s="11"/>
      <c r="G15" s="11">
        <v>935636.1</v>
      </c>
      <c r="H15" s="11"/>
      <c r="I15" s="11">
        <v>474351.22</v>
      </c>
      <c r="R15" s="31"/>
    </row>
    <row r="16" spans="1:18" ht="12" customHeight="1">
      <c r="A16" s="1" t="s">
        <v>22</v>
      </c>
      <c r="B16" s="13"/>
      <c r="C16" s="9"/>
      <c r="D16" s="14"/>
      <c r="E16" s="15"/>
      <c r="F16" s="11"/>
      <c r="G16" s="11"/>
      <c r="H16" s="11"/>
      <c r="I16" s="11"/>
      <c r="J16" s="11">
        <v>37846.2</v>
      </c>
      <c r="K16" s="11"/>
      <c r="L16" s="11"/>
      <c r="M16" s="11"/>
      <c r="N16" s="11"/>
      <c r="O16" s="11"/>
      <c r="P16" s="11"/>
      <c r="Q16" s="12"/>
      <c r="R16" s="31"/>
    </row>
    <row r="17" spans="1:18" ht="15" customHeight="1">
      <c r="A17" s="1" t="s">
        <v>22</v>
      </c>
      <c r="B17" s="14"/>
      <c r="C17" s="14"/>
      <c r="D17" s="14"/>
      <c r="E17" s="15"/>
      <c r="F17" s="16"/>
      <c r="G17" s="16"/>
      <c r="H17" s="16"/>
      <c r="I17" s="16"/>
      <c r="J17" s="11"/>
      <c r="K17" s="11">
        <v>53245.82</v>
      </c>
      <c r="L17" s="11"/>
      <c r="M17" s="11"/>
      <c r="N17" s="11"/>
      <c r="O17" s="11"/>
      <c r="P17" s="11"/>
      <c r="Q17" s="12"/>
      <c r="R17" s="31"/>
    </row>
    <row r="18" spans="1:18" ht="15" customHeight="1">
      <c r="A18" s="1" t="s">
        <v>22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8842.88+6623.79</f>
        <v>15466.669999999998</v>
      </c>
      <c r="M18" s="16">
        <v>2197.15</v>
      </c>
      <c r="N18" s="16"/>
      <c r="O18" s="16"/>
      <c r="P18" s="16"/>
      <c r="Q18" s="17"/>
      <c r="R18" s="31"/>
    </row>
    <row r="19" spans="1:18" ht="15" customHeight="1">
      <c r="A19" s="1" t="s">
        <v>22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>
        <v>90520.56</v>
      </c>
      <c r="O19" s="16"/>
      <c r="P19" s="16"/>
      <c r="Q19" s="17"/>
      <c r="R19" s="31"/>
    </row>
    <row r="20" spans="1:18" ht="11.25">
      <c r="A20" s="1" t="s">
        <v>22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/>
      <c r="O20" s="16">
        <v>10338.57</v>
      </c>
      <c r="P20" s="16"/>
      <c r="Q20" s="17"/>
      <c r="R20" s="31"/>
    </row>
    <row r="21" spans="1:18" ht="11.25" hidden="1">
      <c r="A21" s="1" t="s">
        <v>22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>
        <v>8160</v>
      </c>
      <c r="Q21" s="17"/>
      <c r="R21" s="31"/>
    </row>
    <row r="22" spans="1:18" ht="12" customHeight="1" hidden="1">
      <c r="A22" s="1" t="s">
        <v>22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1"/>
    </row>
    <row r="23" spans="1:18" ht="15" customHeight="1" hidden="1">
      <c r="A23" s="1" t="s">
        <v>22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1"/>
    </row>
    <row r="24" spans="1:18" ht="15" customHeight="1">
      <c r="A24" s="1" t="s">
        <v>22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/>
      <c r="P24" s="19"/>
      <c r="Q24" s="20"/>
      <c r="R24" s="31"/>
    </row>
    <row r="25" spans="1:18" ht="15" customHeight="1">
      <c r="A25" s="1" t="s">
        <v>22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19"/>
      <c r="Q25" s="20">
        <v>138828</v>
      </c>
      <c r="R25" s="31"/>
    </row>
    <row r="26" spans="1:18" ht="12" thickBot="1">
      <c r="A26" s="1" t="s">
        <v>22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8"/>
      <c r="R26" s="31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1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1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1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1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1"/>
    </row>
    <row r="32" spans="1:18" ht="12" thickBot="1">
      <c r="A32" s="26" t="s">
        <v>17</v>
      </c>
      <c r="B32" s="27">
        <f aca="true" t="shared" si="0" ref="B32:G32">SUM(B10:B31)</f>
        <v>7497559.03</v>
      </c>
      <c r="C32" s="28">
        <f t="shared" si="0"/>
        <v>195000</v>
      </c>
      <c r="D32" s="28">
        <f t="shared" si="0"/>
        <v>35140.47</v>
      </c>
      <c r="E32" s="28">
        <f t="shared" si="0"/>
        <v>870768.42</v>
      </c>
      <c r="F32" s="28">
        <f t="shared" si="0"/>
        <v>153170.02</v>
      </c>
      <c r="G32" s="28">
        <f t="shared" si="0"/>
        <v>935636.1</v>
      </c>
      <c r="H32" s="7">
        <f>E32+F32+G32</f>
        <v>1959574.54</v>
      </c>
      <c r="I32" s="7">
        <f aca="true" t="shared" si="1" ref="I32:Q32">SUM(I10:I31)</f>
        <v>474351.22</v>
      </c>
      <c r="J32" s="7">
        <f t="shared" si="1"/>
        <v>37846.2</v>
      </c>
      <c r="K32" s="7">
        <f t="shared" si="1"/>
        <v>53245.82</v>
      </c>
      <c r="L32" s="7">
        <f t="shared" si="1"/>
        <v>15466.669999999998</v>
      </c>
      <c r="M32" s="7">
        <f t="shared" si="1"/>
        <v>2197.15</v>
      </c>
      <c r="N32" s="7">
        <f t="shared" si="1"/>
        <v>90520.56</v>
      </c>
      <c r="O32" s="7">
        <f t="shared" si="1"/>
        <v>10338.57</v>
      </c>
      <c r="P32" s="7">
        <f t="shared" si="1"/>
        <v>8160</v>
      </c>
      <c r="Q32" s="8">
        <f t="shared" si="1"/>
        <v>138828</v>
      </c>
      <c r="R32" s="32">
        <f>B32+C32+D32+H32+I32+J32+K32+L32+M32+N32+O32+P32+Q32</f>
        <v>10518228.23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1.25">
      <c r="H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H36" sqref="H36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8.57421875" style="4" customWidth="1"/>
    <col min="4" max="4" width="7.8515625" style="4" customWidth="1"/>
    <col min="5" max="5" width="9.7109375" style="4" customWidth="1"/>
    <col min="6" max="6" width="9.00390625" style="4" customWidth="1"/>
    <col min="7" max="7" width="9.7109375" style="4" customWidth="1"/>
    <col min="8" max="8" width="11.00390625" style="4" customWidth="1"/>
    <col min="9" max="9" width="9.421875" style="4" customWidth="1"/>
    <col min="10" max="10" width="10.421875" style="4" customWidth="1"/>
    <col min="11" max="11" width="8.421875" style="4" customWidth="1"/>
    <col min="12" max="13" width="8.28125" style="4" customWidth="1"/>
    <col min="14" max="14" width="8.710937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26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18</v>
      </c>
      <c r="P9" s="7" t="s">
        <v>15</v>
      </c>
      <c r="Q9" s="8" t="s">
        <v>16</v>
      </c>
      <c r="R9" s="29" t="s">
        <v>19</v>
      </c>
    </row>
    <row r="10" spans="1:18" ht="34.5" customHeight="1">
      <c r="A10" s="1" t="s">
        <v>22</v>
      </c>
      <c r="B10" s="33">
        <v>7096877.68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0"/>
    </row>
    <row r="11" spans="1:18" ht="33" customHeight="1">
      <c r="A11" s="1" t="s">
        <v>27</v>
      </c>
      <c r="B11" s="13"/>
      <c r="C11" s="9">
        <v>217693.58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1"/>
    </row>
    <row r="12" spans="1:18" ht="12" customHeight="1">
      <c r="A12" s="1" t="s">
        <v>25</v>
      </c>
      <c r="B12" s="13"/>
      <c r="C12" s="9"/>
      <c r="D12" s="14">
        <v>33179.77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1"/>
    </row>
    <row r="13" spans="1:18" ht="12" customHeight="1">
      <c r="A13" s="1" t="s">
        <v>25</v>
      </c>
      <c r="B13" s="13"/>
      <c r="C13" s="9"/>
      <c r="D13" s="14"/>
      <c r="E13" s="15">
        <v>1170024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1"/>
    </row>
    <row r="14" spans="1:18" ht="12" customHeight="1">
      <c r="A14" s="1" t="s">
        <v>25</v>
      </c>
      <c r="B14" s="13"/>
      <c r="C14" s="9"/>
      <c r="D14" s="14"/>
      <c r="E14" s="15"/>
      <c r="F14" s="11">
        <v>142026.76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6"/>
      <c r="R14" s="36"/>
    </row>
    <row r="15" spans="1:18" ht="12" customHeight="1">
      <c r="A15" s="1" t="s">
        <v>25</v>
      </c>
      <c r="B15" s="13"/>
      <c r="C15" s="9"/>
      <c r="D15" s="14"/>
      <c r="E15" s="15"/>
      <c r="F15" s="11"/>
      <c r="G15" s="11">
        <v>960072.72</v>
      </c>
      <c r="H15" s="11"/>
      <c r="I15" s="11">
        <v>605520.55</v>
      </c>
      <c r="J15" s="19"/>
      <c r="K15" s="19"/>
      <c r="L15" s="19"/>
      <c r="M15" s="19"/>
      <c r="N15" s="19"/>
      <c r="O15" s="19"/>
      <c r="P15" s="19"/>
      <c r="Q15" s="19"/>
      <c r="R15" s="36"/>
    </row>
    <row r="16" spans="1:18" ht="12" customHeight="1">
      <c r="A16" s="1" t="s">
        <v>25</v>
      </c>
      <c r="B16" s="13"/>
      <c r="C16" s="9"/>
      <c r="D16" s="14"/>
      <c r="E16" s="15"/>
      <c r="F16" s="11"/>
      <c r="G16" s="11"/>
      <c r="H16" s="11"/>
      <c r="I16" s="11"/>
      <c r="J16" s="16">
        <v>52699.46</v>
      </c>
      <c r="K16" s="16"/>
      <c r="L16" s="16"/>
      <c r="M16" s="16"/>
      <c r="N16" s="16"/>
      <c r="O16" s="16"/>
      <c r="P16" s="16"/>
      <c r="Q16" s="16"/>
      <c r="R16" s="36"/>
    </row>
    <row r="17" spans="1:18" ht="15" customHeight="1">
      <c r="A17" s="1" t="s">
        <v>25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60494.03</v>
      </c>
      <c r="L17" s="16"/>
      <c r="M17" s="16"/>
      <c r="N17" s="16"/>
      <c r="O17" s="16"/>
      <c r="P17" s="16"/>
      <c r="Q17" s="16"/>
      <c r="R17" s="36"/>
    </row>
    <row r="18" spans="1:18" ht="15" customHeight="1">
      <c r="A18" s="1" t="s">
        <v>25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14323.65+6623.79</f>
        <v>20947.44</v>
      </c>
      <c r="M18" s="16"/>
      <c r="N18" s="16"/>
      <c r="O18" s="16"/>
      <c r="P18" s="16"/>
      <c r="Q18" s="16"/>
      <c r="R18" s="36"/>
    </row>
    <row r="19" spans="1:18" ht="15" customHeight="1">
      <c r="A19" s="1" t="s">
        <v>25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1318.29</v>
      </c>
      <c r="N19" s="16"/>
      <c r="O19" s="16"/>
      <c r="P19" s="16"/>
      <c r="Q19" s="16"/>
      <c r="R19" s="36"/>
    </row>
    <row r="20" spans="1:18" ht="11.25">
      <c r="A20" s="1" t="s">
        <v>25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67890.42</v>
      </c>
      <c r="O20" s="16"/>
      <c r="P20" s="16"/>
      <c r="Q20" s="17"/>
      <c r="R20" s="31"/>
    </row>
    <row r="21" spans="1:18" ht="11.25" hidden="1">
      <c r="A21" s="1" t="s">
        <v>25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7"/>
      <c r="R21" s="31"/>
    </row>
    <row r="22" spans="1:18" ht="12" customHeight="1" hidden="1">
      <c r="A22" s="1" t="s">
        <v>25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1"/>
    </row>
    <row r="23" spans="1:18" ht="15" customHeight="1" hidden="1">
      <c r="A23" s="1" t="s">
        <v>25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1"/>
    </row>
    <row r="24" spans="1:18" ht="15" customHeight="1">
      <c r="A24" s="1" t="s">
        <v>25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10338.57</v>
      </c>
      <c r="P24" s="19"/>
      <c r="Q24" s="20"/>
      <c r="R24" s="31"/>
    </row>
    <row r="25" spans="1:18" ht="15" customHeight="1">
      <c r="A25" s="1" t="s">
        <v>25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19">
        <v>6240</v>
      </c>
      <c r="Q25" s="20"/>
      <c r="R25" s="31"/>
    </row>
    <row r="26" spans="1:18" ht="12" thickBot="1">
      <c r="A26" s="1" t="s">
        <v>25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8">
        <v>133788</v>
      </c>
      <c r="R26" s="31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1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1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1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1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1"/>
    </row>
    <row r="32" spans="1:18" ht="12" thickBot="1">
      <c r="A32" s="26" t="s">
        <v>17</v>
      </c>
      <c r="B32" s="27">
        <f aca="true" t="shared" si="0" ref="B32:G32">SUM(B10:B31)</f>
        <v>7096877.68</v>
      </c>
      <c r="C32" s="28">
        <f t="shared" si="0"/>
        <v>217693.58</v>
      </c>
      <c r="D32" s="28">
        <f t="shared" si="0"/>
        <v>33179.77</v>
      </c>
      <c r="E32" s="28">
        <f t="shared" si="0"/>
        <v>1170024</v>
      </c>
      <c r="F32" s="28">
        <f t="shared" si="0"/>
        <v>142026.76</v>
      </c>
      <c r="G32" s="28">
        <f t="shared" si="0"/>
        <v>960072.72</v>
      </c>
      <c r="H32" s="7">
        <f>E32+F32+G32</f>
        <v>2272123.48</v>
      </c>
      <c r="I32" s="7">
        <f aca="true" t="shared" si="1" ref="I32:Q32">SUM(I10:I31)</f>
        <v>605520.55</v>
      </c>
      <c r="J32" s="7">
        <f t="shared" si="1"/>
        <v>52699.46</v>
      </c>
      <c r="K32" s="7">
        <f t="shared" si="1"/>
        <v>60494.03</v>
      </c>
      <c r="L32" s="7">
        <f t="shared" si="1"/>
        <v>20947.44</v>
      </c>
      <c r="M32" s="7">
        <f t="shared" si="1"/>
        <v>1318.29</v>
      </c>
      <c r="N32" s="7">
        <f t="shared" si="1"/>
        <v>67890.42</v>
      </c>
      <c r="O32" s="7">
        <f t="shared" si="1"/>
        <v>10338.57</v>
      </c>
      <c r="P32" s="7">
        <f t="shared" si="1"/>
        <v>6240</v>
      </c>
      <c r="Q32" s="8">
        <f t="shared" si="1"/>
        <v>133788</v>
      </c>
      <c r="R32" s="32">
        <f>B32+C32+D32+H32+I32+J32+K32+L32+M32+N32+O32+P32+Q32</f>
        <v>10579111.27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1.25">
      <c r="H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L41" sqref="L41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8.57421875" style="4" customWidth="1"/>
    <col min="4" max="4" width="7.8515625" style="4" customWidth="1"/>
    <col min="5" max="5" width="9.7109375" style="4" customWidth="1"/>
    <col min="6" max="6" width="9.00390625" style="4" customWidth="1"/>
    <col min="7" max="7" width="9.7109375" style="4" customWidth="1"/>
    <col min="8" max="8" width="11.00390625" style="4" customWidth="1"/>
    <col min="9" max="9" width="9.421875" style="4" customWidth="1"/>
    <col min="10" max="10" width="10.421875" style="4" customWidth="1"/>
    <col min="11" max="11" width="8.421875" style="4" customWidth="1"/>
    <col min="12" max="13" width="8.28125" style="4" customWidth="1"/>
    <col min="14" max="14" width="8.710937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28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18</v>
      </c>
      <c r="P9" s="7" t="s">
        <v>15</v>
      </c>
      <c r="Q9" s="8" t="s">
        <v>16</v>
      </c>
      <c r="R9" s="37" t="s">
        <v>19</v>
      </c>
    </row>
    <row r="10" spans="1:18" ht="34.5" customHeight="1">
      <c r="A10" s="1" t="s">
        <v>25</v>
      </c>
      <c r="B10" s="33">
        <v>6643056.92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8"/>
    </row>
    <row r="11" spans="1:18" ht="33" customHeight="1">
      <c r="A11" s="1" t="s">
        <v>29</v>
      </c>
      <c r="B11" s="13"/>
      <c r="C11" s="9">
        <v>198752.17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6"/>
    </row>
    <row r="12" spans="1:18" ht="12" customHeight="1">
      <c r="A12" s="1" t="s">
        <v>27</v>
      </c>
      <c r="B12" s="13"/>
      <c r="C12" s="9"/>
      <c r="D12" s="14">
        <v>35945.73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6"/>
    </row>
    <row r="13" spans="1:18" ht="12" customHeight="1">
      <c r="A13" s="1" t="s">
        <v>27</v>
      </c>
      <c r="B13" s="13"/>
      <c r="C13" s="9"/>
      <c r="D13" s="14"/>
      <c r="E13" s="15">
        <v>1328234.15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6"/>
    </row>
    <row r="14" spans="1:18" ht="12" customHeight="1">
      <c r="A14" s="1" t="s">
        <v>27</v>
      </c>
      <c r="B14" s="13"/>
      <c r="C14" s="9"/>
      <c r="D14" s="14"/>
      <c r="E14" s="15"/>
      <c r="F14" s="11">
        <v>179749.52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7"/>
      <c r="R14" s="36"/>
    </row>
    <row r="15" spans="1:18" ht="12" customHeight="1">
      <c r="A15" s="1" t="s">
        <v>27</v>
      </c>
      <c r="B15" s="13"/>
      <c r="C15" s="9"/>
      <c r="D15" s="14"/>
      <c r="E15" s="15"/>
      <c r="F15" s="11"/>
      <c r="G15" s="11">
        <v>996656.07</v>
      </c>
      <c r="H15" s="11"/>
      <c r="I15" s="11">
        <v>591229.82</v>
      </c>
      <c r="J15" s="19"/>
      <c r="K15" s="19"/>
      <c r="L15" s="19"/>
      <c r="M15" s="19"/>
      <c r="N15" s="19"/>
      <c r="O15" s="19"/>
      <c r="P15" s="19"/>
      <c r="Q15" s="20"/>
      <c r="R15" s="36"/>
    </row>
    <row r="16" spans="1:18" ht="12" customHeight="1">
      <c r="A16" s="1" t="s">
        <v>27</v>
      </c>
      <c r="B16" s="13"/>
      <c r="C16" s="9"/>
      <c r="D16" s="14"/>
      <c r="E16" s="15"/>
      <c r="F16" s="11"/>
      <c r="G16" s="11"/>
      <c r="H16" s="11"/>
      <c r="I16" s="11"/>
      <c r="J16" s="16">
        <v>67552.72</v>
      </c>
      <c r="K16" s="16"/>
      <c r="L16" s="16"/>
      <c r="M16" s="16"/>
      <c r="N16" s="16"/>
      <c r="O16" s="16"/>
      <c r="P16" s="16"/>
      <c r="Q16" s="17"/>
      <c r="R16" s="36"/>
    </row>
    <row r="17" spans="1:18" ht="15" customHeight="1">
      <c r="A17" s="1" t="s">
        <v>27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66872.13</v>
      </c>
      <c r="L17" s="16"/>
      <c r="M17" s="16"/>
      <c r="N17" s="16"/>
      <c r="O17" s="16"/>
      <c r="P17" s="16"/>
      <c r="Q17" s="17"/>
      <c r="R17" s="36"/>
    </row>
    <row r="18" spans="1:18" ht="15" customHeight="1">
      <c r="A18" s="1" t="s">
        <v>27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5939.68+3040.38</f>
        <v>8980.060000000001</v>
      </c>
      <c r="M18" s="16"/>
      <c r="N18" s="16"/>
      <c r="O18" s="16"/>
      <c r="P18" s="16"/>
      <c r="Q18" s="17"/>
      <c r="R18" s="36"/>
    </row>
    <row r="19" spans="1:18" ht="15" customHeight="1">
      <c r="A19" s="1" t="s">
        <v>27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3076.01</v>
      </c>
      <c r="N19" s="16"/>
      <c r="O19" s="16"/>
      <c r="P19" s="16"/>
      <c r="Q19" s="17"/>
      <c r="R19" s="36"/>
    </row>
    <row r="20" spans="1:18" ht="11.25">
      <c r="A20" s="1" t="s">
        <v>27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90520.56</v>
      </c>
      <c r="O20" s="16"/>
      <c r="P20" s="16"/>
      <c r="Q20" s="17"/>
      <c r="R20" s="36"/>
    </row>
    <row r="21" spans="1:18" ht="11.25" hidden="1">
      <c r="A21" s="1" t="s">
        <v>27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7"/>
      <c r="R21" s="36"/>
    </row>
    <row r="22" spans="1:18" ht="12" customHeight="1" hidden="1">
      <c r="A22" s="1" t="s">
        <v>27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6"/>
    </row>
    <row r="23" spans="1:18" ht="15" customHeight="1" hidden="1">
      <c r="A23" s="1" t="s">
        <v>27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6"/>
    </row>
    <row r="24" spans="1:18" ht="15" customHeight="1">
      <c r="A24" s="1" t="s">
        <v>27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10338.57</v>
      </c>
      <c r="P24" s="19"/>
      <c r="Q24" s="20"/>
      <c r="R24" s="36"/>
    </row>
    <row r="25" spans="1:18" ht="15" customHeight="1">
      <c r="A25" s="1" t="s">
        <v>27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19">
        <v>7200</v>
      </c>
      <c r="Q25" s="20"/>
      <c r="R25" s="36"/>
    </row>
    <row r="26" spans="1:18" ht="12" thickBot="1">
      <c r="A26" s="1" t="s">
        <v>27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8">
        <v>152874.18</v>
      </c>
      <c r="R26" s="36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6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6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6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6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6"/>
    </row>
    <row r="32" spans="1:18" ht="12" thickBot="1">
      <c r="A32" s="26" t="s">
        <v>17</v>
      </c>
      <c r="B32" s="27">
        <f aca="true" t="shared" si="0" ref="B32:G32">SUM(B10:B31)</f>
        <v>6643056.92</v>
      </c>
      <c r="C32" s="28">
        <f t="shared" si="0"/>
        <v>198752.17</v>
      </c>
      <c r="D32" s="28">
        <f t="shared" si="0"/>
        <v>35945.73</v>
      </c>
      <c r="E32" s="28">
        <f t="shared" si="0"/>
        <v>1328234.15</v>
      </c>
      <c r="F32" s="28">
        <f t="shared" si="0"/>
        <v>179749.52</v>
      </c>
      <c r="G32" s="28">
        <f t="shared" si="0"/>
        <v>996656.07</v>
      </c>
      <c r="H32" s="7">
        <f>E32+F32+G32</f>
        <v>2504639.7399999998</v>
      </c>
      <c r="I32" s="7">
        <f aca="true" t="shared" si="1" ref="I32:Q32">SUM(I10:I31)</f>
        <v>591229.82</v>
      </c>
      <c r="J32" s="7">
        <f t="shared" si="1"/>
        <v>67552.72</v>
      </c>
      <c r="K32" s="7">
        <f t="shared" si="1"/>
        <v>66872.13</v>
      </c>
      <c r="L32" s="7">
        <f t="shared" si="1"/>
        <v>8980.060000000001</v>
      </c>
      <c r="M32" s="7">
        <f t="shared" si="1"/>
        <v>3076.01</v>
      </c>
      <c r="N32" s="7">
        <f t="shared" si="1"/>
        <v>90520.56</v>
      </c>
      <c r="O32" s="7">
        <f t="shared" si="1"/>
        <v>10338.57</v>
      </c>
      <c r="P32" s="7">
        <f t="shared" si="1"/>
        <v>7200</v>
      </c>
      <c r="Q32" s="8">
        <f t="shared" si="1"/>
        <v>152874.18</v>
      </c>
      <c r="R32" s="39">
        <f>B32+C32+D32+H32+I32+J32+K32+L32+M32+N32+O32+P32+Q32</f>
        <v>10381038.610000003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1.25">
      <c r="H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N43" sqref="N43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8.57421875" style="4" customWidth="1"/>
    <col min="5" max="6" width="9.00390625" style="4" customWidth="1"/>
    <col min="7" max="7" width="10.8515625" style="4" customWidth="1"/>
    <col min="8" max="8" width="9.7109375" style="4" customWidth="1"/>
    <col min="9" max="9" width="9.421875" style="4" customWidth="1"/>
    <col min="10" max="10" width="8.7109375" style="4" customWidth="1"/>
    <col min="11" max="11" width="8.421875" style="4" customWidth="1"/>
    <col min="12" max="13" width="8.28125" style="4" customWidth="1"/>
    <col min="14" max="14" width="7.851562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30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15</v>
      </c>
      <c r="Q9" s="8" t="s">
        <v>16</v>
      </c>
      <c r="R9" s="37" t="s">
        <v>19</v>
      </c>
    </row>
    <row r="10" spans="1:18" ht="34.5" customHeight="1">
      <c r="A10" s="1" t="s">
        <v>27</v>
      </c>
      <c r="B10" s="33">
        <v>7470218.39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8"/>
    </row>
    <row r="11" spans="1:18" ht="33" customHeight="1">
      <c r="A11" s="1" t="s">
        <v>31</v>
      </c>
      <c r="B11" s="13"/>
      <c r="C11" s="9">
        <v>239029.13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6"/>
    </row>
    <row r="12" spans="1:18" ht="12" customHeight="1">
      <c r="A12" s="1" t="s">
        <v>29</v>
      </c>
      <c r="B12" s="13"/>
      <c r="C12" s="9"/>
      <c r="D12" s="14">
        <v>35945.76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6"/>
    </row>
    <row r="13" spans="1:18" ht="12" customHeight="1">
      <c r="A13" s="1" t="s">
        <v>29</v>
      </c>
      <c r="B13" s="13"/>
      <c r="C13" s="9"/>
      <c r="D13" s="14"/>
      <c r="E13" s="15">
        <v>969561.22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6"/>
    </row>
    <row r="14" spans="1:18" ht="12" customHeight="1">
      <c r="A14" s="1" t="s">
        <v>29</v>
      </c>
      <c r="B14" s="13"/>
      <c r="C14" s="9"/>
      <c r="D14" s="14"/>
      <c r="E14" s="15"/>
      <c r="F14" s="11">
        <v>213494.56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7"/>
      <c r="R14" s="36"/>
    </row>
    <row r="15" spans="1:18" ht="12" customHeight="1">
      <c r="A15" s="1" t="s">
        <v>29</v>
      </c>
      <c r="B15" s="13"/>
      <c r="C15" s="9"/>
      <c r="D15" s="14"/>
      <c r="E15" s="15"/>
      <c r="F15" s="11"/>
      <c r="G15" s="11">
        <v>1002326.92</v>
      </c>
      <c r="H15" s="11"/>
      <c r="I15" s="11">
        <v>541196.39</v>
      </c>
      <c r="J15" s="19"/>
      <c r="K15" s="19"/>
      <c r="L15" s="19"/>
      <c r="M15" s="19"/>
      <c r="N15" s="19"/>
      <c r="O15" s="19"/>
      <c r="P15" s="19"/>
      <c r="Q15" s="20"/>
      <c r="R15" s="36"/>
    </row>
    <row r="16" spans="1:18" ht="12" customHeight="1">
      <c r="A16" s="1" t="s">
        <v>29</v>
      </c>
      <c r="B16" s="13"/>
      <c r="C16" s="9"/>
      <c r="D16" s="14"/>
      <c r="E16" s="15"/>
      <c r="F16" s="11"/>
      <c r="G16" s="11"/>
      <c r="H16" s="11"/>
      <c r="I16" s="11"/>
      <c r="J16" s="16">
        <v>37846.2</v>
      </c>
      <c r="K16" s="16"/>
      <c r="L16" s="16"/>
      <c r="M16" s="16"/>
      <c r="N16" s="16"/>
      <c r="O16" s="16"/>
      <c r="P16" s="16"/>
      <c r="Q16" s="17"/>
      <c r="R16" s="36"/>
    </row>
    <row r="17" spans="1:18" ht="15" customHeight="1">
      <c r="A17" s="1" t="s">
        <v>29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54673.91</v>
      </c>
      <c r="L17" s="16"/>
      <c r="M17" s="16"/>
      <c r="N17" s="16"/>
      <c r="O17" s="16"/>
      <c r="P17" s="16"/>
      <c r="Q17" s="17"/>
      <c r="R17" s="36"/>
    </row>
    <row r="18" spans="1:18" ht="15" customHeight="1">
      <c r="A18" s="1" t="s">
        <v>29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25835.46+6623.79</f>
        <v>32459.25</v>
      </c>
      <c r="M18" s="16"/>
      <c r="N18" s="16"/>
      <c r="O18" s="16"/>
      <c r="P18" s="16"/>
      <c r="Q18" s="17"/>
      <c r="R18" s="36"/>
    </row>
    <row r="19" spans="1:18" ht="15" customHeight="1">
      <c r="A19" s="1" t="s">
        <v>29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3515.44</v>
      </c>
      <c r="N19" s="16"/>
      <c r="O19" s="16"/>
      <c r="P19" s="16"/>
      <c r="Q19" s="17"/>
      <c r="R19" s="36"/>
    </row>
    <row r="20" spans="1:18" ht="11.25">
      <c r="A20" s="1" t="s">
        <v>29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90520.56</v>
      </c>
      <c r="O20" s="16"/>
      <c r="P20" s="16"/>
      <c r="Q20" s="17"/>
      <c r="R20" s="36"/>
    </row>
    <row r="21" spans="1:18" ht="11.25" hidden="1">
      <c r="A21" s="1" t="s">
        <v>29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7"/>
      <c r="R21" s="36"/>
    </row>
    <row r="22" spans="1:18" ht="12" customHeight="1" hidden="1">
      <c r="A22" s="1" t="s">
        <v>29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6"/>
    </row>
    <row r="23" spans="1:18" ht="15" customHeight="1" hidden="1">
      <c r="A23" s="1" t="s">
        <v>29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6"/>
    </row>
    <row r="24" spans="1:18" ht="15" customHeight="1">
      <c r="A24" s="1" t="s">
        <v>29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10338.57</v>
      </c>
      <c r="P24" s="19"/>
      <c r="Q24" s="20"/>
      <c r="R24" s="36"/>
    </row>
    <row r="25" spans="1:18" ht="15" customHeight="1">
      <c r="A25" s="1" t="s">
        <v>29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19">
        <v>8160</v>
      </c>
      <c r="Q25" s="20"/>
      <c r="R25" s="36"/>
    </row>
    <row r="26" spans="1:18" ht="12" thickBot="1">
      <c r="A26" s="1" t="s">
        <v>29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8">
        <v>155814.18</v>
      </c>
      <c r="R26" s="36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6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6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6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6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6"/>
    </row>
    <row r="32" spans="1:18" ht="12" thickBot="1">
      <c r="A32" s="26" t="s">
        <v>17</v>
      </c>
      <c r="B32" s="27">
        <f aca="true" t="shared" si="0" ref="B32:G32">SUM(B10:B31)</f>
        <v>7470218.39</v>
      </c>
      <c r="C32" s="28">
        <f t="shared" si="0"/>
        <v>239029.13</v>
      </c>
      <c r="D32" s="28">
        <f t="shared" si="0"/>
        <v>35945.76</v>
      </c>
      <c r="E32" s="28">
        <f t="shared" si="0"/>
        <v>969561.22</v>
      </c>
      <c r="F32" s="28">
        <f t="shared" si="0"/>
        <v>213494.56</v>
      </c>
      <c r="G32" s="28">
        <f t="shared" si="0"/>
        <v>1002326.92</v>
      </c>
      <c r="H32" s="7">
        <f>E32+F32+G32</f>
        <v>2185382.7</v>
      </c>
      <c r="I32" s="7">
        <f aca="true" t="shared" si="1" ref="I32:Q32">SUM(I10:I31)</f>
        <v>541196.39</v>
      </c>
      <c r="J32" s="7">
        <f t="shared" si="1"/>
        <v>37846.2</v>
      </c>
      <c r="K32" s="7">
        <f t="shared" si="1"/>
        <v>54673.91</v>
      </c>
      <c r="L32" s="7">
        <f t="shared" si="1"/>
        <v>32459.25</v>
      </c>
      <c r="M32" s="7">
        <f t="shared" si="1"/>
        <v>3515.44</v>
      </c>
      <c r="N32" s="7">
        <f t="shared" si="1"/>
        <v>90520.56</v>
      </c>
      <c r="O32" s="7">
        <f t="shared" si="1"/>
        <v>10338.57</v>
      </c>
      <c r="P32" s="7">
        <f t="shared" si="1"/>
        <v>8160</v>
      </c>
      <c r="Q32" s="8">
        <f t="shared" si="1"/>
        <v>155814.18</v>
      </c>
      <c r="R32" s="39">
        <f>B32+C32+D32+H32+I32+J32+K32+L32+M32+N32+O32+P32+Q32</f>
        <v>10865100.48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1.25">
      <c r="H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L40" sqref="L40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8.140625" style="4" customWidth="1"/>
    <col min="5" max="5" width="10.140625" style="4" customWidth="1"/>
    <col min="6" max="6" width="8.7109375" style="4" customWidth="1"/>
    <col min="7" max="7" width="10.140625" style="4" customWidth="1"/>
    <col min="8" max="8" width="9.7109375" style="4" customWidth="1"/>
    <col min="9" max="9" width="9.421875" style="4" customWidth="1"/>
    <col min="10" max="10" width="8.140625" style="4" customWidth="1"/>
    <col min="11" max="11" width="8.421875" style="4" customWidth="1"/>
    <col min="12" max="13" width="8.28125" style="4" customWidth="1"/>
    <col min="14" max="14" width="7.851562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33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15</v>
      </c>
      <c r="Q9" s="8" t="s">
        <v>16</v>
      </c>
      <c r="R9" s="37" t="s">
        <v>19</v>
      </c>
    </row>
    <row r="10" spans="1:18" ht="34.5" customHeight="1">
      <c r="A10" s="1" t="s">
        <v>29</v>
      </c>
      <c r="B10" s="33">
        <f>7299973.2+2386960</f>
        <v>9686933.2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8"/>
    </row>
    <row r="11" spans="1:18" ht="33" customHeight="1">
      <c r="A11" s="1" t="s">
        <v>34</v>
      </c>
      <c r="B11" s="13"/>
      <c r="C11" s="40">
        <v>203250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6"/>
    </row>
    <row r="12" spans="1:18" ht="12" customHeight="1">
      <c r="A12" s="1" t="s">
        <v>31</v>
      </c>
      <c r="B12" s="13"/>
      <c r="C12" s="9"/>
      <c r="D12" s="14">
        <v>36272.53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6"/>
    </row>
    <row r="13" spans="1:18" ht="12" customHeight="1">
      <c r="A13" s="1" t="s">
        <v>31</v>
      </c>
      <c r="B13" s="13"/>
      <c r="C13" s="9"/>
      <c r="D13" s="14"/>
      <c r="E13" s="15">
        <v>1204687.12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6"/>
    </row>
    <row r="14" spans="1:18" ht="12" customHeight="1">
      <c r="A14" s="1" t="s">
        <v>31</v>
      </c>
      <c r="B14" s="13"/>
      <c r="C14" s="9"/>
      <c r="D14" s="14"/>
      <c r="E14" s="15"/>
      <c r="F14" s="11">
        <v>175471.53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7"/>
      <c r="R14" s="36"/>
    </row>
    <row r="15" spans="1:18" ht="12" customHeight="1">
      <c r="A15" s="1" t="s">
        <v>31</v>
      </c>
      <c r="B15" s="13"/>
      <c r="C15" s="9"/>
      <c r="D15" s="14"/>
      <c r="E15" s="15"/>
      <c r="F15" s="11"/>
      <c r="G15" s="11">
        <v>1043176.8</v>
      </c>
      <c r="H15" s="11"/>
      <c r="I15" s="11"/>
      <c r="J15" s="19"/>
      <c r="K15" s="19"/>
      <c r="L15" s="19"/>
      <c r="M15" s="19"/>
      <c r="N15" s="19"/>
      <c r="O15" s="19"/>
      <c r="P15" s="19"/>
      <c r="Q15" s="20"/>
      <c r="R15" s="36"/>
    </row>
    <row r="16" spans="1:18" ht="12" customHeight="1">
      <c r="A16" s="1" t="s">
        <v>31</v>
      </c>
      <c r="B16" s="13"/>
      <c r="C16" s="9"/>
      <c r="D16" s="14"/>
      <c r="E16" s="15"/>
      <c r="F16" s="11"/>
      <c r="G16" s="11"/>
      <c r="H16" s="11"/>
      <c r="I16" s="11">
        <v>569965.1</v>
      </c>
      <c r="J16" s="16"/>
      <c r="K16" s="16"/>
      <c r="L16" s="16"/>
      <c r="M16" s="16"/>
      <c r="N16" s="16"/>
      <c r="O16" s="16"/>
      <c r="P16" s="16"/>
      <c r="Q16" s="17"/>
      <c r="R16" s="36"/>
    </row>
    <row r="17" spans="1:18" ht="15" customHeight="1">
      <c r="A17" s="1" t="s">
        <v>31</v>
      </c>
      <c r="B17" s="14"/>
      <c r="C17" s="14"/>
      <c r="D17" s="14"/>
      <c r="E17" s="15"/>
      <c r="F17" s="16"/>
      <c r="G17" s="16"/>
      <c r="H17" s="16"/>
      <c r="I17" s="16"/>
      <c r="J17" s="16">
        <v>52699.46</v>
      </c>
      <c r="K17" s="16"/>
      <c r="L17" s="16"/>
      <c r="M17" s="16"/>
      <c r="N17" s="16"/>
      <c r="O17" s="16"/>
      <c r="P17" s="16"/>
      <c r="Q17" s="17"/>
      <c r="R17" s="36"/>
    </row>
    <row r="18" spans="1:18" ht="15" customHeight="1">
      <c r="A18" s="1" t="s">
        <v>31</v>
      </c>
      <c r="B18" s="14"/>
      <c r="C18" s="14"/>
      <c r="D18" s="14"/>
      <c r="E18" s="15"/>
      <c r="F18" s="16"/>
      <c r="G18" s="16"/>
      <c r="H18" s="16"/>
      <c r="I18" s="16"/>
      <c r="J18" s="16"/>
      <c r="K18" s="16">
        <v>68472.19</v>
      </c>
      <c r="L18" s="16"/>
      <c r="M18" s="16"/>
      <c r="N18" s="16"/>
      <c r="O18" s="16"/>
      <c r="P18" s="16"/>
      <c r="Q18" s="17"/>
      <c r="R18" s="36"/>
    </row>
    <row r="19" spans="1:18" ht="15" customHeight="1">
      <c r="A19" s="1" t="s">
        <v>31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36"/>
    </row>
    <row r="20" spans="1:18" ht="11.25">
      <c r="A20" s="1" t="s">
        <v>31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>
        <f>8849.53+3040.38</f>
        <v>11889.91</v>
      </c>
      <c r="M20" s="16"/>
      <c r="N20" s="16"/>
      <c r="O20" s="16"/>
      <c r="P20" s="16"/>
      <c r="Q20" s="17"/>
      <c r="R20" s="36"/>
    </row>
    <row r="21" spans="1:18" ht="11.25" hidden="1">
      <c r="A21" s="1" t="s">
        <v>31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7"/>
      <c r="R21" s="36"/>
    </row>
    <row r="22" spans="1:18" ht="12" customHeight="1" hidden="1">
      <c r="A22" s="1" t="s">
        <v>31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6"/>
    </row>
    <row r="23" spans="1:18" ht="15" customHeight="1" hidden="1">
      <c r="A23" s="1" t="s">
        <v>31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6"/>
    </row>
    <row r="24" spans="1:18" ht="15" customHeight="1">
      <c r="A24" s="1" t="s">
        <v>31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>
        <v>2636.58</v>
      </c>
      <c r="N24" s="19"/>
      <c r="O24" s="19"/>
      <c r="P24" s="19"/>
      <c r="Q24" s="20"/>
      <c r="R24" s="36"/>
    </row>
    <row r="25" spans="1:18" ht="15" customHeight="1">
      <c r="A25" s="1" t="s">
        <v>31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>
        <v>67890.42</v>
      </c>
      <c r="O25" s="34"/>
      <c r="P25" s="19"/>
      <c r="Q25" s="20"/>
      <c r="R25" s="36"/>
    </row>
    <row r="26" spans="1:18" ht="12" thickBot="1">
      <c r="A26" s="1" t="s">
        <v>31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>
        <v>10338.57</v>
      </c>
      <c r="P26" s="15">
        <v>7680</v>
      </c>
      <c r="Q26" s="18">
        <v>146028</v>
      </c>
      <c r="R26" s="36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6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6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6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6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6"/>
    </row>
    <row r="32" spans="1:18" ht="12" thickBot="1">
      <c r="A32" s="26" t="s">
        <v>17</v>
      </c>
      <c r="B32" s="27">
        <f aca="true" t="shared" si="0" ref="B32:G32">SUM(B10:B31)</f>
        <v>9686933.2</v>
      </c>
      <c r="C32" s="28">
        <f t="shared" si="0"/>
        <v>203250</v>
      </c>
      <c r="D32" s="28">
        <f t="shared" si="0"/>
        <v>36272.53</v>
      </c>
      <c r="E32" s="28">
        <f t="shared" si="0"/>
        <v>1204687.12</v>
      </c>
      <c r="F32" s="28">
        <f t="shared" si="0"/>
        <v>175471.53</v>
      </c>
      <c r="G32" s="28">
        <f t="shared" si="0"/>
        <v>1043176.8</v>
      </c>
      <c r="H32" s="7">
        <f>E32+F32+G32</f>
        <v>2423335.45</v>
      </c>
      <c r="I32" s="7">
        <f aca="true" t="shared" si="1" ref="I32:Q32">SUM(I10:I31)</f>
        <v>569965.1</v>
      </c>
      <c r="J32" s="7">
        <f t="shared" si="1"/>
        <v>52699.46</v>
      </c>
      <c r="K32" s="7">
        <f t="shared" si="1"/>
        <v>68472.19</v>
      </c>
      <c r="L32" s="7">
        <f t="shared" si="1"/>
        <v>11889.91</v>
      </c>
      <c r="M32" s="7">
        <f t="shared" si="1"/>
        <v>2636.58</v>
      </c>
      <c r="N32" s="7">
        <f t="shared" si="1"/>
        <v>67890.42</v>
      </c>
      <c r="O32" s="7">
        <f t="shared" si="1"/>
        <v>10338.57</v>
      </c>
      <c r="P32" s="7">
        <f t="shared" si="1"/>
        <v>7680</v>
      </c>
      <c r="Q32" s="8">
        <f t="shared" si="1"/>
        <v>146028</v>
      </c>
      <c r="R32" s="39">
        <f>B32+C32+D32+H32+I32+J32+K32+L32+M32+N32+O32+P32+Q32</f>
        <v>13287391.41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8:9" ht="11.25">
      <c r="H36" s="3"/>
      <c r="I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J47" sqref="J47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8.140625" style="4" customWidth="1"/>
    <col min="5" max="5" width="10.140625" style="4" customWidth="1"/>
    <col min="6" max="6" width="8.7109375" style="4" customWidth="1"/>
    <col min="7" max="7" width="10.140625" style="4" customWidth="1"/>
    <col min="8" max="8" width="9.7109375" style="4" customWidth="1"/>
    <col min="9" max="9" width="9.421875" style="4" customWidth="1"/>
    <col min="10" max="10" width="8.140625" style="4" customWidth="1"/>
    <col min="11" max="11" width="8.421875" style="4" customWidth="1"/>
    <col min="12" max="13" width="8.28125" style="4" customWidth="1"/>
    <col min="14" max="14" width="8.5742187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35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15</v>
      </c>
      <c r="Q9" s="8" t="s">
        <v>16</v>
      </c>
      <c r="R9" s="37" t="s">
        <v>19</v>
      </c>
    </row>
    <row r="10" spans="1:18" ht="34.5" customHeight="1">
      <c r="A10" s="1" t="s">
        <v>36</v>
      </c>
      <c r="B10" s="33">
        <v>5216107.63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8"/>
    </row>
    <row r="11" spans="1:18" ht="18.75" customHeight="1">
      <c r="A11" s="1" t="s">
        <v>37</v>
      </c>
      <c r="B11" s="13"/>
      <c r="C11" s="9">
        <v>206315.04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6"/>
    </row>
    <row r="12" spans="1:18" ht="12" customHeight="1">
      <c r="A12" s="1" t="s">
        <v>34</v>
      </c>
      <c r="B12" s="13"/>
      <c r="C12" s="9"/>
      <c r="D12" s="14">
        <v>39540.3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6"/>
    </row>
    <row r="13" spans="1:18" ht="12" customHeight="1">
      <c r="A13" s="1" t="s">
        <v>34</v>
      </c>
      <c r="B13" s="13"/>
      <c r="C13" s="9"/>
      <c r="D13" s="14"/>
      <c r="E13" s="15">
        <v>1251639.55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6"/>
    </row>
    <row r="14" spans="1:18" ht="12" customHeight="1">
      <c r="A14" s="1" t="s">
        <v>34</v>
      </c>
      <c r="B14" s="13"/>
      <c r="C14" s="9"/>
      <c r="D14" s="14"/>
      <c r="E14" s="15"/>
      <c r="F14" s="11">
        <v>158005.48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7"/>
      <c r="R14" s="36"/>
    </row>
    <row r="15" spans="1:18" ht="12" customHeight="1">
      <c r="A15" s="1" t="s">
        <v>34</v>
      </c>
      <c r="B15" s="13"/>
      <c r="C15" s="9"/>
      <c r="D15" s="14"/>
      <c r="E15" s="15"/>
      <c r="F15" s="11"/>
      <c r="G15" s="11">
        <v>974277.13</v>
      </c>
      <c r="H15" s="11"/>
      <c r="I15" s="11">
        <v>726375.33</v>
      </c>
      <c r="J15" s="19"/>
      <c r="K15" s="19"/>
      <c r="L15" s="19"/>
      <c r="M15" s="19"/>
      <c r="N15" s="19"/>
      <c r="O15" s="19"/>
      <c r="P15" s="19"/>
      <c r="Q15" s="20"/>
      <c r="R15" s="36"/>
    </row>
    <row r="16" spans="1:18" ht="12" customHeight="1">
      <c r="A16" s="1" t="s">
        <v>34</v>
      </c>
      <c r="B16" s="13"/>
      <c r="C16" s="9"/>
      <c r="D16" s="14"/>
      <c r="E16" s="15"/>
      <c r="F16" s="11"/>
      <c r="G16" s="11"/>
      <c r="H16" s="11"/>
      <c r="I16" s="11"/>
      <c r="J16" s="16">
        <v>76308.52</v>
      </c>
      <c r="K16" s="16"/>
      <c r="L16" s="16"/>
      <c r="M16" s="16"/>
      <c r="N16" s="16"/>
      <c r="O16" s="16"/>
      <c r="P16" s="16"/>
      <c r="Q16" s="17"/>
      <c r="R16" s="36"/>
    </row>
    <row r="17" spans="1:18" ht="15" customHeight="1">
      <c r="A17" s="1" t="s">
        <v>34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77683.84</v>
      </c>
      <c r="L17" s="16"/>
      <c r="M17" s="16"/>
      <c r="N17" s="16"/>
      <c r="O17" s="16"/>
      <c r="P17" s="16"/>
      <c r="Q17" s="17"/>
      <c r="R17" s="36"/>
    </row>
    <row r="18" spans="1:18" ht="15" customHeight="1">
      <c r="A18" s="1" t="s">
        <v>34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14733.33+3040.38</f>
        <v>17773.71</v>
      </c>
      <c r="M18" s="16"/>
      <c r="N18" s="16"/>
      <c r="O18" s="16"/>
      <c r="P18" s="16"/>
      <c r="Q18" s="17"/>
      <c r="R18" s="36"/>
    </row>
    <row r="19" spans="1:18" ht="15" customHeight="1">
      <c r="A19" s="1" t="s">
        <v>34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1757.72</v>
      </c>
      <c r="N19" s="16"/>
      <c r="O19" s="16"/>
      <c r="P19" s="16"/>
      <c r="Q19" s="17"/>
      <c r="R19" s="36"/>
    </row>
    <row r="20" spans="1:18" ht="11.25">
      <c r="A20" s="1" t="s">
        <v>34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181041.12</v>
      </c>
      <c r="O20" s="16"/>
      <c r="P20" s="16"/>
      <c r="Q20" s="17"/>
      <c r="R20" s="36"/>
    </row>
    <row r="21" spans="1:18" ht="11.25" hidden="1">
      <c r="A21" s="1" t="s">
        <v>34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7"/>
      <c r="R21" s="36"/>
    </row>
    <row r="22" spans="1:18" ht="12" customHeight="1" hidden="1">
      <c r="A22" s="1" t="s">
        <v>34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6"/>
    </row>
    <row r="23" spans="1:18" ht="15" customHeight="1" hidden="1">
      <c r="A23" s="1" t="s">
        <v>34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6"/>
    </row>
    <row r="24" spans="1:18" ht="15" customHeight="1">
      <c r="A24" s="1" t="s">
        <v>34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>
        <v>10338.57</v>
      </c>
      <c r="P24" s="19"/>
      <c r="Q24" s="20"/>
      <c r="R24" s="36"/>
    </row>
    <row r="25" spans="1:18" ht="15" customHeight="1">
      <c r="A25" s="1" t="s">
        <v>34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19">
        <v>6240</v>
      </c>
      <c r="Q25" s="20"/>
      <c r="R25" s="36"/>
    </row>
    <row r="26" spans="1:18" ht="12" thickBot="1">
      <c r="A26" s="1" t="s">
        <v>34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8">
        <v>143160</v>
      </c>
      <c r="R26" s="36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6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6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6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6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6"/>
    </row>
    <row r="32" spans="1:18" ht="12" thickBot="1">
      <c r="A32" s="26" t="s">
        <v>17</v>
      </c>
      <c r="B32" s="27">
        <f aca="true" t="shared" si="0" ref="B32:G32">SUM(B10:B31)</f>
        <v>5216107.63</v>
      </c>
      <c r="C32" s="28">
        <f t="shared" si="0"/>
        <v>206315.04</v>
      </c>
      <c r="D32" s="28">
        <f t="shared" si="0"/>
        <v>39540.3</v>
      </c>
      <c r="E32" s="28">
        <f t="shared" si="0"/>
        <v>1251639.55</v>
      </c>
      <c r="F32" s="28">
        <f t="shared" si="0"/>
        <v>158005.48</v>
      </c>
      <c r="G32" s="28">
        <f t="shared" si="0"/>
        <v>974277.13</v>
      </c>
      <c r="H32" s="7">
        <f>E32+F32+G32</f>
        <v>2383922.16</v>
      </c>
      <c r="I32" s="7">
        <f aca="true" t="shared" si="1" ref="I32:Q32">SUM(I10:I31)</f>
        <v>726375.33</v>
      </c>
      <c r="J32" s="7">
        <f t="shared" si="1"/>
        <v>76308.52</v>
      </c>
      <c r="K32" s="7">
        <f t="shared" si="1"/>
        <v>77683.84</v>
      </c>
      <c r="L32" s="7">
        <f t="shared" si="1"/>
        <v>17773.71</v>
      </c>
      <c r="M32" s="7">
        <f t="shared" si="1"/>
        <v>1757.72</v>
      </c>
      <c r="N32" s="7">
        <f t="shared" si="1"/>
        <v>181041.12</v>
      </c>
      <c r="O32" s="7">
        <f t="shared" si="1"/>
        <v>10338.57</v>
      </c>
      <c r="P32" s="7">
        <f t="shared" si="1"/>
        <v>6240</v>
      </c>
      <c r="Q32" s="8">
        <f t="shared" si="1"/>
        <v>143160</v>
      </c>
      <c r="R32" s="39">
        <f>B32+C32+D32+H32+I32+J32+K32+L32+M32+N32+O32+P32+Q32</f>
        <v>9086563.94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8:9" ht="11.25">
      <c r="H36" s="3"/>
      <c r="I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G48" sqref="G48"/>
    </sheetView>
  </sheetViews>
  <sheetFormatPr defaultColWidth="9.140625" defaultRowHeight="12.75"/>
  <cols>
    <col min="1" max="1" width="10.140625" style="4" customWidth="1"/>
    <col min="2" max="2" width="9.8515625" style="4" customWidth="1"/>
    <col min="3" max="3" width="9.140625" style="4" customWidth="1"/>
    <col min="4" max="4" width="8.140625" style="4" customWidth="1"/>
    <col min="5" max="5" width="10.140625" style="4" customWidth="1"/>
    <col min="6" max="6" width="8.7109375" style="4" customWidth="1"/>
    <col min="7" max="7" width="11.140625" style="4" customWidth="1"/>
    <col min="8" max="8" width="9.7109375" style="4" customWidth="1"/>
    <col min="9" max="9" width="9.421875" style="4" customWidth="1"/>
    <col min="10" max="10" width="8.140625" style="4" customWidth="1"/>
    <col min="11" max="11" width="8.421875" style="4" customWidth="1"/>
    <col min="12" max="13" width="8.28125" style="4" customWidth="1"/>
    <col min="14" max="14" width="8.57421875" style="4" customWidth="1"/>
    <col min="15" max="15" width="8.28125" style="4" customWidth="1"/>
    <col min="16" max="16" width="7.28125" style="4" customWidth="1"/>
    <col min="17" max="17" width="8.7109375" style="4" customWidth="1"/>
    <col min="18" max="18" width="10.8515625" style="4" hidden="1" customWidth="1"/>
    <col min="19" max="16384" width="9.140625" style="4" customWidth="1"/>
  </cols>
  <sheetData>
    <row r="4" spans="1:17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1.25">
      <c r="B5" s="3"/>
      <c r="C5" s="5" t="s">
        <v>38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15</v>
      </c>
      <c r="Q9" s="8" t="s">
        <v>16</v>
      </c>
      <c r="R9" s="37" t="s">
        <v>19</v>
      </c>
    </row>
    <row r="10" spans="1:18" ht="34.5" customHeight="1">
      <c r="A10" s="1" t="s">
        <v>34</v>
      </c>
      <c r="B10" s="33">
        <v>6757330.48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38"/>
    </row>
    <row r="11" spans="1:18" ht="18.75" customHeight="1">
      <c r="A11" s="1" t="s">
        <v>39</v>
      </c>
      <c r="B11" s="13"/>
      <c r="C11" s="9">
        <v>206870.08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6"/>
    </row>
    <row r="12" spans="1:18" ht="12" customHeight="1">
      <c r="A12" s="1" t="s">
        <v>37</v>
      </c>
      <c r="B12" s="13"/>
      <c r="C12" s="9"/>
      <c r="D12" s="14">
        <v>35292.15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36"/>
    </row>
    <row r="13" spans="1:18" ht="12" customHeight="1">
      <c r="A13" s="1" t="s">
        <v>37</v>
      </c>
      <c r="B13" s="13"/>
      <c r="C13" s="9"/>
      <c r="D13" s="14"/>
      <c r="E13" s="4">
        <v>963551.95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36"/>
    </row>
    <row r="14" spans="1:18" ht="12" customHeight="1">
      <c r="A14" s="1" t="s">
        <v>37</v>
      </c>
      <c r="B14" s="13"/>
      <c r="C14" s="9"/>
      <c r="D14" s="14"/>
      <c r="F14" s="15">
        <v>150831.74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7"/>
      <c r="R14" s="36"/>
    </row>
    <row r="15" spans="1:18" ht="12" customHeight="1">
      <c r="A15" s="1" t="s">
        <v>37</v>
      </c>
      <c r="B15" s="13"/>
      <c r="C15" s="9"/>
      <c r="D15" s="14"/>
      <c r="E15" s="15"/>
      <c r="F15" s="15"/>
      <c r="G15" s="11">
        <v>1040983.89</v>
      </c>
      <c r="H15" s="11"/>
      <c r="I15" s="11">
        <v>591462.55</v>
      </c>
      <c r="J15" s="19">
        <v>76308.52</v>
      </c>
      <c r="K15" s="19"/>
      <c r="L15" s="19"/>
      <c r="M15" s="19"/>
      <c r="N15" s="19"/>
      <c r="O15" s="19"/>
      <c r="P15" s="19"/>
      <c r="Q15" s="20"/>
      <c r="R15" s="36"/>
    </row>
    <row r="16" spans="1:18" ht="12" customHeight="1">
      <c r="A16" s="1" t="s">
        <v>37</v>
      </c>
      <c r="B16" s="13"/>
      <c r="C16" s="9"/>
      <c r="D16" s="14"/>
      <c r="E16" s="15"/>
      <c r="F16" s="11"/>
      <c r="G16" s="11"/>
      <c r="H16" s="11"/>
      <c r="I16" s="11"/>
      <c r="J16" s="16"/>
      <c r="K16" s="16">
        <v>49554</v>
      </c>
      <c r="L16" s="16"/>
      <c r="M16" s="16"/>
      <c r="N16" s="16"/>
      <c r="O16" s="16"/>
      <c r="P16" s="16"/>
      <c r="Q16" s="17"/>
      <c r="R16" s="36"/>
    </row>
    <row r="17" spans="1:18" ht="15" customHeight="1">
      <c r="A17" s="1" t="s">
        <v>37</v>
      </c>
      <c r="B17" s="14"/>
      <c r="C17" s="14"/>
      <c r="D17" s="14"/>
      <c r="E17" s="15"/>
      <c r="F17" s="16"/>
      <c r="G17" s="16"/>
      <c r="H17" s="16"/>
      <c r="I17" s="16"/>
      <c r="J17" s="16"/>
      <c r="K17" s="16"/>
      <c r="L17" s="16">
        <f>3040.38+15132.91</f>
        <v>18173.29</v>
      </c>
      <c r="M17" s="16"/>
      <c r="N17" s="16"/>
      <c r="O17" s="16"/>
      <c r="P17" s="16"/>
      <c r="Q17" s="17"/>
      <c r="R17" s="36"/>
    </row>
    <row r="18" spans="1:18" ht="15" customHeight="1">
      <c r="A18" s="1" t="s">
        <v>37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>
        <v>2197.15</v>
      </c>
      <c r="N18" s="16"/>
      <c r="O18" s="16"/>
      <c r="P18" s="16"/>
      <c r="Q18" s="17"/>
      <c r="R18" s="36"/>
    </row>
    <row r="19" spans="1:18" ht="15" customHeight="1">
      <c r="A19" s="1" t="s">
        <v>37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>
        <v>67890.42</v>
      </c>
      <c r="O19" s="16"/>
      <c r="P19" s="16"/>
      <c r="Q19" s="17"/>
      <c r="R19" s="36"/>
    </row>
    <row r="20" spans="1:18" ht="11.25">
      <c r="A20" s="1" t="s">
        <v>37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/>
      <c r="O20" s="16">
        <v>10338.57</v>
      </c>
      <c r="P20" s="16"/>
      <c r="Q20" s="17"/>
      <c r="R20" s="36"/>
    </row>
    <row r="21" spans="1:18" ht="11.25" hidden="1">
      <c r="A21" s="1" t="s">
        <v>37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7"/>
      <c r="R21" s="36"/>
    </row>
    <row r="22" spans="1:18" ht="12" customHeight="1" hidden="1">
      <c r="A22" s="1" t="s">
        <v>37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8"/>
      <c r="R22" s="36"/>
    </row>
    <row r="23" spans="1:18" ht="15" customHeight="1" hidden="1">
      <c r="A23" s="1" t="s">
        <v>37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20"/>
      <c r="R23" s="36"/>
    </row>
    <row r="24" spans="1:18" ht="15" customHeight="1">
      <c r="A24" s="1" t="s">
        <v>37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/>
      <c r="P24" s="19">
        <v>9840</v>
      </c>
      <c r="Q24" s="20"/>
      <c r="R24" s="36"/>
    </row>
    <row r="25" spans="1:18" ht="15" customHeight="1">
      <c r="A25" s="1" t="s">
        <v>37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19"/>
      <c r="Q25" s="20">
        <v>147108</v>
      </c>
      <c r="R25" s="36"/>
    </row>
    <row r="26" spans="1:18" ht="12" thickBot="1">
      <c r="A26" s="1" t="s">
        <v>37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8"/>
      <c r="R26" s="36"/>
    </row>
    <row r="27" spans="1:18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36"/>
    </row>
    <row r="28" spans="1:18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8"/>
      <c r="R28" s="36"/>
    </row>
    <row r="29" spans="1:18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8"/>
      <c r="R29" s="36"/>
    </row>
    <row r="30" spans="1:18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8"/>
      <c r="R30" s="36"/>
    </row>
    <row r="31" spans="1:18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5"/>
      <c r="R31" s="36"/>
    </row>
    <row r="32" spans="1:18" ht="12" thickBot="1">
      <c r="A32" s="26" t="s">
        <v>17</v>
      </c>
      <c r="B32" s="27">
        <f aca="true" t="shared" si="0" ref="B32:G32">SUM(B10:B31)</f>
        <v>6757330.48</v>
      </c>
      <c r="C32" s="28">
        <f t="shared" si="0"/>
        <v>206870.08</v>
      </c>
      <c r="D32" s="28">
        <f t="shared" si="0"/>
        <v>35292.15</v>
      </c>
      <c r="E32" s="28">
        <f t="shared" si="0"/>
        <v>963551.95</v>
      </c>
      <c r="F32" s="28">
        <f t="shared" si="0"/>
        <v>150831.74</v>
      </c>
      <c r="G32" s="28">
        <f t="shared" si="0"/>
        <v>1040983.89</v>
      </c>
      <c r="H32" s="7">
        <f>E32+F32+G32</f>
        <v>2155367.58</v>
      </c>
      <c r="I32" s="7">
        <f aca="true" t="shared" si="1" ref="I32:Q32">SUM(I10:I31)</f>
        <v>591462.55</v>
      </c>
      <c r="J32" s="7">
        <f t="shared" si="1"/>
        <v>76308.52</v>
      </c>
      <c r="K32" s="7">
        <f t="shared" si="1"/>
        <v>49554</v>
      </c>
      <c r="L32" s="7">
        <f t="shared" si="1"/>
        <v>18173.29</v>
      </c>
      <c r="M32" s="7">
        <f t="shared" si="1"/>
        <v>2197.15</v>
      </c>
      <c r="N32" s="7">
        <f t="shared" si="1"/>
        <v>67890.42</v>
      </c>
      <c r="O32" s="7">
        <f t="shared" si="1"/>
        <v>10338.57</v>
      </c>
      <c r="P32" s="7">
        <f t="shared" si="1"/>
        <v>9840</v>
      </c>
      <c r="Q32" s="8">
        <f t="shared" si="1"/>
        <v>147108</v>
      </c>
      <c r="R32" s="39">
        <f>B32+C32+D32+H32+I32+J32+K32+L32+M32+N32+O32+P32+Q32</f>
        <v>10127732.790000001</v>
      </c>
    </row>
    <row r="33" spans="2:17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8:9" ht="11.25">
      <c r="H36" s="3"/>
      <c r="I36" s="3"/>
    </row>
    <row r="37" spans="6:18" ht="11.25">
      <c r="F37" s="3"/>
      <c r="G37" s="3"/>
      <c r="H37" s="3"/>
      <c r="K37" s="3"/>
      <c r="R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>
        <f>B32+C32+D32+H32+I32+J32+K32+L32+M32+N32+O32+P32+Q32</f>
        <v>10127732.790000001</v>
      </c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">
      <selection activeCell="L49" sqref="L49"/>
    </sheetView>
  </sheetViews>
  <sheetFormatPr defaultColWidth="9.140625" defaultRowHeight="12.75"/>
  <cols>
    <col min="1" max="1" width="10.140625" style="4" customWidth="1"/>
    <col min="2" max="2" width="11.00390625" style="4" customWidth="1"/>
    <col min="3" max="3" width="9.140625" style="4" customWidth="1"/>
    <col min="4" max="4" width="8.140625" style="4" customWidth="1"/>
    <col min="5" max="5" width="10.140625" style="4" customWidth="1"/>
    <col min="6" max="6" width="8.7109375" style="4" customWidth="1"/>
    <col min="7" max="7" width="9.8515625" style="4" customWidth="1"/>
    <col min="8" max="8" width="9.7109375" style="4" customWidth="1"/>
    <col min="9" max="9" width="9.421875" style="4" customWidth="1"/>
    <col min="10" max="10" width="8.140625" style="4" customWidth="1"/>
    <col min="11" max="11" width="8.421875" style="4" customWidth="1"/>
    <col min="12" max="13" width="8.28125" style="4" customWidth="1"/>
    <col min="14" max="14" width="8.57421875" style="4" customWidth="1"/>
    <col min="15" max="16" width="8.28125" style="4" customWidth="1"/>
    <col min="17" max="17" width="7.28125" style="4" customWidth="1"/>
    <col min="18" max="18" width="8.7109375" style="4" customWidth="1"/>
    <col min="19" max="19" width="10.8515625" style="4" hidden="1" customWidth="1"/>
    <col min="20" max="16384" width="9.140625" style="4" customWidth="1"/>
  </cols>
  <sheetData>
    <row r="4" spans="1:18" ht="11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1.25">
      <c r="B5" s="3"/>
      <c r="C5" s="5" t="s">
        <v>40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1.25"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ht="34.5" thickBo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32</v>
      </c>
      <c r="O9" s="7" t="s">
        <v>18</v>
      </c>
      <c r="P9" s="7" t="s">
        <v>42</v>
      </c>
      <c r="Q9" s="7" t="s">
        <v>15</v>
      </c>
      <c r="R9" s="8" t="s">
        <v>16</v>
      </c>
      <c r="S9" s="37" t="s">
        <v>19</v>
      </c>
    </row>
    <row r="10" spans="1:19" ht="34.5" customHeight="1">
      <c r="A10" s="1" t="s">
        <v>46</v>
      </c>
      <c r="B10" s="33">
        <f>6482190.06+6449827.81</f>
        <v>12932017.87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38"/>
    </row>
    <row r="11" spans="1:19" ht="18.75" customHeight="1">
      <c r="A11" s="1" t="s">
        <v>41</v>
      </c>
      <c r="B11" s="13"/>
      <c r="C11" s="9">
        <f>220408.58+39.74</f>
        <v>220448.31999999998</v>
      </c>
      <c r="D11" s="19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36"/>
    </row>
    <row r="12" spans="1:19" ht="12" customHeight="1">
      <c r="A12" s="1" t="s">
        <v>39</v>
      </c>
      <c r="B12" s="13"/>
      <c r="C12" s="9"/>
      <c r="D12" s="14">
        <v>39488.86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36"/>
    </row>
    <row r="13" spans="1:19" ht="12" customHeight="1">
      <c r="A13" s="1" t="s">
        <v>39</v>
      </c>
      <c r="B13" s="13"/>
      <c r="C13" s="9"/>
      <c r="D13" s="14"/>
      <c r="E13" s="4">
        <v>1246528.1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6"/>
    </row>
    <row r="14" spans="1:19" ht="12" customHeight="1">
      <c r="A14" s="1" t="s">
        <v>39</v>
      </c>
      <c r="B14" s="13"/>
      <c r="C14" s="9"/>
      <c r="D14" s="14"/>
      <c r="F14" s="15">
        <v>164206.06</v>
      </c>
      <c r="G14" s="11"/>
      <c r="H14" s="11"/>
      <c r="I14" s="11"/>
      <c r="J14" s="16"/>
      <c r="K14" s="16"/>
      <c r="L14" s="16"/>
      <c r="M14" s="16"/>
      <c r="N14" s="16"/>
      <c r="O14" s="16"/>
      <c r="P14" s="16"/>
      <c r="Q14" s="16"/>
      <c r="R14" s="17"/>
      <c r="S14" s="36"/>
    </row>
    <row r="15" spans="1:19" ht="12" customHeight="1">
      <c r="A15" s="1" t="s">
        <v>39</v>
      </c>
      <c r="B15" s="13"/>
      <c r="C15" s="9"/>
      <c r="D15" s="14"/>
      <c r="E15" s="15"/>
      <c r="F15" s="15"/>
      <c r="G15" s="11">
        <v>1157025.08</v>
      </c>
      <c r="H15" s="11"/>
      <c r="I15" s="11">
        <v>491636.1</v>
      </c>
      <c r="J15" s="19"/>
      <c r="K15" s="19"/>
      <c r="L15" s="19"/>
      <c r="M15" s="19"/>
      <c r="N15" s="19"/>
      <c r="O15" s="19"/>
      <c r="P15" s="19"/>
      <c r="Q15" s="19"/>
      <c r="R15" s="20"/>
      <c r="S15" s="36"/>
    </row>
    <row r="16" spans="1:19" ht="12" customHeight="1">
      <c r="A16" s="1" t="s">
        <v>39</v>
      </c>
      <c r="B16" s="13"/>
      <c r="C16" s="9"/>
      <c r="D16" s="14"/>
      <c r="E16" s="15"/>
      <c r="F16" s="11"/>
      <c r="G16" s="11"/>
      <c r="H16" s="11"/>
      <c r="I16" s="11"/>
      <c r="J16" s="16">
        <v>91161.78</v>
      </c>
      <c r="K16" s="16"/>
      <c r="L16" s="16"/>
      <c r="M16" s="16"/>
      <c r="N16" s="16"/>
      <c r="O16" s="16"/>
      <c r="P16" s="16"/>
      <c r="Q16" s="16"/>
      <c r="R16" s="17"/>
      <c r="S16" s="36"/>
    </row>
    <row r="17" spans="1:19" ht="15" customHeight="1">
      <c r="A17" s="1" t="s">
        <v>39</v>
      </c>
      <c r="B17" s="14"/>
      <c r="C17" s="14"/>
      <c r="D17" s="14"/>
      <c r="E17" s="15"/>
      <c r="F17" s="16"/>
      <c r="G17" s="16"/>
      <c r="H17" s="16"/>
      <c r="I17" s="16"/>
      <c r="J17" s="16"/>
      <c r="K17" s="16">
        <v>64824.3</v>
      </c>
      <c r="L17" s="16"/>
      <c r="M17" s="16"/>
      <c r="N17" s="16"/>
      <c r="O17" s="16"/>
      <c r="P17" s="16"/>
      <c r="Q17" s="16"/>
      <c r="R17" s="17"/>
      <c r="S17" s="36"/>
    </row>
    <row r="18" spans="1:19" ht="15" customHeight="1">
      <c r="A18" s="1" t="s">
        <v>39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>
        <f>11181.96+6623.79</f>
        <v>17805.75</v>
      </c>
      <c r="M18" s="16"/>
      <c r="N18" s="16"/>
      <c r="O18" s="16"/>
      <c r="P18" s="16"/>
      <c r="Q18" s="16"/>
      <c r="R18" s="17"/>
      <c r="S18" s="36"/>
    </row>
    <row r="19" spans="1:19" ht="15" customHeight="1">
      <c r="A19" s="1" t="s">
        <v>39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>
        <v>2197.15</v>
      </c>
      <c r="N19" s="16"/>
      <c r="O19" s="16"/>
      <c r="P19" s="16"/>
      <c r="Q19" s="16"/>
      <c r="R19" s="17"/>
      <c r="S19" s="36"/>
    </row>
    <row r="20" spans="1:19" ht="11.25">
      <c r="A20" s="1" t="s">
        <v>39</v>
      </c>
      <c r="B20" s="14"/>
      <c r="C20" s="14"/>
      <c r="D20" s="14"/>
      <c r="E20" s="13"/>
      <c r="F20" s="19"/>
      <c r="G20" s="19"/>
      <c r="H20" s="16"/>
      <c r="I20" s="16"/>
      <c r="J20" s="16"/>
      <c r="K20" s="16"/>
      <c r="L20" s="16"/>
      <c r="M20" s="16"/>
      <c r="N20" s="16">
        <v>67890.42</v>
      </c>
      <c r="O20" s="16">
        <v>10338.57</v>
      </c>
      <c r="P20" s="16"/>
      <c r="Q20" s="16"/>
      <c r="R20" s="17"/>
      <c r="S20" s="36"/>
    </row>
    <row r="21" spans="1:19" ht="11.25" hidden="1">
      <c r="A21" s="1" t="s">
        <v>39</v>
      </c>
      <c r="B21" s="14"/>
      <c r="C21" s="14"/>
      <c r="D21" s="14"/>
      <c r="E21" s="15"/>
      <c r="F21" s="16"/>
      <c r="G21" s="16"/>
      <c r="H21" s="16"/>
      <c r="I21" s="15"/>
      <c r="J21" s="16"/>
      <c r="K21" s="16"/>
      <c r="L21" s="16"/>
      <c r="M21" s="16"/>
      <c r="N21" s="16"/>
      <c r="O21" s="16"/>
      <c r="P21" s="16"/>
      <c r="Q21" s="16"/>
      <c r="R21" s="17"/>
      <c r="S21" s="36"/>
    </row>
    <row r="22" spans="1:19" ht="12" customHeight="1" hidden="1">
      <c r="A22" s="1" t="s">
        <v>39</v>
      </c>
      <c r="B22" s="14"/>
      <c r="C22" s="14"/>
      <c r="D22" s="14"/>
      <c r="E22" s="15"/>
      <c r="F22" s="15"/>
      <c r="G22" s="15"/>
      <c r="H22" s="16"/>
      <c r="I22" s="19"/>
      <c r="J22" s="15"/>
      <c r="K22" s="15"/>
      <c r="L22" s="15"/>
      <c r="M22" s="15"/>
      <c r="N22" s="15"/>
      <c r="O22" s="15"/>
      <c r="P22" s="15"/>
      <c r="Q22" s="15"/>
      <c r="R22" s="18"/>
      <c r="S22" s="36"/>
    </row>
    <row r="23" spans="1:19" ht="15" customHeight="1" hidden="1">
      <c r="A23" s="1" t="s">
        <v>39</v>
      </c>
      <c r="B23" s="14"/>
      <c r="C23" s="14"/>
      <c r="D23" s="14"/>
      <c r="E23" s="15"/>
      <c r="F23" s="15"/>
      <c r="G23" s="15"/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36"/>
    </row>
    <row r="24" spans="1:19" ht="15" customHeight="1">
      <c r="A24" s="1" t="s">
        <v>39</v>
      </c>
      <c r="B24" s="14"/>
      <c r="C24" s="14"/>
      <c r="D24" s="14"/>
      <c r="E24" s="15"/>
      <c r="F24" s="15"/>
      <c r="G24" s="15"/>
      <c r="H24" s="16"/>
      <c r="I24" s="19"/>
      <c r="J24" s="19"/>
      <c r="K24" s="19"/>
      <c r="L24" s="19"/>
      <c r="M24" s="19"/>
      <c r="N24" s="19"/>
      <c r="O24" s="19"/>
      <c r="P24" s="19">
        <v>1075.52</v>
      </c>
      <c r="Q24" s="19">
        <v>7680</v>
      </c>
      <c r="R24" s="20"/>
      <c r="S24" s="36"/>
    </row>
    <row r="25" spans="1:19" ht="15" customHeight="1">
      <c r="A25" s="1" t="s">
        <v>39</v>
      </c>
      <c r="B25" s="14"/>
      <c r="C25" s="14"/>
      <c r="D25" s="14"/>
      <c r="E25" s="15"/>
      <c r="F25" s="15"/>
      <c r="G25" s="15"/>
      <c r="H25" s="16"/>
      <c r="I25" s="15"/>
      <c r="J25" s="19"/>
      <c r="K25" s="19"/>
      <c r="L25" s="19"/>
      <c r="M25" s="19"/>
      <c r="N25" s="34"/>
      <c r="O25" s="34"/>
      <c r="P25" s="34"/>
      <c r="Q25" s="19"/>
      <c r="R25" s="20">
        <v>157380</v>
      </c>
      <c r="S25" s="36"/>
    </row>
    <row r="26" spans="1:19" ht="12" thickBot="1">
      <c r="A26" s="1" t="s">
        <v>39</v>
      </c>
      <c r="B26" s="14"/>
      <c r="C26" s="14"/>
      <c r="D26" s="14"/>
      <c r="E26" s="15"/>
      <c r="F26" s="15"/>
      <c r="G26" s="15"/>
      <c r="H26" s="16"/>
      <c r="I26" s="19"/>
      <c r="J26" s="15"/>
      <c r="K26" s="15"/>
      <c r="L26" s="15"/>
      <c r="M26" s="15"/>
      <c r="N26" s="15"/>
      <c r="O26" s="15"/>
      <c r="P26" s="15"/>
      <c r="Q26" s="15"/>
      <c r="R26" s="18"/>
      <c r="S26" s="36"/>
    </row>
    <row r="27" spans="1:19" ht="16.5" customHeight="1" hidden="1">
      <c r="A27" s="1"/>
      <c r="B27" s="14"/>
      <c r="C27" s="14"/>
      <c r="D27" s="14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8"/>
      <c r="S27" s="36"/>
    </row>
    <row r="28" spans="1:19" ht="12.75" customHeight="1" hidden="1">
      <c r="A28" s="1"/>
      <c r="B28" s="14"/>
      <c r="C28" s="14"/>
      <c r="D28" s="14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8"/>
      <c r="S28" s="36"/>
    </row>
    <row r="29" spans="1:19" ht="17.25" customHeight="1" hidden="1">
      <c r="A29" s="1"/>
      <c r="B29" s="14"/>
      <c r="C29" s="14"/>
      <c r="D29" s="14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36"/>
    </row>
    <row r="30" spans="1:19" ht="15.75" customHeight="1" hidden="1">
      <c r="A30" s="1"/>
      <c r="B30" s="14"/>
      <c r="C30" s="14"/>
      <c r="D30" s="14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8"/>
      <c r="S30" s="36"/>
    </row>
    <row r="31" spans="1:19" ht="15.75" customHeight="1" hidden="1">
      <c r="A31" s="1"/>
      <c r="B31" s="22"/>
      <c r="C31" s="22"/>
      <c r="D31" s="22"/>
      <c r="E31" s="23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36"/>
    </row>
    <row r="32" spans="1:19" ht="12" thickBot="1">
      <c r="A32" s="26" t="s">
        <v>17</v>
      </c>
      <c r="B32" s="27">
        <f aca="true" t="shared" si="0" ref="B32:G32">SUM(B10:B31)</f>
        <v>12932017.87</v>
      </c>
      <c r="C32" s="28">
        <f t="shared" si="0"/>
        <v>220448.31999999998</v>
      </c>
      <c r="D32" s="28">
        <f t="shared" si="0"/>
        <v>39488.86</v>
      </c>
      <c r="E32" s="28">
        <f t="shared" si="0"/>
        <v>1246528.1</v>
      </c>
      <c r="F32" s="28">
        <f t="shared" si="0"/>
        <v>164206.06</v>
      </c>
      <c r="G32" s="28">
        <f t="shared" si="0"/>
        <v>1157025.08</v>
      </c>
      <c r="H32" s="7">
        <f>E32+F32+G32</f>
        <v>2567759.24</v>
      </c>
      <c r="I32" s="7">
        <f aca="true" t="shared" si="1" ref="I32:R32">SUM(I10:I31)</f>
        <v>491636.1</v>
      </c>
      <c r="J32" s="7">
        <f t="shared" si="1"/>
        <v>91161.78</v>
      </c>
      <c r="K32" s="7">
        <f t="shared" si="1"/>
        <v>64824.3</v>
      </c>
      <c r="L32" s="7">
        <f t="shared" si="1"/>
        <v>17805.75</v>
      </c>
      <c r="M32" s="7">
        <f t="shared" si="1"/>
        <v>2197.15</v>
      </c>
      <c r="N32" s="7">
        <f t="shared" si="1"/>
        <v>67890.42</v>
      </c>
      <c r="O32" s="7">
        <f t="shared" si="1"/>
        <v>10338.57</v>
      </c>
      <c r="P32" s="7">
        <f>SUM(P20:P31)</f>
        <v>1075.52</v>
      </c>
      <c r="Q32" s="7">
        <f t="shared" si="1"/>
        <v>7680</v>
      </c>
      <c r="R32" s="8">
        <f t="shared" si="1"/>
        <v>157380</v>
      </c>
      <c r="S32" s="39">
        <f>B32+C32+D32+H32+I32+J32+K32+L32+M32+N32+O32+Q32+R32</f>
        <v>16670628.36</v>
      </c>
    </row>
    <row r="33" spans="2:18" ht="11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8:9" ht="11.25">
      <c r="H36" s="3"/>
      <c r="I36" s="3"/>
    </row>
    <row r="37" spans="6:19" ht="11.25">
      <c r="F37" s="3"/>
      <c r="G37" s="3"/>
      <c r="H37" s="3"/>
      <c r="K37" s="3"/>
      <c r="S37" s="3"/>
    </row>
    <row r="38" spans="3:8" ht="11.25">
      <c r="C38" s="3"/>
      <c r="D38" s="3"/>
      <c r="E38" s="3"/>
      <c r="F38" s="3"/>
      <c r="G38" s="3"/>
      <c r="H38" s="3"/>
    </row>
    <row r="39" spans="6:11" ht="11.25">
      <c r="F39" s="3"/>
      <c r="G39" s="3"/>
      <c r="H39" s="3"/>
      <c r="K39" s="3"/>
    </row>
    <row r="40" spans="6:11" ht="11.25">
      <c r="F40" s="3"/>
      <c r="G40" s="3"/>
      <c r="H40" s="3"/>
      <c r="I40" s="3"/>
      <c r="K40" s="3"/>
    </row>
    <row r="41" spans="6:9" ht="11.25">
      <c r="F41" s="3"/>
      <c r="G41" s="3"/>
      <c r="H41" s="3"/>
      <c r="I41" s="3"/>
    </row>
    <row r="42" spans="6:8" ht="11.25">
      <c r="F42" s="3"/>
      <c r="G42" s="3"/>
      <c r="H42" s="3"/>
    </row>
    <row r="43" spans="7:11" ht="11.25">
      <c r="G43" s="3"/>
      <c r="H43" s="3"/>
      <c r="K43" s="3"/>
    </row>
    <row r="44" ht="11.25">
      <c r="H44" s="3"/>
    </row>
    <row r="45" ht="11.25">
      <c r="G45" s="3"/>
    </row>
    <row r="46" spans="6:9" ht="12.75">
      <c r="F46" s="3"/>
      <c r="G46" s="3"/>
      <c r="H46" s="35"/>
      <c r="I46" s="3"/>
    </row>
    <row r="47" ht="11.25">
      <c r="G47" s="3"/>
    </row>
    <row r="49" ht="11.25">
      <c r="H49" s="3"/>
    </row>
    <row r="50" ht="11.25">
      <c r="G50" s="3"/>
    </row>
  </sheetData>
  <printOptions/>
  <pageMargins left="0.35433070866141736" right="0" top="0" bottom="0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2021-01-13T12:45:51Z</cp:lastPrinted>
  <dcterms:created xsi:type="dcterms:W3CDTF">1996-10-14T23:33:28Z</dcterms:created>
  <dcterms:modified xsi:type="dcterms:W3CDTF">2021-01-13T12:45:53Z</dcterms:modified>
  <cp:category/>
  <cp:version/>
  <cp:contentType/>
  <cp:contentStatus/>
</cp:coreProperties>
</file>