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7" activeTab="10"/>
  </bookViews>
  <sheets>
    <sheet name="IAN.2020" sheetId="1" r:id="rId1"/>
    <sheet name="FEBR.2020" sheetId="2" r:id="rId2"/>
    <sheet name="MARTIE 2020" sheetId="3" r:id="rId3"/>
    <sheet name="APRILIE  2020" sheetId="4" r:id="rId4"/>
    <sheet name="MAI  2020" sheetId="5" r:id="rId5"/>
    <sheet name="IUNIE  2020" sheetId="6" r:id="rId6"/>
    <sheet name="IULIE  2020" sheetId="7" r:id="rId7"/>
    <sheet name="AUGUST  2020" sheetId="8" r:id="rId8"/>
    <sheet name="SEPTEMBRIE  2020" sheetId="9" r:id="rId9"/>
    <sheet name="OCTOMBRIE 2020" sheetId="10" r:id="rId10"/>
    <sheet name="NOIEMBRIE 2020" sheetId="11" r:id="rId11"/>
  </sheets>
  <definedNames/>
  <calcPr fullCalcOnLoad="1"/>
</workbook>
</file>

<file path=xl/sharedStrings.xml><?xml version="1.0" encoding="utf-8"?>
<sst xmlns="http://schemas.openxmlformats.org/spreadsheetml/2006/main" count="506" uniqueCount="47">
  <si>
    <t>CASA DE ASIGURARI DE SANATATE OLT</t>
  </si>
  <si>
    <t>DENUMIRE INDICATOR</t>
  </si>
  <si>
    <t>IANUARIE2016(FACTURI NOIEMBRIE 2015)</t>
  </si>
  <si>
    <t>-medicamente pentru tratamentul  ONCOLOGIE în spital, din care:</t>
  </si>
  <si>
    <t>- SPITAL SLATINA</t>
  </si>
  <si>
    <t>- SPITAL CARACAL</t>
  </si>
  <si>
    <t>-medicamente pentru tratamentul  ONCOLOGIE CV în spital</t>
  </si>
  <si>
    <t>-medicamente pentru tratamentul  ONCOLOGIE CV în spital, SLATINA</t>
  </si>
  <si>
    <t>-medicamente pentru tratamentul  ONCOLOGIE CV în spital, CARACAL</t>
  </si>
  <si>
    <t>Programul naţional de diagnostic şi tratament pentru HEMOFILIE ŞI TALASEMIE (SPITAL SLATINA)</t>
  </si>
  <si>
    <t>hemofilie fără intervenţie chirurgicală majoră SLATINA</t>
  </si>
  <si>
    <t>hemofilie profilaxie</t>
  </si>
  <si>
    <t>talasemie</t>
  </si>
  <si>
    <t>Programul naţional de diagnostic şi tratament pentru boli rare, din care:</t>
  </si>
  <si>
    <t>tirozinemie (SPITAL CARACAL)</t>
  </si>
  <si>
    <t>boala Hunter (SPITAL SLATINA)</t>
  </si>
  <si>
    <t>Boala Fabry</t>
  </si>
  <si>
    <t>Boli endocrine-osteoporoza</t>
  </si>
  <si>
    <t>Tratamentul bolnavilor cu diabet zaharat, din care:</t>
  </si>
  <si>
    <t>-medicamente pentru tratamentul în spital (SPITAL SLATINA)</t>
  </si>
  <si>
    <t>Tratamentul prin endoprotezare- adulti (SPITAL), din care:</t>
  </si>
  <si>
    <t>-endoprotezaţi adulţi (SPITAL SLATINA)</t>
  </si>
  <si>
    <t>-endoprotezaţi adulţi (SPITAL CARACAL)</t>
  </si>
  <si>
    <t>TOTAL GENERAL PNS</t>
  </si>
  <si>
    <t>MEDICAMENTE PNS</t>
  </si>
  <si>
    <t>MATERIALE PNS</t>
  </si>
  <si>
    <t>TOTAL PLATI SPITALE</t>
  </si>
  <si>
    <t>SPITAL SLATINA MED.PNS</t>
  </si>
  <si>
    <t>SPITAL SLATINA MATER.PNS</t>
  </si>
  <si>
    <t>TOTAL GENERAL PNS SLATINA</t>
  </si>
  <si>
    <t>SPITAL CARACAL MED.PNS</t>
  </si>
  <si>
    <t>SPITAL CARACAL MATER.PNS</t>
  </si>
  <si>
    <t>TOTAL GENERAL PNS CARACAL</t>
  </si>
  <si>
    <t>SITUATIE  PLATI PNS SPITALE 2020</t>
  </si>
  <si>
    <t>IAN2020(FACTURIOCT. 2019)</t>
  </si>
  <si>
    <t>FEBR.2020(FACTURI NOV. 2019)</t>
  </si>
  <si>
    <t>MARTIE 2020(FACTURI DEC. 2019)</t>
  </si>
  <si>
    <t>APRILIE 2020(FACTURI IAN.2020)</t>
  </si>
  <si>
    <t>MAI 2020(FACTURI FEBR.2020)</t>
  </si>
  <si>
    <t>TOTAL PLATI SPITALE DIN CARE:</t>
  </si>
  <si>
    <t>IUNIE 2020(FACTURI MARTIE 2020)</t>
  </si>
  <si>
    <t>IULIE 2020(FACTURI APRILIE 2020)</t>
  </si>
  <si>
    <t>AUGUST 2020(FACTURI MAI 2020)</t>
  </si>
  <si>
    <t>SEPTEMBRIE 2020(FACTURI IUNIE 2020)</t>
  </si>
  <si>
    <t>OCTOMBRIE 2020(FACTURI IULIE 2020)</t>
  </si>
  <si>
    <t>-MATERIALE INSULINE pentru tratamentul în spital (SPITAL SLATINA)</t>
  </si>
  <si>
    <t>NOIEMBRIE 2020(FACTURI AUG. 2020)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</si>
</sst>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0" fontId="1" fillId="0" borderId="0" xfId="0" applyNumberFormat="1" applyFont="1" applyAlignment="1">
      <alignment vertical="top"/>
    </xf>
    <xf numFmtId="40" fontId="2" fillId="0" borderId="0" xfId="0" applyNumberFormat="1" applyFont="1" applyAlignment="1">
      <alignment vertical="top"/>
    </xf>
    <xf numFmtId="40" fontId="1" fillId="0" borderId="0" xfId="0" applyNumberFormat="1" applyFont="1" applyAlignment="1">
      <alignment horizontal="center" vertical="top"/>
    </xf>
    <xf numFmtId="40" fontId="1" fillId="0" borderId="0" xfId="0" applyNumberFormat="1" applyFont="1" applyFill="1" applyAlignment="1">
      <alignment horizontal="center" vertical="top"/>
    </xf>
    <xf numFmtId="40" fontId="3" fillId="0" borderId="0" xfId="0" applyNumberFormat="1" applyFont="1" applyBorder="1" applyAlignment="1">
      <alignment horizontal="center" vertical="top"/>
    </xf>
    <xf numFmtId="40" fontId="2" fillId="0" borderId="0" xfId="0" applyNumberFormat="1" applyFont="1" applyFill="1" applyAlignment="1">
      <alignment horizontal="center" vertical="top"/>
    </xf>
    <xf numFmtId="40" fontId="2" fillId="0" borderId="0" xfId="0" applyNumberFormat="1" applyFont="1" applyAlignment="1">
      <alignment horizontal="center" vertical="top"/>
    </xf>
    <xf numFmtId="40" fontId="1" fillId="0" borderId="0" xfId="0" applyNumberFormat="1" applyFont="1" applyFill="1" applyBorder="1" applyAlignment="1">
      <alignment vertical="top"/>
    </xf>
    <xf numFmtId="40" fontId="4" fillId="0" borderId="0" xfId="0" applyNumberFormat="1" applyFont="1" applyAlignment="1">
      <alignment vertical="top"/>
    </xf>
    <xf numFmtId="40" fontId="4" fillId="0" borderId="0" xfId="0" applyNumberFormat="1" applyFont="1" applyFill="1" applyAlignment="1">
      <alignment vertical="top"/>
    </xf>
    <xf numFmtId="40" fontId="4" fillId="0" borderId="0" xfId="0" applyNumberFormat="1" applyFont="1" applyBorder="1" applyAlignment="1">
      <alignment vertical="top"/>
    </xf>
    <xf numFmtId="40" fontId="2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0" fontId="2" fillId="0" borderId="0" xfId="0" applyNumberFormat="1" applyFont="1" applyFill="1" applyBorder="1" applyAlignment="1">
      <alignment vertical="top"/>
    </xf>
    <xf numFmtId="40" fontId="1" fillId="2" borderId="3" xfId="0" applyNumberFormat="1" applyFont="1" applyFill="1" applyBorder="1" applyAlignment="1" quotePrefix="1">
      <alignment vertical="top" wrapText="1"/>
    </xf>
    <xf numFmtId="40" fontId="3" fillId="0" borderId="4" xfId="0" applyNumberFormat="1" applyFont="1" applyFill="1" applyBorder="1" applyAlignment="1">
      <alignment horizontal="center" vertical="top" wrapText="1"/>
    </xf>
    <xf numFmtId="40" fontId="2" fillId="0" borderId="5" xfId="0" applyNumberFormat="1" applyFont="1" applyBorder="1" applyAlignment="1">
      <alignment horizontal="center" vertical="top"/>
    </xf>
    <xf numFmtId="40" fontId="1" fillId="2" borderId="5" xfId="0" applyNumberFormat="1" applyFont="1" applyFill="1" applyBorder="1" applyAlignment="1">
      <alignment vertical="top"/>
    </xf>
    <xf numFmtId="40" fontId="1" fillId="0" borderId="0" xfId="0" applyNumberFormat="1" applyFont="1" applyFill="1" applyAlignment="1">
      <alignment vertical="top"/>
    </xf>
    <xf numFmtId="40" fontId="1" fillId="0" borderId="3" xfId="0" applyNumberFormat="1" applyFont="1" applyFill="1" applyBorder="1" applyAlignment="1" quotePrefix="1">
      <alignment vertical="top" wrapText="1"/>
    </xf>
    <xf numFmtId="40" fontId="1" fillId="0" borderId="4" xfId="0" applyNumberFormat="1" applyFont="1" applyFill="1" applyBorder="1" applyAlignment="1">
      <alignment horizontal="center" vertical="top" wrapText="1"/>
    </xf>
    <xf numFmtId="40" fontId="1" fillId="0" borderId="6" xfId="19" applyNumberFormat="1" applyFont="1" applyFill="1" applyBorder="1" applyAlignment="1" applyProtection="1">
      <alignment horizontal="center" vertical="top" wrapText="1"/>
      <protection/>
    </xf>
    <xf numFmtId="40" fontId="5" fillId="0" borderId="4" xfId="0" applyNumberFormat="1" applyFont="1" applyFill="1" applyBorder="1" applyAlignment="1">
      <alignment horizontal="center" vertical="top"/>
    </xf>
    <xf numFmtId="40" fontId="2" fillId="0" borderId="4" xfId="0" applyNumberFormat="1" applyFont="1" applyFill="1" applyBorder="1" applyAlignment="1">
      <alignment horizontal="center" vertical="top"/>
    </xf>
    <xf numFmtId="40" fontId="1" fillId="0" borderId="5" xfId="0" applyNumberFormat="1" applyFont="1" applyFill="1" applyBorder="1" applyAlignment="1">
      <alignment vertical="top"/>
    </xf>
    <xf numFmtId="40" fontId="2" fillId="0" borderId="6" xfId="0" applyNumberFormat="1" applyFont="1" applyBorder="1" applyAlignment="1">
      <alignment horizontal="center" vertical="top"/>
    </xf>
    <xf numFmtId="40" fontId="2" fillId="0" borderId="0" xfId="0" applyNumberFormat="1" applyFont="1" applyFill="1" applyAlignment="1">
      <alignment vertical="top"/>
    </xf>
    <xf numFmtId="40" fontId="2" fillId="2" borderId="3" xfId="0" applyNumberFormat="1" applyFont="1" applyFill="1" applyBorder="1" applyAlignment="1">
      <alignment vertical="top" wrapText="1"/>
    </xf>
    <xf numFmtId="40" fontId="3" fillId="0" borderId="4" xfId="0" applyNumberFormat="1" applyFont="1" applyFill="1" applyBorder="1" applyAlignment="1">
      <alignment horizontal="center" vertical="top"/>
    </xf>
    <xf numFmtId="40" fontId="2" fillId="2" borderId="0" xfId="0" applyNumberFormat="1" applyFont="1" applyFill="1" applyAlignment="1">
      <alignment vertical="top"/>
    </xf>
    <xf numFmtId="40" fontId="1" fillId="0" borderId="3" xfId="0" applyNumberFormat="1" applyFont="1" applyFill="1" applyBorder="1" applyAlignment="1">
      <alignment vertical="top" wrapText="1"/>
    </xf>
    <xf numFmtId="40" fontId="1" fillId="0" borderId="4" xfId="0" applyNumberFormat="1" applyFont="1" applyFill="1" applyBorder="1" applyAlignment="1">
      <alignment horizontal="center" vertical="top"/>
    </xf>
    <xf numFmtId="40" fontId="3" fillId="2" borderId="5" xfId="0" applyNumberFormat="1" applyFont="1" applyFill="1" applyBorder="1" applyAlignment="1">
      <alignment horizontal="center" vertical="top" wrapText="1"/>
    </xf>
    <xf numFmtId="40" fontId="1" fillId="2" borderId="0" xfId="0" applyNumberFormat="1" applyFont="1" applyFill="1" applyAlignment="1">
      <alignment vertical="top"/>
    </xf>
    <xf numFmtId="40" fontId="1" fillId="2" borderId="3" xfId="0" applyNumberFormat="1" applyFont="1" applyFill="1" applyBorder="1" applyAlignment="1">
      <alignment vertical="top" wrapText="1"/>
    </xf>
    <xf numFmtId="40" fontId="2" fillId="2" borderId="5" xfId="0" applyNumberFormat="1" applyFont="1" applyFill="1" applyBorder="1" applyAlignment="1">
      <alignment horizontal="center" vertical="top"/>
    </xf>
    <xf numFmtId="40" fontId="3" fillId="2" borderId="5" xfId="0" applyNumberFormat="1" applyFont="1" applyFill="1" applyBorder="1" applyAlignment="1">
      <alignment horizontal="center" vertical="top"/>
    </xf>
    <xf numFmtId="40" fontId="1" fillId="0" borderId="6" xfId="0" applyNumberFormat="1" applyFont="1" applyFill="1" applyBorder="1" applyAlignment="1">
      <alignment horizontal="center" vertical="top"/>
    </xf>
    <xf numFmtId="40" fontId="1" fillId="0" borderId="7" xfId="0" applyNumberFormat="1" applyFont="1" applyFill="1" applyBorder="1" applyAlignment="1">
      <alignment horizontal="center" vertical="top"/>
    </xf>
    <xf numFmtId="40" fontId="1" fillId="0" borderId="8" xfId="0" applyNumberFormat="1" applyFont="1" applyFill="1" applyBorder="1" applyAlignment="1">
      <alignment horizontal="center" vertical="top"/>
    </xf>
    <xf numFmtId="40" fontId="6" fillId="0" borderId="0" xfId="0" applyNumberFormat="1" applyFont="1" applyAlignment="1">
      <alignment horizontal="center" vertical="top"/>
    </xf>
    <xf numFmtId="40" fontId="6" fillId="2" borderId="0" xfId="0" applyNumberFormat="1" applyFont="1" applyFill="1" applyAlignment="1">
      <alignment horizontal="center" vertical="top"/>
    </xf>
    <xf numFmtId="40" fontId="2" fillId="2" borderId="0" xfId="0" applyNumberFormat="1" applyFont="1" applyFill="1" applyAlignment="1">
      <alignment horizontal="center" vertical="top"/>
    </xf>
    <xf numFmtId="40" fontId="1" fillId="2" borderId="0" xfId="0" applyNumberFormat="1" applyFont="1" applyFill="1" applyBorder="1" applyAlignment="1">
      <alignment vertical="top"/>
    </xf>
    <xf numFmtId="40" fontId="2" fillId="2" borderId="0" xfId="0" applyNumberFormat="1" applyFont="1" applyFill="1" applyBorder="1" applyAlignment="1">
      <alignment vertical="top"/>
    </xf>
    <xf numFmtId="40" fontId="1" fillId="2" borderId="0" xfId="0" applyNumberFormat="1" applyFont="1" applyFill="1" applyAlignment="1">
      <alignment horizontal="center" vertical="top"/>
    </xf>
    <xf numFmtId="40" fontId="3" fillId="2" borderId="0" xfId="0" applyNumberFormat="1" applyFont="1" applyFill="1" applyBorder="1" applyAlignment="1">
      <alignment horizontal="center" vertical="top"/>
    </xf>
    <xf numFmtId="40" fontId="1" fillId="0" borderId="9" xfId="0" applyNumberFormat="1" applyFont="1" applyFill="1" applyBorder="1" applyAlignment="1">
      <alignment vertical="top"/>
    </xf>
    <xf numFmtId="40" fontId="1" fillId="2" borderId="10" xfId="0" applyNumberFormat="1" applyFont="1" applyFill="1" applyBorder="1" applyAlignment="1" quotePrefix="1">
      <alignment vertical="top" wrapText="1"/>
    </xf>
    <xf numFmtId="40" fontId="3" fillId="0" borderId="11" xfId="0" applyNumberFormat="1" applyFont="1" applyFill="1" applyBorder="1" applyAlignment="1">
      <alignment horizontal="center" vertical="top" wrapText="1"/>
    </xf>
    <xf numFmtId="40" fontId="2" fillId="0" borderId="12" xfId="0" applyNumberFormat="1" applyFont="1" applyBorder="1" applyAlignment="1">
      <alignment horizontal="center" vertical="top"/>
    </xf>
    <xf numFmtId="40" fontId="1" fillId="2" borderId="12" xfId="0" applyNumberFormat="1" applyFont="1" applyFill="1" applyBorder="1" applyAlignment="1">
      <alignment vertical="top"/>
    </xf>
    <xf numFmtId="40" fontId="2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0" fontId="1" fillId="0" borderId="16" xfId="0" applyNumberFormat="1" applyFont="1" applyFill="1" applyBorder="1" applyAlignment="1" quotePrefix="1">
      <alignment vertical="top" wrapText="1"/>
    </xf>
    <xf numFmtId="40" fontId="5" fillId="0" borderId="7" xfId="0" applyNumberFormat="1" applyFont="1" applyFill="1" applyBorder="1" applyAlignment="1">
      <alignment horizontal="center" vertical="top"/>
    </xf>
    <xf numFmtId="40" fontId="2" fillId="0" borderId="17" xfId="0" applyNumberFormat="1" applyFont="1" applyBorder="1" applyAlignment="1">
      <alignment horizontal="center" vertical="top"/>
    </xf>
    <xf numFmtId="40" fontId="1" fillId="0" borderId="17" xfId="0" applyNumberFormat="1" applyFont="1" applyFill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0" fontId="3" fillId="0" borderId="14" xfId="0" applyNumberFormat="1" applyFont="1" applyFill="1" applyBorder="1" applyAlignment="1">
      <alignment horizontal="center" vertical="top"/>
    </xf>
    <xf numFmtId="40" fontId="3" fillId="0" borderId="15" xfId="0" applyNumberFormat="1" applyFont="1" applyBorder="1" applyAlignment="1">
      <alignment horizontal="center" vertical="top"/>
    </xf>
    <xf numFmtId="40" fontId="1" fillId="0" borderId="18" xfId="0" applyNumberFormat="1" applyFont="1" applyFill="1" applyBorder="1" applyAlignment="1">
      <alignment vertical="top"/>
    </xf>
    <xf numFmtId="40" fontId="1" fillId="0" borderId="15" xfId="0" applyNumberFormat="1" applyFont="1" applyFill="1" applyBorder="1" applyAlignment="1">
      <alignment vertical="top"/>
    </xf>
    <xf numFmtId="40" fontId="6" fillId="0" borderId="0" xfId="0" applyNumberFormat="1" applyFont="1" applyFill="1" applyBorder="1" applyAlignment="1">
      <alignment vertical="top"/>
    </xf>
    <xf numFmtId="49" fontId="3" fillId="0" borderId="19" xfId="0" applyNumberFormat="1" applyFont="1" applyBorder="1" applyAlignment="1">
      <alignment horizontal="center" vertical="top" wrapText="1"/>
    </xf>
    <xf numFmtId="40" fontId="6" fillId="2" borderId="5" xfId="0" applyNumberFormat="1" applyFont="1" applyFill="1" applyBorder="1" applyAlignment="1">
      <alignment vertical="top"/>
    </xf>
    <xf numFmtId="40" fontId="6" fillId="0" borderId="5" xfId="0" applyNumberFormat="1" applyFont="1" applyFill="1" applyBorder="1" applyAlignment="1">
      <alignment vertical="top"/>
    </xf>
    <xf numFmtId="40" fontId="6" fillId="0" borderId="17" xfId="0" applyNumberFormat="1" applyFont="1" applyFill="1" applyBorder="1" applyAlignment="1">
      <alignment vertical="top"/>
    </xf>
    <xf numFmtId="40" fontId="6" fillId="0" borderId="15" xfId="0" applyNumberFormat="1" applyFont="1" applyFill="1" applyBorder="1" applyAlignment="1">
      <alignment vertical="top"/>
    </xf>
    <xf numFmtId="40" fontId="3" fillId="0" borderId="0" xfId="0" applyNumberFormat="1" applyFont="1" applyFill="1" applyBorder="1" applyAlignment="1">
      <alignment vertical="top"/>
    </xf>
    <xf numFmtId="40" fontId="3" fillId="2" borderId="0" xfId="0" applyNumberFormat="1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4"/>
  <sheetViews>
    <sheetView workbookViewId="0" topLeftCell="A16">
      <selection activeCell="S11" sqref="S11"/>
    </sheetView>
  </sheetViews>
  <sheetFormatPr defaultColWidth="9.140625" defaultRowHeight="42" customHeight="1"/>
  <cols>
    <col min="1" max="1" width="9.140625" style="1" customWidth="1"/>
    <col min="2" max="2" width="26.140625" style="1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5.7109375" style="65" customWidth="1"/>
    <col min="16" max="16" width="19.7109375" style="8" customWidth="1"/>
    <col min="17" max="17" width="12.421875" style="8" customWidth="1"/>
    <col min="18" max="104" width="10.8515625" style="8" customWidth="1"/>
    <col min="105" max="16384" width="10.8515625" style="1" customWidth="1"/>
  </cols>
  <sheetData>
    <row r="1" ht="13.5" customHeight="1">
      <c r="B1" s="2" t="s">
        <v>0</v>
      </c>
    </row>
    <row r="2" spans="2:10" ht="18.75" customHeight="1">
      <c r="B2" s="9" t="s">
        <v>33</v>
      </c>
      <c r="C2" s="9"/>
      <c r="D2" s="10"/>
      <c r="E2" s="10"/>
      <c r="F2" s="10"/>
      <c r="G2" s="10"/>
      <c r="H2" s="11"/>
      <c r="I2" s="10"/>
      <c r="J2" s="9"/>
    </row>
    <row r="3" spans="2:10" ht="18.75" customHeight="1" thickBot="1">
      <c r="B3" s="9"/>
      <c r="C3" s="9"/>
      <c r="D3" s="10"/>
      <c r="E3" s="10"/>
      <c r="F3" s="10"/>
      <c r="G3" s="10"/>
      <c r="H3" s="11"/>
      <c r="I3" s="10"/>
      <c r="J3" s="9"/>
    </row>
    <row r="4" spans="2:104" s="2" customFormat="1" ht="40.5" customHeight="1">
      <c r="B4" s="12" t="s">
        <v>1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66" t="s">
        <v>34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2:196" ht="21" customHeight="1">
      <c r="B5" s="15" t="s">
        <v>3</v>
      </c>
      <c r="C5" s="16">
        <f aca="true" t="shared" si="0" ref="C5:I5">C6+C7</f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7" t="e">
        <f>ROUND(J6+J7,2)</f>
        <v>#REF!</v>
      </c>
      <c r="O5" s="67">
        <f>O6+O7</f>
        <v>218520.3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</row>
    <row r="6" spans="2:196" ht="21" customHeight="1">
      <c r="B6" s="20" t="s">
        <v>4</v>
      </c>
      <c r="C6" s="21"/>
      <c r="D6" s="21"/>
      <c r="E6" s="22"/>
      <c r="F6" s="22"/>
      <c r="G6" s="22"/>
      <c r="H6" s="23"/>
      <c r="I6" s="24"/>
      <c r="J6" s="17" t="e">
        <f>#REF!/12</f>
        <v>#REF!</v>
      </c>
      <c r="O6" s="68">
        <v>163980.6</v>
      </c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2:196" ht="21" customHeight="1">
      <c r="B7" s="20" t="s">
        <v>5</v>
      </c>
      <c r="C7" s="21"/>
      <c r="D7" s="21"/>
      <c r="E7" s="22"/>
      <c r="F7" s="22"/>
      <c r="G7" s="22"/>
      <c r="H7" s="23"/>
      <c r="I7" s="24"/>
      <c r="J7" s="17" t="e">
        <f>#REF!/12</f>
        <v>#REF!</v>
      </c>
      <c r="O7" s="68">
        <v>54539.7</v>
      </c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2:196" ht="21" customHeight="1">
      <c r="B8" s="15" t="s">
        <v>6</v>
      </c>
      <c r="C8" s="21"/>
      <c r="D8" s="21"/>
      <c r="E8" s="22"/>
      <c r="F8" s="22"/>
      <c r="G8" s="22"/>
      <c r="H8" s="23"/>
      <c r="I8" s="24"/>
      <c r="J8" s="26"/>
      <c r="O8" s="67">
        <f>O9+O10</f>
        <v>336971.73</v>
      </c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</row>
    <row r="9" spans="2:196" ht="32.25" customHeight="1">
      <c r="B9" s="15" t="s">
        <v>7</v>
      </c>
      <c r="C9" s="21"/>
      <c r="D9" s="21"/>
      <c r="E9" s="22"/>
      <c r="F9" s="22"/>
      <c r="G9" s="22"/>
      <c r="H9" s="23"/>
      <c r="I9" s="24"/>
      <c r="J9" s="26"/>
      <c r="O9" s="68">
        <v>210639.11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</row>
    <row r="10" spans="2:196" ht="32.25" customHeight="1">
      <c r="B10" s="15" t="s">
        <v>8</v>
      </c>
      <c r="C10" s="21"/>
      <c r="D10" s="21"/>
      <c r="E10" s="22"/>
      <c r="F10" s="22"/>
      <c r="G10" s="22"/>
      <c r="H10" s="23"/>
      <c r="I10" s="24"/>
      <c r="J10" s="26"/>
      <c r="O10" s="68">
        <v>126332.62</v>
      </c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</row>
    <row r="11" spans="1:196" s="30" customFormat="1" ht="55.5" customHeight="1">
      <c r="A11" s="27"/>
      <c r="B11" s="28" t="s">
        <v>9</v>
      </c>
      <c r="C11" s="29">
        <f aca="true" t="shared" si="1" ref="C11:M11">C12+C13+C14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 t="e">
        <f t="shared" si="1"/>
        <v>#REF!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14"/>
      <c r="O11" s="67">
        <f>O13+O14</f>
        <v>110816.9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</row>
    <row r="12" spans="1:196" ht="24" customHeight="1">
      <c r="A12" s="19"/>
      <c r="B12" s="31" t="s">
        <v>10</v>
      </c>
      <c r="C12" s="32"/>
      <c r="D12" s="32"/>
      <c r="E12" s="22"/>
      <c r="F12" s="22"/>
      <c r="G12" s="22"/>
      <c r="H12" s="23"/>
      <c r="I12" s="24"/>
      <c r="J12" s="17" t="e">
        <f>#REF!/12</f>
        <v>#REF!</v>
      </c>
      <c r="O12" s="65">
        <v>0</v>
      </c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</row>
    <row r="13" spans="1:196" ht="24" customHeight="1">
      <c r="A13" s="19"/>
      <c r="B13" s="31" t="s">
        <v>11</v>
      </c>
      <c r="C13" s="32"/>
      <c r="D13" s="32"/>
      <c r="E13" s="22"/>
      <c r="F13" s="22"/>
      <c r="G13" s="22"/>
      <c r="H13" s="23"/>
      <c r="I13" s="24"/>
      <c r="J13" s="17" t="e">
        <f>#REF!/6</f>
        <v>#REF!</v>
      </c>
      <c r="O13" s="68">
        <v>67131.79</v>
      </c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</row>
    <row r="14" spans="1:196" ht="18.75" customHeight="1">
      <c r="A14" s="19"/>
      <c r="B14" s="31" t="s">
        <v>12</v>
      </c>
      <c r="C14" s="32"/>
      <c r="D14" s="32"/>
      <c r="E14" s="22"/>
      <c r="F14" s="22"/>
      <c r="G14" s="22"/>
      <c r="H14" s="23"/>
      <c r="I14" s="24"/>
      <c r="J14" s="17" t="e">
        <f>#REF!/12</f>
        <v>#REF!</v>
      </c>
      <c r="O14" s="68">
        <v>43685.11</v>
      </c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</row>
    <row r="15" spans="1:196" s="34" customFormat="1" ht="45" customHeight="1">
      <c r="A15" s="19"/>
      <c r="B15" s="28" t="s">
        <v>13</v>
      </c>
      <c r="C15" s="16">
        <f aca="true" t="shared" si="2" ref="C15:I15">C16+C17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33" t="e">
        <f>ROUND(J16+J17+#REF!+#REF!+#REF!,2)</f>
        <v>#REF!</v>
      </c>
      <c r="K15" s="8"/>
      <c r="L15" s="8"/>
      <c r="M15" s="8"/>
      <c r="N15" s="8"/>
      <c r="O15" s="67">
        <f>O16+O17+O18</f>
        <v>206290.82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</row>
    <row r="16" spans="1:196" ht="24.75" customHeight="1">
      <c r="A16" s="19"/>
      <c r="B16" s="31" t="s">
        <v>14</v>
      </c>
      <c r="C16" s="32"/>
      <c r="D16" s="32"/>
      <c r="E16" s="22"/>
      <c r="F16" s="22"/>
      <c r="G16" s="22"/>
      <c r="H16" s="23"/>
      <c r="I16" s="24"/>
      <c r="J16" s="17" t="e">
        <f>#REF!/12</f>
        <v>#REF!</v>
      </c>
      <c r="O16" s="68">
        <v>12058.23</v>
      </c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</row>
    <row r="17" spans="1:196" ht="26.25" customHeight="1">
      <c r="A17" s="19"/>
      <c r="B17" s="31" t="s">
        <v>15</v>
      </c>
      <c r="C17" s="32"/>
      <c r="D17" s="32"/>
      <c r="E17" s="22"/>
      <c r="F17" s="22"/>
      <c r="G17" s="22"/>
      <c r="H17" s="23"/>
      <c r="I17" s="24"/>
      <c r="J17" s="17" t="e">
        <f>#REF!/12</f>
        <v>#REF!</v>
      </c>
      <c r="O17" s="68">
        <v>144650.67</v>
      </c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</row>
    <row r="18" spans="1:196" ht="26.25" customHeight="1">
      <c r="A18" s="19"/>
      <c r="B18" s="31" t="s">
        <v>16</v>
      </c>
      <c r="C18" s="32"/>
      <c r="D18" s="32"/>
      <c r="E18" s="22"/>
      <c r="F18" s="22"/>
      <c r="G18" s="22"/>
      <c r="H18" s="23"/>
      <c r="I18" s="24"/>
      <c r="J18" s="17"/>
      <c r="O18" s="68">
        <v>49581.92</v>
      </c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</row>
    <row r="19" spans="1:196" ht="26.25" customHeight="1">
      <c r="A19" s="19"/>
      <c r="B19" s="35" t="s">
        <v>17</v>
      </c>
      <c r="C19" s="32"/>
      <c r="D19" s="32"/>
      <c r="E19" s="22"/>
      <c r="F19" s="22"/>
      <c r="G19" s="22"/>
      <c r="H19" s="23"/>
      <c r="I19" s="24"/>
      <c r="J19" s="17"/>
      <c r="O19" s="67">
        <v>1062.93</v>
      </c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</row>
    <row r="20" spans="1:196" s="30" customFormat="1" ht="22.5" customHeight="1">
      <c r="A20" s="27"/>
      <c r="B20" s="28" t="s">
        <v>18</v>
      </c>
      <c r="C20" s="29">
        <f aca="true" t="shared" si="3" ref="C20:H20">C21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/>
      <c r="J20" s="36" t="e">
        <f>ROUND(J21+#REF!,2)</f>
        <v>#REF!</v>
      </c>
      <c r="K20" s="14"/>
      <c r="L20" s="14"/>
      <c r="M20" s="14"/>
      <c r="N20" s="14"/>
      <c r="O20" s="67">
        <f>O21</f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</row>
    <row r="21" spans="1:196" ht="39" customHeight="1">
      <c r="A21" s="19"/>
      <c r="B21" s="20" t="s">
        <v>19</v>
      </c>
      <c r="C21" s="32"/>
      <c r="D21" s="32"/>
      <c r="E21" s="22"/>
      <c r="F21" s="22"/>
      <c r="G21" s="22"/>
      <c r="H21" s="23"/>
      <c r="I21" s="24"/>
      <c r="J21" s="17" t="e">
        <f>#REF!/12</f>
        <v>#REF!</v>
      </c>
      <c r="O21" s="68">
        <v>0</v>
      </c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</row>
    <row r="22" spans="2:104" s="27" customFormat="1" ht="33.75" customHeight="1">
      <c r="B22" s="28" t="s">
        <v>20</v>
      </c>
      <c r="C22" s="29">
        <f aca="true" t="shared" si="4" ref="C22:I22">C23+C24</f>
        <v>0</v>
      </c>
      <c r="D22" s="29">
        <f t="shared" si="4"/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37" t="e">
        <f>ROUND(J23+J24,2)</f>
        <v>#REF!</v>
      </c>
      <c r="K22" s="14"/>
      <c r="L22" s="14"/>
      <c r="M22" s="14"/>
      <c r="N22" s="14"/>
      <c r="O22" s="67">
        <f>O23+O24</f>
        <v>95981.58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2:104" s="19" customFormat="1" ht="32.25" customHeight="1">
      <c r="B23" s="20" t="s">
        <v>21</v>
      </c>
      <c r="C23" s="32"/>
      <c r="D23" s="32"/>
      <c r="E23" s="38"/>
      <c r="F23" s="38"/>
      <c r="G23" s="38"/>
      <c r="H23" s="23"/>
      <c r="I23" s="24"/>
      <c r="J23" s="17" t="e">
        <f>#REF!/12</f>
        <v>#REF!</v>
      </c>
      <c r="K23" s="8"/>
      <c r="L23" s="8"/>
      <c r="M23" s="8"/>
      <c r="N23" s="8"/>
      <c r="O23" s="68">
        <v>49183.15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2:104" s="19" customFormat="1" ht="21.75" customHeight="1" thickBot="1">
      <c r="B24" s="56" t="s">
        <v>22</v>
      </c>
      <c r="C24" s="39"/>
      <c r="D24" s="39"/>
      <c r="E24" s="40"/>
      <c r="F24" s="40"/>
      <c r="G24" s="40"/>
      <c r="H24" s="57"/>
      <c r="I24" s="39"/>
      <c r="J24" s="58" t="e">
        <f>#REF!/12</f>
        <v>#REF!</v>
      </c>
      <c r="K24" s="8"/>
      <c r="L24" s="8"/>
      <c r="M24" s="8"/>
      <c r="N24" s="8"/>
      <c r="O24" s="69">
        <v>46798.43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2:15" ht="17.25" customHeight="1" thickBot="1">
      <c r="B25" s="60" t="s">
        <v>23</v>
      </c>
      <c r="C25" s="61">
        <f aca="true" t="shared" si="5" ref="C25:H25">C5+C11+C15+C20+C22</f>
        <v>0</v>
      </c>
      <c r="D25" s="61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0</v>
      </c>
      <c r="I25" s="61"/>
      <c r="J25" s="62" t="e">
        <f>ROUND(#REF!+#REF!,2)</f>
        <v>#REF!</v>
      </c>
      <c r="K25" s="63"/>
      <c r="L25" s="63"/>
      <c r="M25" s="63"/>
      <c r="N25" s="63"/>
      <c r="O25" s="70">
        <f>O5+O8+O11+O15+O19+O22</f>
        <v>969644.26</v>
      </c>
    </row>
    <row r="26" spans="2:15" ht="18" customHeight="1">
      <c r="B26" s="2" t="s">
        <v>24</v>
      </c>
      <c r="C26" s="41">
        <f aca="true" t="shared" si="6" ref="C26:M26">C5+C11+C15+C20</f>
        <v>0</v>
      </c>
      <c r="D26" s="41">
        <f t="shared" si="6"/>
        <v>0</v>
      </c>
      <c r="E26" s="41">
        <f t="shared" si="6"/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 t="e">
        <f t="shared" si="6"/>
        <v>#REF!</v>
      </c>
      <c r="K26" s="41">
        <f t="shared" si="6"/>
        <v>0</v>
      </c>
      <c r="L26" s="41">
        <f t="shared" si="6"/>
        <v>0</v>
      </c>
      <c r="M26" s="41">
        <f t="shared" si="6"/>
        <v>0</v>
      </c>
      <c r="O26" s="71">
        <f>O5+O8+O11+O15+O19</f>
        <v>873662.68</v>
      </c>
    </row>
    <row r="27" spans="2:15" ht="21.75" customHeight="1">
      <c r="B27" s="2" t="s">
        <v>25</v>
      </c>
      <c r="C27" s="41">
        <f aca="true" t="shared" si="7" ref="C27:H27">C22</f>
        <v>0</v>
      </c>
      <c r="D27" s="41">
        <f t="shared" si="7"/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O27" s="65">
        <f>O22</f>
        <v>95981.58</v>
      </c>
    </row>
    <row r="28" spans="2:17" ht="21.75" customHeight="1">
      <c r="B28" s="30" t="s">
        <v>26</v>
      </c>
      <c r="C28" s="42"/>
      <c r="D28" s="42"/>
      <c r="E28" s="42"/>
      <c r="F28" s="42"/>
      <c r="G28" s="42"/>
      <c r="H28" s="42"/>
      <c r="I28" s="43"/>
      <c r="J28" s="43"/>
      <c r="K28" s="44"/>
      <c r="L28" s="44"/>
      <c r="M28" s="44"/>
      <c r="N28" s="44"/>
      <c r="O28" s="72">
        <f>O26+O27</f>
        <v>969644.26</v>
      </c>
      <c r="Q28" s="8">
        <f>O28-O8</f>
        <v>632672.53</v>
      </c>
    </row>
    <row r="29" spans="2:15" ht="24.75" customHeight="1">
      <c r="B29" s="1" t="s">
        <v>27</v>
      </c>
      <c r="C29" s="41">
        <f>C6+C11+C17+C21</f>
        <v>0</v>
      </c>
      <c r="D29" s="41">
        <f>D6+D11+D17+D21</f>
        <v>0</v>
      </c>
      <c r="E29" s="41">
        <f>E6+E11+E17+E21</f>
        <v>0</v>
      </c>
      <c r="F29" s="41">
        <f>F6+F11+F17+F21</f>
        <v>0</v>
      </c>
      <c r="O29" s="65">
        <f>O6+O11+O17+O18+O19+O9</f>
        <v>680732.13</v>
      </c>
    </row>
    <row r="30" spans="2:15" ht="21" customHeight="1">
      <c r="B30" s="1" t="s">
        <v>28</v>
      </c>
      <c r="C30" s="41">
        <f>C23</f>
        <v>0</v>
      </c>
      <c r="D30" s="41">
        <f>D23</f>
        <v>0</v>
      </c>
      <c r="E30" s="41">
        <f>E23</f>
        <v>0</v>
      </c>
      <c r="O30" s="65">
        <f>O23</f>
        <v>49183.15</v>
      </c>
    </row>
    <row r="31" spans="2:15" ht="21" customHeight="1">
      <c r="B31" s="30" t="s">
        <v>29</v>
      </c>
      <c r="C31" s="42"/>
      <c r="D31" s="42"/>
      <c r="E31" s="42"/>
      <c r="F31" s="46"/>
      <c r="G31" s="46"/>
      <c r="H31" s="47"/>
      <c r="I31" s="43"/>
      <c r="J31" s="43"/>
      <c r="K31" s="44"/>
      <c r="L31" s="44"/>
      <c r="M31" s="44"/>
      <c r="N31" s="44"/>
      <c r="O31" s="72">
        <f>SUM(O29:O30)</f>
        <v>729915.28</v>
      </c>
    </row>
    <row r="32" spans="2:15" ht="26.25" customHeight="1">
      <c r="B32" s="1" t="s">
        <v>30</v>
      </c>
      <c r="C32" s="41">
        <f>C7+C16</f>
        <v>0</v>
      </c>
      <c r="D32" s="41">
        <f>D7+D16</f>
        <v>0</v>
      </c>
      <c r="E32" s="41">
        <f>E7+E16</f>
        <v>0</v>
      </c>
      <c r="O32" s="65">
        <f>O7+O10+O16</f>
        <v>192930.55000000002</v>
      </c>
    </row>
    <row r="33" spans="2:15" ht="28.5" customHeight="1">
      <c r="B33" s="1" t="s">
        <v>31</v>
      </c>
      <c r="C33" s="41">
        <f>C24</f>
        <v>0</v>
      </c>
      <c r="D33" s="41">
        <f>D24</f>
        <v>0</v>
      </c>
      <c r="E33" s="41">
        <f>E24</f>
        <v>0</v>
      </c>
      <c r="O33" s="65">
        <f>O24</f>
        <v>46798.43</v>
      </c>
    </row>
    <row r="34" spans="2:15" ht="42" customHeight="1">
      <c r="B34" s="30" t="s">
        <v>32</v>
      </c>
      <c r="C34" s="46"/>
      <c r="D34" s="46"/>
      <c r="E34" s="46"/>
      <c r="F34" s="46"/>
      <c r="G34" s="46"/>
      <c r="H34" s="47"/>
      <c r="I34" s="43"/>
      <c r="J34" s="43"/>
      <c r="K34" s="44"/>
      <c r="L34" s="44"/>
      <c r="M34" s="44"/>
      <c r="N34" s="44"/>
      <c r="O34" s="72">
        <f>O32+O33</f>
        <v>239728.98</v>
      </c>
    </row>
  </sheetData>
  <printOptions/>
  <pageMargins left="0.7480314960629921" right="0.7480314960629921" top="0" bottom="0" header="0.5118110236220472" footer="0.5118110236220472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34"/>
  <sheetViews>
    <sheetView workbookViewId="0" topLeftCell="A1">
      <selection activeCell="Q10" sqref="Q10"/>
    </sheetView>
  </sheetViews>
  <sheetFormatPr defaultColWidth="9.140625" defaultRowHeight="42" customHeight="1"/>
  <cols>
    <col min="1" max="1" width="9.140625" style="1" customWidth="1"/>
    <col min="2" max="2" width="26.140625" style="1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8.421875" style="8" customWidth="1"/>
    <col min="16" max="16" width="19.7109375" style="8" customWidth="1"/>
    <col min="17" max="17" width="12.421875" style="8" customWidth="1"/>
    <col min="18" max="104" width="10.8515625" style="8" customWidth="1"/>
    <col min="105" max="16384" width="10.8515625" style="1" customWidth="1"/>
  </cols>
  <sheetData>
    <row r="1" ht="13.5" customHeight="1">
      <c r="B1" s="2" t="s">
        <v>0</v>
      </c>
    </row>
    <row r="2" spans="2:10" ht="18.75" customHeight="1">
      <c r="B2" s="9" t="s">
        <v>33</v>
      </c>
      <c r="C2" s="9"/>
      <c r="D2" s="10"/>
      <c r="E2" s="10"/>
      <c r="F2" s="10"/>
      <c r="G2" s="10"/>
      <c r="H2" s="11"/>
      <c r="I2" s="10"/>
      <c r="J2" s="9"/>
    </row>
    <row r="3" spans="2:10" ht="18.75" customHeight="1" thickBot="1">
      <c r="B3" s="9"/>
      <c r="C3" s="9"/>
      <c r="D3" s="10"/>
      <c r="E3" s="10"/>
      <c r="F3" s="10"/>
      <c r="G3" s="10"/>
      <c r="H3" s="11"/>
      <c r="I3" s="10"/>
      <c r="J3" s="9"/>
    </row>
    <row r="4" spans="2:104" s="2" customFormat="1" ht="40.5" customHeight="1" thickBot="1">
      <c r="B4" s="53" t="s">
        <v>1</v>
      </c>
      <c r="C4" s="54" t="s">
        <v>2</v>
      </c>
      <c r="D4" s="54" t="s">
        <v>2</v>
      </c>
      <c r="E4" s="54" t="s">
        <v>2</v>
      </c>
      <c r="F4" s="54" t="s">
        <v>2</v>
      </c>
      <c r="G4" s="54" t="s">
        <v>2</v>
      </c>
      <c r="H4" s="54" t="s">
        <v>2</v>
      </c>
      <c r="I4" s="54" t="s">
        <v>2</v>
      </c>
      <c r="J4" s="54" t="s">
        <v>2</v>
      </c>
      <c r="K4" s="54" t="s">
        <v>2</v>
      </c>
      <c r="L4" s="54" t="s">
        <v>2</v>
      </c>
      <c r="M4" s="54" t="s">
        <v>2</v>
      </c>
      <c r="N4" s="54" t="s">
        <v>2</v>
      </c>
      <c r="O4" s="55" t="s">
        <v>44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2:196" ht="21" customHeight="1">
      <c r="B5" s="49" t="s">
        <v>3</v>
      </c>
      <c r="C5" s="50">
        <f aca="true" t="shared" si="0" ref="C5:I5">C6+C7</f>
        <v>0</v>
      </c>
      <c r="D5" s="50">
        <f t="shared" si="0"/>
        <v>0</v>
      </c>
      <c r="E5" s="50">
        <f t="shared" si="0"/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1" t="e">
        <f>ROUND(J6+J7,2)</f>
        <v>#REF!</v>
      </c>
      <c r="O5" s="52">
        <f>O6+O7</f>
        <v>109913.32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</row>
    <row r="6" spans="2:196" ht="21" customHeight="1">
      <c r="B6" s="20" t="s">
        <v>4</v>
      </c>
      <c r="C6" s="21"/>
      <c r="D6" s="21"/>
      <c r="E6" s="22"/>
      <c r="F6" s="22"/>
      <c r="G6" s="22"/>
      <c r="H6" s="23"/>
      <c r="I6" s="24"/>
      <c r="J6" s="17" t="e">
        <f>#REF!/12</f>
        <v>#REF!</v>
      </c>
      <c r="O6" s="25">
        <v>61959.53</v>
      </c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2:196" ht="21" customHeight="1">
      <c r="B7" s="20" t="s">
        <v>5</v>
      </c>
      <c r="C7" s="21"/>
      <c r="D7" s="21"/>
      <c r="E7" s="22"/>
      <c r="F7" s="22"/>
      <c r="G7" s="22"/>
      <c r="H7" s="23"/>
      <c r="I7" s="24"/>
      <c r="J7" s="17" t="e">
        <f>#REF!/12</f>
        <v>#REF!</v>
      </c>
      <c r="O7" s="25">
        <v>47953.79</v>
      </c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2:196" ht="21" customHeight="1">
      <c r="B8" s="15" t="s">
        <v>6</v>
      </c>
      <c r="C8" s="21"/>
      <c r="D8" s="21"/>
      <c r="E8" s="22"/>
      <c r="F8" s="22"/>
      <c r="G8" s="22"/>
      <c r="H8" s="23"/>
      <c r="I8" s="24"/>
      <c r="J8" s="26"/>
      <c r="O8" s="18">
        <f>O9+O10</f>
        <v>243256.83</v>
      </c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</row>
    <row r="9" spans="2:196" ht="32.25" customHeight="1">
      <c r="B9" s="15" t="s">
        <v>7</v>
      </c>
      <c r="C9" s="21"/>
      <c r="D9" s="21"/>
      <c r="E9" s="22"/>
      <c r="F9" s="22"/>
      <c r="G9" s="22"/>
      <c r="H9" s="23"/>
      <c r="I9" s="24"/>
      <c r="J9" s="26"/>
      <c r="O9" s="25">
        <v>162260.02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</row>
    <row r="10" spans="2:196" ht="32.25" customHeight="1">
      <c r="B10" s="15" t="s">
        <v>8</v>
      </c>
      <c r="C10" s="21"/>
      <c r="D10" s="21"/>
      <c r="E10" s="22"/>
      <c r="F10" s="22"/>
      <c r="G10" s="22"/>
      <c r="H10" s="23"/>
      <c r="I10" s="24"/>
      <c r="J10" s="26"/>
      <c r="O10" s="25">
        <v>80996.81</v>
      </c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</row>
    <row r="11" spans="1:196" s="30" customFormat="1" ht="55.5" customHeight="1">
      <c r="A11" s="27"/>
      <c r="B11" s="28" t="s">
        <v>9</v>
      </c>
      <c r="C11" s="29">
        <f aca="true" t="shared" si="1" ref="C11:M11">C12+C13+C14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 t="e">
        <f t="shared" si="1"/>
        <v>#REF!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14"/>
      <c r="O11" s="18">
        <f>O13+O14+O12</f>
        <v>65006.73</v>
      </c>
      <c r="P11" s="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</row>
    <row r="12" spans="1:196" ht="24" customHeight="1">
      <c r="A12" s="19"/>
      <c r="B12" s="31" t="s">
        <v>10</v>
      </c>
      <c r="C12" s="32"/>
      <c r="D12" s="32"/>
      <c r="E12" s="22"/>
      <c r="F12" s="22"/>
      <c r="G12" s="22"/>
      <c r="H12" s="23"/>
      <c r="I12" s="24"/>
      <c r="J12" s="17" t="e">
        <f>#REF!/12</f>
        <v>#REF!</v>
      </c>
      <c r="O12" s="48">
        <v>0</v>
      </c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</row>
    <row r="13" spans="1:196" ht="24" customHeight="1">
      <c r="A13" s="19"/>
      <c r="B13" s="31" t="s">
        <v>11</v>
      </c>
      <c r="C13" s="32"/>
      <c r="D13" s="32"/>
      <c r="E13" s="22"/>
      <c r="F13" s="22"/>
      <c r="G13" s="22"/>
      <c r="H13" s="23"/>
      <c r="I13" s="24"/>
      <c r="J13" s="17" t="e">
        <f>#REF!/6</f>
        <v>#REF!</v>
      </c>
      <c r="O13" s="25">
        <v>65006.73</v>
      </c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</row>
    <row r="14" spans="1:196" ht="18.75" customHeight="1">
      <c r="A14" s="19"/>
      <c r="B14" s="31" t="s">
        <v>12</v>
      </c>
      <c r="C14" s="32"/>
      <c r="D14" s="32"/>
      <c r="E14" s="22"/>
      <c r="F14" s="22"/>
      <c r="G14" s="22"/>
      <c r="H14" s="23"/>
      <c r="I14" s="24"/>
      <c r="J14" s="17" t="e">
        <f>#REF!/12</f>
        <v>#REF!</v>
      </c>
      <c r="O14" s="25">
        <v>0</v>
      </c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</row>
    <row r="15" spans="1:196" s="34" customFormat="1" ht="45" customHeight="1">
      <c r="A15" s="19"/>
      <c r="B15" s="28" t="s">
        <v>13</v>
      </c>
      <c r="C15" s="16">
        <f aca="true" t="shared" si="2" ref="C15:I15">C16+C17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33" t="e">
        <f>ROUND(J16+J17+#REF!+#REF!+#REF!,2)</f>
        <v>#REF!</v>
      </c>
      <c r="K15" s="8"/>
      <c r="L15" s="8"/>
      <c r="M15" s="8"/>
      <c r="N15" s="8"/>
      <c r="O15" s="18">
        <f>O16+O17+O18</f>
        <v>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</row>
    <row r="16" spans="1:196" ht="24.75" customHeight="1">
      <c r="A16" s="19"/>
      <c r="B16" s="31" t="s">
        <v>14</v>
      </c>
      <c r="C16" s="32"/>
      <c r="D16" s="32"/>
      <c r="E16" s="22"/>
      <c r="F16" s="22"/>
      <c r="G16" s="22"/>
      <c r="H16" s="23"/>
      <c r="I16" s="24"/>
      <c r="J16" s="17" t="e">
        <f>#REF!/12</f>
        <v>#REF!</v>
      </c>
      <c r="O16" s="25">
        <v>0</v>
      </c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</row>
    <row r="17" spans="1:196" ht="26.25" customHeight="1">
      <c r="A17" s="19"/>
      <c r="B17" s="31" t="s">
        <v>15</v>
      </c>
      <c r="C17" s="32"/>
      <c r="D17" s="32"/>
      <c r="E17" s="22"/>
      <c r="F17" s="22"/>
      <c r="G17" s="22"/>
      <c r="H17" s="23"/>
      <c r="I17" s="24"/>
      <c r="J17" s="17" t="e">
        <f>#REF!/12</f>
        <v>#REF!</v>
      </c>
      <c r="O17" s="25">
        <v>0</v>
      </c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</row>
    <row r="18" spans="1:196" ht="26.25" customHeight="1">
      <c r="A18" s="19"/>
      <c r="B18" s="31" t="s">
        <v>16</v>
      </c>
      <c r="C18" s="32"/>
      <c r="D18" s="32"/>
      <c r="E18" s="22"/>
      <c r="F18" s="22"/>
      <c r="G18" s="22"/>
      <c r="H18" s="23"/>
      <c r="I18" s="24"/>
      <c r="J18" s="17"/>
      <c r="O18" s="25">
        <v>0</v>
      </c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</row>
    <row r="19" spans="1:196" ht="26.25" customHeight="1">
      <c r="A19" s="19"/>
      <c r="B19" s="35" t="s">
        <v>17</v>
      </c>
      <c r="C19" s="32"/>
      <c r="D19" s="32"/>
      <c r="E19" s="22"/>
      <c r="F19" s="22"/>
      <c r="G19" s="22"/>
      <c r="H19" s="23"/>
      <c r="I19" s="24"/>
      <c r="J19" s="17"/>
      <c r="O19" s="18">
        <v>0</v>
      </c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</row>
    <row r="20" spans="1:196" s="30" customFormat="1" ht="22.5" customHeight="1">
      <c r="A20" s="27"/>
      <c r="B20" s="28" t="s">
        <v>18</v>
      </c>
      <c r="C20" s="29">
        <f aca="true" t="shared" si="3" ref="C20:H20">C21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/>
      <c r="J20" s="36" t="e">
        <f>ROUND(J21+#REF!,2)</f>
        <v>#REF!</v>
      </c>
      <c r="K20" s="14"/>
      <c r="L20" s="14"/>
      <c r="M20" s="14"/>
      <c r="N20" s="14"/>
      <c r="O20" s="18">
        <f>O21</f>
        <v>0</v>
      </c>
      <c r="P20" s="8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</row>
    <row r="21" spans="1:196" ht="39" customHeight="1">
      <c r="A21" s="19"/>
      <c r="B21" s="20" t="s">
        <v>19</v>
      </c>
      <c r="C21" s="32"/>
      <c r="D21" s="32"/>
      <c r="E21" s="22"/>
      <c r="F21" s="22"/>
      <c r="G21" s="22"/>
      <c r="H21" s="23"/>
      <c r="I21" s="24"/>
      <c r="J21" s="17" t="e">
        <f>#REF!/12</f>
        <v>#REF!</v>
      </c>
      <c r="O21" s="25">
        <v>0</v>
      </c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</row>
    <row r="22" spans="2:104" s="27" customFormat="1" ht="33.75" customHeight="1">
      <c r="B22" s="28" t="s">
        <v>20</v>
      </c>
      <c r="C22" s="29">
        <f aca="true" t="shared" si="4" ref="C22:I22">C23+C24</f>
        <v>0</v>
      </c>
      <c r="D22" s="29">
        <f t="shared" si="4"/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37" t="e">
        <f>ROUND(J23+J24,2)</f>
        <v>#REF!</v>
      </c>
      <c r="K22" s="14"/>
      <c r="L22" s="14"/>
      <c r="M22" s="14"/>
      <c r="N22" s="14"/>
      <c r="O22" s="18">
        <f>O23+O24</f>
        <v>0</v>
      </c>
      <c r="P22" s="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2:104" s="19" customFormat="1" ht="32.25" customHeight="1">
      <c r="B23" s="20" t="s">
        <v>21</v>
      </c>
      <c r="C23" s="32"/>
      <c r="D23" s="32"/>
      <c r="E23" s="38"/>
      <c r="F23" s="38"/>
      <c r="G23" s="38"/>
      <c r="H23" s="23"/>
      <c r="I23" s="24"/>
      <c r="J23" s="17" t="e">
        <f>#REF!/12</f>
        <v>#REF!</v>
      </c>
      <c r="K23" s="8"/>
      <c r="L23" s="8"/>
      <c r="M23" s="8"/>
      <c r="N23" s="8"/>
      <c r="O23" s="25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2:104" s="19" customFormat="1" ht="21.75" customHeight="1" thickBot="1">
      <c r="B24" s="56" t="s">
        <v>22</v>
      </c>
      <c r="C24" s="39"/>
      <c r="D24" s="39"/>
      <c r="E24" s="40"/>
      <c r="F24" s="40"/>
      <c r="G24" s="40"/>
      <c r="H24" s="57"/>
      <c r="I24" s="39"/>
      <c r="J24" s="58" t="e">
        <f>#REF!/12</f>
        <v>#REF!</v>
      </c>
      <c r="K24" s="8"/>
      <c r="L24" s="8"/>
      <c r="M24" s="8"/>
      <c r="N24" s="8"/>
      <c r="O24" s="5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2:15" ht="17.25" customHeight="1" thickBot="1">
      <c r="B25" s="60" t="s">
        <v>23</v>
      </c>
      <c r="C25" s="61">
        <f aca="true" t="shared" si="5" ref="C25:H25">C5+C11+C15+C20+C22</f>
        <v>0</v>
      </c>
      <c r="D25" s="61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0</v>
      </c>
      <c r="I25" s="61"/>
      <c r="J25" s="62" t="e">
        <f>ROUND(#REF!+#REF!,2)</f>
        <v>#REF!</v>
      </c>
      <c r="K25" s="63"/>
      <c r="L25" s="63"/>
      <c r="M25" s="63"/>
      <c r="N25" s="63"/>
      <c r="O25" s="64">
        <f>O5+O8+O11+O15+O19+O22</f>
        <v>418176.88</v>
      </c>
    </row>
    <row r="26" spans="2:15" ht="18" customHeight="1">
      <c r="B26" s="2" t="s">
        <v>24</v>
      </c>
      <c r="C26" s="41">
        <f aca="true" t="shared" si="6" ref="C26:M26">C5+C11+C15+C20</f>
        <v>0</v>
      </c>
      <c r="D26" s="41">
        <f t="shared" si="6"/>
        <v>0</v>
      </c>
      <c r="E26" s="41">
        <f t="shared" si="6"/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 t="e">
        <f t="shared" si="6"/>
        <v>#REF!</v>
      </c>
      <c r="K26" s="41">
        <f t="shared" si="6"/>
        <v>0</v>
      </c>
      <c r="L26" s="41">
        <f t="shared" si="6"/>
        <v>0</v>
      </c>
      <c r="M26" s="41">
        <f t="shared" si="6"/>
        <v>0</v>
      </c>
      <c r="O26" s="14">
        <f>O5+O8+O11+O15+O19</f>
        <v>418176.88</v>
      </c>
    </row>
    <row r="27" spans="2:15" ht="21.75" customHeight="1">
      <c r="B27" s="2" t="s">
        <v>25</v>
      </c>
      <c r="C27" s="41">
        <f aca="true" t="shared" si="7" ref="C27:H27">C22</f>
        <v>0</v>
      </c>
      <c r="D27" s="41">
        <f t="shared" si="7"/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O27" s="8">
        <f>O22</f>
        <v>0</v>
      </c>
    </row>
    <row r="28" spans="2:15" ht="21.75" customHeight="1">
      <c r="B28" s="30" t="s">
        <v>39</v>
      </c>
      <c r="C28" s="42"/>
      <c r="D28" s="42"/>
      <c r="E28" s="42"/>
      <c r="F28" s="42"/>
      <c r="G28" s="42"/>
      <c r="H28" s="42"/>
      <c r="I28" s="43"/>
      <c r="J28" s="43"/>
      <c r="K28" s="44"/>
      <c r="L28" s="44"/>
      <c r="M28" s="44"/>
      <c r="N28" s="44"/>
      <c r="O28" s="45">
        <f>O26+O27</f>
        <v>418176.88</v>
      </c>
    </row>
    <row r="29" spans="2:15" ht="24.75" customHeight="1">
      <c r="B29" s="1" t="s">
        <v>27</v>
      </c>
      <c r="C29" s="41">
        <f>C6+C11+C17+C21</f>
        <v>0</v>
      </c>
      <c r="D29" s="41">
        <f>D6+D11+D17+D21</f>
        <v>0</v>
      </c>
      <c r="E29" s="41">
        <f>E6+E11+E17+E21</f>
        <v>0</v>
      </c>
      <c r="F29" s="41">
        <f>F6+F11+F17+F21</f>
        <v>0</v>
      </c>
      <c r="O29" s="8">
        <f>O6+O11+O17+O18+O19+O9</f>
        <v>289226.28</v>
      </c>
    </row>
    <row r="30" spans="2:15" ht="21" customHeight="1">
      <c r="B30" s="1" t="s">
        <v>28</v>
      </c>
      <c r="C30" s="41">
        <f>C23</f>
        <v>0</v>
      </c>
      <c r="D30" s="41">
        <f>D23</f>
        <v>0</v>
      </c>
      <c r="E30" s="41">
        <f>E23</f>
        <v>0</v>
      </c>
      <c r="O30" s="8">
        <f>O23</f>
        <v>0</v>
      </c>
    </row>
    <row r="31" spans="2:15" ht="21" customHeight="1">
      <c r="B31" s="30" t="s">
        <v>29</v>
      </c>
      <c r="C31" s="42"/>
      <c r="D31" s="42"/>
      <c r="E31" s="42"/>
      <c r="F31" s="46"/>
      <c r="G31" s="46"/>
      <c r="H31" s="47"/>
      <c r="I31" s="43"/>
      <c r="J31" s="43"/>
      <c r="K31" s="44"/>
      <c r="L31" s="44"/>
      <c r="M31" s="44"/>
      <c r="N31" s="44"/>
      <c r="O31" s="45">
        <f>SUM(O29:O30)</f>
        <v>289226.28</v>
      </c>
    </row>
    <row r="32" spans="2:15" ht="26.25" customHeight="1">
      <c r="B32" s="1" t="s">
        <v>30</v>
      </c>
      <c r="C32" s="41">
        <f>C7+C16</f>
        <v>0</v>
      </c>
      <c r="D32" s="41">
        <f>D7+D16</f>
        <v>0</v>
      </c>
      <c r="E32" s="41">
        <f>E7+E16</f>
        <v>0</v>
      </c>
      <c r="O32" s="8">
        <f>O7+O10+O16</f>
        <v>128950.6</v>
      </c>
    </row>
    <row r="33" spans="2:15" ht="28.5" customHeight="1">
      <c r="B33" s="1" t="s">
        <v>31</v>
      </c>
      <c r="C33" s="41">
        <f>C24</f>
        <v>0</v>
      </c>
      <c r="D33" s="41">
        <f>D24</f>
        <v>0</v>
      </c>
      <c r="E33" s="41">
        <f>E24</f>
        <v>0</v>
      </c>
      <c r="O33" s="8">
        <f>O24</f>
        <v>0</v>
      </c>
    </row>
    <row r="34" spans="2:15" ht="42" customHeight="1">
      <c r="B34" s="30" t="s">
        <v>32</v>
      </c>
      <c r="C34" s="46"/>
      <c r="D34" s="46"/>
      <c r="E34" s="46"/>
      <c r="F34" s="46"/>
      <c r="G34" s="46"/>
      <c r="H34" s="47"/>
      <c r="I34" s="43"/>
      <c r="J34" s="43"/>
      <c r="K34" s="44"/>
      <c r="L34" s="44"/>
      <c r="M34" s="44"/>
      <c r="N34" s="44"/>
      <c r="O34" s="45">
        <f>O32+O33</f>
        <v>128950.6</v>
      </c>
    </row>
  </sheetData>
  <printOptions/>
  <pageMargins left="0.7480314960629921" right="0.7480314960629921" top="0" bottom="0" header="0.5118110236220472" footer="0.5118110236220472"/>
  <pageSetup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N34"/>
  <sheetViews>
    <sheetView tabSelected="1" workbookViewId="0" topLeftCell="A1">
      <selection activeCell="O25" sqref="O25"/>
    </sheetView>
  </sheetViews>
  <sheetFormatPr defaultColWidth="9.140625" defaultRowHeight="42" customHeight="1"/>
  <cols>
    <col min="1" max="1" width="9.140625" style="1" customWidth="1"/>
    <col min="2" max="2" width="26.140625" style="1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8.421875" style="8" customWidth="1"/>
    <col min="16" max="16" width="19.7109375" style="8" customWidth="1"/>
    <col min="17" max="17" width="12.421875" style="8" customWidth="1"/>
    <col min="18" max="104" width="10.8515625" style="8" customWidth="1"/>
    <col min="105" max="16384" width="10.8515625" style="1" customWidth="1"/>
  </cols>
  <sheetData>
    <row r="1" ht="13.5" customHeight="1">
      <c r="B1" s="2" t="s">
        <v>0</v>
      </c>
    </row>
    <row r="2" spans="2:10" ht="18.75" customHeight="1">
      <c r="B2" s="9" t="s">
        <v>33</v>
      </c>
      <c r="C2" s="9"/>
      <c r="D2" s="10"/>
      <c r="E2" s="10"/>
      <c r="F2" s="10"/>
      <c r="G2" s="10"/>
      <c r="H2" s="11"/>
      <c r="I2" s="10"/>
      <c r="J2" s="9"/>
    </row>
    <row r="3" spans="2:10" ht="18.75" customHeight="1" thickBot="1">
      <c r="B3" s="9"/>
      <c r="C3" s="9"/>
      <c r="D3" s="10"/>
      <c r="E3" s="10"/>
      <c r="F3" s="10"/>
      <c r="G3" s="10"/>
      <c r="H3" s="11"/>
      <c r="I3" s="10"/>
      <c r="J3" s="9"/>
    </row>
    <row r="4" spans="2:104" s="2" customFormat="1" ht="40.5" customHeight="1" thickBot="1">
      <c r="B4" s="53" t="s">
        <v>1</v>
      </c>
      <c r="C4" s="54" t="s">
        <v>2</v>
      </c>
      <c r="D4" s="54" t="s">
        <v>2</v>
      </c>
      <c r="E4" s="54" t="s">
        <v>2</v>
      </c>
      <c r="F4" s="54" t="s">
        <v>2</v>
      </c>
      <c r="G4" s="54" t="s">
        <v>2</v>
      </c>
      <c r="H4" s="54" t="s">
        <v>2</v>
      </c>
      <c r="I4" s="54" t="s">
        <v>2</v>
      </c>
      <c r="J4" s="54" t="s">
        <v>2</v>
      </c>
      <c r="K4" s="54" t="s">
        <v>2</v>
      </c>
      <c r="L4" s="54" t="s">
        <v>2</v>
      </c>
      <c r="M4" s="54" t="s">
        <v>2</v>
      </c>
      <c r="N4" s="54" t="s">
        <v>2</v>
      </c>
      <c r="O4" s="55" t="s">
        <v>46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2:196" ht="21" customHeight="1">
      <c r="B5" s="49" t="s">
        <v>3</v>
      </c>
      <c r="C5" s="50">
        <f aca="true" t="shared" si="0" ref="C5:I5">C6+C7</f>
        <v>0</v>
      </c>
      <c r="D5" s="50">
        <f t="shared" si="0"/>
        <v>0</v>
      </c>
      <c r="E5" s="50">
        <f t="shared" si="0"/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1" t="e">
        <f>ROUND(J6+J7,2)</f>
        <v>#REF!</v>
      </c>
      <c r="O5" s="52">
        <f>O6+O7</f>
        <v>227322.93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</row>
    <row r="6" spans="2:196" ht="21" customHeight="1">
      <c r="B6" s="20" t="s">
        <v>4</v>
      </c>
      <c r="C6" s="21"/>
      <c r="D6" s="21"/>
      <c r="E6" s="22"/>
      <c r="F6" s="22"/>
      <c r="G6" s="22"/>
      <c r="H6" s="23"/>
      <c r="I6" s="24"/>
      <c r="J6" s="17" t="e">
        <f>#REF!/12</f>
        <v>#REF!</v>
      </c>
      <c r="O6" s="25">
        <v>179764.97</v>
      </c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2:196" ht="21" customHeight="1">
      <c r="B7" s="20" t="s">
        <v>5</v>
      </c>
      <c r="C7" s="21"/>
      <c r="D7" s="21"/>
      <c r="E7" s="22"/>
      <c r="F7" s="22"/>
      <c r="G7" s="22"/>
      <c r="H7" s="23"/>
      <c r="I7" s="24"/>
      <c r="J7" s="17" t="e">
        <f>#REF!/12</f>
        <v>#REF!</v>
      </c>
      <c r="O7" s="25">
        <v>47557.96</v>
      </c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2:196" ht="21" customHeight="1">
      <c r="B8" s="15" t="s">
        <v>6</v>
      </c>
      <c r="C8" s="21"/>
      <c r="D8" s="21"/>
      <c r="E8" s="22"/>
      <c r="F8" s="22"/>
      <c r="G8" s="22"/>
      <c r="H8" s="23"/>
      <c r="I8" s="24"/>
      <c r="J8" s="26"/>
      <c r="O8" s="18">
        <f>O9+O10</f>
        <v>81155.66</v>
      </c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</row>
    <row r="9" spans="2:196" ht="32.25" customHeight="1">
      <c r="B9" s="15" t="s">
        <v>7</v>
      </c>
      <c r="C9" s="21"/>
      <c r="D9" s="21"/>
      <c r="E9" s="22"/>
      <c r="F9" s="22"/>
      <c r="G9" s="22"/>
      <c r="H9" s="23"/>
      <c r="I9" s="24"/>
      <c r="J9" s="26"/>
      <c r="O9" s="25">
        <v>81155.66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</row>
    <row r="10" spans="2:196" ht="32.25" customHeight="1">
      <c r="B10" s="15" t="s">
        <v>8</v>
      </c>
      <c r="C10" s="21"/>
      <c r="D10" s="21"/>
      <c r="E10" s="22"/>
      <c r="F10" s="22"/>
      <c r="G10" s="22"/>
      <c r="H10" s="23"/>
      <c r="I10" s="24"/>
      <c r="J10" s="26"/>
      <c r="O10" s="25">
        <v>0</v>
      </c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</row>
    <row r="11" spans="1:196" s="30" customFormat="1" ht="55.5" customHeight="1">
      <c r="A11" s="27"/>
      <c r="B11" s="28" t="s">
        <v>9</v>
      </c>
      <c r="C11" s="29">
        <f aca="true" t="shared" si="1" ref="C11:M11">C12+C13+C14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 t="e">
        <f t="shared" si="1"/>
        <v>#REF!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14"/>
      <c r="O11" s="18">
        <f>O13+O14+O12</f>
        <v>64901.44</v>
      </c>
      <c r="P11" s="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</row>
    <row r="12" spans="1:196" ht="24" customHeight="1">
      <c r="A12" s="19"/>
      <c r="B12" s="31" t="s">
        <v>10</v>
      </c>
      <c r="C12" s="32"/>
      <c r="D12" s="32"/>
      <c r="E12" s="22"/>
      <c r="F12" s="22"/>
      <c r="G12" s="22"/>
      <c r="H12" s="23"/>
      <c r="I12" s="24"/>
      <c r="J12" s="17" t="e">
        <f>#REF!/12</f>
        <v>#REF!</v>
      </c>
      <c r="O12" s="48">
        <v>0</v>
      </c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</row>
    <row r="13" spans="1:196" ht="24" customHeight="1">
      <c r="A13" s="19"/>
      <c r="B13" s="31" t="s">
        <v>11</v>
      </c>
      <c r="C13" s="32"/>
      <c r="D13" s="32"/>
      <c r="E13" s="22"/>
      <c r="F13" s="22"/>
      <c r="G13" s="22"/>
      <c r="H13" s="23"/>
      <c r="I13" s="24"/>
      <c r="J13" s="17" t="e">
        <f>#REF!/6</f>
        <v>#REF!</v>
      </c>
      <c r="O13" s="25">
        <v>64901.44</v>
      </c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</row>
    <row r="14" spans="1:196" ht="18.75" customHeight="1">
      <c r="A14" s="19"/>
      <c r="B14" s="31" t="s">
        <v>12</v>
      </c>
      <c r="C14" s="32"/>
      <c r="D14" s="32"/>
      <c r="E14" s="22"/>
      <c r="F14" s="22"/>
      <c r="G14" s="22"/>
      <c r="H14" s="23"/>
      <c r="I14" s="24"/>
      <c r="J14" s="17" t="e">
        <f>#REF!/12</f>
        <v>#REF!</v>
      </c>
      <c r="O14" s="25">
        <v>0</v>
      </c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</row>
    <row r="15" spans="1:196" s="34" customFormat="1" ht="45" customHeight="1">
      <c r="A15" s="19"/>
      <c r="B15" s="28" t="s">
        <v>13</v>
      </c>
      <c r="C15" s="16">
        <f aca="true" t="shared" si="2" ref="C15:I15">C16+C17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33" t="e">
        <f>ROUND(J16+J17+#REF!+#REF!+#REF!,2)</f>
        <v>#REF!</v>
      </c>
      <c r="K15" s="8"/>
      <c r="L15" s="8"/>
      <c r="M15" s="8"/>
      <c r="N15" s="8"/>
      <c r="O15" s="18">
        <f>O16+O17+O18</f>
        <v>458071.41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</row>
    <row r="16" spans="1:196" ht="24.75" customHeight="1">
      <c r="A16" s="19"/>
      <c r="B16" s="31" t="s">
        <v>14</v>
      </c>
      <c r="C16" s="32"/>
      <c r="D16" s="32"/>
      <c r="E16" s="22"/>
      <c r="F16" s="22"/>
      <c r="G16" s="22"/>
      <c r="H16" s="23"/>
      <c r="I16" s="24"/>
      <c r="J16" s="17" t="e">
        <f>#REF!/12</f>
        <v>#REF!</v>
      </c>
      <c r="O16" s="25">
        <v>19188.49</v>
      </c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</row>
    <row r="17" spans="1:196" ht="26.25" customHeight="1">
      <c r="A17" s="19"/>
      <c r="B17" s="31" t="s">
        <v>15</v>
      </c>
      <c r="C17" s="32"/>
      <c r="D17" s="32"/>
      <c r="E17" s="22"/>
      <c r="F17" s="22"/>
      <c r="G17" s="22"/>
      <c r="H17" s="23"/>
      <c r="I17" s="24"/>
      <c r="J17" s="17" t="e">
        <f>#REF!/12</f>
        <v>#REF!</v>
      </c>
      <c r="O17" s="25">
        <v>438882.92</v>
      </c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</row>
    <row r="18" spans="1:196" ht="26.25" customHeight="1">
      <c r="A18" s="19"/>
      <c r="B18" s="31" t="s">
        <v>16</v>
      </c>
      <c r="C18" s="32"/>
      <c r="D18" s="32"/>
      <c r="E18" s="22"/>
      <c r="F18" s="22"/>
      <c r="G18" s="22"/>
      <c r="H18" s="23"/>
      <c r="I18" s="24"/>
      <c r="J18" s="17"/>
      <c r="O18" s="25">
        <v>0</v>
      </c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</row>
    <row r="19" spans="1:196" ht="26.25" customHeight="1">
      <c r="A19" s="19"/>
      <c r="B19" s="35" t="s">
        <v>17</v>
      </c>
      <c r="C19" s="32"/>
      <c r="D19" s="32"/>
      <c r="E19" s="22"/>
      <c r="F19" s="22"/>
      <c r="G19" s="22"/>
      <c r="H19" s="23"/>
      <c r="I19" s="24"/>
      <c r="J19" s="17"/>
      <c r="O19" s="18">
        <v>0</v>
      </c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</row>
    <row r="20" spans="1:196" s="30" customFormat="1" ht="22.5" customHeight="1">
      <c r="A20" s="27"/>
      <c r="B20" s="28" t="s">
        <v>18</v>
      </c>
      <c r="C20" s="29">
        <f aca="true" t="shared" si="3" ref="C20:H20">C21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/>
      <c r="J20" s="36" t="e">
        <f>ROUND(J21+#REF!,2)</f>
        <v>#REF!</v>
      </c>
      <c r="K20" s="14"/>
      <c r="L20" s="14"/>
      <c r="M20" s="14"/>
      <c r="N20" s="14"/>
      <c r="O20" s="18">
        <f>O21</f>
        <v>0</v>
      </c>
      <c r="P20" s="8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</row>
    <row r="21" spans="1:196" ht="39" customHeight="1">
      <c r="A21" s="19"/>
      <c r="B21" s="20" t="s">
        <v>19</v>
      </c>
      <c r="C21" s="32"/>
      <c r="D21" s="32"/>
      <c r="E21" s="22"/>
      <c r="F21" s="22"/>
      <c r="G21" s="22"/>
      <c r="H21" s="23"/>
      <c r="I21" s="24"/>
      <c r="J21" s="17" t="e">
        <f>#REF!/12</f>
        <v>#REF!</v>
      </c>
      <c r="O21" s="25">
        <v>0</v>
      </c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</row>
    <row r="22" spans="2:104" s="27" customFormat="1" ht="33.75" customHeight="1">
      <c r="B22" s="28" t="s">
        <v>20</v>
      </c>
      <c r="C22" s="29">
        <f aca="true" t="shared" si="4" ref="C22:I22">C23+C24</f>
        <v>0</v>
      </c>
      <c r="D22" s="29">
        <f t="shared" si="4"/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37" t="e">
        <f>ROUND(J23+J24,2)</f>
        <v>#REF!</v>
      </c>
      <c r="K22" s="14"/>
      <c r="L22" s="14"/>
      <c r="M22" s="14"/>
      <c r="N22" s="14"/>
      <c r="O22" s="18">
        <f>O23+O24</f>
        <v>45213.6</v>
      </c>
      <c r="P22" s="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2:104" s="19" customFormat="1" ht="32.25" customHeight="1">
      <c r="B23" s="20" t="s">
        <v>21</v>
      </c>
      <c r="C23" s="32"/>
      <c r="D23" s="32"/>
      <c r="E23" s="38"/>
      <c r="F23" s="38"/>
      <c r="G23" s="38"/>
      <c r="H23" s="23"/>
      <c r="I23" s="24"/>
      <c r="J23" s="17" t="e">
        <f>#REF!/12</f>
        <v>#REF!</v>
      </c>
      <c r="K23" s="8"/>
      <c r="L23" s="8"/>
      <c r="M23" s="8"/>
      <c r="N23" s="8"/>
      <c r="O23" s="25">
        <v>39436.6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2:104" s="19" customFormat="1" ht="21.75" customHeight="1" thickBot="1">
      <c r="B24" s="56" t="s">
        <v>22</v>
      </c>
      <c r="C24" s="39"/>
      <c r="D24" s="39"/>
      <c r="E24" s="40"/>
      <c r="F24" s="40"/>
      <c r="G24" s="40"/>
      <c r="H24" s="57"/>
      <c r="I24" s="39"/>
      <c r="J24" s="58" t="e">
        <f>#REF!/12</f>
        <v>#REF!</v>
      </c>
      <c r="K24" s="8"/>
      <c r="L24" s="8"/>
      <c r="M24" s="8"/>
      <c r="N24" s="8"/>
      <c r="O24" s="59">
        <v>5777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2:15" ht="17.25" customHeight="1" thickBot="1">
      <c r="B25" s="60" t="s">
        <v>23</v>
      </c>
      <c r="C25" s="61">
        <f aca="true" t="shared" si="5" ref="C25:H25">C5+C11+C15+C20+C22</f>
        <v>0</v>
      </c>
      <c r="D25" s="61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0</v>
      </c>
      <c r="I25" s="61"/>
      <c r="J25" s="62" t="e">
        <f>ROUND(#REF!+#REF!,2)</f>
        <v>#REF!</v>
      </c>
      <c r="K25" s="63"/>
      <c r="L25" s="63"/>
      <c r="M25" s="63"/>
      <c r="N25" s="63"/>
      <c r="O25" s="64">
        <f>O5+O8+O11+O15+O19+O22</f>
        <v>876665.0399999999</v>
      </c>
    </row>
    <row r="26" spans="2:15" ht="18" customHeight="1">
      <c r="B26" s="2" t="s">
        <v>24</v>
      </c>
      <c r="C26" s="41">
        <f aca="true" t="shared" si="6" ref="C26:M26">C5+C11+C15+C20</f>
        <v>0</v>
      </c>
      <c r="D26" s="41">
        <f t="shared" si="6"/>
        <v>0</v>
      </c>
      <c r="E26" s="41">
        <f t="shared" si="6"/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 t="e">
        <f t="shared" si="6"/>
        <v>#REF!</v>
      </c>
      <c r="K26" s="41">
        <f t="shared" si="6"/>
        <v>0</v>
      </c>
      <c r="L26" s="41">
        <f t="shared" si="6"/>
        <v>0</v>
      </c>
      <c r="M26" s="41">
        <f t="shared" si="6"/>
        <v>0</v>
      </c>
      <c r="O26" s="14">
        <f>O5+O8+O11+O15+O19</f>
        <v>831451.44</v>
      </c>
    </row>
    <row r="27" spans="2:15" ht="21.75" customHeight="1">
      <c r="B27" s="2" t="s">
        <v>25</v>
      </c>
      <c r="C27" s="41">
        <f aca="true" t="shared" si="7" ref="C27:H27">C22</f>
        <v>0</v>
      </c>
      <c r="D27" s="41">
        <f t="shared" si="7"/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O27" s="8">
        <f>O22</f>
        <v>45213.6</v>
      </c>
    </row>
    <row r="28" spans="2:15" ht="21.75" customHeight="1">
      <c r="B28" s="30" t="s">
        <v>39</v>
      </c>
      <c r="C28" s="42"/>
      <c r="D28" s="42"/>
      <c r="E28" s="42"/>
      <c r="F28" s="42"/>
      <c r="G28" s="42"/>
      <c r="H28" s="42"/>
      <c r="I28" s="43"/>
      <c r="J28" s="43"/>
      <c r="K28" s="44"/>
      <c r="L28" s="44"/>
      <c r="M28" s="44"/>
      <c r="N28" s="44"/>
      <c r="O28" s="45">
        <f>O26+O27</f>
        <v>876665.0399999999</v>
      </c>
    </row>
    <row r="29" spans="2:15" ht="24.75" customHeight="1">
      <c r="B29" s="1" t="s">
        <v>27</v>
      </c>
      <c r="C29" s="41">
        <f>C6+C11+C17+C21</f>
        <v>0</v>
      </c>
      <c r="D29" s="41">
        <f>D6+D11+D17+D21</f>
        <v>0</v>
      </c>
      <c r="E29" s="41">
        <f>E6+E11+E17+E21</f>
        <v>0</v>
      </c>
      <c r="F29" s="41">
        <f>F6+F11+F17+F21</f>
        <v>0</v>
      </c>
      <c r="O29" s="8">
        <f>O6+O11+O17+O18+O19+O9</f>
        <v>764704.99</v>
      </c>
    </row>
    <row r="30" spans="2:15" ht="21" customHeight="1">
      <c r="B30" s="1" t="s">
        <v>28</v>
      </c>
      <c r="C30" s="41">
        <f>C23</f>
        <v>0</v>
      </c>
      <c r="D30" s="41">
        <f>D23</f>
        <v>0</v>
      </c>
      <c r="E30" s="41">
        <f>E23</f>
        <v>0</v>
      </c>
      <c r="O30" s="8">
        <f>O23</f>
        <v>39436.6</v>
      </c>
    </row>
    <row r="31" spans="2:15" ht="21" customHeight="1">
      <c r="B31" s="30" t="s">
        <v>29</v>
      </c>
      <c r="C31" s="42"/>
      <c r="D31" s="42"/>
      <c r="E31" s="42"/>
      <c r="F31" s="46"/>
      <c r="G31" s="46"/>
      <c r="H31" s="47"/>
      <c r="I31" s="43"/>
      <c r="J31" s="43"/>
      <c r="K31" s="44"/>
      <c r="L31" s="44"/>
      <c r="M31" s="44"/>
      <c r="N31" s="44"/>
      <c r="O31" s="45">
        <f>SUM(O29:O30)</f>
        <v>804141.59</v>
      </c>
    </row>
    <row r="32" spans="2:15" ht="26.25" customHeight="1">
      <c r="B32" s="1" t="s">
        <v>30</v>
      </c>
      <c r="C32" s="41">
        <f>C7+C16</f>
        <v>0</v>
      </c>
      <c r="D32" s="41">
        <f>D7+D16</f>
        <v>0</v>
      </c>
      <c r="E32" s="41">
        <f>E7+E16</f>
        <v>0</v>
      </c>
      <c r="O32" s="8">
        <f>O7+O10+O16</f>
        <v>66746.45</v>
      </c>
    </row>
    <row r="33" spans="2:15" ht="28.5" customHeight="1">
      <c r="B33" s="1" t="s">
        <v>31</v>
      </c>
      <c r="C33" s="41">
        <f>C24</f>
        <v>0</v>
      </c>
      <c r="D33" s="41">
        <f>D24</f>
        <v>0</v>
      </c>
      <c r="E33" s="41">
        <f>E24</f>
        <v>0</v>
      </c>
      <c r="O33" s="8">
        <f>O24</f>
        <v>5777</v>
      </c>
    </row>
    <row r="34" spans="2:15" ht="42" customHeight="1">
      <c r="B34" s="30" t="s">
        <v>32</v>
      </c>
      <c r="C34" s="46"/>
      <c r="D34" s="46"/>
      <c r="E34" s="46"/>
      <c r="F34" s="46"/>
      <c r="G34" s="46"/>
      <c r="H34" s="47"/>
      <c r="I34" s="43"/>
      <c r="J34" s="43"/>
      <c r="K34" s="44"/>
      <c r="L34" s="44"/>
      <c r="M34" s="44"/>
      <c r="N34" s="44"/>
      <c r="O34" s="45">
        <f>O32+O33</f>
        <v>72523.45</v>
      </c>
    </row>
  </sheetData>
  <printOptions/>
  <pageMargins left="0.7480314960629921" right="0.7480314960629921" top="0" bottom="0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34"/>
  <sheetViews>
    <sheetView workbookViewId="0" topLeftCell="A16">
      <selection activeCell="U26" sqref="U26"/>
    </sheetView>
  </sheetViews>
  <sheetFormatPr defaultColWidth="9.140625" defaultRowHeight="42" customHeight="1"/>
  <cols>
    <col min="1" max="1" width="9.140625" style="1" customWidth="1"/>
    <col min="2" max="2" width="26.140625" style="1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5.7109375" style="8" customWidth="1"/>
    <col min="16" max="16" width="19.7109375" style="8" customWidth="1"/>
    <col min="17" max="17" width="12.421875" style="8" customWidth="1"/>
    <col min="18" max="104" width="10.8515625" style="8" customWidth="1"/>
    <col min="105" max="16384" width="10.8515625" style="1" customWidth="1"/>
  </cols>
  <sheetData>
    <row r="1" ht="13.5" customHeight="1">
      <c r="B1" s="2" t="s">
        <v>0</v>
      </c>
    </row>
    <row r="2" spans="2:10" ht="18.75" customHeight="1">
      <c r="B2" s="9" t="s">
        <v>33</v>
      </c>
      <c r="C2" s="9"/>
      <c r="D2" s="10"/>
      <c r="E2" s="10"/>
      <c r="F2" s="10"/>
      <c r="G2" s="10"/>
      <c r="H2" s="11"/>
      <c r="I2" s="10"/>
      <c r="J2" s="9"/>
    </row>
    <row r="3" spans="2:10" ht="18.75" customHeight="1" thickBot="1">
      <c r="B3" s="9"/>
      <c r="C3" s="9"/>
      <c r="D3" s="10"/>
      <c r="E3" s="10"/>
      <c r="F3" s="10"/>
      <c r="G3" s="10"/>
      <c r="H3" s="11"/>
      <c r="I3" s="10"/>
      <c r="J3" s="9"/>
    </row>
    <row r="4" spans="2:104" s="2" customFormat="1" ht="40.5" customHeight="1" thickBot="1">
      <c r="B4" s="53" t="s">
        <v>1</v>
      </c>
      <c r="C4" s="54" t="s">
        <v>2</v>
      </c>
      <c r="D4" s="54" t="s">
        <v>2</v>
      </c>
      <c r="E4" s="54" t="s">
        <v>2</v>
      </c>
      <c r="F4" s="54" t="s">
        <v>2</v>
      </c>
      <c r="G4" s="54" t="s">
        <v>2</v>
      </c>
      <c r="H4" s="54" t="s">
        <v>2</v>
      </c>
      <c r="I4" s="54" t="s">
        <v>2</v>
      </c>
      <c r="J4" s="54" t="s">
        <v>2</v>
      </c>
      <c r="K4" s="54" t="s">
        <v>2</v>
      </c>
      <c r="L4" s="54" t="s">
        <v>2</v>
      </c>
      <c r="M4" s="54" t="s">
        <v>2</v>
      </c>
      <c r="N4" s="54" t="s">
        <v>2</v>
      </c>
      <c r="O4" s="55" t="s">
        <v>35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2:196" ht="21" customHeight="1">
      <c r="B5" s="49" t="s">
        <v>3</v>
      </c>
      <c r="C5" s="50">
        <f aca="true" t="shared" si="0" ref="C5:I5">C6+C7</f>
        <v>0</v>
      </c>
      <c r="D5" s="50">
        <f t="shared" si="0"/>
        <v>0</v>
      </c>
      <c r="E5" s="50">
        <f t="shared" si="0"/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1" t="e">
        <f>ROUND(J6+J7,2)</f>
        <v>#REF!</v>
      </c>
      <c r="O5" s="52">
        <f>O6+O7</f>
        <v>116490.66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</row>
    <row r="6" spans="2:196" ht="21" customHeight="1">
      <c r="B6" s="20" t="s">
        <v>4</v>
      </c>
      <c r="C6" s="21"/>
      <c r="D6" s="21"/>
      <c r="E6" s="22"/>
      <c r="F6" s="22"/>
      <c r="G6" s="22"/>
      <c r="H6" s="23"/>
      <c r="I6" s="24"/>
      <c r="J6" s="17" t="e">
        <f>#REF!/12</f>
        <v>#REF!</v>
      </c>
      <c r="O6" s="25">
        <v>81701.16</v>
      </c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2:196" ht="21" customHeight="1">
      <c r="B7" s="20" t="s">
        <v>5</v>
      </c>
      <c r="C7" s="21"/>
      <c r="D7" s="21"/>
      <c r="E7" s="22"/>
      <c r="F7" s="22"/>
      <c r="G7" s="22"/>
      <c r="H7" s="23"/>
      <c r="I7" s="24"/>
      <c r="J7" s="17" t="e">
        <f>#REF!/12</f>
        <v>#REF!</v>
      </c>
      <c r="O7" s="25">
        <v>34789.5</v>
      </c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2:196" ht="21" customHeight="1">
      <c r="B8" s="15" t="s">
        <v>6</v>
      </c>
      <c r="C8" s="21"/>
      <c r="D8" s="21"/>
      <c r="E8" s="22"/>
      <c r="F8" s="22"/>
      <c r="G8" s="22"/>
      <c r="H8" s="23"/>
      <c r="I8" s="24"/>
      <c r="J8" s="26"/>
      <c r="O8" s="18">
        <f>O9+O10</f>
        <v>384506.88</v>
      </c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</row>
    <row r="9" spans="2:196" ht="32.25" customHeight="1">
      <c r="B9" s="15" t="s">
        <v>7</v>
      </c>
      <c r="C9" s="21"/>
      <c r="D9" s="21"/>
      <c r="E9" s="22"/>
      <c r="F9" s="22"/>
      <c r="G9" s="22"/>
      <c r="H9" s="23"/>
      <c r="I9" s="24"/>
      <c r="J9" s="26"/>
      <c r="O9" s="25">
        <v>223510.46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</row>
    <row r="10" spans="2:196" ht="32.25" customHeight="1">
      <c r="B10" s="15" t="s">
        <v>8</v>
      </c>
      <c r="C10" s="21"/>
      <c r="D10" s="21"/>
      <c r="E10" s="22"/>
      <c r="F10" s="22"/>
      <c r="G10" s="22"/>
      <c r="H10" s="23"/>
      <c r="I10" s="24"/>
      <c r="J10" s="26"/>
      <c r="O10" s="25">
        <v>160996.42</v>
      </c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</row>
    <row r="11" spans="1:196" s="30" customFormat="1" ht="55.5" customHeight="1">
      <c r="A11" s="27"/>
      <c r="B11" s="28" t="s">
        <v>9</v>
      </c>
      <c r="C11" s="29">
        <f aca="true" t="shared" si="1" ref="C11:M11">C12+C13+C14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 t="e">
        <f t="shared" si="1"/>
        <v>#REF!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14"/>
      <c r="O11" s="18">
        <f>O13+O14</f>
        <v>284190.13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</row>
    <row r="12" spans="1:196" ht="24" customHeight="1">
      <c r="A12" s="19"/>
      <c r="B12" s="31" t="s">
        <v>10</v>
      </c>
      <c r="C12" s="32"/>
      <c r="D12" s="32"/>
      <c r="E12" s="22"/>
      <c r="F12" s="22"/>
      <c r="G12" s="22"/>
      <c r="H12" s="23"/>
      <c r="I12" s="24"/>
      <c r="J12" s="17" t="e">
        <f>#REF!/12</f>
        <v>#REF!</v>
      </c>
      <c r="O12" s="48">
        <v>0</v>
      </c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</row>
    <row r="13" spans="1:196" ht="24" customHeight="1">
      <c r="A13" s="19"/>
      <c r="B13" s="31" t="s">
        <v>11</v>
      </c>
      <c r="C13" s="32"/>
      <c r="D13" s="32"/>
      <c r="E13" s="22"/>
      <c r="F13" s="22"/>
      <c r="G13" s="22"/>
      <c r="H13" s="23"/>
      <c r="I13" s="24"/>
      <c r="J13" s="17" t="e">
        <f>#REF!/6</f>
        <v>#REF!</v>
      </c>
      <c r="O13" s="25">
        <v>165148.08</v>
      </c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</row>
    <row r="14" spans="1:196" ht="18.75" customHeight="1">
      <c r="A14" s="19"/>
      <c r="B14" s="31" t="s">
        <v>12</v>
      </c>
      <c r="C14" s="32"/>
      <c r="D14" s="32"/>
      <c r="E14" s="22"/>
      <c r="F14" s="22"/>
      <c r="G14" s="22"/>
      <c r="H14" s="23"/>
      <c r="I14" s="24"/>
      <c r="J14" s="17" t="e">
        <f>#REF!/12</f>
        <v>#REF!</v>
      </c>
      <c r="O14" s="25">
        <v>119042.05</v>
      </c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</row>
    <row r="15" spans="1:196" s="34" customFormat="1" ht="45" customHeight="1">
      <c r="A15" s="19"/>
      <c r="B15" s="28" t="s">
        <v>13</v>
      </c>
      <c r="C15" s="16">
        <f aca="true" t="shared" si="2" ref="C15:I15">C16+C17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33" t="e">
        <f>ROUND(J16+J17+#REF!+#REF!+#REF!,2)</f>
        <v>#REF!</v>
      </c>
      <c r="K15" s="8"/>
      <c r="L15" s="8"/>
      <c r="M15" s="8"/>
      <c r="N15" s="8"/>
      <c r="O15" s="18">
        <f>O16+O17+O18</f>
        <v>204543.95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</row>
    <row r="16" spans="1:196" ht="24.75" customHeight="1">
      <c r="A16" s="19"/>
      <c r="B16" s="31" t="s">
        <v>14</v>
      </c>
      <c r="C16" s="32"/>
      <c r="D16" s="32"/>
      <c r="E16" s="22"/>
      <c r="F16" s="22"/>
      <c r="G16" s="22"/>
      <c r="H16" s="23"/>
      <c r="I16" s="24"/>
      <c r="J16" s="17" t="e">
        <f>#REF!/12</f>
        <v>#REF!</v>
      </c>
      <c r="O16" s="25">
        <v>10305.08</v>
      </c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</row>
    <row r="17" spans="1:196" ht="26.25" customHeight="1">
      <c r="A17" s="19"/>
      <c r="B17" s="31" t="s">
        <v>15</v>
      </c>
      <c r="C17" s="32"/>
      <c r="D17" s="32"/>
      <c r="E17" s="22"/>
      <c r="F17" s="22"/>
      <c r="G17" s="22"/>
      <c r="H17" s="23"/>
      <c r="I17" s="24"/>
      <c r="J17" s="17" t="e">
        <f>#REF!/12</f>
        <v>#REF!</v>
      </c>
      <c r="O17" s="25">
        <v>144656.95</v>
      </c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</row>
    <row r="18" spans="1:196" ht="26.25" customHeight="1">
      <c r="A18" s="19"/>
      <c r="B18" s="31" t="s">
        <v>16</v>
      </c>
      <c r="C18" s="32"/>
      <c r="D18" s="32"/>
      <c r="E18" s="22"/>
      <c r="F18" s="22"/>
      <c r="G18" s="22"/>
      <c r="H18" s="23"/>
      <c r="I18" s="24"/>
      <c r="J18" s="17"/>
      <c r="O18" s="25">
        <v>49581.92</v>
      </c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</row>
    <row r="19" spans="1:196" ht="26.25" customHeight="1">
      <c r="A19" s="19"/>
      <c r="B19" s="35" t="s">
        <v>17</v>
      </c>
      <c r="C19" s="32"/>
      <c r="D19" s="32"/>
      <c r="E19" s="22"/>
      <c r="F19" s="22"/>
      <c r="G19" s="22"/>
      <c r="H19" s="23"/>
      <c r="I19" s="24"/>
      <c r="J19" s="17"/>
      <c r="O19" s="18">
        <v>0</v>
      </c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</row>
    <row r="20" spans="1:196" s="30" customFormat="1" ht="22.5" customHeight="1">
      <c r="A20" s="27"/>
      <c r="B20" s="28" t="s">
        <v>18</v>
      </c>
      <c r="C20" s="29">
        <f aca="true" t="shared" si="3" ref="C20:H20">C21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/>
      <c r="J20" s="36" t="e">
        <f>ROUND(J21+#REF!,2)</f>
        <v>#REF!</v>
      </c>
      <c r="K20" s="14"/>
      <c r="L20" s="14"/>
      <c r="M20" s="14"/>
      <c r="N20" s="14"/>
      <c r="O20" s="18">
        <f>O21</f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</row>
    <row r="21" spans="1:196" ht="39" customHeight="1">
      <c r="A21" s="19"/>
      <c r="B21" s="20" t="s">
        <v>19</v>
      </c>
      <c r="C21" s="32"/>
      <c r="D21" s="32"/>
      <c r="E21" s="22"/>
      <c r="F21" s="22"/>
      <c r="G21" s="22"/>
      <c r="H21" s="23"/>
      <c r="I21" s="24"/>
      <c r="J21" s="17" t="e">
        <f>#REF!/12</f>
        <v>#REF!</v>
      </c>
      <c r="O21" s="25">
        <v>0</v>
      </c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</row>
    <row r="22" spans="2:104" s="27" customFormat="1" ht="33.75" customHeight="1">
      <c r="B22" s="28" t="s">
        <v>20</v>
      </c>
      <c r="C22" s="29">
        <f aca="true" t="shared" si="4" ref="C22:I22">C23+C24</f>
        <v>0</v>
      </c>
      <c r="D22" s="29">
        <f t="shared" si="4"/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37" t="e">
        <f>ROUND(J23+J24,2)</f>
        <v>#REF!</v>
      </c>
      <c r="K22" s="14"/>
      <c r="L22" s="14"/>
      <c r="M22" s="14"/>
      <c r="N22" s="14"/>
      <c r="O22" s="18">
        <f>O23+O24</f>
        <v>77057.55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2:104" s="19" customFormat="1" ht="32.25" customHeight="1">
      <c r="B23" s="20" t="s">
        <v>21</v>
      </c>
      <c r="C23" s="32"/>
      <c r="D23" s="32"/>
      <c r="E23" s="38"/>
      <c r="F23" s="38"/>
      <c r="G23" s="38"/>
      <c r="H23" s="23"/>
      <c r="I23" s="24"/>
      <c r="J23" s="17" t="e">
        <f>#REF!/12</f>
        <v>#REF!</v>
      </c>
      <c r="K23" s="8"/>
      <c r="L23" s="8"/>
      <c r="M23" s="8"/>
      <c r="N23" s="8"/>
      <c r="O23" s="25">
        <v>57873.55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2:104" s="19" customFormat="1" ht="21.75" customHeight="1" thickBot="1">
      <c r="B24" s="56" t="s">
        <v>22</v>
      </c>
      <c r="C24" s="39"/>
      <c r="D24" s="39"/>
      <c r="E24" s="40"/>
      <c r="F24" s="40"/>
      <c r="G24" s="40"/>
      <c r="H24" s="57"/>
      <c r="I24" s="39"/>
      <c r="J24" s="58" t="e">
        <f>#REF!/12</f>
        <v>#REF!</v>
      </c>
      <c r="K24" s="8"/>
      <c r="L24" s="8"/>
      <c r="M24" s="8"/>
      <c r="N24" s="8"/>
      <c r="O24" s="59">
        <v>19184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2:15" ht="17.25" customHeight="1" thickBot="1">
      <c r="B25" s="60" t="s">
        <v>23</v>
      </c>
      <c r="C25" s="61">
        <f aca="true" t="shared" si="5" ref="C25:H25">C5+C11+C15+C20+C22</f>
        <v>0</v>
      </c>
      <c r="D25" s="61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0</v>
      </c>
      <c r="I25" s="61"/>
      <c r="J25" s="62" t="e">
        <f>ROUND(#REF!+#REF!,2)</f>
        <v>#REF!</v>
      </c>
      <c r="K25" s="63"/>
      <c r="L25" s="63"/>
      <c r="M25" s="63"/>
      <c r="N25" s="63"/>
      <c r="O25" s="64">
        <f>O5+O8+O11+O15+O19+O22</f>
        <v>1066789.1700000002</v>
      </c>
    </row>
    <row r="26" spans="2:15" ht="18" customHeight="1">
      <c r="B26" s="2" t="s">
        <v>24</v>
      </c>
      <c r="C26" s="41">
        <f aca="true" t="shared" si="6" ref="C26:M26">C5+C11+C15+C20</f>
        <v>0</v>
      </c>
      <c r="D26" s="41">
        <f t="shared" si="6"/>
        <v>0</v>
      </c>
      <c r="E26" s="41">
        <f t="shared" si="6"/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 t="e">
        <f t="shared" si="6"/>
        <v>#REF!</v>
      </c>
      <c r="K26" s="41">
        <f t="shared" si="6"/>
        <v>0</v>
      </c>
      <c r="L26" s="41">
        <f t="shared" si="6"/>
        <v>0</v>
      </c>
      <c r="M26" s="41">
        <f t="shared" si="6"/>
        <v>0</v>
      </c>
      <c r="O26" s="14">
        <f>O5+O8+O11+O15+O19</f>
        <v>989731.6200000001</v>
      </c>
    </row>
    <row r="27" spans="2:15" ht="21.75" customHeight="1">
      <c r="B27" s="2" t="s">
        <v>25</v>
      </c>
      <c r="C27" s="41">
        <f aca="true" t="shared" si="7" ref="C27:H27">C22</f>
        <v>0</v>
      </c>
      <c r="D27" s="41">
        <f t="shared" si="7"/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O27" s="8">
        <f>O22</f>
        <v>77057.55</v>
      </c>
    </row>
    <row r="28" spans="2:15" ht="21.75" customHeight="1">
      <c r="B28" s="30" t="s">
        <v>26</v>
      </c>
      <c r="C28" s="42"/>
      <c r="D28" s="42"/>
      <c r="E28" s="42"/>
      <c r="F28" s="42"/>
      <c r="G28" s="42"/>
      <c r="H28" s="42"/>
      <c r="I28" s="43"/>
      <c r="J28" s="43"/>
      <c r="K28" s="44"/>
      <c r="L28" s="44"/>
      <c r="M28" s="44"/>
      <c r="N28" s="44"/>
      <c r="O28" s="45">
        <f>O26+O27</f>
        <v>1066789.1700000002</v>
      </c>
    </row>
    <row r="29" spans="2:15" ht="24.75" customHeight="1">
      <c r="B29" s="1" t="s">
        <v>27</v>
      </c>
      <c r="C29" s="41">
        <f>C6+C11+C17+C21</f>
        <v>0</v>
      </c>
      <c r="D29" s="41">
        <f>D6+D11+D17+D21</f>
        <v>0</v>
      </c>
      <c r="E29" s="41">
        <f>E6+E11+E17+E21</f>
        <v>0</v>
      </c>
      <c r="F29" s="41">
        <f>F6+F11+F17+F21</f>
        <v>0</v>
      </c>
      <c r="O29" s="8">
        <f>O6+O11+O17+O18+O19+O9</f>
        <v>783640.62</v>
      </c>
    </row>
    <row r="30" spans="2:15" ht="21" customHeight="1">
      <c r="B30" s="1" t="s">
        <v>28</v>
      </c>
      <c r="C30" s="41">
        <f>C23</f>
        <v>0</v>
      </c>
      <c r="D30" s="41">
        <f>D23</f>
        <v>0</v>
      </c>
      <c r="E30" s="41">
        <f>E23</f>
        <v>0</v>
      </c>
      <c r="O30" s="8">
        <f>O23</f>
        <v>57873.55</v>
      </c>
    </row>
    <row r="31" spans="2:15" ht="21" customHeight="1">
      <c r="B31" s="30" t="s">
        <v>29</v>
      </c>
      <c r="C31" s="42"/>
      <c r="D31" s="42"/>
      <c r="E31" s="42"/>
      <c r="F31" s="46"/>
      <c r="G31" s="46"/>
      <c r="H31" s="47"/>
      <c r="I31" s="43"/>
      <c r="J31" s="43"/>
      <c r="K31" s="44"/>
      <c r="L31" s="44"/>
      <c r="M31" s="44"/>
      <c r="N31" s="44"/>
      <c r="O31" s="45">
        <f>SUM(O29:O30)</f>
        <v>841514.17</v>
      </c>
    </row>
    <row r="32" spans="2:15" ht="26.25" customHeight="1">
      <c r="B32" s="1" t="s">
        <v>30</v>
      </c>
      <c r="C32" s="41">
        <f>C7+C16</f>
        <v>0</v>
      </c>
      <c r="D32" s="41">
        <f>D7+D16</f>
        <v>0</v>
      </c>
      <c r="E32" s="41">
        <f>E7+E16</f>
        <v>0</v>
      </c>
      <c r="O32" s="8">
        <f>O7+O10+O16</f>
        <v>206091</v>
      </c>
    </row>
    <row r="33" spans="2:15" ht="28.5" customHeight="1">
      <c r="B33" s="1" t="s">
        <v>31</v>
      </c>
      <c r="C33" s="41">
        <f>C24</f>
        <v>0</v>
      </c>
      <c r="D33" s="41">
        <f>D24</f>
        <v>0</v>
      </c>
      <c r="E33" s="41">
        <f>E24</f>
        <v>0</v>
      </c>
      <c r="O33" s="8">
        <f>O24</f>
        <v>19184</v>
      </c>
    </row>
    <row r="34" spans="2:15" ht="42" customHeight="1">
      <c r="B34" s="30" t="s">
        <v>32</v>
      </c>
      <c r="C34" s="46"/>
      <c r="D34" s="46"/>
      <c r="E34" s="46"/>
      <c r="F34" s="46"/>
      <c r="G34" s="46"/>
      <c r="H34" s="47"/>
      <c r="I34" s="43"/>
      <c r="J34" s="43"/>
      <c r="K34" s="44"/>
      <c r="L34" s="44"/>
      <c r="M34" s="44"/>
      <c r="N34" s="44"/>
      <c r="O34" s="45">
        <f>O32+O33</f>
        <v>225275</v>
      </c>
    </row>
  </sheetData>
  <printOptions/>
  <pageMargins left="0.7480314960629921" right="0.7480314960629921" top="0" bottom="0" header="0.5118110236220472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N34"/>
  <sheetViews>
    <sheetView workbookViewId="0" topLeftCell="A1">
      <selection activeCell="R30" sqref="R30"/>
    </sheetView>
  </sheetViews>
  <sheetFormatPr defaultColWidth="9.140625" defaultRowHeight="42" customHeight="1"/>
  <cols>
    <col min="1" max="1" width="9.140625" style="1" customWidth="1"/>
    <col min="2" max="2" width="26.140625" style="1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5.7109375" style="8" customWidth="1"/>
    <col min="16" max="16" width="19.7109375" style="8" customWidth="1"/>
    <col min="17" max="17" width="12.421875" style="8" customWidth="1"/>
    <col min="18" max="104" width="10.8515625" style="8" customWidth="1"/>
    <col min="105" max="16384" width="10.8515625" style="1" customWidth="1"/>
  </cols>
  <sheetData>
    <row r="1" ht="13.5" customHeight="1">
      <c r="B1" s="2" t="s">
        <v>0</v>
      </c>
    </row>
    <row r="2" spans="2:10" ht="18.75" customHeight="1">
      <c r="B2" s="9" t="s">
        <v>33</v>
      </c>
      <c r="C2" s="9"/>
      <c r="D2" s="10"/>
      <c r="E2" s="10"/>
      <c r="F2" s="10"/>
      <c r="G2" s="10"/>
      <c r="H2" s="11"/>
      <c r="I2" s="10"/>
      <c r="J2" s="9"/>
    </row>
    <row r="3" spans="2:10" ht="18.75" customHeight="1" thickBot="1">
      <c r="B3" s="9"/>
      <c r="C3" s="9"/>
      <c r="D3" s="10"/>
      <c r="E3" s="10"/>
      <c r="F3" s="10"/>
      <c r="G3" s="10"/>
      <c r="H3" s="11"/>
      <c r="I3" s="10"/>
      <c r="J3" s="9"/>
    </row>
    <row r="4" spans="2:104" s="2" customFormat="1" ht="40.5" customHeight="1" thickBot="1">
      <c r="B4" s="53" t="s">
        <v>1</v>
      </c>
      <c r="C4" s="54" t="s">
        <v>2</v>
      </c>
      <c r="D4" s="54" t="s">
        <v>2</v>
      </c>
      <c r="E4" s="54" t="s">
        <v>2</v>
      </c>
      <c r="F4" s="54" t="s">
        <v>2</v>
      </c>
      <c r="G4" s="54" t="s">
        <v>2</v>
      </c>
      <c r="H4" s="54" t="s">
        <v>2</v>
      </c>
      <c r="I4" s="54" t="s">
        <v>2</v>
      </c>
      <c r="J4" s="54" t="s">
        <v>2</v>
      </c>
      <c r="K4" s="54" t="s">
        <v>2</v>
      </c>
      <c r="L4" s="54" t="s">
        <v>2</v>
      </c>
      <c r="M4" s="54" t="s">
        <v>2</v>
      </c>
      <c r="N4" s="54" t="s">
        <v>2</v>
      </c>
      <c r="O4" s="55" t="s">
        <v>36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2:196" ht="21" customHeight="1">
      <c r="B5" s="49" t="s">
        <v>3</v>
      </c>
      <c r="C5" s="50">
        <f aca="true" t="shared" si="0" ref="C5:I5">C6+C7</f>
        <v>0</v>
      </c>
      <c r="D5" s="50">
        <f t="shared" si="0"/>
        <v>0</v>
      </c>
      <c r="E5" s="50">
        <f t="shared" si="0"/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1" t="e">
        <f>ROUND(J6+J7,2)</f>
        <v>#REF!</v>
      </c>
      <c r="O5" s="52">
        <f>O6+O7</f>
        <v>896679.5599999999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</row>
    <row r="6" spans="2:196" ht="21" customHeight="1">
      <c r="B6" s="20" t="s">
        <v>4</v>
      </c>
      <c r="C6" s="21"/>
      <c r="D6" s="21"/>
      <c r="E6" s="22"/>
      <c r="F6" s="22"/>
      <c r="G6" s="22"/>
      <c r="H6" s="23"/>
      <c r="I6" s="24"/>
      <c r="J6" s="17" t="e">
        <f>#REF!/12</f>
        <v>#REF!</v>
      </c>
      <c r="O6" s="25">
        <v>705153.35</v>
      </c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2:196" ht="21" customHeight="1">
      <c r="B7" s="20" t="s">
        <v>5</v>
      </c>
      <c r="C7" s="21"/>
      <c r="D7" s="21"/>
      <c r="E7" s="22"/>
      <c r="F7" s="22"/>
      <c r="G7" s="22"/>
      <c r="H7" s="23"/>
      <c r="I7" s="24"/>
      <c r="J7" s="17" t="e">
        <f>#REF!/12</f>
        <v>#REF!</v>
      </c>
      <c r="O7" s="25">
        <v>191526.21</v>
      </c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2:196" ht="21" customHeight="1">
      <c r="B8" s="15" t="s">
        <v>6</v>
      </c>
      <c r="C8" s="21"/>
      <c r="D8" s="21"/>
      <c r="E8" s="22"/>
      <c r="F8" s="22"/>
      <c r="G8" s="22"/>
      <c r="H8" s="23"/>
      <c r="I8" s="24"/>
      <c r="J8" s="26"/>
      <c r="O8" s="18">
        <f>O9+O10</f>
        <v>1207946.48</v>
      </c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</row>
    <row r="9" spans="2:196" ht="32.25" customHeight="1">
      <c r="B9" s="15" t="s">
        <v>7</v>
      </c>
      <c r="C9" s="21"/>
      <c r="D9" s="21"/>
      <c r="E9" s="22"/>
      <c r="F9" s="22"/>
      <c r="G9" s="22"/>
      <c r="H9" s="23"/>
      <c r="I9" s="24"/>
      <c r="J9" s="26"/>
      <c r="O9" s="25">
        <v>878705.52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</row>
    <row r="10" spans="2:196" ht="32.25" customHeight="1">
      <c r="B10" s="15" t="s">
        <v>8</v>
      </c>
      <c r="C10" s="21"/>
      <c r="D10" s="21"/>
      <c r="E10" s="22"/>
      <c r="F10" s="22"/>
      <c r="G10" s="22"/>
      <c r="H10" s="23"/>
      <c r="I10" s="24"/>
      <c r="J10" s="26"/>
      <c r="O10" s="25">
        <v>329240.96</v>
      </c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</row>
    <row r="11" spans="1:196" s="30" customFormat="1" ht="55.5" customHeight="1">
      <c r="A11" s="27"/>
      <c r="B11" s="28" t="s">
        <v>9</v>
      </c>
      <c r="C11" s="29">
        <f aca="true" t="shared" si="1" ref="C11:M11">C12+C13+C14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 t="e">
        <f t="shared" si="1"/>
        <v>#REF!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14"/>
      <c r="O11" s="18">
        <f>O13+O14+O12</f>
        <v>203541.40999999997</v>
      </c>
      <c r="P11" s="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</row>
    <row r="12" spans="1:196" ht="24" customHeight="1">
      <c r="A12" s="19"/>
      <c r="B12" s="31" t="s">
        <v>10</v>
      </c>
      <c r="C12" s="32"/>
      <c r="D12" s="32"/>
      <c r="E12" s="22"/>
      <c r="F12" s="22"/>
      <c r="G12" s="22"/>
      <c r="H12" s="23"/>
      <c r="I12" s="24"/>
      <c r="J12" s="17" t="e">
        <f>#REF!/12</f>
        <v>#REF!</v>
      </c>
      <c r="O12" s="48">
        <v>24861.81</v>
      </c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</row>
    <row r="13" spans="1:196" ht="24" customHeight="1">
      <c r="A13" s="19"/>
      <c r="B13" s="31" t="s">
        <v>11</v>
      </c>
      <c r="C13" s="32"/>
      <c r="D13" s="32"/>
      <c r="E13" s="22"/>
      <c r="F13" s="22"/>
      <c r="G13" s="22"/>
      <c r="H13" s="23"/>
      <c r="I13" s="24"/>
      <c r="J13" s="17" t="e">
        <f>#REF!/6</f>
        <v>#REF!</v>
      </c>
      <c r="O13" s="25">
        <v>115882.26</v>
      </c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</row>
    <row r="14" spans="1:196" ht="18.75" customHeight="1">
      <c r="A14" s="19"/>
      <c r="B14" s="31" t="s">
        <v>12</v>
      </c>
      <c r="C14" s="32"/>
      <c r="D14" s="32"/>
      <c r="E14" s="22"/>
      <c r="F14" s="22"/>
      <c r="G14" s="22"/>
      <c r="H14" s="23"/>
      <c r="I14" s="24"/>
      <c r="J14" s="17" t="e">
        <f>#REF!/12</f>
        <v>#REF!</v>
      </c>
      <c r="O14" s="25">
        <v>62797.34</v>
      </c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</row>
    <row r="15" spans="1:196" s="34" customFormat="1" ht="45" customHeight="1">
      <c r="A15" s="19"/>
      <c r="B15" s="28" t="s">
        <v>13</v>
      </c>
      <c r="C15" s="16">
        <f aca="true" t="shared" si="2" ref="C15:I15">C16+C17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33" t="e">
        <f>ROUND(J16+J17+#REF!+#REF!+#REF!,2)</f>
        <v>#REF!</v>
      </c>
      <c r="K15" s="8"/>
      <c r="L15" s="8"/>
      <c r="M15" s="8"/>
      <c r="N15" s="8"/>
      <c r="O15" s="18">
        <f>O16+O17+O18</f>
        <v>409075.33999999997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</row>
    <row r="16" spans="1:196" ht="24.75" customHeight="1">
      <c r="A16" s="19"/>
      <c r="B16" s="31" t="s">
        <v>14</v>
      </c>
      <c r="C16" s="32"/>
      <c r="D16" s="32"/>
      <c r="E16" s="22"/>
      <c r="F16" s="22"/>
      <c r="G16" s="22"/>
      <c r="H16" s="23"/>
      <c r="I16" s="24"/>
      <c r="J16" s="17" t="e">
        <f>#REF!/12</f>
        <v>#REF!</v>
      </c>
      <c r="O16" s="25">
        <v>20610.15</v>
      </c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</row>
    <row r="17" spans="1:196" ht="26.25" customHeight="1">
      <c r="A17" s="19"/>
      <c r="B17" s="31" t="s">
        <v>15</v>
      </c>
      <c r="C17" s="32"/>
      <c r="D17" s="32"/>
      <c r="E17" s="22"/>
      <c r="F17" s="22"/>
      <c r="G17" s="22"/>
      <c r="H17" s="23"/>
      <c r="I17" s="24"/>
      <c r="J17" s="17" t="e">
        <f>#REF!/12</f>
        <v>#REF!</v>
      </c>
      <c r="O17" s="25">
        <v>289301.35</v>
      </c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</row>
    <row r="18" spans="1:196" ht="26.25" customHeight="1">
      <c r="A18" s="19"/>
      <c r="B18" s="31" t="s">
        <v>16</v>
      </c>
      <c r="C18" s="32"/>
      <c r="D18" s="32"/>
      <c r="E18" s="22"/>
      <c r="F18" s="22"/>
      <c r="G18" s="22"/>
      <c r="H18" s="23"/>
      <c r="I18" s="24"/>
      <c r="J18" s="17"/>
      <c r="O18" s="25">
        <v>99163.84</v>
      </c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</row>
    <row r="19" spans="1:196" ht="26.25" customHeight="1">
      <c r="A19" s="19"/>
      <c r="B19" s="35" t="s">
        <v>17</v>
      </c>
      <c r="C19" s="32"/>
      <c r="D19" s="32"/>
      <c r="E19" s="22"/>
      <c r="F19" s="22"/>
      <c r="G19" s="22"/>
      <c r="H19" s="23"/>
      <c r="I19" s="24"/>
      <c r="J19" s="17"/>
      <c r="O19" s="18">
        <v>0</v>
      </c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</row>
    <row r="20" spans="1:196" s="30" customFormat="1" ht="22.5" customHeight="1">
      <c r="A20" s="27"/>
      <c r="B20" s="28" t="s">
        <v>18</v>
      </c>
      <c r="C20" s="29">
        <f aca="true" t="shared" si="3" ref="C20:H20">C21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/>
      <c r="J20" s="36" t="e">
        <f>ROUND(J21+#REF!,2)</f>
        <v>#REF!</v>
      </c>
      <c r="K20" s="14"/>
      <c r="L20" s="14"/>
      <c r="M20" s="14"/>
      <c r="N20" s="14"/>
      <c r="O20" s="18">
        <f>O21</f>
        <v>0</v>
      </c>
      <c r="P20" s="8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</row>
    <row r="21" spans="1:196" ht="39" customHeight="1">
      <c r="A21" s="19"/>
      <c r="B21" s="20" t="s">
        <v>19</v>
      </c>
      <c r="C21" s="32"/>
      <c r="D21" s="32"/>
      <c r="E21" s="22"/>
      <c r="F21" s="22"/>
      <c r="G21" s="22"/>
      <c r="H21" s="23"/>
      <c r="I21" s="24"/>
      <c r="J21" s="17" t="e">
        <f>#REF!/12</f>
        <v>#REF!</v>
      </c>
      <c r="O21" s="25">
        <v>0</v>
      </c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</row>
    <row r="22" spans="2:104" s="27" customFormat="1" ht="33.75" customHeight="1">
      <c r="B22" s="28" t="s">
        <v>20</v>
      </c>
      <c r="C22" s="29">
        <f aca="true" t="shared" si="4" ref="C22:I22">C23+C24</f>
        <v>0</v>
      </c>
      <c r="D22" s="29">
        <f t="shared" si="4"/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37" t="e">
        <f>ROUND(J23+J24,2)</f>
        <v>#REF!</v>
      </c>
      <c r="K22" s="14"/>
      <c r="L22" s="14"/>
      <c r="M22" s="14"/>
      <c r="N22" s="14"/>
      <c r="O22" s="18">
        <f>O23+O24</f>
        <v>134208.57</v>
      </c>
      <c r="P22" s="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2:104" s="19" customFormat="1" ht="32.25" customHeight="1">
      <c r="B23" s="20" t="s">
        <v>21</v>
      </c>
      <c r="C23" s="32"/>
      <c r="D23" s="32"/>
      <c r="E23" s="38"/>
      <c r="F23" s="38"/>
      <c r="G23" s="38"/>
      <c r="H23" s="23"/>
      <c r="I23" s="24"/>
      <c r="J23" s="17" t="e">
        <f>#REF!/12</f>
        <v>#REF!</v>
      </c>
      <c r="K23" s="8"/>
      <c r="L23" s="8"/>
      <c r="M23" s="8"/>
      <c r="N23" s="8"/>
      <c r="O23" s="25">
        <v>116982.85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2:104" s="19" customFormat="1" ht="21.75" customHeight="1" thickBot="1">
      <c r="B24" s="56" t="s">
        <v>22</v>
      </c>
      <c r="C24" s="39"/>
      <c r="D24" s="39"/>
      <c r="E24" s="40"/>
      <c r="F24" s="40"/>
      <c r="G24" s="40"/>
      <c r="H24" s="57"/>
      <c r="I24" s="39"/>
      <c r="J24" s="58" t="e">
        <f>#REF!/12</f>
        <v>#REF!</v>
      </c>
      <c r="K24" s="8"/>
      <c r="L24" s="8"/>
      <c r="M24" s="8"/>
      <c r="N24" s="8"/>
      <c r="O24" s="59">
        <v>17225.72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2:15" ht="17.25" customHeight="1" thickBot="1">
      <c r="B25" s="60" t="s">
        <v>23</v>
      </c>
      <c r="C25" s="61">
        <f aca="true" t="shared" si="5" ref="C25:H25">C5+C11+C15+C20+C22</f>
        <v>0</v>
      </c>
      <c r="D25" s="61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0</v>
      </c>
      <c r="I25" s="61"/>
      <c r="J25" s="62" t="e">
        <f>ROUND(#REF!+#REF!,2)</f>
        <v>#REF!</v>
      </c>
      <c r="K25" s="63"/>
      <c r="L25" s="63"/>
      <c r="M25" s="63"/>
      <c r="N25" s="63"/>
      <c r="O25" s="64">
        <f>O5+O8+O11+O15+O19+O22</f>
        <v>2851451.36</v>
      </c>
    </row>
    <row r="26" spans="2:15" ht="18" customHeight="1">
      <c r="B26" s="2" t="s">
        <v>24</v>
      </c>
      <c r="C26" s="41">
        <f aca="true" t="shared" si="6" ref="C26:M26">C5+C11+C15+C20</f>
        <v>0</v>
      </c>
      <c r="D26" s="41">
        <f t="shared" si="6"/>
        <v>0</v>
      </c>
      <c r="E26" s="41">
        <f t="shared" si="6"/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 t="e">
        <f t="shared" si="6"/>
        <v>#REF!</v>
      </c>
      <c r="K26" s="41">
        <f t="shared" si="6"/>
        <v>0</v>
      </c>
      <c r="L26" s="41">
        <f t="shared" si="6"/>
        <v>0</v>
      </c>
      <c r="M26" s="41">
        <f t="shared" si="6"/>
        <v>0</v>
      </c>
      <c r="O26" s="14">
        <f>O5+O8+O11+O15+O19</f>
        <v>2717242.79</v>
      </c>
    </row>
    <row r="27" spans="2:15" ht="21.75" customHeight="1">
      <c r="B27" s="2" t="s">
        <v>25</v>
      </c>
      <c r="C27" s="41">
        <f aca="true" t="shared" si="7" ref="C27:H27">C22</f>
        <v>0</v>
      </c>
      <c r="D27" s="41">
        <f t="shared" si="7"/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O27" s="8">
        <f>O22</f>
        <v>134208.57</v>
      </c>
    </row>
    <row r="28" spans="2:15" ht="21.75" customHeight="1">
      <c r="B28" s="30" t="s">
        <v>26</v>
      </c>
      <c r="C28" s="42"/>
      <c r="D28" s="42"/>
      <c r="E28" s="42"/>
      <c r="F28" s="42"/>
      <c r="G28" s="42"/>
      <c r="H28" s="42"/>
      <c r="I28" s="43"/>
      <c r="J28" s="43"/>
      <c r="K28" s="44"/>
      <c r="L28" s="44"/>
      <c r="M28" s="44"/>
      <c r="N28" s="44"/>
      <c r="O28" s="45">
        <f>O26+O27</f>
        <v>2851451.36</v>
      </c>
    </row>
    <row r="29" spans="2:15" ht="24.75" customHeight="1">
      <c r="B29" s="1" t="s">
        <v>27</v>
      </c>
      <c r="C29" s="41">
        <f>C6+C11+C17+C21</f>
        <v>0</v>
      </c>
      <c r="D29" s="41">
        <f>D6+D11+D17+D21</f>
        <v>0</v>
      </c>
      <c r="E29" s="41">
        <f>E6+E11+E17+E21</f>
        <v>0</v>
      </c>
      <c r="F29" s="41">
        <f>F6+F11+F17+F21</f>
        <v>0</v>
      </c>
      <c r="O29" s="8">
        <f>O6+O11+O17+O18+O19+O9</f>
        <v>2175865.4699999997</v>
      </c>
    </row>
    <row r="30" spans="2:15" ht="21" customHeight="1">
      <c r="B30" s="1" t="s">
        <v>28</v>
      </c>
      <c r="C30" s="41">
        <f>C23</f>
        <v>0</v>
      </c>
      <c r="D30" s="41">
        <f>D23</f>
        <v>0</v>
      </c>
      <c r="E30" s="41">
        <f>E23</f>
        <v>0</v>
      </c>
      <c r="O30" s="8">
        <f>O23</f>
        <v>116982.85</v>
      </c>
    </row>
    <row r="31" spans="2:15" ht="21" customHeight="1">
      <c r="B31" s="30" t="s">
        <v>29</v>
      </c>
      <c r="C31" s="42"/>
      <c r="D31" s="42"/>
      <c r="E31" s="42"/>
      <c r="F31" s="46"/>
      <c r="G31" s="46"/>
      <c r="H31" s="47"/>
      <c r="I31" s="43"/>
      <c r="J31" s="43"/>
      <c r="K31" s="44"/>
      <c r="L31" s="44"/>
      <c r="M31" s="44"/>
      <c r="N31" s="44"/>
      <c r="O31" s="45">
        <f>SUM(O29:O30)</f>
        <v>2292848.32</v>
      </c>
    </row>
    <row r="32" spans="2:15" ht="26.25" customHeight="1">
      <c r="B32" s="1" t="s">
        <v>30</v>
      </c>
      <c r="C32" s="41">
        <f>C7+C16</f>
        <v>0</v>
      </c>
      <c r="D32" s="41">
        <f>D7+D16</f>
        <v>0</v>
      </c>
      <c r="E32" s="41">
        <f>E7+E16</f>
        <v>0</v>
      </c>
      <c r="O32" s="8">
        <f>O7+O10+O16</f>
        <v>541377.3200000001</v>
      </c>
    </row>
    <row r="33" spans="2:15" ht="28.5" customHeight="1">
      <c r="B33" s="1" t="s">
        <v>31</v>
      </c>
      <c r="C33" s="41">
        <f>C24</f>
        <v>0</v>
      </c>
      <c r="D33" s="41">
        <f>D24</f>
        <v>0</v>
      </c>
      <c r="E33" s="41">
        <f>E24</f>
        <v>0</v>
      </c>
      <c r="O33" s="8">
        <f>O24</f>
        <v>17225.72</v>
      </c>
    </row>
    <row r="34" spans="2:15" ht="42" customHeight="1">
      <c r="B34" s="30" t="s">
        <v>32</v>
      </c>
      <c r="C34" s="46"/>
      <c r="D34" s="46"/>
      <c r="E34" s="46"/>
      <c r="F34" s="46"/>
      <c r="G34" s="46"/>
      <c r="H34" s="47"/>
      <c r="I34" s="43"/>
      <c r="J34" s="43"/>
      <c r="K34" s="44"/>
      <c r="L34" s="44"/>
      <c r="M34" s="44"/>
      <c r="N34" s="44"/>
      <c r="O34" s="45">
        <f>O32+O33</f>
        <v>558603.04</v>
      </c>
    </row>
  </sheetData>
  <printOptions/>
  <pageMargins left="0.7480314960629921" right="0.7480314960629921" top="0" bottom="0" header="0.5118110236220472" footer="0.5118110236220472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N34"/>
  <sheetViews>
    <sheetView workbookViewId="0" topLeftCell="A16">
      <selection activeCell="S27" sqref="S27"/>
    </sheetView>
  </sheetViews>
  <sheetFormatPr defaultColWidth="9.140625" defaultRowHeight="42" customHeight="1"/>
  <cols>
    <col min="1" max="1" width="9.140625" style="1" customWidth="1"/>
    <col min="2" max="2" width="26.140625" style="1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8.00390625" style="8" customWidth="1"/>
    <col min="16" max="16" width="19.7109375" style="8" customWidth="1"/>
    <col min="17" max="17" width="12.421875" style="8" customWidth="1"/>
    <col min="18" max="104" width="10.8515625" style="8" customWidth="1"/>
    <col min="105" max="16384" width="10.8515625" style="1" customWidth="1"/>
  </cols>
  <sheetData>
    <row r="1" ht="13.5" customHeight="1">
      <c r="B1" s="2" t="s">
        <v>0</v>
      </c>
    </row>
    <row r="2" spans="2:10" ht="18.75" customHeight="1">
      <c r="B2" s="9" t="s">
        <v>33</v>
      </c>
      <c r="C2" s="9"/>
      <c r="D2" s="10"/>
      <c r="E2" s="10"/>
      <c r="F2" s="10"/>
      <c r="G2" s="10"/>
      <c r="H2" s="11"/>
      <c r="I2" s="10"/>
      <c r="J2" s="9"/>
    </row>
    <row r="3" spans="2:10" ht="18.75" customHeight="1" thickBot="1">
      <c r="B3" s="9"/>
      <c r="C3" s="9"/>
      <c r="D3" s="10"/>
      <c r="E3" s="10"/>
      <c r="F3" s="10"/>
      <c r="G3" s="10"/>
      <c r="H3" s="11"/>
      <c r="I3" s="10"/>
      <c r="J3" s="9"/>
    </row>
    <row r="4" spans="2:104" s="2" customFormat="1" ht="40.5" customHeight="1" thickBot="1">
      <c r="B4" s="53" t="s">
        <v>1</v>
      </c>
      <c r="C4" s="54" t="s">
        <v>2</v>
      </c>
      <c r="D4" s="54" t="s">
        <v>2</v>
      </c>
      <c r="E4" s="54" t="s">
        <v>2</v>
      </c>
      <c r="F4" s="54" t="s">
        <v>2</v>
      </c>
      <c r="G4" s="54" t="s">
        <v>2</v>
      </c>
      <c r="H4" s="54" t="s">
        <v>2</v>
      </c>
      <c r="I4" s="54" t="s">
        <v>2</v>
      </c>
      <c r="J4" s="54" t="s">
        <v>2</v>
      </c>
      <c r="K4" s="54" t="s">
        <v>2</v>
      </c>
      <c r="L4" s="54" t="s">
        <v>2</v>
      </c>
      <c r="M4" s="54" t="s">
        <v>2</v>
      </c>
      <c r="N4" s="54" t="s">
        <v>2</v>
      </c>
      <c r="O4" s="55" t="s">
        <v>37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2:196" ht="21" customHeight="1">
      <c r="B5" s="49" t="s">
        <v>3</v>
      </c>
      <c r="C5" s="50">
        <f aca="true" t="shared" si="0" ref="C5:I5">C6+C7</f>
        <v>0</v>
      </c>
      <c r="D5" s="50">
        <f t="shared" si="0"/>
        <v>0</v>
      </c>
      <c r="E5" s="50">
        <f t="shared" si="0"/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1" t="e">
        <f>ROUND(J6+J7,2)</f>
        <v>#REF!</v>
      </c>
      <c r="O5" s="52">
        <f>O6+O7</f>
        <v>153345.22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</row>
    <row r="6" spans="2:196" ht="21" customHeight="1">
      <c r="B6" s="20" t="s">
        <v>4</v>
      </c>
      <c r="C6" s="21"/>
      <c r="D6" s="21"/>
      <c r="E6" s="22"/>
      <c r="F6" s="22"/>
      <c r="G6" s="22"/>
      <c r="H6" s="23"/>
      <c r="I6" s="24"/>
      <c r="J6" s="17" t="e">
        <f>#REF!/12</f>
        <v>#REF!</v>
      </c>
      <c r="O6" s="25">
        <v>131493.97</v>
      </c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2:196" ht="21" customHeight="1">
      <c r="B7" s="20" t="s">
        <v>5</v>
      </c>
      <c r="C7" s="21"/>
      <c r="D7" s="21"/>
      <c r="E7" s="22"/>
      <c r="F7" s="22"/>
      <c r="G7" s="22"/>
      <c r="H7" s="23"/>
      <c r="I7" s="24"/>
      <c r="J7" s="17" t="e">
        <f>#REF!/12</f>
        <v>#REF!</v>
      </c>
      <c r="O7" s="25">
        <v>21851.25</v>
      </c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2:196" ht="21" customHeight="1">
      <c r="B8" s="15" t="s">
        <v>6</v>
      </c>
      <c r="C8" s="21"/>
      <c r="D8" s="21"/>
      <c r="E8" s="22"/>
      <c r="F8" s="22"/>
      <c r="G8" s="22"/>
      <c r="H8" s="23"/>
      <c r="I8" s="24"/>
      <c r="J8" s="26"/>
      <c r="O8" s="18">
        <f>O9+O10</f>
        <v>25296.65</v>
      </c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</row>
    <row r="9" spans="2:196" ht="32.25" customHeight="1">
      <c r="B9" s="15" t="s">
        <v>7</v>
      </c>
      <c r="C9" s="21"/>
      <c r="D9" s="21"/>
      <c r="E9" s="22"/>
      <c r="F9" s="22"/>
      <c r="G9" s="22"/>
      <c r="H9" s="23"/>
      <c r="I9" s="24"/>
      <c r="J9" s="26"/>
      <c r="O9" s="25">
        <v>25296.65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</row>
    <row r="10" spans="2:196" ht="32.25" customHeight="1">
      <c r="B10" s="15" t="s">
        <v>8</v>
      </c>
      <c r="C10" s="21"/>
      <c r="D10" s="21"/>
      <c r="E10" s="22"/>
      <c r="F10" s="22"/>
      <c r="G10" s="22"/>
      <c r="H10" s="23"/>
      <c r="I10" s="24"/>
      <c r="J10" s="26"/>
      <c r="O10" s="25">
        <v>0</v>
      </c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</row>
    <row r="11" spans="1:196" s="30" customFormat="1" ht="55.5" customHeight="1">
      <c r="A11" s="27"/>
      <c r="B11" s="28" t="s">
        <v>9</v>
      </c>
      <c r="C11" s="29">
        <f aca="true" t="shared" si="1" ref="C11:M11">C12+C13+C14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 t="e">
        <f t="shared" si="1"/>
        <v>#REF!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14"/>
      <c r="O11" s="18">
        <f>O13+O14+O12</f>
        <v>92819.12000000001</v>
      </c>
      <c r="P11" s="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</row>
    <row r="12" spans="1:196" ht="24" customHeight="1">
      <c r="A12" s="19"/>
      <c r="B12" s="31" t="s">
        <v>10</v>
      </c>
      <c r="C12" s="32"/>
      <c r="D12" s="32"/>
      <c r="E12" s="22"/>
      <c r="F12" s="22"/>
      <c r="G12" s="22"/>
      <c r="H12" s="23"/>
      <c r="I12" s="24"/>
      <c r="J12" s="17" t="e">
        <f>#REF!/12</f>
        <v>#REF!</v>
      </c>
      <c r="O12" s="48">
        <v>0</v>
      </c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</row>
    <row r="13" spans="1:196" ht="24" customHeight="1">
      <c r="A13" s="19"/>
      <c r="B13" s="31" t="s">
        <v>11</v>
      </c>
      <c r="C13" s="32"/>
      <c r="D13" s="32"/>
      <c r="E13" s="22"/>
      <c r="F13" s="22"/>
      <c r="G13" s="22"/>
      <c r="H13" s="23"/>
      <c r="I13" s="24"/>
      <c r="J13" s="17" t="e">
        <f>#REF!/6</f>
        <v>#REF!</v>
      </c>
      <c r="O13" s="25">
        <v>66061.85</v>
      </c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</row>
    <row r="14" spans="1:196" ht="18.75" customHeight="1">
      <c r="A14" s="19"/>
      <c r="B14" s="31" t="s">
        <v>12</v>
      </c>
      <c r="C14" s="32"/>
      <c r="D14" s="32"/>
      <c r="E14" s="22"/>
      <c r="F14" s="22"/>
      <c r="G14" s="22"/>
      <c r="H14" s="23"/>
      <c r="I14" s="24"/>
      <c r="J14" s="17" t="e">
        <f>#REF!/12</f>
        <v>#REF!</v>
      </c>
      <c r="O14" s="25">
        <v>26757.27</v>
      </c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</row>
    <row r="15" spans="1:196" s="34" customFormat="1" ht="45" customHeight="1">
      <c r="A15" s="19"/>
      <c r="B15" s="28" t="s">
        <v>13</v>
      </c>
      <c r="C15" s="16">
        <f aca="true" t="shared" si="2" ref="C15:I15">C16+C17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33" t="e">
        <f>ROUND(J16+J17+#REF!+#REF!+#REF!,2)</f>
        <v>#REF!</v>
      </c>
      <c r="K15" s="8"/>
      <c r="L15" s="8"/>
      <c r="M15" s="8"/>
      <c r="N15" s="8"/>
      <c r="O15" s="18">
        <f>O16+O17+O18</f>
        <v>96433.78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</row>
    <row r="16" spans="1:196" ht="24.75" customHeight="1">
      <c r="A16" s="19"/>
      <c r="B16" s="31" t="s">
        <v>14</v>
      </c>
      <c r="C16" s="32"/>
      <c r="D16" s="32"/>
      <c r="E16" s="22"/>
      <c r="F16" s="22"/>
      <c r="G16" s="22"/>
      <c r="H16" s="23"/>
      <c r="I16" s="24"/>
      <c r="J16" s="17" t="e">
        <f>#REF!/12</f>
        <v>#REF!</v>
      </c>
      <c r="O16" s="25">
        <v>0</v>
      </c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</row>
    <row r="17" spans="1:196" ht="26.25" customHeight="1">
      <c r="A17" s="19"/>
      <c r="B17" s="31" t="s">
        <v>15</v>
      </c>
      <c r="C17" s="32"/>
      <c r="D17" s="32"/>
      <c r="E17" s="22"/>
      <c r="F17" s="22"/>
      <c r="G17" s="22"/>
      <c r="H17" s="23"/>
      <c r="I17" s="24"/>
      <c r="J17" s="17" t="e">
        <f>#REF!/12</f>
        <v>#REF!</v>
      </c>
      <c r="O17" s="25">
        <v>96433.78</v>
      </c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</row>
    <row r="18" spans="1:196" ht="26.25" customHeight="1">
      <c r="A18" s="19"/>
      <c r="B18" s="31" t="s">
        <v>16</v>
      </c>
      <c r="C18" s="32"/>
      <c r="D18" s="32"/>
      <c r="E18" s="22"/>
      <c r="F18" s="22"/>
      <c r="G18" s="22"/>
      <c r="H18" s="23"/>
      <c r="I18" s="24"/>
      <c r="J18" s="17"/>
      <c r="O18" s="25">
        <v>0</v>
      </c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</row>
    <row r="19" spans="1:196" ht="26.25" customHeight="1">
      <c r="A19" s="19"/>
      <c r="B19" s="35" t="s">
        <v>17</v>
      </c>
      <c r="C19" s="32"/>
      <c r="D19" s="32"/>
      <c r="E19" s="22"/>
      <c r="F19" s="22"/>
      <c r="G19" s="22"/>
      <c r="H19" s="23"/>
      <c r="I19" s="24"/>
      <c r="J19" s="17"/>
      <c r="O19" s="18">
        <v>0</v>
      </c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</row>
    <row r="20" spans="1:196" s="30" customFormat="1" ht="22.5" customHeight="1">
      <c r="A20" s="27"/>
      <c r="B20" s="28" t="s">
        <v>18</v>
      </c>
      <c r="C20" s="29">
        <f aca="true" t="shared" si="3" ref="C20:H20">C21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/>
      <c r="J20" s="36" t="e">
        <f>ROUND(J21+#REF!,2)</f>
        <v>#REF!</v>
      </c>
      <c r="K20" s="14"/>
      <c r="L20" s="14"/>
      <c r="M20" s="14"/>
      <c r="N20" s="14"/>
      <c r="O20" s="18">
        <f>O21</f>
        <v>0</v>
      </c>
      <c r="P20" s="8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</row>
    <row r="21" spans="1:196" ht="39" customHeight="1">
      <c r="A21" s="19"/>
      <c r="B21" s="20" t="s">
        <v>19</v>
      </c>
      <c r="C21" s="32"/>
      <c r="D21" s="32"/>
      <c r="E21" s="22"/>
      <c r="F21" s="22"/>
      <c r="G21" s="22"/>
      <c r="H21" s="23"/>
      <c r="I21" s="24"/>
      <c r="J21" s="17" t="e">
        <f>#REF!/12</f>
        <v>#REF!</v>
      </c>
      <c r="O21" s="25">
        <v>0</v>
      </c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</row>
    <row r="22" spans="2:104" s="27" customFormat="1" ht="33.75" customHeight="1">
      <c r="B22" s="28" t="s">
        <v>20</v>
      </c>
      <c r="C22" s="29">
        <f aca="true" t="shared" si="4" ref="C22:I22">C23+C24</f>
        <v>0</v>
      </c>
      <c r="D22" s="29">
        <f t="shared" si="4"/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37" t="e">
        <f>ROUND(J23+J24,2)</f>
        <v>#REF!</v>
      </c>
      <c r="K22" s="14"/>
      <c r="L22" s="14"/>
      <c r="M22" s="14"/>
      <c r="N22" s="14"/>
      <c r="O22" s="18">
        <f>O23+O24</f>
        <v>73717.31999999999</v>
      </c>
      <c r="P22" s="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2:104" s="19" customFormat="1" ht="32.25" customHeight="1">
      <c r="B23" s="20" t="s">
        <v>21</v>
      </c>
      <c r="C23" s="32"/>
      <c r="D23" s="32"/>
      <c r="E23" s="38"/>
      <c r="F23" s="38"/>
      <c r="G23" s="38"/>
      <c r="H23" s="23"/>
      <c r="I23" s="24"/>
      <c r="J23" s="17" t="e">
        <f>#REF!/12</f>
        <v>#REF!</v>
      </c>
      <c r="K23" s="8"/>
      <c r="L23" s="8"/>
      <c r="M23" s="8"/>
      <c r="N23" s="8"/>
      <c r="O23" s="25">
        <v>53908.13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2:104" s="19" customFormat="1" ht="21.75" customHeight="1" thickBot="1">
      <c r="B24" s="56" t="s">
        <v>22</v>
      </c>
      <c r="C24" s="39"/>
      <c r="D24" s="39"/>
      <c r="E24" s="40"/>
      <c r="F24" s="40"/>
      <c r="G24" s="40"/>
      <c r="H24" s="57"/>
      <c r="I24" s="39"/>
      <c r="J24" s="58" t="e">
        <f>#REF!/12</f>
        <v>#REF!</v>
      </c>
      <c r="K24" s="8"/>
      <c r="L24" s="8"/>
      <c r="M24" s="8"/>
      <c r="N24" s="8"/>
      <c r="O24" s="59">
        <v>19809.19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2:15" ht="17.25" customHeight="1" thickBot="1">
      <c r="B25" s="60" t="s">
        <v>23</v>
      </c>
      <c r="C25" s="61">
        <f aca="true" t="shared" si="5" ref="C25:H25">C5+C11+C15+C20+C22</f>
        <v>0</v>
      </c>
      <c r="D25" s="61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0</v>
      </c>
      <c r="I25" s="61"/>
      <c r="J25" s="62" t="e">
        <f>ROUND(#REF!+#REF!,2)</f>
        <v>#REF!</v>
      </c>
      <c r="K25" s="63"/>
      <c r="L25" s="63"/>
      <c r="M25" s="63"/>
      <c r="N25" s="63"/>
      <c r="O25" s="64">
        <f>O5+O8+O11+O15+O19+O22</f>
        <v>441612.09</v>
      </c>
    </row>
    <row r="26" spans="2:15" ht="18" customHeight="1">
      <c r="B26" s="2" t="s">
        <v>24</v>
      </c>
      <c r="C26" s="41">
        <f aca="true" t="shared" si="6" ref="C26:M26">C5+C11+C15+C20</f>
        <v>0</v>
      </c>
      <c r="D26" s="41">
        <f t="shared" si="6"/>
        <v>0</v>
      </c>
      <c r="E26" s="41">
        <f t="shared" si="6"/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 t="e">
        <f t="shared" si="6"/>
        <v>#REF!</v>
      </c>
      <c r="K26" s="41">
        <f t="shared" si="6"/>
        <v>0</v>
      </c>
      <c r="L26" s="41">
        <f t="shared" si="6"/>
        <v>0</v>
      </c>
      <c r="M26" s="41">
        <f t="shared" si="6"/>
        <v>0</v>
      </c>
      <c r="O26" s="14">
        <f>O5+O8+O11+O15+O19</f>
        <v>367894.77</v>
      </c>
    </row>
    <row r="27" spans="2:15" ht="21.75" customHeight="1">
      <c r="B27" s="2" t="s">
        <v>25</v>
      </c>
      <c r="C27" s="41">
        <f aca="true" t="shared" si="7" ref="C27:H27">C22</f>
        <v>0</v>
      </c>
      <c r="D27" s="41">
        <f t="shared" si="7"/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O27" s="8">
        <f>O22</f>
        <v>73717.31999999999</v>
      </c>
    </row>
    <row r="28" spans="2:15" ht="21.75" customHeight="1">
      <c r="B28" s="30" t="s">
        <v>39</v>
      </c>
      <c r="C28" s="42"/>
      <c r="D28" s="42"/>
      <c r="E28" s="42"/>
      <c r="F28" s="42"/>
      <c r="G28" s="42"/>
      <c r="H28" s="42"/>
      <c r="I28" s="43"/>
      <c r="J28" s="43"/>
      <c r="K28" s="44"/>
      <c r="L28" s="44"/>
      <c r="M28" s="44"/>
      <c r="N28" s="44"/>
      <c r="O28" s="45">
        <f>O26+O27</f>
        <v>441612.09</v>
      </c>
    </row>
    <row r="29" spans="2:15" ht="24.75" customHeight="1">
      <c r="B29" s="1" t="s">
        <v>27</v>
      </c>
      <c r="C29" s="41">
        <f>C6+C11+C17+C21</f>
        <v>0</v>
      </c>
      <c r="D29" s="41">
        <f>D6+D11+D17+D21</f>
        <v>0</v>
      </c>
      <c r="E29" s="41">
        <f>E6+E11+E17+E21</f>
        <v>0</v>
      </c>
      <c r="F29" s="41">
        <f>F6+F11+F17+F21</f>
        <v>0</v>
      </c>
      <c r="O29" s="8">
        <f>O6+O11+O17+O18+O19+O9</f>
        <v>346043.52</v>
      </c>
    </row>
    <row r="30" spans="2:15" ht="21" customHeight="1">
      <c r="B30" s="1" t="s">
        <v>28</v>
      </c>
      <c r="C30" s="41">
        <f>C23</f>
        <v>0</v>
      </c>
      <c r="D30" s="41">
        <f>D23</f>
        <v>0</v>
      </c>
      <c r="E30" s="41">
        <f>E23</f>
        <v>0</v>
      </c>
      <c r="O30" s="8">
        <f>O23</f>
        <v>53908.13</v>
      </c>
    </row>
    <row r="31" spans="2:15" ht="21" customHeight="1">
      <c r="B31" s="30" t="s">
        <v>29</v>
      </c>
      <c r="C31" s="42"/>
      <c r="D31" s="42"/>
      <c r="E31" s="42"/>
      <c r="F31" s="46"/>
      <c r="G31" s="46"/>
      <c r="H31" s="47"/>
      <c r="I31" s="43"/>
      <c r="J31" s="43"/>
      <c r="K31" s="44"/>
      <c r="L31" s="44"/>
      <c r="M31" s="44"/>
      <c r="N31" s="44"/>
      <c r="O31" s="45">
        <f>SUM(O29:O30)</f>
        <v>399951.65</v>
      </c>
    </row>
    <row r="32" spans="2:15" ht="26.25" customHeight="1">
      <c r="B32" s="1" t="s">
        <v>30</v>
      </c>
      <c r="C32" s="41">
        <f>C7+C16</f>
        <v>0</v>
      </c>
      <c r="D32" s="41">
        <f>D7+D16</f>
        <v>0</v>
      </c>
      <c r="E32" s="41">
        <f>E7+E16</f>
        <v>0</v>
      </c>
      <c r="O32" s="8">
        <f>O7+O10+O16</f>
        <v>21851.25</v>
      </c>
    </row>
    <row r="33" spans="2:15" ht="28.5" customHeight="1">
      <c r="B33" s="1" t="s">
        <v>31</v>
      </c>
      <c r="C33" s="41">
        <f>C24</f>
        <v>0</v>
      </c>
      <c r="D33" s="41">
        <f>D24</f>
        <v>0</v>
      </c>
      <c r="E33" s="41">
        <f>E24</f>
        <v>0</v>
      </c>
      <c r="O33" s="8">
        <f>O24</f>
        <v>19809.19</v>
      </c>
    </row>
    <row r="34" spans="2:15" ht="42" customHeight="1">
      <c r="B34" s="30" t="s">
        <v>32</v>
      </c>
      <c r="C34" s="46"/>
      <c r="D34" s="46"/>
      <c r="E34" s="46"/>
      <c r="F34" s="46"/>
      <c r="G34" s="46"/>
      <c r="H34" s="47"/>
      <c r="I34" s="43"/>
      <c r="J34" s="43"/>
      <c r="K34" s="44"/>
      <c r="L34" s="44"/>
      <c r="M34" s="44"/>
      <c r="N34" s="44"/>
      <c r="O34" s="45">
        <f>O32+O33</f>
        <v>41660.44</v>
      </c>
    </row>
  </sheetData>
  <printOptions/>
  <pageMargins left="0.7480314960629921" right="0.7480314960629921" top="0" bottom="0" header="0.5118110236220472" footer="0.5118110236220472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N34"/>
  <sheetViews>
    <sheetView workbookViewId="0" topLeftCell="A16">
      <selection activeCell="W31" sqref="W31"/>
    </sheetView>
  </sheetViews>
  <sheetFormatPr defaultColWidth="9.140625" defaultRowHeight="42" customHeight="1"/>
  <cols>
    <col min="1" max="1" width="9.140625" style="1" customWidth="1"/>
    <col min="2" max="2" width="26.140625" style="1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8.421875" style="8" customWidth="1"/>
    <col min="16" max="16" width="19.7109375" style="8" customWidth="1"/>
    <col min="17" max="17" width="12.421875" style="8" customWidth="1"/>
    <col min="18" max="104" width="10.8515625" style="8" customWidth="1"/>
    <col min="105" max="16384" width="10.8515625" style="1" customWidth="1"/>
  </cols>
  <sheetData>
    <row r="1" ht="13.5" customHeight="1">
      <c r="B1" s="2" t="s">
        <v>0</v>
      </c>
    </row>
    <row r="2" spans="2:10" ht="18.75" customHeight="1">
      <c r="B2" s="9" t="s">
        <v>33</v>
      </c>
      <c r="C2" s="9"/>
      <c r="D2" s="10"/>
      <c r="E2" s="10"/>
      <c r="F2" s="10"/>
      <c r="G2" s="10"/>
      <c r="H2" s="11"/>
      <c r="I2" s="10"/>
      <c r="J2" s="9"/>
    </row>
    <row r="3" spans="2:10" ht="18.75" customHeight="1" thickBot="1">
      <c r="B3" s="9"/>
      <c r="C3" s="9"/>
      <c r="D3" s="10"/>
      <c r="E3" s="10"/>
      <c r="F3" s="10"/>
      <c r="G3" s="10"/>
      <c r="H3" s="11"/>
      <c r="I3" s="10"/>
      <c r="J3" s="9"/>
    </row>
    <row r="4" spans="2:104" s="2" customFormat="1" ht="40.5" customHeight="1" thickBot="1">
      <c r="B4" s="53" t="s">
        <v>1</v>
      </c>
      <c r="C4" s="54" t="s">
        <v>2</v>
      </c>
      <c r="D4" s="54" t="s">
        <v>2</v>
      </c>
      <c r="E4" s="54" t="s">
        <v>2</v>
      </c>
      <c r="F4" s="54" t="s">
        <v>2</v>
      </c>
      <c r="G4" s="54" t="s">
        <v>2</v>
      </c>
      <c r="H4" s="54" t="s">
        <v>2</v>
      </c>
      <c r="I4" s="54" t="s">
        <v>2</v>
      </c>
      <c r="J4" s="54" t="s">
        <v>2</v>
      </c>
      <c r="K4" s="54" t="s">
        <v>2</v>
      </c>
      <c r="L4" s="54" t="s">
        <v>2</v>
      </c>
      <c r="M4" s="54" t="s">
        <v>2</v>
      </c>
      <c r="N4" s="54" t="s">
        <v>2</v>
      </c>
      <c r="O4" s="55" t="s">
        <v>38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2:196" ht="21" customHeight="1">
      <c r="B5" s="49" t="s">
        <v>3</v>
      </c>
      <c r="C5" s="50">
        <f aca="true" t="shared" si="0" ref="C5:I5">C6+C7</f>
        <v>0</v>
      </c>
      <c r="D5" s="50">
        <f t="shared" si="0"/>
        <v>0</v>
      </c>
      <c r="E5" s="50">
        <f t="shared" si="0"/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1" t="e">
        <f>ROUND(J6+J7,2)</f>
        <v>#REF!</v>
      </c>
      <c r="O5" s="52">
        <f>O6+O7</f>
        <v>116310.86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</row>
    <row r="6" spans="2:196" ht="21" customHeight="1">
      <c r="B6" s="20" t="s">
        <v>4</v>
      </c>
      <c r="C6" s="21"/>
      <c r="D6" s="21"/>
      <c r="E6" s="22"/>
      <c r="F6" s="22"/>
      <c r="G6" s="22"/>
      <c r="H6" s="23"/>
      <c r="I6" s="24"/>
      <c r="J6" s="17" t="e">
        <f>#REF!/12</f>
        <v>#REF!</v>
      </c>
      <c r="O6" s="25">
        <v>98318.22</v>
      </c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2:196" ht="21" customHeight="1">
      <c r="B7" s="20" t="s">
        <v>5</v>
      </c>
      <c r="C7" s="21"/>
      <c r="D7" s="21"/>
      <c r="E7" s="22"/>
      <c r="F7" s="22"/>
      <c r="G7" s="22"/>
      <c r="H7" s="23"/>
      <c r="I7" s="24"/>
      <c r="J7" s="17" t="e">
        <f>#REF!/12</f>
        <v>#REF!</v>
      </c>
      <c r="O7" s="25">
        <v>17992.64</v>
      </c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2:196" ht="21" customHeight="1">
      <c r="B8" s="15" t="s">
        <v>6</v>
      </c>
      <c r="C8" s="21"/>
      <c r="D8" s="21"/>
      <c r="E8" s="22"/>
      <c r="F8" s="22"/>
      <c r="G8" s="22"/>
      <c r="H8" s="23"/>
      <c r="I8" s="24"/>
      <c r="J8" s="26"/>
      <c r="O8" s="18">
        <f>O9+O10</f>
        <v>463025.82999999996</v>
      </c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</row>
    <row r="9" spans="2:196" ht="32.25" customHeight="1">
      <c r="B9" s="15" t="s">
        <v>7</v>
      </c>
      <c r="C9" s="21"/>
      <c r="D9" s="21"/>
      <c r="E9" s="22"/>
      <c r="F9" s="22"/>
      <c r="G9" s="22"/>
      <c r="H9" s="23"/>
      <c r="I9" s="24"/>
      <c r="J9" s="26"/>
      <c r="O9" s="25">
        <v>301760.24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</row>
    <row r="10" spans="2:196" ht="32.25" customHeight="1">
      <c r="B10" s="15" t="s">
        <v>8</v>
      </c>
      <c r="C10" s="21"/>
      <c r="D10" s="21"/>
      <c r="E10" s="22"/>
      <c r="F10" s="22"/>
      <c r="G10" s="22"/>
      <c r="H10" s="23"/>
      <c r="I10" s="24"/>
      <c r="J10" s="26"/>
      <c r="O10" s="25">
        <v>161265.59</v>
      </c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</row>
    <row r="11" spans="1:196" s="30" customFormat="1" ht="55.5" customHeight="1">
      <c r="A11" s="27"/>
      <c r="B11" s="28" t="s">
        <v>9</v>
      </c>
      <c r="C11" s="29">
        <f aca="true" t="shared" si="1" ref="C11:M11">C12+C13+C14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 t="e">
        <f t="shared" si="1"/>
        <v>#REF!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14"/>
      <c r="O11" s="18">
        <f>O13+O14+O12</f>
        <v>117460.73000000001</v>
      </c>
      <c r="P11" s="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</row>
    <row r="12" spans="1:196" ht="24" customHeight="1">
      <c r="A12" s="19"/>
      <c r="B12" s="31" t="s">
        <v>10</v>
      </c>
      <c r="C12" s="32"/>
      <c r="D12" s="32"/>
      <c r="E12" s="22"/>
      <c r="F12" s="22"/>
      <c r="G12" s="22"/>
      <c r="H12" s="23"/>
      <c r="I12" s="24"/>
      <c r="J12" s="17" t="e">
        <f>#REF!/12</f>
        <v>#REF!</v>
      </c>
      <c r="O12" s="48">
        <v>0</v>
      </c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</row>
    <row r="13" spans="1:196" ht="24" customHeight="1">
      <c r="A13" s="19"/>
      <c r="B13" s="31" t="s">
        <v>11</v>
      </c>
      <c r="C13" s="32"/>
      <c r="D13" s="32"/>
      <c r="E13" s="22"/>
      <c r="F13" s="22"/>
      <c r="G13" s="22"/>
      <c r="H13" s="23"/>
      <c r="I13" s="24"/>
      <c r="J13" s="17" t="e">
        <f>#REF!/6</f>
        <v>#REF!</v>
      </c>
      <c r="O13" s="25">
        <v>41557.77</v>
      </c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</row>
    <row r="14" spans="1:196" ht="18.75" customHeight="1">
      <c r="A14" s="19"/>
      <c r="B14" s="31" t="s">
        <v>12</v>
      </c>
      <c r="C14" s="32"/>
      <c r="D14" s="32"/>
      <c r="E14" s="22"/>
      <c r="F14" s="22"/>
      <c r="G14" s="22"/>
      <c r="H14" s="23"/>
      <c r="I14" s="24"/>
      <c r="J14" s="17" t="e">
        <f>#REF!/12</f>
        <v>#REF!</v>
      </c>
      <c r="O14" s="25">
        <v>75902.96</v>
      </c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</row>
    <row r="15" spans="1:196" s="34" customFormat="1" ht="45" customHeight="1">
      <c r="A15" s="19"/>
      <c r="B15" s="28" t="s">
        <v>13</v>
      </c>
      <c r="C15" s="16">
        <f aca="true" t="shared" si="2" ref="C15:I15">C16+C17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33" t="e">
        <f>ROUND(J16+J17+#REF!+#REF!+#REF!,2)</f>
        <v>#REF!</v>
      </c>
      <c r="K15" s="8"/>
      <c r="L15" s="8"/>
      <c r="M15" s="8"/>
      <c r="N15" s="8"/>
      <c r="O15" s="18">
        <f>O16+O17+O18</f>
        <v>204537.66000000003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</row>
    <row r="16" spans="1:196" ht="24.75" customHeight="1">
      <c r="A16" s="19"/>
      <c r="B16" s="31" t="s">
        <v>14</v>
      </c>
      <c r="C16" s="32"/>
      <c r="D16" s="32"/>
      <c r="E16" s="22"/>
      <c r="F16" s="22"/>
      <c r="G16" s="22"/>
      <c r="H16" s="23"/>
      <c r="I16" s="24"/>
      <c r="J16" s="17" t="e">
        <f>#REF!/12</f>
        <v>#REF!</v>
      </c>
      <c r="O16" s="25">
        <v>10305.07</v>
      </c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</row>
    <row r="17" spans="1:196" ht="26.25" customHeight="1">
      <c r="A17" s="19"/>
      <c r="B17" s="31" t="s">
        <v>15</v>
      </c>
      <c r="C17" s="32"/>
      <c r="D17" s="32"/>
      <c r="E17" s="22"/>
      <c r="F17" s="22"/>
      <c r="G17" s="22"/>
      <c r="H17" s="23"/>
      <c r="I17" s="24"/>
      <c r="J17" s="17" t="e">
        <f>#REF!/12</f>
        <v>#REF!</v>
      </c>
      <c r="O17" s="25">
        <v>144650.67</v>
      </c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</row>
    <row r="18" spans="1:196" ht="26.25" customHeight="1">
      <c r="A18" s="19"/>
      <c r="B18" s="31" t="s">
        <v>16</v>
      </c>
      <c r="C18" s="32"/>
      <c r="D18" s="32"/>
      <c r="E18" s="22"/>
      <c r="F18" s="22"/>
      <c r="G18" s="22"/>
      <c r="H18" s="23"/>
      <c r="I18" s="24"/>
      <c r="J18" s="17"/>
      <c r="O18" s="25">
        <v>49581.92</v>
      </c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</row>
    <row r="19" spans="1:196" ht="26.25" customHeight="1">
      <c r="A19" s="19"/>
      <c r="B19" s="35" t="s">
        <v>17</v>
      </c>
      <c r="C19" s="32"/>
      <c r="D19" s="32"/>
      <c r="E19" s="22"/>
      <c r="F19" s="22"/>
      <c r="G19" s="22"/>
      <c r="H19" s="23"/>
      <c r="I19" s="24"/>
      <c r="J19" s="17"/>
      <c r="O19" s="18">
        <v>0</v>
      </c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</row>
    <row r="20" spans="1:196" s="30" customFormat="1" ht="22.5" customHeight="1">
      <c r="A20" s="27"/>
      <c r="B20" s="28" t="s">
        <v>18</v>
      </c>
      <c r="C20" s="29">
        <f aca="true" t="shared" si="3" ref="C20:H20">C21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/>
      <c r="J20" s="36" t="e">
        <f>ROUND(J21+#REF!,2)</f>
        <v>#REF!</v>
      </c>
      <c r="K20" s="14"/>
      <c r="L20" s="14"/>
      <c r="M20" s="14"/>
      <c r="N20" s="14"/>
      <c r="O20" s="18">
        <f>O21</f>
        <v>0</v>
      </c>
      <c r="P20" s="8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</row>
    <row r="21" spans="1:196" ht="39" customHeight="1">
      <c r="A21" s="19"/>
      <c r="B21" s="20" t="s">
        <v>19</v>
      </c>
      <c r="C21" s="32"/>
      <c r="D21" s="32"/>
      <c r="E21" s="22"/>
      <c r="F21" s="22"/>
      <c r="G21" s="22"/>
      <c r="H21" s="23"/>
      <c r="I21" s="24"/>
      <c r="J21" s="17" t="e">
        <f>#REF!/12</f>
        <v>#REF!</v>
      </c>
      <c r="O21" s="25">
        <v>0</v>
      </c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</row>
    <row r="22" spans="2:104" s="27" customFormat="1" ht="33.75" customHeight="1">
      <c r="B22" s="28" t="s">
        <v>20</v>
      </c>
      <c r="C22" s="29">
        <f aca="true" t="shared" si="4" ref="C22:I22">C23+C24</f>
        <v>0</v>
      </c>
      <c r="D22" s="29">
        <f t="shared" si="4"/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37" t="e">
        <f>ROUND(J23+J24,2)</f>
        <v>#REF!</v>
      </c>
      <c r="K22" s="14"/>
      <c r="L22" s="14"/>
      <c r="M22" s="14"/>
      <c r="N22" s="14"/>
      <c r="O22" s="18">
        <f>O23+O24</f>
        <v>7180.82</v>
      </c>
      <c r="P22" s="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2:104" s="19" customFormat="1" ht="32.25" customHeight="1">
      <c r="B23" s="20" t="s">
        <v>21</v>
      </c>
      <c r="C23" s="32"/>
      <c r="D23" s="32"/>
      <c r="E23" s="38"/>
      <c r="F23" s="38"/>
      <c r="G23" s="38"/>
      <c r="H23" s="23"/>
      <c r="I23" s="24"/>
      <c r="J23" s="17" t="e">
        <f>#REF!/12</f>
        <v>#REF!</v>
      </c>
      <c r="K23" s="8"/>
      <c r="L23" s="8"/>
      <c r="M23" s="8"/>
      <c r="N23" s="8"/>
      <c r="O23" s="25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2:104" s="19" customFormat="1" ht="21.75" customHeight="1" thickBot="1">
      <c r="B24" s="56" t="s">
        <v>22</v>
      </c>
      <c r="C24" s="39"/>
      <c r="D24" s="39"/>
      <c r="E24" s="40"/>
      <c r="F24" s="40"/>
      <c r="G24" s="40"/>
      <c r="H24" s="57"/>
      <c r="I24" s="39"/>
      <c r="J24" s="58" t="e">
        <f>#REF!/12</f>
        <v>#REF!</v>
      </c>
      <c r="K24" s="8"/>
      <c r="L24" s="8"/>
      <c r="M24" s="8"/>
      <c r="N24" s="8"/>
      <c r="O24" s="59">
        <v>7180.82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2:15" ht="17.25" customHeight="1" thickBot="1">
      <c r="B25" s="60" t="s">
        <v>23</v>
      </c>
      <c r="C25" s="61">
        <f aca="true" t="shared" si="5" ref="C25:H25">C5+C11+C15+C20+C22</f>
        <v>0</v>
      </c>
      <c r="D25" s="61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0</v>
      </c>
      <c r="I25" s="61"/>
      <c r="J25" s="62" t="e">
        <f>ROUND(#REF!+#REF!,2)</f>
        <v>#REF!</v>
      </c>
      <c r="K25" s="63"/>
      <c r="L25" s="63"/>
      <c r="M25" s="63"/>
      <c r="N25" s="63"/>
      <c r="O25" s="64">
        <f>O5+O8+O11+O15+O19+O22</f>
        <v>908515.8999999999</v>
      </c>
    </row>
    <row r="26" spans="2:15" ht="18" customHeight="1">
      <c r="B26" s="2" t="s">
        <v>24</v>
      </c>
      <c r="C26" s="41">
        <f aca="true" t="shared" si="6" ref="C26:M26">C5+C11+C15+C20</f>
        <v>0</v>
      </c>
      <c r="D26" s="41">
        <f t="shared" si="6"/>
        <v>0</v>
      </c>
      <c r="E26" s="41">
        <f t="shared" si="6"/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 t="e">
        <f t="shared" si="6"/>
        <v>#REF!</v>
      </c>
      <c r="K26" s="41">
        <f t="shared" si="6"/>
        <v>0</v>
      </c>
      <c r="L26" s="41">
        <f t="shared" si="6"/>
        <v>0</v>
      </c>
      <c r="M26" s="41">
        <f t="shared" si="6"/>
        <v>0</v>
      </c>
      <c r="O26" s="14">
        <f>O5+O8+O11+O15+O19</f>
        <v>901335.08</v>
      </c>
    </row>
    <row r="27" spans="2:15" ht="21.75" customHeight="1">
      <c r="B27" s="2" t="s">
        <v>25</v>
      </c>
      <c r="C27" s="41">
        <f aca="true" t="shared" si="7" ref="C27:H27">C22</f>
        <v>0</v>
      </c>
      <c r="D27" s="41">
        <f t="shared" si="7"/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O27" s="8">
        <f>O22</f>
        <v>7180.82</v>
      </c>
    </row>
    <row r="28" spans="2:15" ht="21.75" customHeight="1">
      <c r="B28" s="30" t="s">
        <v>39</v>
      </c>
      <c r="C28" s="42"/>
      <c r="D28" s="42"/>
      <c r="E28" s="42"/>
      <c r="F28" s="42"/>
      <c r="G28" s="42"/>
      <c r="H28" s="42"/>
      <c r="I28" s="43"/>
      <c r="J28" s="43"/>
      <c r="K28" s="44"/>
      <c r="L28" s="44"/>
      <c r="M28" s="44"/>
      <c r="N28" s="44"/>
      <c r="O28" s="45">
        <f>O26+O27</f>
        <v>908515.8999999999</v>
      </c>
    </row>
    <row r="29" spans="2:15" ht="24.75" customHeight="1">
      <c r="B29" s="1" t="s">
        <v>27</v>
      </c>
      <c r="C29" s="41">
        <f>C6+C11+C17+C21</f>
        <v>0</v>
      </c>
      <c r="D29" s="41">
        <f>D6+D11+D17+D21</f>
        <v>0</v>
      </c>
      <c r="E29" s="41">
        <f>E6+E11+E17+E21</f>
        <v>0</v>
      </c>
      <c r="F29" s="41">
        <f>F6+F11+F17+F21</f>
        <v>0</v>
      </c>
      <c r="O29" s="8">
        <f>O6+O11+O17+O18+O19+O9</f>
        <v>711771.78</v>
      </c>
    </row>
    <row r="30" spans="2:15" ht="21" customHeight="1">
      <c r="B30" s="1" t="s">
        <v>28</v>
      </c>
      <c r="C30" s="41">
        <f>C23</f>
        <v>0</v>
      </c>
      <c r="D30" s="41">
        <f>D23</f>
        <v>0</v>
      </c>
      <c r="E30" s="41">
        <f>E23</f>
        <v>0</v>
      </c>
      <c r="O30" s="8">
        <f>O23</f>
        <v>0</v>
      </c>
    </row>
    <row r="31" spans="2:15" ht="21" customHeight="1">
      <c r="B31" s="30" t="s">
        <v>29</v>
      </c>
      <c r="C31" s="42"/>
      <c r="D31" s="42"/>
      <c r="E31" s="42"/>
      <c r="F31" s="46"/>
      <c r="G31" s="46"/>
      <c r="H31" s="47"/>
      <c r="I31" s="43"/>
      <c r="J31" s="43"/>
      <c r="K31" s="44"/>
      <c r="L31" s="44"/>
      <c r="M31" s="44"/>
      <c r="N31" s="44"/>
      <c r="O31" s="45">
        <f>SUM(O29:O30)</f>
        <v>711771.78</v>
      </c>
    </row>
    <row r="32" spans="2:15" ht="26.25" customHeight="1">
      <c r="B32" s="1" t="s">
        <v>30</v>
      </c>
      <c r="C32" s="41">
        <f>C7+C16</f>
        <v>0</v>
      </c>
      <c r="D32" s="41">
        <f>D7+D16</f>
        <v>0</v>
      </c>
      <c r="E32" s="41">
        <f>E7+E16</f>
        <v>0</v>
      </c>
      <c r="O32" s="8">
        <f>O7+O10+O16</f>
        <v>189563.3</v>
      </c>
    </row>
    <row r="33" spans="2:15" ht="28.5" customHeight="1">
      <c r="B33" s="1" t="s">
        <v>31</v>
      </c>
      <c r="C33" s="41">
        <f>C24</f>
        <v>0</v>
      </c>
      <c r="D33" s="41">
        <f>D24</f>
        <v>0</v>
      </c>
      <c r="E33" s="41">
        <f>E24</f>
        <v>0</v>
      </c>
      <c r="O33" s="8">
        <f>O24</f>
        <v>7180.82</v>
      </c>
    </row>
    <row r="34" spans="2:15" ht="42" customHeight="1">
      <c r="B34" s="30" t="s">
        <v>32</v>
      </c>
      <c r="C34" s="46"/>
      <c r="D34" s="46"/>
      <c r="E34" s="46"/>
      <c r="F34" s="46"/>
      <c r="G34" s="46"/>
      <c r="H34" s="47"/>
      <c r="I34" s="43"/>
      <c r="J34" s="43"/>
      <c r="K34" s="44"/>
      <c r="L34" s="44"/>
      <c r="M34" s="44"/>
      <c r="N34" s="44"/>
      <c r="O34" s="45">
        <f>O32+O33</f>
        <v>196744.12</v>
      </c>
    </row>
  </sheetData>
  <printOptions/>
  <pageMargins left="0.7480314960629921" right="0.7480314960629921" top="0" bottom="0" header="0.5118110236220472" footer="0.5118110236220472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N34"/>
  <sheetViews>
    <sheetView workbookViewId="0" topLeftCell="A16">
      <selection activeCell="O28" sqref="O28"/>
    </sheetView>
  </sheetViews>
  <sheetFormatPr defaultColWidth="9.140625" defaultRowHeight="42" customHeight="1"/>
  <cols>
    <col min="1" max="1" width="9.140625" style="1" customWidth="1"/>
    <col min="2" max="2" width="26.140625" style="1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8.421875" style="8" customWidth="1"/>
    <col min="16" max="16" width="19.7109375" style="8" customWidth="1"/>
    <col min="17" max="17" width="12.421875" style="8" customWidth="1"/>
    <col min="18" max="104" width="10.8515625" style="8" customWidth="1"/>
    <col min="105" max="16384" width="10.8515625" style="1" customWidth="1"/>
  </cols>
  <sheetData>
    <row r="1" ht="13.5" customHeight="1">
      <c r="B1" s="2" t="s">
        <v>0</v>
      </c>
    </row>
    <row r="2" spans="2:10" ht="18.75" customHeight="1">
      <c r="B2" s="9" t="s">
        <v>33</v>
      </c>
      <c r="C2" s="9"/>
      <c r="D2" s="10"/>
      <c r="E2" s="10"/>
      <c r="F2" s="10"/>
      <c r="G2" s="10"/>
      <c r="H2" s="11"/>
      <c r="I2" s="10"/>
      <c r="J2" s="9"/>
    </row>
    <row r="3" spans="2:10" ht="18.75" customHeight="1" thickBot="1">
      <c r="B3" s="9"/>
      <c r="C3" s="9"/>
      <c r="D3" s="10"/>
      <c r="E3" s="10"/>
      <c r="F3" s="10"/>
      <c r="G3" s="10"/>
      <c r="H3" s="11"/>
      <c r="I3" s="10"/>
      <c r="J3" s="9"/>
    </row>
    <row r="4" spans="2:104" s="2" customFormat="1" ht="40.5" customHeight="1" thickBot="1">
      <c r="B4" s="53" t="s">
        <v>1</v>
      </c>
      <c r="C4" s="54" t="s">
        <v>2</v>
      </c>
      <c r="D4" s="54" t="s">
        <v>2</v>
      </c>
      <c r="E4" s="54" t="s">
        <v>2</v>
      </c>
      <c r="F4" s="54" t="s">
        <v>2</v>
      </c>
      <c r="G4" s="54" t="s">
        <v>2</v>
      </c>
      <c r="H4" s="54" t="s">
        <v>2</v>
      </c>
      <c r="I4" s="54" t="s">
        <v>2</v>
      </c>
      <c r="J4" s="54" t="s">
        <v>2</v>
      </c>
      <c r="K4" s="54" t="s">
        <v>2</v>
      </c>
      <c r="L4" s="54" t="s">
        <v>2</v>
      </c>
      <c r="M4" s="54" t="s">
        <v>2</v>
      </c>
      <c r="N4" s="54" t="s">
        <v>2</v>
      </c>
      <c r="O4" s="55" t="s">
        <v>40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2:196" ht="21" customHeight="1">
      <c r="B5" s="49" t="s">
        <v>3</v>
      </c>
      <c r="C5" s="50">
        <f aca="true" t="shared" si="0" ref="C5:I5">C6+C7</f>
        <v>0</v>
      </c>
      <c r="D5" s="50">
        <f t="shared" si="0"/>
        <v>0</v>
      </c>
      <c r="E5" s="50">
        <f t="shared" si="0"/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1" t="e">
        <f>ROUND(J6+J7,2)</f>
        <v>#REF!</v>
      </c>
      <c r="O5" s="52">
        <f>O6+O7</f>
        <v>32545.03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</row>
    <row r="6" spans="2:196" ht="21" customHeight="1">
      <c r="B6" s="20" t="s">
        <v>4</v>
      </c>
      <c r="C6" s="21"/>
      <c r="D6" s="21"/>
      <c r="E6" s="22"/>
      <c r="F6" s="22"/>
      <c r="G6" s="22"/>
      <c r="H6" s="23"/>
      <c r="I6" s="24"/>
      <c r="J6" s="17" t="e">
        <f>#REF!/12</f>
        <v>#REF!</v>
      </c>
      <c r="O6" s="25">
        <v>16611.6</v>
      </c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2:196" ht="21" customHeight="1">
      <c r="B7" s="20" t="s">
        <v>5</v>
      </c>
      <c r="C7" s="21"/>
      <c r="D7" s="21"/>
      <c r="E7" s="22"/>
      <c r="F7" s="22"/>
      <c r="G7" s="22"/>
      <c r="H7" s="23"/>
      <c r="I7" s="24"/>
      <c r="J7" s="17" t="e">
        <f>#REF!/12</f>
        <v>#REF!</v>
      </c>
      <c r="O7" s="25">
        <v>15933.43</v>
      </c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2:196" ht="21" customHeight="1">
      <c r="B8" s="15" t="s">
        <v>6</v>
      </c>
      <c r="C8" s="21"/>
      <c r="D8" s="21"/>
      <c r="E8" s="22"/>
      <c r="F8" s="22"/>
      <c r="G8" s="22"/>
      <c r="H8" s="23"/>
      <c r="I8" s="24"/>
      <c r="J8" s="26"/>
      <c r="O8" s="18">
        <f>O9+O10</f>
        <v>278292.61</v>
      </c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</row>
    <row r="9" spans="2:196" ht="32.25" customHeight="1">
      <c r="B9" s="15" t="s">
        <v>7</v>
      </c>
      <c r="C9" s="21"/>
      <c r="D9" s="21"/>
      <c r="E9" s="22"/>
      <c r="F9" s="22"/>
      <c r="G9" s="22"/>
      <c r="H9" s="23"/>
      <c r="I9" s="24"/>
      <c r="J9" s="26"/>
      <c r="O9" s="25">
        <v>183798.61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</row>
    <row r="10" spans="2:196" ht="32.25" customHeight="1">
      <c r="B10" s="15" t="s">
        <v>8</v>
      </c>
      <c r="C10" s="21"/>
      <c r="D10" s="21"/>
      <c r="E10" s="22"/>
      <c r="F10" s="22"/>
      <c r="G10" s="22"/>
      <c r="H10" s="23"/>
      <c r="I10" s="24"/>
      <c r="J10" s="26"/>
      <c r="O10" s="25">
        <v>94494</v>
      </c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</row>
    <row r="11" spans="1:196" s="30" customFormat="1" ht="55.5" customHeight="1">
      <c r="A11" s="27"/>
      <c r="B11" s="28" t="s">
        <v>9</v>
      </c>
      <c r="C11" s="29">
        <f aca="true" t="shared" si="1" ref="C11:M11">C12+C13+C14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 t="e">
        <f t="shared" si="1"/>
        <v>#REF!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14"/>
      <c r="O11" s="18">
        <f>O13+O14+O12</f>
        <v>56529.11</v>
      </c>
      <c r="P11" s="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</row>
    <row r="12" spans="1:196" ht="24" customHeight="1">
      <c r="A12" s="19"/>
      <c r="B12" s="31" t="s">
        <v>10</v>
      </c>
      <c r="C12" s="32"/>
      <c r="D12" s="32"/>
      <c r="E12" s="22"/>
      <c r="F12" s="22"/>
      <c r="G12" s="22"/>
      <c r="H12" s="23"/>
      <c r="I12" s="24"/>
      <c r="J12" s="17" t="e">
        <f>#REF!/12</f>
        <v>#REF!</v>
      </c>
      <c r="O12" s="48">
        <v>0</v>
      </c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</row>
    <row r="13" spans="1:196" ht="24" customHeight="1">
      <c r="A13" s="19"/>
      <c r="B13" s="31" t="s">
        <v>11</v>
      </c>
      <c r="C13" s="32"/>
      <c r="D13" s="32"/>
      <c r="E13" s="22"/>
      <c r="F13" s="22"/>
      <c r="G13" s="22"/>
      <c r="H13" s="23"/>
      <c r="I13" s="24"/>
      <c r="J13" s="17" t="e">
        <f>#REF!/6</f>
        <v>#REF!</v>
      </c>
      <c r="O13" s="25">
        <v>54344.79</v>
      </c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</row>
    <row r="14" spans="1:196" ht="18.75" customHeight="1">
      <c r="A14" s="19"/>
      <c r="B14" s="31" t="s">
        <v>12</v>
      </c>
      <c r="C14" s="32"/>
      <c r="D14" s="32"/>
      <c r="E14" s="22"/>
      <c r="F14" s="22"/>
      <c r="G14" s="22"/>
      <c r="H14" s="23"/>
      <c r="I14" s="24"/>
      <c r="J14" s="17" t="e">
        <f>#REF!/12</f>
        <v>#REF!</v>
      </c>
      <c r="O14" s="25">
        <v>2184.32</v>
      </c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</row>
    <row r="15" spans="1:196" s="34" customFormat="1" ht="45" customHeight="1">
      <c r="A15" s="19"/>
      <c r="B15" s="28" t="s">
        <v>13</v>
      </c>
      <c r="C15" s="16">
        <f aca="true" t="shared" si="2" ref="C15:I15">C16+C17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33" t="e">
        <f>ROUND(J16+J17+#REF!+#REF!+#REF!,2)</f>
        <v>#REF!</v>
      </c>
      <c r="K15" s="8"/>
      <c r="L15" s="8"/>
      <c r="M15" s="8"/>
      <c r="N15" s="8"/>
      <c r="O15" s="18">
        <f>O16+O17+O18</f>
        <v>204537.66999999998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</row>
    <row r="16" spans="1:196" ht="24.75" customHeight="1">
      <c r="A16" s="19"/>
      <c r="B16" s="31" t="s">
        <v>14</v>
      </c>
      <c r="C16" s="32"/>
      <c r="D16" s="32"/>
      <c r="E16" s="22"/>
      <c r="F16" s="22"/>
      <c r="G16" s="22"/>
      <c r="H16" s="23"/>
      <c r="I16" s="24"/>
      <c r="J16" s="17" t="e">
        <f>#REF!/12</f>
        <v>#REF!</v>
      </c>
      <c r="O16" s="25">
        <v>10305.08</v>
      </c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</row>
    <row r="17" spans="1:196" ht="26.25" customHeight="1">
      <c r="A17" s="19"/>
      <c r="B17" s="31" t="s">
        <v>15</v>
      </c>
      <c r="C17" s="32"/>
      <c r="D17" s="32"/>
      <c r="E17" s="22"/>
      <c r="F17" s="22"/>
      <c r="G17" s="22"/>
      <c r="H17" s="23"/>
      <c r="I17" s="24"/>
      <c r="J17" s="17" t="e">
        <f>#REF!/12</f>
        <v>#REF!</v>
      </c>
      <c r="O17" s="25">
        <v>144650.67</v>
      </c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</row>
    <row r="18" spans="1:196" ht="26.25" customHeight="1">
      <c r="A18" s="19"/>
      <c r="B18" s="31" t="s">
        <v>16</v>
      </c>
      <c r="C18" s="32"/>
      <c r="D18" s="32"/>
      <c r="E18" s="22"/>
      <c r="F18" s="22"/>
      <c r="G18" s="22"/>
      <c r="H18" s="23"/>
      <c r="I18" s="24"/>
      <c r="J18" s="17"/>
      <c r="O18" s="25">
        <v>49581.92</v>
      </c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</row>
    <row r="19" spans="1:196" ht="26.25" customHeight="1">
      <c r="A19" s="19"/>
      <c r="B19" s="35" t="s">
        <v>17</v>
      </c>
      <c r="C19" s="32"/>
      <c r="D19" s="32"/>
      <c r="E19" s="22"/>
      <c r="F19" s="22"/>
      <c r="G19" s="22"/>
      <c r="H19" s="23"/>
      <c r="I19" s="24"/>
      <c r="J19" s="17"/>
      <c r="O19" s="18">
        <v>0</v>
      </c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</row>
    <row r="20" spans="1:196" s="30" customFormat="1" ht="22.5" customHeight="1">
      <c r="A20" s="27"/>
      <c r="B20" s="28" t="s">
        <v>18</v>
      </c>
      <c r="C20" s="29">
        <f aca="true" t="shared" si="3" ref="C20:H20">C21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/>
      <c r="J20" s="36" t="e">
        <f>ROUND(J21+#REF!,2)</f>
        <v>#REF!</v>
      </c>
      <c r="K20" s="14"/>
      <c r="L20" s="14"/>
      <c r="M20" s="14"/>
      <c r="N20" s="14"/>
      <c r="O20" s="18">
        <f>O21</f>
        <v>0</v>
      </c>
      <c r="P20" s="8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</row>
    <row r="21" spans="1:196" ht="39" customHeight="1">
      <c r="A21" s="19"/>
      <c r="B21" s="20" t="s">
        <v>19</v>
      </c>
      <c r="C21" s="32"/>
      <c r="D21" s="32"/>
      <c r="E21" s="22"/>
      <c r="F21" s="22"/>
      <c r="G21" s="22"/>
      <c r="H21" s="23"/>
      <c r="I21" s="24"/>
      <c r="J21" s="17" t="e">
        <f>#REF!/12</f>
        <v>#REF!</v>
      </c>
      <c r="O21" s="25">
        <v>0</v>
      </c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</row>
    <row r="22" spans="2:104" s="27" customFormat="1" ht="33.75" customHeight="1">
      <c r="B22" s="28" t="s">
        <v>20</v>
      </c>
      <c r="C22" s="29">
        <f aca="true" t="shared" si="4" ref="C22:I22">C23+C24</f>
        <v>0</v>
      </c>
      <c r="D22" s="29">
        <f t="shared" si="4"/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37" t="e">
        <f>ROUND(J23+J24,2)</f>
        <v>#REF!</v>
      </c>
      <c r="K22" s="14"/>
      <c r="L22" s="14"/>
      <c r="M22" s="14"/>
      <c r="N22" s="14"/>
      <c r="O22" s="18">
        <f>O23+O24</f>
        <v>34871.71</v>
      </c>
      <c r="P22" s="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2:104" s="19" customFormat="1" ht="32.25" customHeight="1">
      <c r="B23" s="20" t="s">
        <v>21</v>
      </c>
      <c r="C23" s="32"/>
      <c r="D23" s="32"/>
      <c r="E23" s="38"/>
      <c r="F23" s="38"/>
      <c r="G23" s="38"/>
      <c r="H23" s="23"/>
      <c r="I23" s="24"/>
      <c r="J23" s="17" t="e">
        <f>#REF!/12</f>
        <v>#REF!</v>
      </c>
      <c r="K23" s="8"/>
      <c r="L23" s="8"/>
      <c r="M23" s="8"/>
      <c r="N23" s="8"/>
      <c r="O23" s="25">
        <v>26888.28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2:104" s="19" customFormat="1" ht="21.75" customHeight="1" thickBot="1">
      <c r="B24" s="56" t="s">
        <v>22</v>
      </c>
      <c r="C24" s="39"/>
      <c r="D24" s="39"/>
      <c r="E24" s="40"/>
      <c r="F24" s="40"/>
      <c r="G24" s="40"/>
      <c r="H24" s="57"/>
      <c r="I24" s="39"/>
      <c r="J24" s="58" t="e">
        <f>#REF!/12</f>
        <v>#REF!</v>
      </c>
      <c r="K24" s="8"/>
      <c r="L24" s="8"/>
      <c r="M24" s="8"/>
      <c r="N24" s="8"/>
      <c r="O24" s="59">
        <v>7983.43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2:15" ht="17.25" customHeight="1" thickBot="1">
      <c r="B25" s="60" t="s">
        <v>23</v>
      </c>
      <c r="C25" s="61">
        <f aca="true" t="shared" si="5" ref="C25:H25">C5+C11+C15+C20+C22</f>
        <v>0</v>
      </c>
      <c r="D25" s="61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0</v>
      </c>
      <c r="I25" s="61"/>
      <c r="J25" s="62" t="e">
        <f>ROUND(#REF!+#REF!,2)</f>
        <v>#REF!</v>
      </c>
      <c r="K25" s="63"/>
      <c r="L25" s="63"/>
      <c r="M25" s="63"/>
      <c r="N25" s="63"/>
      <c r="O25" s="64">
        <f>O5+O8+O11+O15+O19+O22</f>
        <v>606776.1299999999</v>
      </c>
    </row>
    <row r="26" spans="2:15" ht="18" customHeight="1">
      <c r="B26" s="2" t="s">
        <v>24</v>
      </c>
      <c r="C26" s="41">
        <f aca="true" t="shared" si="6" ref="C26:M26">C5+C11+C15+C20</f>
        <v>0</v>
      </c>
      <c r="D26" s="41">
        <f t="shared" si="6"/>
        <v>0</v>
      </c>
      <c r="E26" s="41">
        <f t="shared" si="6"/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 t="e">
        <f t="shared" si="6"/>
        <v>#REF!</v>
      </c>
      <c r="K26" s="41">
        <f t="shared" si="6"/>
        <v>0</v>
      </c>
      <c r="L26" s="41">
        <f t="shared" si="6"/>
        <v>0</v>
      </c>
      <c r="M26" s="41">
        <f t="shared" si="6"/>
        <v>0</v>
      </c>
      <c r="O26" s="14">
        <f>O5+O8+O11+O15+O19</f>
        <v>571904.4199999999</v>
      </c>
    </row>
    <row r="27" spans="2:15" ht="21.75" customHeight="1">
      <c r="B27" s="2" t="s">
        <v>25</v>
      </c>
      <c r="C27" s="41">
        <f aca="true" t="shared" si="7" ref="C27:H27">C22</f>
        <v>0</v>
      </c>
      <c r="D27" s="41">
        <f t="shared" si="7"/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O27" s="8">
        <f>O22</f>
        <v>34871.71</v>
      </c>
    </row>
    <row r="28" spans="2:15" ht="21.75" customHeight="1">
      <c r="B28" s="30" t="s">
        <v>39</v>
      </c>
      <c r="C28" s="42"/>
      <c r="D28" s="42"/>
      <c r="E28" s="42"/>
      <c r="F28" s="42"/>
      <c r="G28" s="42"/>
      <c r="H28" s="42"/>
      <c r="I28" s="43"/>
      <c r="J28" s="43"/>
      <c r="K28" s="44"/>
      <c r="L28" s="44"/>
      <c r="M28" s="44"/>
      <c r="N28" s="44"/>
      <c r="O28" s="45">
        <f>O26+O27</f>
        <v>606776.1299999999</v>
      </c>
    </row>
    <row r="29" spans="2:15" ht="24.75" customHeight="1">
      <c r="B29" s="1" t="s">
        <v>27</v>
      </c>
      <c r="C29" s="41">
        <f>C6+C11+C17+C21</f>
        <v>0</v>
      </c>
      <c r="D29" s="41">
        <f>D6+D11+D17+D21</f>
        <v>0</v>
      </c>
      <c r="E29" s="41">
        <f>E6+E11+E17+E21</f>
        <v>0</v>
      </c>
      <c r="F29" s="41">
        <f>F6+F11+F17+F21</f>
        <v>0</v>
      </c>
      <c r="O29" s="8">
        <f>O6+O11+O17+O18+O19+O9</f>
        <v>451171.91</v>
      </c>
    </row>
    <row r="30" spans="2:15" ht="21" customHeight="1">
      <c r="B30" s="1" t="s">
        <v>28</v>
      </c>
      <c r="C30" s="41">
        <f>C23</f>
        <v>0</v>
      </c>
      <c r="D30" s="41">
        <f>D23</f>
        <v>0</v>
      </c>
      <c r="E30" s="41">
        <f>E23</f>
        <v>0</v>
      </c>
      <c r="O30" s="8">
        <f>O23</f>
        <v>26888.28</v>
      </c>
    </row>
    <row r="31" spans="2:15" ht="21" customHeight="1">
      <c r="B31" s="30" t="s">
        <v>29</v>
      </c>
      <c r="C31" s="42"/>
      <c r="D31" s="42"/>
      <c r="E31" s="42"/>
      <c r="F31" s="46"/>
      <c r="G31" s="46"/>
      <c r="H31" s="47"/>
      <c r="I31" s="43"/>
      <c r="J31" s="43"/>
      <c r="K31" s="44"/>
      <c r="L31" s="44"/>
      <c r="M31" s="44"/>
      <c r="N31" s="44"/>
      <c r="O31" s="45">
        <f>SUM(O29:O30)</f>
        <v>478060.18999999994</v>
      </c>
    </row>
    <row r="32" spans="2:15" ht="26.25" customHeight="1">
      <c r="B32" s="1" t="s">
        <v>30</v>
      </c>
      <c r="C32" s="41">
        <f>C7+C16</f>
        <v>0</v>
      </c>
      <c r="D32" s="41">
        <f>D7+D16</f>
        <v>0</v>
      </c>
      <c r="E32" s="41">
        <f>E7+E16</f>
        <v>0</v>
      </c>
      <c r="O32" s="8">
        <f>O7+O10+O16</f>
        <v>120732.51</v>
      </c>
    </row>
    <row r="33" spans="2:15" ht="28.5" customHeight="1">
      <c r="B33" s="1" t="s">
        <v>31</v>
      </c>
      <c r="C33" s="41">
        <f>C24</f>
        <v>0</v>
      </c>
      <c r="D33" s="41">
        <f>D24</f>
        <v>0</v>
      </c>
      <c r="E33" s="41">
        <f>E24</f>
        <v>0</v>
      </c>
      <c r="O33" s="8">
        <f>O24</f>
        <v>7983.43</v>
      </c>
    </row>
    <row r="34" spans="2:15" ht="42" customHeight="1">
      <c r="B34" s="30" t="s">
        <v>32</v>
      </c>
      <c r="C34" s="46"/>
      <c r="D34" s="46"/>
      <c r="E34" s="46"/>
      <c r="F34" s="46"/>
      <c r="G34" s="46"/>
      <c r="H34" s="47"/>
      <c r="I34" s="43"/>
      <c r="J34" s="43"/>
      <c r="K34" s="44"/>
      <c r="L34" s="44"/>
      <c r="M34" s="44"/>
      <c r="N34" s="44"/>
      <c r="O34" s="45">
        <f>O32+O33</f>
        <v>128715.94</v>
      </c>
    </row>
  </sheetData>
  <printOptions/>
  <pageMargins left="0.7480314960629921" right="0.7480314960629921" top="0" bottom="0" header="0.5118110236220472" footer="0.5118110236220472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N34"/>
  <sheetViews>
    <sheetView workbookViewId="0" topLeftCell="A13">
      <selection activeCell="O31" sqref="O31"/>
    </sheetView>
  </sheetViews>
  <sheetFormatPr defaultColWidth="9.140625" defaultRowHeight="42" customHeight="1"/>
  <cols>
    <col min="1" max="1" width="9.140625" style="1" customWidth="1"/>
    <col min="2" max="2" width="26.140625" style="1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8.421875" style="8" customWidth="1"/>
    <col min="16" max="16" width="19.7109375" style="8" customWidth="1"/>
    <col min="17" max="17" width="12.421875" style="8" customWidth="1"/>
    <col min="18" max="104" width="10.8515625" style="8" customWidth="1"/>
    <col min="105" max="16384" width="10.8515625" style="1" customWidth="1"/>
  </cols>
  <sheetData>
    <row r="1" ht="13.5" customHeight="1">
      <c r="B1" s="2" t="s">
        <v>0</v>
      </c>
    </row>
    <row r="2" spans="2:10" ht="18.75" customHeight="1">
      <c r="B2" s="9" t="s">
        <v>33</v>
      </c>
      <c r="C2" s="9"/>
      <c r="D2" s="10"/>
      <c r="E2" s="10"/>
      <c r="F2" s="10"/>
      <c r="G2" s="10"/>
      <c r="H2" s="11"/>
      <c r="I2" s="10"/>
      <c r="J2" s="9"/>
    </row>
    <row r="3" spans="2:10" ht="18.75" customHeight="1" thickBot="1">
      <c r="B3" s="9"/>
      <c r="C3" s="9"/>
      <c r="D3" s="10"/>
      <c r="E3" s="10"/>
      <c r="F3" s="10"/>
      <c r="G3" s="10"/>
      <c r="H3" s="11"/>
      <c r="I3" s="10"/>
      <c r="J3" s="9"/>
    </row>
    <row r="4" spans="2:104" s="2" customFormat="1" ht="40.5" customHeight="1" thickBot="1">
      <c r="B4" s="53" t="s">
        <v>1</v>
      </c>
      <c r="C4" s="54" t="s">
        <v>2</v>
      </c>
      <c r="D4" s="54" t="s">
        <v>2</v>
      </c>
      <c r="E4" s="54" t="s">
        <v>2</v>
      </c>
      <c r="F4" s="54" t="s">
        <v>2</v>
      </c>
      <c r="G4" s="54" t="s">
        <v>2</v>
      </c>
      <c r="H4" s="54" t="s">
        <v>2</v>
      </c>
      <c r="I4" s="54" t="s">
        <v>2</v>
      </c>
      <c r="J4" s="54" t="s">
        <v>2</v>
      </c>
      <c r="K4" s="54" t="s">
        <v>2</v>
      </c>
      <c r="L4" s="54" t="s">
        <v>2</v>
      </c>
      <c r="M4" s="54" t="s">
        <v>2</v>
      </c>
      <c r="N4" s="54" t="s">
        <v>2</v>
      </c>
      <c r="O4" s="55" t="s">
        <v>41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2:196" ht="21" customHeight="1">
      <c r="B5" s="49" t="s">
        <v>3</v>
      </c>
      <c r="C5" s="50">
        <f aca="true" t="shared" si="0" ref="C5:I5">C6+C7</f>
        <v>0</v>
      </c>
      <c r="D5" s="50">
        <f t="shared" si="0"/>
        <v>0</v>
      </c>
      <c r="E5" s="50">
        <f t="shared" si="0"/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1" t="e">
        <f>ROUND(J6+J7,2)</f>
        <v>#REF!</v>
      </c>
      <c r="O5" s="52">
        <f>O6+O7</f>
        <v>289245.51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</row>
    <row r="6" spans="2:196" ht="21" customHeight="1">
      <c r="B6" s="20" t="s">
        <v>4</v>
      </c>
      <c r="C6" s="21"/>
      <c r="D6" s="21"/>
      <c r="E6" s="22"/>
      <c r="F6" s="22"/>
      <c r="G6" s="22"/>
      <c r="H6" s="23"/>
      <c r="I6" s="24"/>
      <c r="J6" s="17" t="e">
        <f>#REF!/12</f>
        <v>#REF!</v>
      </c>
      <c r="O6" s="25">
        <v>277139.75</v>
      </c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2:196" ht="21" customHeight="1">
      <c r="B7" s="20" t="s">
        <v>5</v>
      </c>
      <c r="C7" s="21"/>
      <c r="D7" s="21"/>
      <c r="E7" s="22"/>
      <c r="F7" s="22"/>
      <c r="G7" s="22"/>
      <c r="H7" s="23"/>
      <c r="I7" s="24"/>
      <c r="J7" s="17" t="e">
        <f>#REF!/12</f>
        <v>#REF!</v>
      </c>
      <c r="O7" s="25">
        <v>12105.76</v>
      </c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2:196" ht="21" customHeight="1">
      <c r="B8" s="15" t="s">
        <v>6</v>
      </c>
      <c r="C8" s="21"/>
      <c r="D8" s="21"/>
      <c r="E8" s="22"/>
      <c r="F8" s="22"/>
      <c r="G8" s="22"/>
      <c r="H8" s="23"/>
      <c r="I8" s="24"/>
      <c r="J8" s="26"/>
      <c r="O8" s="18">
        <f>O9+O10</f>
        <v>392989.3</v>
      </c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</row>
    <row r="9" spans="2:196" ht="32.25" customHeight="1">
      <c r="B9" s="15" t="s">
        <v>7</v>
      </c>
      <c r="C9" s="21"/>
      <c r="D9" s="21"/>
      <c r="E9" s="22"/>
      <c r="F9" s="22"/>
      <c r="G9" s="22"/>
      <c r="H9" s="23"/>
      <c r="I9" s="24"/>
      <c r="J9" s="26"/>
      <c r="O9" s="25">
        <v>392989.3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</row>
    <row r="10" spans="2:196" ht="32.25" customHeight="1">
      <c r="B10" s="15" t="s">
        <v>8</v>
      </c>
      <c r="C10" s="21"/>
      <c r="D10" s="21"/>
      <c r="E10" s="22"/>
      <c r="F10" s="22"/>
      <c r="G10" s="22"/>
      <c r="H10" s="23"/>
      <c r="I10" s="24"/>
      <c r="J10" s="26"/>
      <c r="O10" s="25">
        <v>0</v>
      </c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</row>
    <row r="11" spans="1:196" s="30" customFormat="1" ht="55.5" customHeight="1">
      <c r="A11" s="27"/>
      <c r="B11" s="28" t="s">
        <v>9</v>
      </c>
      <c r="C11" s="29">
        <f aca="true" t="shared" si="1" ref="C11:M11">C12+C13+C14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 t="e">
        <f t="shared" si="1"/>
        <v>#REF!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14"/>
      <c r="O11" s="18">
        <f>O13+O14+O12</f>
        <v>143192.58000000002</v>
      </c>
      <c r="P11" s="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</row>
    <row r="12" spans="1:196" ht="24" customHeight="1">
      <c r="A12" s="19"/>
      <c r="B12" s="31" t="s">
        <v>10</v>
      </c>
      <c r="C12" s="32"/>
      <c r="D12" s="32"/>
      <c r="E12" s="22"/>
      <c r="F12" s="22"/>
      <c r="G12" s="22"/>
      <c r="H12" s="23"/>
      <c r="I12" s="24"/>
      <c r="J12" s="17" t="e">
        <f>#REF!/12</f>
        <v>#REF!</v>
      </c>
      <c r="O12" s="48">
        <v>0</v>
      </c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</row>
    <row r="13" spans="1:196" ht="24" customHeight="1">
      <c r="A13" s="19"/>
      <c r="B13" s="31" t="s">
        <v>11</v>
      </c>
      <c r="C13" s="32"/>
      <c r="D13" s="32"/>
      <c r="E13" s="22"/>
      <c r="F13" s="22"/>
      <c r="G13" s="22"/>
      <c r="H13" s="23"/>
      <c r="I13" s="24"/>
      <c r="J13" s="17" t="e">
        <f>#REF!/6</f>
        <v>#REF!</v>
      </c>
      <c r="O13" s="25">
        <v>74582.16</v>
      </c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</row>
    <row r="14" spans="1:196" ht="18.75" customHeight="1">
      <c r="A14" s="19"/>
      <c r="B14" s="31" t="s">
        <v>12</v>
      </c>
      <c r="C14" s="32"/>
      <c r="D14" s="32"/>
      <c r="E14" s="22"/>
      <c r="F14" s="22"/>
      <c r="G14" s="22"/>
      <c r="H14" s="23"/>
      <c r="I14" s="24"/>
      <c r="J14" s="17" t="e">
        <f>#REF!/12</f>
        <v>#REF!</v>
      </c>
      <c r="O14" s="25">
        <v>68610.42</v>
      </c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</row>
    <row r="15" spans="1:196" s="34" customFormat="1" ht="45" customHeight="1">
      <c r="A15" s="19"/>
      <c r="B15" s="28" t="s">
        <v>13</v>
      </c>
      <c r="C15" s="16">
        <f aca="true" t="shared" si="2" ref="C15:I15">C16+C17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33" t="e">
        <f>ROUND(J16+J17+#REF!+#REF!+#REF!,2)</f>
        <v>#REF!</v>
      </c>
      <c r="K15" s="8"/>
      <c r="L15" s="8"/>
      <c r="M15" s="8"/>
      <c r="N15" s="8"/>
      <c r="O15" s="18">
        <f>O16+O17+O18</f>
        <v>154955.75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</row>
    <row r="16" spans="1:196" ht="24.75" customHeight="1">
      <c r="A16" s="19"/>
      <c r="B16" s="31" t="s">
        <v>14</v>
      </c>
      <c r="C16" s="32"/>
      <c r="D16" s="32"/>
      <c r="E16" s="22"/>
      <c r="F16" s="22"/>
      <c r="G16" s="22"/>
      <c r="H16" s="23"/>
      <c r="I16" s="24"/>
      <c r="J16" s="17" t="e">
        <f>#REF!/12</f>
        <v>#REF!</v>
      </c>
      <c r="O16" s="25">
        <v>10305.08</v>
      </c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</row>
    <row r="17" spans="1:196" ht="26.25" customHeight="1">
      <c r="A17" s="19"/>
      <c r="B17" s="31" t="s">
        <v>15</v>
      </c>
      <c r="C17" s="32"/>
      <c r="D17" s="32"/>
      <c r="E17" s="22"/>
      <c r="F17" s="22"/>
      <c r="G17" s="22"/>
      <c r="H17" s="23"/>
      <c r="I17" s="24"/>
      <c r="J17" s="17" t="e">
        <f>#REF!/12</f>
        <v>#REF!</v>
      </c>
      <c r="O17" s="25">
        <v>144650.67</v>
      </c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</row>
    <row r="18" spans="1:196" ht="26.25" customHeight="1">
      <c r="A18" s="19"/>
      <c r="B18" s="31" t="s">
        <v>16</v>
      </c>
      <c r="C18" s="32"/>
      <c r="D18" s="32"/>
      <c r="E18" s="22"/>
      <c r="F18" s="22"/>
      <c r="G18" s="22"/>
      <c r="H18" s="23"/>
      <c r="I18" s="24"/>
      <c r="J18" s="17"/>
      <c r="O18" s="25">
        <v>0</v>
      </c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</row>
    <row r="19" spans="1:196" ht="26.25" customHeight="1">
      <c r="A19" s="19"/>
      <c r="B19" s="35" t="s">
        <v>17</v>
      </c>
      <c r="C19" s="32"/>
      <c r="D19" s="32"/>
      <c r="E19" s="22"/>
      <c r="F19" s="22"/>
      <c r="G19" s="22"/>
      <c r="H19" s="23"/>
      <c r="I19" s="24"/>
      <c r="J19" s="17"/>
      <c r="O19" s="18">
        <v>0</v>
      </c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</row>
    <row r="20" spans="1:196" s="30" customFormat="1" ht="22.5" customHeight="1">
      <c r="A20" s="27"/>
      <c r="B20" s="28" t="s">
        <v>18</v>
      </c>
      <c r="C20" s="29">
        <f aca="true" t="shared" si="3" ref="C20:H20">C21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/>
      <c r="J20" s="36" t="e">
        <f>ROUND(J21+#REF!,2)</f>
        <v>#REF!</v>
      </c>
      <c r="K20" s="14"/>
      <c r="L20" s="14"/>
      <c r="M20" s="14"/>
      <c r="N20" s="14"/>
      <c r="O20" s="18">
        <f>O21</f>
        <v>0</v>
      </c>
      <c r="P20" s="8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</row>
    <row r="21" spans="1:196" ht="39" customHeight="1">
      <c r="A21" s="19"/>
      <c r="B21" s="20" t="s">
        <v>19</v>
      </c>
      <c r="C21" s="32"/>
      <c r="D21" s="32"/>
      <c r="E21" s="22"/>
      <c r="F21" s="22"/>
      <c r="G21" s="22"/>
      <c r="H21" s="23"/>
      <c r="I21" s="24"/>
      <c r="J21" s="17" t="e">
        <f>#REF!/12</f>
        <v>#REF!</v>
      </c>
      <c r="O21" s="25">
        <v>0</v>
      </c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</row>
    <row r="22" spans="2:104" s="27" customFormat="1" ht="33.75" customHeight="1">
      <c r="B22" s="28" t="s">
        <v>20</v>
      </c>
      <c r="C22" s="29">
        <f aca="true" t="shared" si="4" ref="C22:I22">C23+C24</f>
        <v>0</v>
      </c>
      <c r="D22" s="29">
        <f t="shared" si="4"/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37" t="e">
        <f>ROUND(J23+J24,2)</f>
        <v>#REF!</v>
      </c>
      <c r="K22" s="14"/>
      <c r="L22" s="14"/>
      <c r="M22" s="14"/>
      <c r="N22" s="14"/>
      <c r="O22" s="18">
        <f>O23+O24</f>
        <v>24899.67</v>
      </c>
      <c r="P22" s="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2:104" s="19" customFormat="1" ht="32.25" customHeight="1">
      <c r="B23" s="20" t="s">
        <v>21</v>
      </c>
      <c r="C23" s="32"/>
      <c r="D23" s="32"/>
      <c r="E23" s="38"/>
      <c r="F23" s="38"/>
      <c r="G23" s="38"/>
      <c r="H23" s="23"/>
      <c r="I23" s="24"/>
      <c r="J23" s="17" t="e">
        <f>#REF!/12</f>
        <v>#REF!</v>
      </c>
      <c r="K23" s="8"/>
      <c r="L23" s="8"/>
      <c r="M23" s="8"/>
      <c r="N23" s="8"/>
      <c r="O23" s="25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2:104" s="19" customFormat="1" ht="21.75" customHeight="1" thickBot="1">
      <c r="B24" s="56" t="s">
        <v>22</v>
      </c>
      <c r="C24" s="39"/>
      <c r="D24" s="39"/>
      <c r="E24" s="40"/>
      <c r="F24" s="40"/>
      <c r="G24" s="40"/>
      <c r="H24" s="57"/>
      <c r="I24" s="39"/>
      <c r="J24" s="58" t="e">
        <f>#REF!/12</f>
        <v>#REF!</v>
      </c>
      <c r="K24" s="8"/>
      <c r="L24" s="8"/>
      <c r="M24" s="8"/>
      <c r="N24" s="8"/>
      <c r="O24" s="59">
        <v>24899.67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2:15" ht="17.25" customHeight="1" thickBot="1">
      <c r="B25" s="60" t="s">
        <v>23</v>
      </c>
      <c r="C25" s="61">
        <f aca="true" t="shared" si="5" ref="C25:H25">C5+C11+C15+C20+C22</f>
        <v>0</v>
      </c>
      <c r="D25" s="61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0</v>
      </c>
      <c r="I25" s="61"/>
      <c r="J25" s="62" t="e">
        <f>ROUND(#REF!+#REF!,2)</f>
        <v>#REF!</v>
      </c>
      <c r="K25" s="63"/>
      <c r="L25" s="63"/>
      <c r="M25" s="63"/>
      <c r="N25" s="63"/>
      <c r="O25" s="64">
        <f>O5+O8+O11+O15+O19+O22</f>
        <v>1005282.8100000002</v>
      </c>
    </row>
    <row r="26" spans="2:15" ht="18" customHeight="1">
      <c r="B26" s="2" t="s">
        <v>24</v>
      </c>
      <c r="C26" s="41">
        <f aca="true" t="shared" si="6" ref="C26:M26">C5+C11+C15+C20</f>
        <v>0</v>
      </c>
      <c r="D26" s="41">
        <f t="shared" si="6"/>
        <v>0</v>
      </c>
      <c r="E26" s="41">
        <f t="shared" si="6"/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 t="e">
        <f t="shared" si="6"/>
        <v>#REF!</v>
      </c>
      <c r="K26" s="41">
        <f t="shared" si="6"/>
        <v>0</v>
      </c>
      <c r="L26" s="41">
        <f t="shared" si="6"/>
        <v>0</v>
      </c>
      <c r="M26" s="41">
        <f t="shared" si="6"/>
        <v>0</v>
      </c>
      <c r="O26" s="14">
        <f>O5+O8+O11+O15+O19</f>
        <v>980383.1400000001</v>
      </c>
    </row>
    <row r="27" spans="2:15" ht="21.75" customHeight="1">
      <c r="B27" s="2" t="s">
        <v>25</v>
      </c>
      <c r="C27" s="41">
        <f aca="true" t="shared" si="7" ref="C27:H27">C22</f>
        <v>0</v>
      </c>
      <c r="D27" s="41">
        <f t="shared" si="7"/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O27" s="8">
        <f>O22</f>
        <v>24899.67</v>
      </c>
    </row>
    <row r="28" spans="2:15" ht="21.75" customHeight="1">
      <c r="B28" s="30" t="s">
        <v>39</v>
      </c>
      <c r="C28" s="42"/>
      <c r="D28" s="42"/>
      <c r="E28" s="42"/>
      <c r="F28" s="42"/>
      <c r="G28" s="42"/>
      <c r="H28" s="42"/>
      <c r="I28" s="43"/>
      <c r="J28" s="43"/>
      <c r="K28" s="44"/>
      <c r="L28" s="44"/>
      <c r="M28" s="44"/>
      <c r="N28" s="44"/>
      <c r="O28" s="45">
        <f>O26+O27</f>
        <v>1005282.8100000002</v>
      </c>
    </row>
    <row r="29" spans="2:15" ht="24.75" customHeight="1">
      <c r="B29" s="1" t="s">
        <v>27</v>
      </c>
      <c r="C29" s="41">
        <f>C6+C11+C17+C21</f>
        <v>0</v>
      </c>
      <c r="D29" s="41">
        <f>D6+D11+D17+D21</f>
        <v>0</v>
      </c>
      <c r="E29" s="41">
        <f>E6+E11+E17+E21</f>
        <v>0</v>
      </c>
      <c r="F29" s="41">
        <f>F6+F11+F17+F21</f>
        <v>0</v>
      </c>
      <c r="O29" s="8">
        <f>O6+O11+O17+O18+O19+O9</f>
        <v>957972.3</v>
      </c>
    </row>
    <row r="30" spans="2:15" ht="21" customHeight="1">
      <c r="B30" s="1" t="s">
        <v>28</v>
      </c>
      <c r="C30" s="41">
        <f>C23</f>
        <v>0</v>
      </c>
      <c r="D30" s="41">
        <f>D23</f>
        <v>0</v>
      </c>
      <c r="E30" s="41">
        <f>E23</f>
        <v>0</v>
      </c>
      <c r="O30" s="8">
        <f>O23</f>
        <v>0</v>
      </c>
    </row>
    <row r="31" spans="2:15" ht="21" customHeight="1">
      <c r="B31" s="30" t="s">
        <v>29</v>
      </c>
      <c r="C31" s="42"/>
      <c r="D31" s="42"/>
      <c r="E31" s="42"/>
      <c r="F31" s="46"/>
      <c r="G31" s="46"/>
      <c r="H31" s="47"/>
      <c r="I31" s="43"/>
      <c r="J31" s="43"/>
      <c r="K31" s="44"/>
      <c r="L31" s="44"/>
      <c r="M31" s="44"/>
      <c r="N31" s="44"/>
      <c r="O31" s="45">
        <f>SUM(O29:O30)</f>
        <v>957972.3</v>
      </c>
    </row>
    <row r="32" spans="2:15" ht="26.25" customHeight="1">
      <c r="B32" s="1" t="s">
        <v>30</v>
      </c>
      <c r="C32" s="41">
        <f>C7+C16</f>
        <v>0</v>
      </c>
      <c r="D32" s="41">
        <f>D7+D16</f>
        <v>0</v>
      </c>
      <c r="E32" s="41">
        <f>E7+E16</f>
        <v>0</v>
      </c>
      <c r="O32" s="8">
        <f>O7+O10+O16</f>
        <v>22410.84</v>
      </c>
    </row>
    <row r="33" spans="2:15" ht="28.5" customHeight="1">
      <c r="B33" s="1" t="s">
        <v>31</v>
      </c>
      <c r="C33" s="41">
        <f>C24</f>
        <v>0</v>
      </c>
      <c r="D33" s="41">
        <f>D24</f>
        <v>0</v>
      </c>
      <c r="E33" s="41">
        <f>E24</f>
        <v>0</v>
      </c>
      <c r="O33" s="8">
        <f>O24</f>
        <v>24899.67</v>
      </c>
    </row>
    <row r="34" spans="2:15" ht="42" customHeight="1">
      <c r="B34" s="30" t="s">
        <v>32</v>
      </c>
      <c r="C34" s="46"/>
      <c r="D34" s="46"/>
      <c r="E34" s="46"/>
      <c r="F34" s="46"/>
      <c r="G34" s="46"/>
      <c r="H34" s="47"/>
      <c r="I34" s="43"/>
      <c r="J34" s="43"/>
      <c r="K34" s="44"/>
      <c r="L34" s="44"/>
      <c r="M34" s="44"/>
      <c r="N34" s="44"/>
      <c r="O34" s="45">
        <f>O32+O33</f>
        <v>47310.509999999995</v>
      </c>
    </row>
  </sheetData>
  <printOptions/>
  <pageMargins left="0.7480314960629921" right="0.7480314960629921" top="0" bottom="0" header="0.5118110236220472" footer="0.5118110236220472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N34"/>
  <sheetViews>
    <sheetView workbookViewId="0" topLeftCell="A1">
      <selection activeCell="S28" sqref="S28"/>
    </sheetView>
  </sheetViews>
  <sheetFormatPr defaultColWidth="9.140625" defaultRowHeight="42" customHeight="1"/>
  <cols>
    <col min="1" max="1" width="9.140625" style="1" customWidth="1"/>
    <col min="2" max="2" width="26.140625" style="1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8.421875" style="8" customWidth="1"/>
    <col min="16" max="16" width="19.7109375" style="8" customWidth="1"/>
    <col min="17" max="17" width="12.421875" style="8" customWidth="1"/>
    <col min="18" max="104" width="10.8515625" style="8" customWidth="1"/>
    <col min="105" max="16384" width="10.8515625" style="1" customWidth="1"/>
  </cols>
  <sheetData>
    <row r="1" ht="13.5" customHeight="1">
      <c r="B1" s="2" t="s">
        <v>0</v>
      </c>
    </row>
    <row r="2" spans="2:10" ht="18.75" customHeight="1">
      <c r="B2" s="9" t="s">
        <v>33</v>
      </c>
      <c r="C2" s="9"/>
      <c r="D2" s="10"/>
      <c r="E2" s="10"/>
      <c r="F2" s="10"/>
      <c r="G2" s="10"/>
      <c r="H2" s="11"/>
      <c r="I2" s="10"/>
      <c r="J2" s="9"/>
    </row>
    <row r="3" spans="2:10" ht="18.75" customHeight="1" thickBot="1">
      <c r="B3" s="9"/>
      <c r="C3" s="9"/>
      <c r="D3" s="10"/>
      <c r="E3" s="10"/>
      <c r="F3" s="10"/>
      <c r="G3" s="10"/>
      <c r="H3" s="11"/>
      <c r="I3" s="10"/>
      <c r="J3" s="9"/>
    </row>
    <row r="4" spans="2:104" s="2" customFormat="1" ht="40.5" customHeight="1" thickBot="1">
      <c r="B4" s="53" t="s">
        <v>1</v>
      </c>
      <c r="C4" s="54" t="s">
        <v>2</v>
      </c>
      <c r="D4" s="54" t="s">
        <v>2</v>
      </c>
      <c r="E4" s="54" t="s">
        <v>2</v>
      </c>
      <c r="F4" s="54" t="s">
        <v>2</v>
      </c>
      <c r="G4" s="54" t="s">
        <v>2</v>
      </c>
      <c r="H4" s="54" t="s">
        <v>2</v>
      </c>
      <c r="I4" s="54" t="s">
        <v>2</v>
      </c>
      <c r="J4" s="54" t="s">
        <v>2</v>
      </c>
      <c r="K4" s="54" t="s">
        <v>2</v>
      </c>
      <c r="L4" s="54" t="s">
        <v>2</v>
      </c>
      <c r="M4" s="54" t="s">
        <v>2</v>
      </c>
      <c r="N4" s="54" t="s">
        <v>2</v>
      </c>
      <c r="O4" s="55" t="s">
        <v>42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2:196" ht="21" customHeight="1">
      <c r="B5" s="49" t="s">
        <v>3</v>
      </c>
      <c r="C5" s="50">
        <f aca="true" t="shared" si="0" ref="C5:I5">C6+C7</f>
        <v>0</v>
      </c>
      <c r="D5" s="50">
        <f t="shared" si="0"/>
        <v>0</v>
      </c>
      <c r="E5" s="50">
        <f t="shared" si="0"/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1" t="e">
        <f>ROUND(J6+J7,2)</f>
        <v>#REF!</v>
      </c>
      <c r="O5" s="52">
        <f>O6+O7</f>
        <v>141377.98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</row>
    <row r="6" spans="2:196" ht="21" customHeight="1">
      <c r="B6" s="20" t="s">
        <v>4</v>
      </c>
      <c r="C6" s="21"/>
      <c r="D6" s="21"/>
      <c r="E6" s="22"/>
      <c r="F6" s="22"/>
      <c r="G6" s="22"/>
      <c r="H6" s="23"/>
      <c r="I6" s="24"/>
      <c r="J6" s="17" t="e">
        <f>#REF!/12</f>
        <v>#REF!</v>
      </c>
      <c r="O6" s="25">
        <v>141377.98</v>
      </c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2:196" ht="21" customHeight="1">
      <c r="B7" s="20" t="s">
        <v>5</v>
      </c>
      <c r="C7" s="21"/>
      <c r="D7" s="21"/>
      <c r="E7" s="22"/>
      <c r="F7" s="22"/>
      <c r="G7" s="22"/>
      <c r="H7" s="23"/>
      <c r="I7" s="24"/>
      <c r="J7" s="17" t="e">
        <f>#REF!/12</f>
        <v>#REF!</v>
      </c>
      <c r="O7" s="25">
        <v>0</v>
      </c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2:196" ht="21" customHeight="1">
      <c r="B8" s="15" t="s">
        <v>6</v>
      </c>
      <c r="C8" s="21"/>
      <c r="D8" s="21"/>
      <c r="E8" s="22"/>
      <c r="F8" s="22"/>
      <c r="G8" s="22"/>
      <c r="H8" s="23"/>
      <c r="I8" s="24"/>
      <c r="J8" s="26"/>
      <c r="O8" s="18">
        <f>O9+O10</f>
        <v>16251.65</v>
      </c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</row>
    <row r="9" spans="2:196" ht="32.25" customHeight="1">
      <c r="B9" s="15" t="s">
        <v>7</v>
      </c>
      <c r="C9" s="21"/>
      <c r="D9" s="21"/>
      <c r="E9" s="22"/>
      <c r="F9" s="22"/>
      <c r="G9" s="22"/>
      <c r="H9" s="23"/>
      <c r="I9" s="24"/>
      <c r="J9" s="26"/>
      <c r="O9" s="25">
        <v>16251.65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</row>
    <row r="10" spans="2:196" ht="32.25" customHeight="1">
      <c r="B10" s="15" t="s">
        <v>8</v>
      </c>
      <c r="C10" s="21"/>
      <c r="D10" s="21"/>
      <c r="E10" s="22"/>
      <c r="F10" s="22"/>
      <c r="G10" s="22"/>
      <c r="H10" s="23"/>
      <c r="I10" s="24"/>
      <c r="J10" s="26"/>
      <c r="O10" s="25">
        <v>0</v>
      </c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</row>
    <row r="11" spans="1:196" s="30" customFormat="1" ht="55.5" customHeight="1">
      <c r="A11" s="27"/>
      <c r="B11" s="28" t="s">
        <v>9</v>
      </c>
      <c r="C11" s="29">
        <f aca="true" t="shared" si="1" ref="C11:M11">C12+C13+C14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 t="e">
        <f t="shared" si="1"/>
        <v>#REF!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14"/>
      <c r="O11" s="18">
        <f>O13+O14+O12</f>
        <v>262707.81</v>
      </c>
      <c r="P11" s="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</row>
    <row r="12" spans="1:196" ht="24" customHeight="1">
      <c r="A12" s="19"/>
      <c r="B12" s="31" t="s">
        <v>10</v>
      </c>
      <c r="C12" s="32"/>
      <c r="D12" s="32"/>
      <c r="E12" s="22"/>
      <c r="F12" s="22"/>
      <c r="G12" s="22"/>
      <c r="H12" s="23"/>
      <c r="I12" s="24"/>
      <c r="J12" s="17" t="e">
        <f>#REF!/12</f>
        <v>#REF!</v>
      </c>
      <c r="O12" s="48">
        <v>0</v>
      </c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</row>
    <row r="13" spans="1:196" ht="24" customHeight="1">
      <c r="A13" s="19"/>
      <c r="B13" s="31" t="s">
        <v>11</v>
      </c>
      <c r="C13" s="32"/>
      <c r="D13" s="32"/>
      <c r="E13" s="22"/>
      <c r="F13" s="22"/>
      <c r="G13" s="22"/>
      <c r="H13" s="23"/>
      <c r="I13" s="24"/>
      <c r="J13" s="17" t="e">
        <f>#REF!/6</f>
        <v>#REF!</v>
      </c>
      <c r="O13" s="25">
        <v>94478.15</v>
      </c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</row>
    <row r="14" spans="1:196" ht="18.75" customHeight="1">
      <c r="A14" s="19"/>
      <c r="B14" s="31" t="s">
        <v>12</v>
      </c>
      <c r="C14" s="32"/>
      <c r="D14" s="32"/>
      <c r="E14" s="22"/>
      <c r="F14" s="22"/>
      <c r="G14" s="22"/>
      <c r="H14" s="23"/>
      <c r="I14" s="24"/>
      <c r="J14" s="17" t="e">
        <f>#REF!/12</f>
        <v>#REF!</v>
      </c>
      <c r="O14" s="25">
        <v>168229.66</v>
      </c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</row>
    <row r="15" spans="1:196" s="34" customFormat="1" ht="45" customHeight="1">
      <c r="A15" s="19"/>
      <c r="B15" s="28" t="s">
        <v>13</v>
      </c>
      <c r="C15" s="16">
        <f aca="true" t="shared" si="2" ref="C15:I15">C16+C17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33" t="e">
        <f>ROUND(J16+J17+#REF!+#REF!+#REF!,2)</f>
        <v>#REF!</v>
      </c>
      <c r="K15" s="8"/>
      <c r="L15" s="8"/>
      <c r="M15" s="8"/>
      <c r="N15" s="8"/>
      <c r="O15" s="18">
        <f>O16+O17+O18</f>
        <v>203172.63999999998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</row>
    <row r="16" spans="1:196" ht="24.75" customHeight="1">
      <c r="A16" s="19"/>
      <c r="B16" s="31" t="s">
        <v>14</v>
      </c>
      <c r="C16" s="32"/>
      <c r="D16" s="32"/>
      <c r="E16" s="22"/>
      <c r="F16" s="22"/>
      <c r="G16" s="22"/>
      <c r="H16" s="23"/>
      <c r="I16" s="24"/>
      <c r="J16" s="17" t="e">
        <f>#REF!/12</f>
        <v>#REF!</v>
      </c>
      <c r="O16" s="25">
        <v>10305.08</v>
      </c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</row>
    <row r="17" spans="1:196" ht="26.25" customHeight="1">
      <c r="A17" s="19"/>
      <c r="B17" s="31" t="s">
        <v>15</v>
      </c>
      <c r="C17" s="32"/>
      <c r="D17" s="32"/>
      <c r="E17" s="22"/>
      <c r="F17" s="22"/>
      <c r="G17" s="22"/>
      <c r="H17" s="23"/>
      <c r="I17" s="24"/>
      <c r="J17" s="17" t="e">
        <f>#REF!/12</f>
        <v>#REF!</v>
      </c>
      <c r="O17" s="25">
        <v>192867.56</v>
      </c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</row>
    <row r="18" spans="1:196" ht="26.25" customHeight="1">
      <c r="A18" s="19"/>
      <c r="B18" s="31" t="s">
        <v>16</v>
      </c>
      <c r="C18" s="32"/>
      <c r="D18" s="32"/>
      <c r="E18" s="22"/>
      <c r="F18" s="22"/>
      <c r="G18" s="22"/>
      <c r="H18" s="23"/>
      <c r="I18" s="24"/>
      <c r="J18" s="17"/>
      <c r="O18" s="25">
        <v>0</v>
      </c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</row>
    <row r="19" spans="1:196" ht="26.25" customHeight="1">
      <c r="A19" s="19"/>
      <c r="B19" s="35" t="s">
        <v>17</v>
      </c>
      <c r="C19" s="32"/>
      <c r="D19" s="32"/>
      <c r="E19" s="22"/>
      <c r="F19" s="22"/>
      <c r="G19" s="22"/>
      <c r="H19" s="23"/>
      <c r="I19" s="24"/>
      <c r="J19" s="17"/>
      <c r="O19" s="18">
        <v>0</v>
      </c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</row>
    <row r="20" spans="1:196" s="30" customFormat="1" ht="22.5" customHeight="1">
      <c r="A20" s="27"/>
      <c r="B20" s="28" t="s">
        <v>18</v>
      </c>
      <c r="C20" s="29">
        <f aca="true" t="shared" si="3" ref="C20:H20">C21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/>
      <c r="J20" s="36" t="e">
        <f>ROUND(J21+#REF!,2)</f>
        <v>#REF!</v>
      </c>
      <c r="K20" s="14"/>
      <c r="L20" s="14"/>
      <c r="M20" s="14"/>
      <c r="N20" s="14"/>
      <c r="O20" s="18">
        <f>O21</f>
        <v>0</v>
      </c>
      <c r="P20" s="8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</row>
    <row r="21" spans="1:196" ht="39" customHeight="1">
      <c r="A21" s="19"/>
      <c r="B21" s="20" t="s">
        <v>19</v>
      </c>
      <c r="C21" s="32"/>
      <c r="D21" s="32"/>
      <c r="E21" s="22"/>
      <c r="F21" s="22"/>
      <c r="G21" s="22"/>
      <c r="H21" s="23"/>
      <c r="I21" s="24"/>
      <c r="J21" s="17" t="e">
        <f>#REF!/12</f>
        <v>#REF!</v>
      </c>
      <c r="O21" s="25">
        <v>0</v>
      </c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</row>
    <row r="22" spans="2:104" s="27" customFormat="1" ht="33.75" customHeight="1">
      <c r="B22" s="28" t="s">
        <v>20</v>
      </c>
      <c r="C22" s="29">
        <f aca="true" t="shared" si="4" ref="C22:I22">C23+C24</f>
        <v>0</v>
      </c>
      <c r="D22" s="29">
        <f t="shared" si="4"/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37" t="e">
        <f>ROUND(J23+J24,2)</f>
        <v>#REF!</v>
      </c>
      <c r="K22" s="14"/>
      <c r="L22" s="14"/>
      <c r="M22" s="14"/>
      <c r="N22" s="14"/>
      <c r="O22" s="18">
        <f>O23+O24</f>
        <v>29879.25</v>
      </c>
      <c r="P22" s="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2:104" s="19" customFormat="1" ht="32.25" customHeight="1">
      <c r="B23" s="20" t="s">
        <v>21</v>
      </c>
      <c r="C23" s="32"/>
      <c r="D23" s="32"/>
      <c r="E23" s="38"/>
      <c r="F23" s="38"/>
      <c r="G23" s="38"/>
      <c r="H23" s="23"/>
      <c r="I23" s="24"/>
      <c r="J23" s="17" t="e">
        <f>#REF!/12</f>
        <v>#REF!</v>
      </c>
      <c r="K23" s="8"/>
      <c r="L23" s="8"/>
      <c r="M23" s="8"/>
      <c r="N23" s="8"/>
      <c r="O23" s="25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2:104" s="19" customFormat="1" ht="21.75" customHeight="1" thickBot="1">
      <c r="B24" s="56" t="s">
        <v>22</v>
      </c>
      <c r="C24" s="39"/>
      <c r="D24" s="39"/>
      <c r="E24" s="40"/>
      <c r="F24" s="40"/>
      <c r="G24" s="40"/>
      <c r="H24" s="57"/>
      <c r="I24" s="39"/>
      <c r="J24" s="58" t="e">
        <f>#REF!/12</f>
        <v>#REF!</v>
      </c>
      <c r="K24" s="8"/>
      <c r="L24" s="8"/>
      <c r="M24" s="8"/>
      <c r="N24" s="8"/>
      <c r="O24" s="59">
        <v>29879.25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2:15" ht="17.25" customHeight="1" thickBot="1">
      <c r="B25" s="60" t="s">
        <v>23</v>
      </c>
      <c r="C25" s="61">
        <f aca="true" t="shared" si="5" ref="C25:H25">C5+C11+C15+C20+C22</f>
        <v>0</v>
      </c>
      <c r="D25" s="61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0</v>
      </c>
      <c r="I25" s="61"/>
      <c r="J25" s="62" t="e">
        <f>ROUND(#REF!+#REF!,2)</f>
        <v>#REF!</v>
      </c>
      <c r="K25" s="63"/>
      <c r="L25" s="63"/>
      <c r="M25" s="63"/>
      <c r="N25" s="63"/>
      <c r="O25" s="64">
        <f>O5+O8+O11+O15+O19+O22</f>
        <v>653389.33</v>
      </c>
    </row>
    <row r="26" spans="2:15" ht="18" customHeight="1">
      <c r="B26" s="2" t="s">
        <v>24</v>
      </c>
      <c r="C26" s="41">
        <f aca="true" t="shared" si="6" ref="C26:M26">C5+C11+C15+C20</f>
        <v>0</v>
      </c>
      <c r="D26" s="41">
        <f t="shared" si="6"/>
        <v>0</v>
      </c>
      <c r="E26" s="41">
        <f t="shared" si="6"/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 t="e">
        <f t="shared" si="6"/>
        <v>#REF!</v>
      </c>
      <c r="K26" s="41">
        <f t="shared" si="6"/>
        <v>0</v>
      </c>
      <c r="L26" s="41">
        <f t="shared" si="6"/>
        <v>0</v>
      </c>
      <c r="M26" s="41">
        <f t="shared" si="6"/>
        <v>0</v>
      </c>
      <c r="O26" s="14">
        <f>O5+O8+O11+O15+O19</f>
        <v>623510.08</v>
      </c>
    </row>
    <row r="27" spans="2:15" ht="21.75" customHeight="1">
      <c r="B27" s="2" t="s">
        <v>25</v>
      </c>
      <c r="C27" s="41">
        <f aca="true" t="shared" si="7" ref="C27:H27">C22</f>
        <v>0</v>
      </c>
      <c r="D27" s="41">
        <f t="shared" si="7"/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O27" s="8">
        <f>O22</f>
        <v>29879.25</v>
      </c>
    </row>
    <row r="28" spans="2:15" ht="21.75" customHeight="1">
      <c r="B28" s="30" t="s">
        <v>39</v>
      </c>
      <c r="C28" s="42"/>
      <c r="D28" s="42"/>
      <c r="E28" s="42"/>
      <c r="F28" s="42"/>
      <c r="G28" s="42"/>
      <c r="H28" s="42"/>
      <c r="I28" s="43"/>
      <c r="J28" s="43"/>
      <c r="K28" s="44"/>
      <c r="L28" s="44"/>
      <c r="M28" s="44"/>
      <c r="N28" s="44"/>
      <c r="O28" s="45">
        <f>O26+O27</f>
        <v>653389.33</v>
      </c>
    </row>
    <row r="29" spans="2:15" ht="24.75" customHeight="1">
      <c r="B29" s="1" t="s">
        <v>27</v>
      </c>
      <c r="C29" s="41">
        <f>C6+C11+C17+C21</f>
        <v>0</v>
      </c>
      <c r="D29" s="41">
        <f>D6+D11+D17+D21</f>
        <v>0</v>
      </c>
      <c r="E29" s="41">
        <f>E6+E11+E17+E21</f>
        <v>0</v>
      </c>
      <c r="F29" s="41">
        <f>F6+F11+F17+F21</f>
        <v>0</v>
      </c>
      <c r="O29" s="8">
        <f>O6+O11+O17+O18+O19+O9</f>
        <v>613205.0000000001</v>
      </c>
    </row>
    <row r="30" spans="2:15" ht="21" customHeight="1">
      <c r="B30" s="1" t="s">
        <v>28</v>
      </c>
      <c r="C30" s="41">
        <f>C23</f>
        <v>0</v>
      </c>
      <c r="D30" s="41">
        <f>D23</f>
        <v>0</v>
      </c>
      <c r="E30" s="41">
        <f>E23</f>
        <v>0</v>
      </c>
      <c r="O30" s="8">
        <f>O23</f>
        <v>0</v>
      </c>
    </row>
    <row r="31" spans="2:15" ht="21" customHeight="1">
      <c r="B31" s="30" t="s">
        <v>29</v>
      </c>
      <c r="C31" s="42"/>
      <c r="D31" s="42"/>
      <c r="E31" s="42"/>
      <c r="F31" s="46"/>
      <c r="G31" s="46"/>
      <c r="H31" s="47"/>
      <c r="I31" s="43"/>
      <c r="J31" s="43"/>
      <c r="K31" s="44"/>
      <c r="L31" s="44"/>
      <c r="M31" s="44"/>
      <c r="N31" s="44"/>
      <c r="O31" s="45">
        <f>SUM(O29:O30)</f>
        <v>613205.0000000001</v>
      </c>
    </row>
    <row r="32" spans="2:15" ht="26.25" customHeight="1">
      <c r="B32" s="1" t="s">
        <v>30</v>
      </c>
      <c r="C32" s="41">
        <f>C7+C16</f>
        <v>0</v>
      </c>
      <c r="D32" s="41">
        <f>D7+D16</f>
        <v>0</v>
      </c>
      <c r="E32" s="41">
        <f>E7+E16</f>
        <v>0</v>
      </c>
      <c r="O32" s="8">
        <f>O7+O10+O16</f>
        <v>10305.08</v>
      </c>
    </row>
    <row r="33" spans="2:15" ht="28.5" customHeight="1">
      <c r="B33" s="1" t="s">
        <v>31</v>
      </c>
      <c r="C33" s="41">
        <f>C24</f>
        <v>0</v>
      </c>
      <c r="D33" s="41">
        <f>D24</f>
        <v>0</v>
      </c>
      <c r="E33" s="41">
        <f>E24</f>
        <v>0</v>
      </c>
      <c r="O33" s="8">
        <f>O24</f>
        <v>29879.25</v>
      </c>
    </row>
    <row r="34" spans="2:15" ht="42" customHeight="1">
      <c r="B34" s="30" t="s">
        <v>32</v>
      </c>
      <c r="C34" s="46"/>
      <c r="D34" s="46"/>
      <c r="E34" s="46"/>
      <c r="F34" s="46"/>
      <c r="G34" s="46"/>
      <c r="H34" s="47"/>
      <c r="I34" s="43"/>
      <c r="J34" s="43"/>
      <c r="K34" s="44"/>
      <c r="L34" s="44"/>
      <c r="M34" s="44"/>
      <c r="N34" s="44"/>
      <c r="O34" s="45">
        <f>O32+O33</f>
        <v>40184.33</v>
      </c>
    </row>
  </sheetData>
  <printOptions/>
  <pageMargins left="0.7480314960629921" right="0.7480314960629921" top="0" bottom="0" header="0.5118110236220472" footer="0.5118110236220472"/>
  <pageSetup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N34"/>
  <sheetViews>
    <sheetView workbookViewId="0" topLeftCell="A4">
      <selection activeCell="R33" sqref="R33"/>
    </sheetView>
  </sheetViews>
  <sheetFormatPr defaultColWidth="9.140625" defaultRowHeight="42" customHeight="1"/>
  <cols>
    <col min="1" max="1" width="9.140625" style="1" customWidth="1"/>
    <col min="2" max="2" width="26.140625" style="1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8.421875" style="8" customWidth="1"/>
    <col min="16" max="16" width="19.7109375" style="8" customWidth="1"/>
    <col min="17" max="17" width="12.421875" style="8" customWidth="1"/>
    <col min="18" max="104" width="10.8515625" style="8" customWidth="1"/>
    <col min="105" max="16384" width="10.8515625" style="1" customWidth="1"/>
  </cols>
  <sheetData>
    <row r="1" ht="13.5" customHeight="1">
      <c r="B1" s="2" t="s">
        <v>0</v>
      </c>
    </row>
    <row r="2" spans="2:10" ht="18.75" customHeight="1">
      <c r="B2" s="9" t="s">
        <v>33</v>
      </c>
      <c r="C2" s="9"/>
      <c r="D2" s="10"/>
      <c r="E2" s="10"/>
      <c r="F2" s="10"/>
      <c r="G2" s="10"/>
      <c r="H2" s="11"/>
      <c r="I2" s="10"/>
      <c r="J2" s="9"/>
    </row>
    <row r="3" spans="2:10" ht="18.75" customHeight="1" thickBot="1">
      <c r="B3" s="9"/>
      <c r="C3" s="9"/>
      <c r="D3" s="10"/>
      <c r="E3" s="10"/>
      <c r="F3" s="10"/>
      <c r="G3" s="10"/>
      <c r="H3" s="11"/>
      <c r="I3" s="10"/>
      <c r="J3" s="9"/>
    </row>
    <row r="4" spans="2:104" s="2" customFormat="1" ht="40.5" customHeight="1" thickBot="1">
      <c r="B4" s="53" t="s">
        <v>1</v>
      </c>
      <c r="C4" s="54" t="s">
        <v>2</v>
      </c>
      <c r="D4" s="54" t="s">
        <v>2</v>
      </c>
      <c r="E4" s="54" t="s">
        <v>2</v>
      </c>
      <c r="F4" s="54" t="s">
        <v>2</v>
      </c>
      <c r="G4" s="54" t="s">
        <v>2</v>
      </c>
      <c r="H4" s="54" t="s">
        <v>2</v>
      </c>
      <c r="I4" s="54" t="s">
        <v>2</v>
      </c>
      <c r="J4" s="54" t="s">
        <v>2</v>
      </c>
      <c r="K4" s="54" t="s">
        <v>2</v>
      </c>
      <c r="L4" s="54" t="s">
        <v>2</v>
      </c>
      <c r="M4" s="54" t="s">
        <v>2</v>
      </c>
      <c r="N4" s="54" t="s">
        <v>2</v>
      </c>
      <c r="O4" s="55" t="s">
        <v>43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2:196" ht="21" customHeight="1">
      <c r="B5" s="49" t="s">
        <v>3</v>
      </c>
      <c r="C5" s="50">
        <f aca="true" t="shared" si="0" ref="C5:I5">C6+C7</f>
        <v>0</v>
      </c>
      <c r="D5" s="50">
        <f t="shared" si="0"/>
        <v>0</v>
      </c>
      <c r="E5" s="50">
        <f t="shared" si="0"/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1" t="e">
        <f>ROUND(J6+J7,2)</f>
        <v>#REF!</v>
      </c>
      <c r="O5" s="52">
        <f>O6+O7</f>
        <v>137480.31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</row>
    <row r="6" spans="2:196" ht="21" customHeight="1">
      <c r="B6" s="20" t="s">
        <v>4</v>
      </c>
      <c r="C6" s="21"/>
      <c r="D6" s="21"/>
      <c r="E6" s="22"/>
      <c r="F6" s="22"/>
      <c r="G6" s="22"/>
      <c r="H6" s="23"/>
      <c r="I6" s="24"/>
      <c r="J6" s="17" t="e">
        <f>#REF!/12</f>
        <v>#REF!</v>
      </c>
      <c r="O6" s="25">
        <v>137480.31</v>
      </c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2:196" ht="21" customHeight="1">
      <c r="B7" s="20" t="s">
        <v>5</v>
      </c>
      <c r="C7" s="21"/>
      <c r="D7" s="21"/>
      <c r="E7" s="22"/>
      <c r="F7" s="22"/>
      <c r="G7" s="22"/>
      <c r="H7" s="23"/>
      <c r="I7" s="24"/>
      <c r="J7" s="17" t="e">
        <f>#REF!/12</f>
        <v>#REF!</v>
      </c>
      <c r="O7" s="25">
        <v>0</v>
      </c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2:196" ht="21" customHeight="1">
      <c r="B8" s="15" t="s">
        <v>6</v>
      </c>
      <c r="C8" s="21"/>
      <c r="D8" s="21"/>
      <c r="E8" s="22"/>
      <c r="F8" s="22"/>
      <c r="G8" s="22"/>
      <c r="H8" s="23"/>
      <c r="I8" s="24"/>
      <c r="J8" s="26"/>
      <c r="O8" s="18">
        <f>O9+O10</f>
        <v>180426.96</v>
      </c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</row>
    <row r="9" spans="2:196" ht="32.25" customHeight="1">
      <c r="B9" s="15" t="s">
        <v>7</v>
      </c>
      <c r="C9" s="21"/>
      <c r="D9" s="21"/>
      <c r="E9" s="22"/>
      <c r="F9" s="22"/>
      <c r="G9" s="22"/>
      <c r="H9" s="23"/>
      <c r="I9" s="24"/>
      <c r="J9" s="26"/>
      <c r="O9" s="25">
        <v>180426.96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</row>
    <row r="10" spans="2:196" ht="32.25" customHeight="1">
      <c r="B10" s="15" t="s">
        <v>8</v>
      </c>
      <c r="C10" s="21"/>
      <c r="D10" s="21"/>
      <c r="E10" s="22"/>
      <c r="F10" s="22"/>
      <c r="G10" s="22"/>
      <c r="H10" s="23"/>
      <c r="I10" s="24"/>
      <c r="J10" s="26"/>
      <c r="O10" s="25">
        <v>0</v>
      </c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</row>
    <row r="11" spans="1:196" s="30" customFormat="1" ht="55.5" customHeight="1">
      <c r="A11" s="27"/>
      <c r="B11" s="28" t="s">
        <v>9</v>
      </c>
      <c r="C11" s="29">
        <f aca="true" t="shared" si="1" ref="C11:M11">C12+C13+C14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 t="e">
        <f t="shared" si="1"/>
        <v>#REF!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14"/>
      <c r="O11" s="18">
        <f>O13+O14+O12</f>
        <v>93334.04</v>
      </c>
      <c r="P11" s="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</row>
    <row r="12" spans="1:196" ht="24" customHeight="1">
      <c r="A12" s="19"/>
      <c r="B12" s="31" t="s">
        <v>10</v>
      </c>
      <c r="C12" s="32"/>
      <c r="D12" s="32"/>
      <c r="E12" s="22"/>
      <c r="F12" s="22"/>
      <c r="G12" s="22"/>
      <c r="H12" s="23"/>
      <c r="I12" s="24"/>
      <c r="J12" s="17" t="e">
        <f>#REF!/12</f>
        <v>#REF!</v>
      </c>
      <c r="O12" s="48">
        <v>0</v>
      </c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</row>
    <row r="13" spans="1:196" ht="24" customHeight="1">
      <c r="A13" s="19"/>
      <c r="B13" s="31" t="s">
        <v>11</v>
      </c>
      <c r="C13" s="32"/>
      <c r="D13" s="32"/>
      <c r="E13" s="22"/>
      <c r="F13" s="22"/>
      <c r="G13" s="22"/>
      <c r="H13" s="23"/>
      <c r="I13" s="24"/>
      <c r="J13" s="17" t="e">
        <f>#REF!/6</f>
        <v>#REF!</v>
      </c>
      <c r="O13" s="25">
        <v>88709.87</v>
      </c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</row>
    <row r="14" spans="1:196" ht="18.75" customHeight="1">
      <c r="A14" s="19"/>
      <c r="B14" s="31" t="s">
        <v>12</v>
      </c>
      <c r="C14" s="32"/>
      <c r="D14" s="32"/>
      <c r="E14" s="22"/>
      <c r="F14" s="22"/>
      <c r="G14" s="22"/>
      <c r="H14" s="23"/>
      <c r="I14" s="24"/>
      <c r="J14" s="17" t="e">
        <f>#REF!/12</f>
        <v>#REF!</v>
      </c>
      <c r="O14" s="25">
        <v>4624.17</v>
      </c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</row>
    <row r="15" spans="1:196" s="34" customFormat="1" ht="45" customHeight="1">
      <c r="A15" s="19"/>
      <c r="B15" s="28" t="s">
        <v>13</v>
      </c>
      <c r="C15" s="16">
        <f aca="true" t="shared" si="2" ref="C15:I15">C16+C17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33" t="e">
        <f>ROUND(J16+J17+#REF!+#REF!+#REF!,2)</f>
        <v>#REF!</v>
      </c>
      <c r="K15" s="8"/>
      <c r="L15" s="8"/>
      <c r="M15" s="8"/>
      <c r="N15" s="8"/>
      <c r="O15" s="18">
        <f>O16+O17+O18</f>
        <v>115300.37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</row>
    <row r="16" spans="1:196" ht="24.75" customHeight="1">
      <c r="A16" s="19"/>
      <c r="B16" s="31" t="s">
        <v>14</v>
      </c>
      <c r="C16" s="32"/>
      <c r="D16" s="32"/>
      <c r="E16" s="22"/>
      <c r="F16" s="22"/>
      <c r="G16" s="22"/>
      <c r="H16" s="23"/>
      <c r="I16" s="24"/>
      <c r="J16" s="17" t="e">
        <f>#REF!/12</f>
        <v>#REF!</v>
      </c>
      <c r="O16" s="25">
        <v>18866.59</v>
      </c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</row>
    <row r="17" spans="1:196" ht="26.25" customHeight="1">
      <c r="A17" s="19"/>
      <c r="B17" s="31" t="s">
        <v>15</v>
      </c>
      <c r="C17" s="32"/>
      <c r="D17" s="32"/>
      <c r="E17" s="22"/>
      <c r="F17" s="22"/>
      <c r="G17" s="22"/>
      <c r="H17" s="23"/>
      <c r="I17" s="24"/>
      <c r="J17" s="17" t="e">
        <f>#REF!/12</f>
        <v>#REF!</v>
      </c>
      <c r="O17" s="25">
        <v>96433.78</v>
      </c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</row>
    <row r="18" spans="1:196" ht="26.25" customHeight="1">
      <c r="A18" s="19"/>
      <c r="B18" s="31" t="s">
        <v>16</v>
      </c>
      <c r="C18" s="32"/>
      <c r="D18" s="32"/>
      <c r="E18" s="22"/>
      <c r="F18" s="22"/>
      <c r="G18" s="22"/>
      <c r="H18" s="23"/>
      <c r="I18" s="24"/>
      <c r="J18" s="17"/>
      <c r="O18" s="25">
        <v>0</v>
      </c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</row>
    <row r="19" spans="1:196" ht="26.25" customHeight="1">
      <c r="A19" s="19"/>
      <c r="B19" s="35" t="s">
        <v>17</v>
      </c>
      <c r="C19" s="32"/>
      <c r="D19" s="32"/>
      <c r="E19" s="22"/>
      <c r="F19" s="22"/>
      <c r="G19" s="22"/>
      <c r="H19" s="23"/>
      <c r="I19" s="24"/>
      <c r="J19" s="17"/>
      <c r="O19" s="18">
        <v>0</v>
      </c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</row>
    <row r="20" spans="1:196" s="30" customFormat="1" ht="22.5" customHeight="1">
      <c r="A20" s="27"/>
      <c r="B20" s="28" t="s">
        <v>18</v>
      </c>
      <c r="C20" s="29">
        <f aca="true" t="shared" si="3" ref="C20:H20">C21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/>
      <c r="J20" s="36" t="e">
        <f>ROUND(J21+#REF!,2)</f>
        <v>#REF!</v>
      </c>
      <c r="K20" s="14"/>
      <c r="L20" s="14"/>
      <c r="M20" s="14"/>
      <c r="N20" s="14"/>
      <c r="O20" s="18">
        <f>O21</f>
        <v>24621.58</v>
      </c>
      <c r="P20" s="8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</row>
    <row r="21" spans="1:196" ht="39" customHeight="1">
      <c r="A21" s="19"/>
      <c r="B21" s="20" t="s">
        <v>45</v>
      </c>
      <c r="C21" s="32"/>
      <c r="D21" s="32"/>
      <c r="E21" s="22"/>
      <c r="F21" s="22"/>
      <c r="G21" s="22"/>
      <c r="H21" s="23"/>
      <c r="I21" s="24"/>
      <c r="J21" s="17" t="e">
        <f>#REF!/12</f>
        <v>#REF!</v>
      </c>
      <c r="O21" s="25">
        <v>24621.58</v>
      </c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</row>
    <row r="22" spans="2:104" s="27" customFormat="1" ht="33.75" customHeight="1">
      <c r="B22" s="28" t="s">
        <v>20</v>
      </c>
      <c r="C22" s="29">
        <f aca="true" t="shared" si="4" ref="C22:I22">C23+C24</f>
        <v>0</v>
      </c>
      <c r="D22" s="29">
        <f t="shared" si="4"/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37" t="e">
        <f>ROUND(J23+J24,2)</f>
        <v>#REF!</v>
      </c>
      <c r="K22" s="14"/>
      <c r="L22" s="14"/>
      <c r="M22" s="14"/>
      <c r="N22" s="14"/>
      <c r="O22" s="18">
        <f>O23+O24</f>
        <v>139161.39</v>
      </c>
      <c r="P22" s="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2:104" s="19" customFormat="1" ht="32.25" customHeight="1">
      <c r="B23" s="20" t="s">
        <v>21</v>
      </c>
      <c r="C23" s="32"/>
      <c r="D23" s="32"/>
      <c r="E23" s="38"/>
      <c r="F23" s="38"/>
      <c r="G23" s="38"/>
      <c r="H23" s="23"/>
      <c r="I23" s="24"/>
      <c r="J23" s="17" t="e">
        <f>#REF!/12</f>
        <v>#REF!</v>
      </c>
      <c r="K23" s="8"/>
      <c r="L23" s="8"/>
      <c r="M23" s="8"/>
      <c r="N23" s="8"/>
      <c r="O23" s="25">
        <v>139161.39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2:104" s="19" customFormat="1" ht="21.75" customHeight="1" thickBot="1">
      <c r="B24" s="56" t="s">
        <v>22</v>
      </c>
      <c r="C24" s="39"/>
      <c r="D24" s="39"/>
      <c r="E24" s="40"/>
      <c r="F24" s="40"/>
      <c r="G24" s="40"/>
      <c r="H24" s="57"/>
      <c r="I24" s="39"/>
      <c r="J24" s="58" t="e">
        <f>#REF!/12</f>
        <v>#REF!</v>
      </c>
      <c r="K24" s="8"/>
      <c r="L24" s="8"/>
      <c r="M24" s="8"/>
      <c r="N24" s="8"/>
      <c r="O24" s="5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2:15" ht="17.25" customHeight="1" thickBot="1">
      <c r="B25" s="60" t="s">
        <v>23</v>
      </c>
      <c r="C25" s="61">
        <f aca="true" t="shared" si="5" ref="C25:H25">C5+C11+C15+C20+C22</f>
        <v>0</v>
      </c>
      <c r="D25" s="61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0</v>
      </c>
      <c r="I25" s="61"/>
      <c r="J25" s="62" t="e">
        <f>ROUND(#REF!+#REF!,2)</f>
        <v>#REF!</v>
      </c>
      <c r="K25" s="63"/>
      <c r="L25" s="63"/>
      <c r="M25" s="63"/>
      <c r="N25" s="63"/>
      <c r="O25" s="64">
        <f>O5+O8+O11+O15+O19+O22</f>
        <v>665703.07</v>
      </c>
    </row>
    <row r="26" spans="2:15" ht="18" customHeight="1">
      <c r="B26" s="2" t="s">
        <v>24</v>
      </c>
      <c r="C26" s="41">
        <f aca="true" t="shared" si="6" ref="C26:M26">C5+C11+C15+C20</f>
        <v>0</v>
      </c>
      <c r="D26" s="41">
        <f t="shared" si="6"/>
        <v>0</v>
      </c>
      <c r="E26" s="41">
        <f t="shared" si="6"/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 t="e">
        <f t="shared" si="6"/>
        <v>#REF!</v>
      </c>
      <c r="K26" s="41">
        <f t="shared" si="6"/>
        <v>0</v>
      </c>
      <c r="L26" s="41">
        <f t="shared" si="6"/>
        <v>0</v>
      </c>
      <c r="M26" s="41">
        <f t="shared" si="6"/>
        <v>0</v>
      </c>
      <c r="O26" s="14">
        <f>O5+O8+O11+O15+O19</f>
        <v>526541.6799999999</v>
      </c>
    </row>
    <row r="27" spans="2:15" ht="21.75" customHeight="1">
      <c r="B27" s="2" t="s">
        <v>25</v>
      </c>
      <c r="C27" s="41">
        <f aca="true" t="shared" si="7" ref="C27:H27">C22</f>
        <v>0</v>
      </c>
      <c r="D27" s="41">
        <f t="shared" si="7"/>
        <v>0</v>
      </c>
      <c r="E27" s="41">
        <f t="shared" si="7"/>
        <v>0</v>
      </c>
      <c r="F27" s="41">
        <f t="shared" si="7"/>
        <v>0</v>
      </c>
      <c r="G27" s="41">
        <f t="shared" si="7"/>
        <v>0</v>
      </c>
      <c r="H27" s="41">
        <f t="shared" si="7"/>
        <v>0</v>
      </c>
      <c r="O27" s="8">
        <f>O22+O20</f>
        <v>163782.97000000003</v>
      </c>
    </row>
    <row r="28" spans="2:15" ht="21.75" customHeight="1">
      <c r="B28" s="30" t="s">
        <v>39</v>
      </c>
      <c r="C28" s="42"/>
      <c r="D28" s="42"/>
      <c r="E28" s="42"/>
      <c r="F28" s="42"/>
      <c r="G28" s="42"/>
      <c r="H28" s="42"/>
      <c r="I28" s="43"/>
      <c r="J28" s="43"/>
      <c r="K28" s="44"/>
      <c r="L28" s="44"/>
      <c r="M28" s="44"/>
      <c r="N28" s="44"/>
      <c r="O28" s="45">
        <f>O26+O27</f>
        <v>690324.6499999999</v>
      </c>
    </row>
    <row r="29" spans="2:15" ht="24.75" customHeight="1">
      <c r="B29" s="1" t="s">
        <v>27</v>
      </c>
      <c r="C29" s="41">
        <f>C6+C11+C17+C21</f>
        <v>0</v>
      </c>
      <c r="D29" s="41">
        <f>D6+D11+D17+D21</f>
        <v>0</v>
      </c>
      <c r="E29" s="41">
        <f>E6+E11+E17+E21</f>
        <v>0</v>
      </c>
      <c r="F29" s="41">
        <f>F6+F11+F17+F21</f>
        <v>0</v>
      </c>
      <c r="O29" s="8">
        <f>O6+O11+O17+O18+O19+O9</f>
        <v>507675.08999999997</v>
      </c>
    </row>
    <row r="30" spans="2:15" ht="21" customHeight="1">
      <c r="B30" s="1" t="s">
        <v>28</v>
      </c>
      <c r="C30" s="41">
        <f>C23</f>
        <v>0</v>
      </c>
      <c r="D30" s="41">
        <f>D23</f>
        <v>0</v>
      </c>
      <c r="E30" s="41">
        <f>E23</f>
        <v>0</v>
      </c>
      <c r="O30" s="8">
        <f>O23+O20</f>
        <v>163782.97000000003</v>
      </c>
    </row>
    <row r="31" spans="2:15" ht="21" customHeight="1">
      <c r="B31" s="30" t="s">
        <v>29</v>
      </c>
      <c r="C31" s="42"/>
      <c r="D31" s="42"/>
      <c r="E31" s="42"/>
      <c r="F31" s="46"/>
      <c r="G31" s="46"/>
      <c r="H31" s="47"/>
      <c r="I31" s="43"/>
      <c r="J31" s="43"/>
      <c r="K31" s="44"/>
      <c r="L31" s="44"/>
      <c r="M31" s="44"/>
      <c r="N31" s="44"/>
      <c r="O31" s="45">
        <f>SUM(O29:O30)</f>
        <v>671458.06</v>
      </c>
    </row>
    <row r="32" spans="2:15" ht="26.25" customHeight="1">
      <c r="B32" s="1" t="s">
        <v>30</v>
      </c>
      <c r="C32" s="41">
        <f>C7+C16</f>
        <v>0</v>
      </c>
      <c r="D32" s="41">
        <f>D7+D16</f>
        <v>0</v>
      </c>
      <c r="E32" s="41">
        <f>E7+E16</f>
        <v>0</v>
      </c>
      <c r="O32" s="8">
        <f>O7+O10+O16</f>
        <v>18866.59</v>
      </c>
    </row>
    <row r="33" spans="2:15" ht="28.5" customHeight="1">
      <c r="B33" s="1" t="s">
        <v>31</v>
      </c>
      <c r="C33" s="41">
        <f>C24</f>
        <v>0</v>
      </c>
      <c r="D33" s="41">
        <f>D24</f>
        <v>0</v>
      </c>
      <c r="E33" s="41">
        <f>E24</f>
        <v>0</v>
      </c>
      <c r="O33" s="8">
        <f>O24</f>
        <v>0</v>
      </c>
    </row>
    <row r="34" spans="2:15" ht="42" customHeight="1">
      <c r="B34" s="30" t="s">
        <v>32</v>
      </c>
      <c r="C34" s="46"/>
      <c r="D34" s="46"/>
      <c r="E34" s="46"/>
      <c r="F34" s="46"/>
      <c r="G34" s="46"/>
      <c r="H34" s="47"/>
      <c r="I34" s="43"/>
      <c r="J34" s="43"/>
      <c r="K34" s="44"/>
      <c r="L34" s="44"/>
      <c r="M34" s="44"/>
      <c r="N34" s="44"/>
      <c r="O34" s="45">
        <f>O32+O33</f>
        <v>18866.59</v>
      </c>
    </row>
  </sheetData>
  <printOptions/>
  <pageMargins left="0.7480314960629921" right="0.7480314960629921" top="0" bottom="0" header="0.5118110236220472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2020-01-23T09:18:31Z</cp:lastPrinted>
  <dcterms:created xsi:type="dcterms:W3CDTF">1996-10-14T23:33:28Z</dcterms:created>
  <dcterms:modified xsi:type="dcterms:W3CDTF">2020-12-03T08:17:48Z</dcterms:modified>
  <cp:category/>
  <cp:version/>
  <cp:contentType/>
  <cp:contentStatus/>
</cp:coreProperties>
</file>