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1"/>
  </bookViews>
  <sheets>
    <sheet name="IAN.2021" sheetId="1" r:id="rId1"/>
    <sheet name="FEBR.2021" sheetId="2" r:id="rId2"/>
    <sheet name="MARTIE2021" sheetId="3" r:id="rId3"/>
    <sheet name="APRILIE2021 " sheetId="4" r:id="rId4"/>
    <sheet name="MAI 2021" sheetId="5" r:id="rId5"/>
    <sheet name="IUNIE 2021" sheetId="6" r:id="rId6"/>
    <sheet name="IULIE 2021" sheetId="7" r:id="rId7"/>
    <sheet name="AUGUST 2021" sheetId="8" r:id="rId8"/>
    <sheet name="SEPTEMBRIE 2021" sheetId="9" r:id="rId9"/>
    <sheet name="OCTOMBRIE 2021 " sheetId="10" r:id="rId10"/>
    <sheet name="NOIEMBRIE 2021 " sheetId="11" r:id="rId11"/>
    <sheet name="DECEMBRIE 2021 " sheetId="12" r:id="rId12"/>
    <sheet name="Sheet2" sheetId="13" r:id="rId13"/>
    <sheet name="Sheet3" sheetId="14" r:id="rId14"/>
  </sheets>
  <definedNames>
    <definedName name="_xlnm.Print_Titles" localSheetId="3">'APRILIE2021 '!$4:$4</definedName>
    <definedName name="_xlnm.Print_Titles" localSheetId="7">'AUGUST 2021'!$4:$4</definedName>
    <definedName name="_xlnm.Print_Titles" localSheetId="11">'DECEMBRIE 2021 '!$4:$4</definedName>
    <definedName name="_xlnm.Print_Titles" localSheetId="6">'IULIE 2021'!$4:$4</definedName>
    <definedName name="_xlnm.Print_Titles" localSheetId="5">'IUNIE 2021'!$4:$4</definedName>
    <definedName name="_xlnm.Print_Titles" localSheetId="4">'MAI 2021'!$4:$4</definedName>
    <definedName name="_xlnm.Print_Titles" localSheetId="2">'MARTIE2021'!$4:$4</definedName>
    <definedName name="_xlnm.Print_Titles" localSheetId="10">'NOIEMBRIE 2021 '!$4:$4</definedName>
    <definedName name="_xlnm.Print_Titles" localSheetId="9">'OCTOMBRIE 2021 '!$4:$4</definedName>
    <definedName name="_xlnm.Print_Titles" localSheetId="8">'SEPTEMBRIE 2021'!$4:$4</definedName>
  </definedNames>
  <calcPr fullCalcOnLoad="1"/>
</workbook>
</file>

<file path=xl/sharedStrings.xml><?xml version="1.0" encoding="utf-8"?>
<sst xmlns="http://schemas.openxmlformats.org/spreadsheetml/2006/main" count="1818" uniqueCount="257">
  <si>
    <t xml:space="preserve">FARMACII </t>
  </si>
  <si>
    <t>NR. CONTR.</t>
  </si>
  <si>
    <t>FARMACII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</si>
  <si>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</si>
  <si>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</si>
  <si>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</si>
  <si>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</si>
  <si>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</si>
  <si>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</si>
  <si>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</si>
  <si>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</si>
  <si>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</si>
  <si>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</si>
  <si>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</si>
  <si>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</si>
  <si>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</si>
  <si>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</si>
  <si>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</si>
  <si>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</si>
  <si>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</si>
  <si>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</si>
  <si>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</si>
  <si>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</si>
  <si>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</si>
  <si>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</si>
  <si>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</si>
  <si>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</si>
  <si>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</si>
  <si>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</si>
  <si>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</si>
  <si>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</si>
  <si>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</si>
  <si>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</si>
  <si>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</si>
  <si>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</si>
  <si>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</si>
  <si>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</si>
  <si>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</si>
  <si>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</si>
  <si>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</si>
  <si>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</si>
  <si>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</si>
  <si>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</si>
  <si>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</si>
  <si>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</si>
  <si>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</si>
  <si>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</si>
  <si>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</si>
  <si>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</si>
  <si>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</si>
  <si>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</si>
  <si>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</si>
  <si>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</si>
  <si>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</si>
  <si>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</si>
  <si>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</si>
  <si>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</si>
  <si>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</si>
  <si>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</si>
  <si>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</si>
  <si>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</si>
  <si>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</si>
  <si>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</si>
  <si>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</si>
  <si>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</si>
  <si>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</si>
  <si>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</si>
  <si>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</si>
  <si>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</si>
  <si>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</si>
  <si>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</si>
  <si>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</si>
  <si>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</si>
  <si>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</si>
  <si>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</si>
  <si>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</si>
  <si>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</si>
  <si>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</si>
  <si>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</si>
  <si>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</si>
  <si>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</si>
  <si>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F71</t>
  </si>
  <si>
    <t>S.C. AD FARM S.R.L.</t>
  </si>
  <si>
    <t>F72</t>
  </si>
  <si>
    <t>S.C. FLORI FARMACEUTIC S.R.L.</t>
  </si>
  <si>
    <t>F74</t>
  </si>
  <si>
    <t>S.C. MIDRA FARM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</si>
  <si>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</si>
  <si>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</si>
  <si>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</si>
  <si>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</si>
  <si>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</si>
  <si>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</si>
  <si>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</si>
  <si>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</si>
  <si>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</si>
  <si>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</si>
  <si>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</si>
  <si>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</si>
  <si>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</si>
  <si>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</si>
  <si>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F98</t>
  </si>
  <si>
    <t>S.C. PRO ARH CONS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</si>
  <si>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</si>
  <si>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</si>
  <si>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</si>
  <si>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</si>
  <si>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</si>
  <si>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</si>
  <si>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</si>
  <si>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</si>
  <si>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</si>
  <si>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</si>
  <si>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</si>
  <si>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</si>
  <si>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</si>
  <si>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</si>
  <si>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</si>
  <si>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</si>
  <si>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</si>
  <si>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</si>
  <si>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</si>
  <si>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</si>
  <si>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</si>
  <si>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</si>
  <si>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</si>
  <si>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</si>
  <si>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</si>
  <si>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</si>
  <si>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</si>
  <si>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</si>
  <si>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</si>
  <si>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</si>
  <si>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</si>
  <si>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</si>
  <si>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F124</t>
  </si>
  <si>
    <t>S.C. CHIREA FARM BIOLAB SRL</t>
  </si>
  <si>
    <t>F126</t>
  </si>
  <si>
    <t>S.C. TILIA 3 M PLUS SRL</t>
  </si>
  <si>
    <t>F129</t>
  </si>
  <si>
    <t>S.C.DEFTA</t>
  </si>
  <si>
    <t>F130</t>
  </si>
  <si>
    <t xml:space="preserve">S.C. KOSRAR CORFARM </t>
  </si>
  <si>
    <t>F131</t>
  </si>
  <si>
    <t xml:space="preserve">S.C. FARMACIA BICESCU </t>
  </si>
  <si>
    <t>F132</t>
  </si>
  <si>
    <t>SC HQ FARM SRL</t>
  </si>
  <si>
    <t>TOTAL</t>
  </si>
  <si>
    <t>SITUATIA PLATILOR PE FURNIZORI IN LUNA IANUARIE 2021</t>
  </si>
  <si>
    <t>COMP.SI GRATUIT AUG.+SEPT</t>
  </si>
  <si>
    <t>40%NOIEMBRIE 2020</t>
  </si>
  <si>
    <t>MEDIC.CU SI FARA CONTRIB.COST VOLUM OCT. 2020</t>
  </si>
  <si>
    <t>MEDIC.CU SI FARA CONTRIB.COST VOLUM OCT. 2020PENS.0-1299CV 40%</t>
  </si>
  <si>
    <t>MEDIC.CU SI FARA CONTRIB.COST VOLUM OCT 2020PENS.0-1299CV50%CV</t>
  </si>
  <si>
    <t>ADO DIF. SEPT.+OCT. 2020</t>
  </si>
  <si>
    <t>progr.OCT 2020</t>
  </si>
  <si>
    <t>total plati IANUARIE 2021</t>
  </si>
  <si>
    <t>F133</t>
  </si>
  <si>
    <t>SITUATIA PLATILOR PE FURNIZORI IN LUNA FEBRUARIE 2021</t>
  </si>
  <si>
    <t>COMP.SI GRATUIT OCT.</t>
  </si>
  <si>
    <t>MEDIC.CU SI FARA CONTRIB.COST VOLUM NOV. 2020</t>
  </si>
  <si>
    <t>MEDIC.CU SI FARA CONTRIB.COST VOLUM NOV 2020PENS.0-1299CV50%CV</t>
  </si>
  <si>
    <t>ADO NOV. 2020</t>
  </si>
  <si>
    <t>progr.NOV 2020</t>
  </si>
  <si>
    <t>total plati FEBRUARIE 2021</t>
  </si>
  <si>
    <t>SITUATIA PLATILOR PE FURNIZORI IN LUNA MARTIE 2021</t>
  </si>
  <si>
    <t>total plati MARTIE 2021</t>
  </si>
  <si>
    <t>COMP.SI GRATUIT NOV.</t>
  </si>
  <si>
    <t>40%DECEMBRIE 2020</t>
  </si>
  <si>
    <t>MEDIC.CU SI FARA CONTRIB.COST VOLUM DEC. 2020</t>
  </si>
  <si>
    <t>MEDIC.CU SI FARA CONTRIB.COST VOLUM NOV. 2020PENS.0-1299CV 40%</t>
  </si>
  <si>
    <t>MEDIC.CU SI FARA CONTRIB.COST VOLUM DEC 2020PENS.0-1299CV50%CV</t>
  </si>
  <si>
    <t>ADO DEC. 2020</t>
  </si>
  <si>
    <t>progr.DEC 2020</t>
  </si>
  <si>
    <t>SC BEST COUNTRY</t>
  </si>
  <si>
    <t>40%ianuarie 2021</t>
  </si>
  <si>
    <t>MEDIC.CU SI FARA CONTRIB.COST VOLUM DEC. 2020PENS.0-1299CV 40%</t>
  </si>
  <si>
    <t>SITUATIA PLATILOR PE FURNIZORI IN LUNA APRILIE 2021</t>
  </si>
  <si>
    <t>COMP.SI GRATUIT DEC.</t>
  </si>
  <si>
    <t>40%FEBRUARIE 2021</t>
  </si>
  <si>
    <t>MEDIC.CU SI FARA CONTRIB.COST VOLUM IAN.2021</t>
  </si>
  <si>
    <t>MEDIC.CU SI FARA CONTRIB.COST VOLUM IAN. 2021PENS.0-1299CV 40%</t>
  </si>
  <si>
    <t>MEDIC.CU SI FARA CONTRIB.COST VOLUM IAN.2021PENS.0-1299CV50%CV</t>
  </si>
  <si>
    <t>ADO IAN.2021</t>
  </si>
  <si>
    <t>progr.IAN.2021</t>
  </si>
  <si>
    <t>total plati APRILIE 2021</t>
  </si>
  <si>
    <t>SITUATIA PLATILOR PE FURNIZORI IN LUNA MAI 2021</t>
  </si>
  <si>
    <t>total plati MAI 2021</t>
  </si>
  <si>
    <t>COMP.SI GRATUIT IAN..</t>
  </si>
  <si>
    <t>40%MARTIE 2021</t>
  </si>
  <si>
    <t>MEDIC.CU SI FARA CONTRIB.COST VOLUM FEBR.2021</t>
  </si>
  <si>
    <t>ADO FEBR.2021</t>
  </si>
  <si>
    <t>progr.FEBR.2021</t>
  </si>
  <si>
    <t>SITUATIA PLATILOR PE FURNIZORI IN LUNA IUNIE 2021</t>
  </si>
  <si>
    <t>COMP.SI GRATUIT FEBR.</t>
  </si>
  <si>
    <t>40%APRILIE 2021</t>
  </si>
  <si>
    <t>MEDIC.CU SI FARA CONTRIB.COST VOLUM MAR. 2021PENS.0-1299CV 40%</t>
  </si>
  <si>
    <t>MEDIC.CU SI FARA CONTRIB.COST VOLUM MAR.2021PENS.0-1299CV50%CV</t>
  </si>
  <si>
    <t>ADO MARTIE 2021</t>
  </si>
  <si>
    <t>progr.MARTIE2021</t>
  </si>
  <si>
    <t>total plati IUNIE 2021</t>
  </si>
  <si>
    <t>COST VOLUM MARTIE 2021</t>
  </si>
  <si>
    <t>SITUATIA PLATILOR PE FURNIZORI IN LUNA IULIE 2021</t>
  </si>
  <si>
    <t>total plati IULIE 2021</t>
  </si>
  <si>
    <t>COMP.SI GRATUIT MARTIE</t>
  </si>
  <si>
    <t>40%MAI 2021</t>
  </si>
  <si>
    <t>COST VOLUM APRILIE 2021</t>
  </si>
  <si>
    <t>MEDIC.CU SI FARA CONTRIB.COST VOLUM APRILIE 2021PENS.0-1299CV 40%</t>
  </si>
  <si>
    <t>ADO APRILIE 2021</t>
  </si>
  <si>
    <t>progr.APRILIE 2021</t>
  </si>
  <si>
    <t>SITUATIA PLATILOR PE FURNIZORI IN LUNA AUGUST 2021</t>
  </si>
  <si>
    <t>COMP.SI GRATUIT APRILIE</t>
  </si>
  <si>
    <t>40%IUNIE 2021</t>
  </si>
  <si>
    <t>COST VOLUM MAI 2021</t>
  </si>
  <si>
    <t>MEDIC.CU SI FARA CONTRIB.COST VOLUM MAI 2021PENS.0-1299CV 40%</t>
  </si>
  <si>
    <t>MEDIC.CU SI FARA CONTRIB.COST VOLUM MAI 2021PENS.0-1299CV50%CV</t>
  </si>
  <si>
    <t>ADO MAI 2021</t>
  </si>
  <si>
    <t>progr.MAI 2021</t>
  </si>
  <si>
    <t>total plati AUGUST 2021</t>
  </si>
  <si>
    <t>SITUATIA PLATILOR PE FURNIZORI IN LUNA SEPTEMBRIE 2021</t>
  </si>
  <si>
    <t>COMP.SI GRATUIT MAI SI PARTIAL IUNIE</t>
  </si>
  <si>
    <t>40%IULIE 2021</t>
  </si>
  <si>
    <t>COST VOLUM IUNIE 2021</t>
  </si>
  <si>
    <t>COST VOLUM IUNIE 2021PENS.0-1299CV 40% PARTIAL</t>
  </si>
  <si>
    <t>MEDIC.CU SI FARA CONTRIB.COST VOLUM IUNIE 2021PENS.0-1299CV50%CV</t>
  </si>
  <si>
    <t>ADO IUNIE 2021</t>
  </si>
  <si>
    <t>progr.IUNIE 2021</t>
  </si>
  <si>
    <t>total plati SEPTEMBRIE 2021</t>
  </si>
  <si>
    <t>COMP.SI GRATUIT  PARTIAL IUNIE</t>
  </si>
  <si>
    <t>SITUATIA PLATILOR PE FURNIZORI IN LUNA OCTOMBRIE 2021</t>
  </si>
  <si>
    <t>COMP.SI GRATUIT DIF. IUNIE</t>
  </si>
  <si>
    <t>40%AUGUST 2021</t>
  </si>
  <si>
    <t>COST VOLUM IULIE 2021</t>
  </si>
  <si>
    <t>MEDIC.CU SI FARA CONTRIB.COST VOLUM IULIE 2021PENS.0-1299CV50%CV</t>
  </si>
  <si>
    <t>ADO IULIE 2021</t>
  </si>
  <si>
    <t>progr.IULIE 2021</t>
  </si>
  <si>
    <t>total plati OCTOMBRIE 2021</t>
  </si>
  <si>
    <t>F134</t>
  </si>
  <si>
    <t>S.C. TANIA MIHAELA FARM SRL</t>
  </si>
  <si>
    <t>SITUATIA PLATILOR PE FURNIZORI IN LUNA NOIEMBRIE 2021</t>
  </si>
  <si>
    <t>COMP.SI GRATUIT  IULIE</t>
  </si>
  <si>
    <t>40%SEPT. 2021</t>
  </si>
  <si>
    <t>COST VOLUM AUG. 2021</t>
  </si>
  <si>
    <t>COST VOLUM AUG. 2021PENS.0-1299CV 40%</t>
  </si>
  <si>
    <t>MEDIC.CU SI FARA CONTRIB.COST VOLUM AUG. 2021PENS.0-1299CV50%CV</t>
  </si>
  <si>
    <t>ADO AUG. 2021</t>
  </si>
  <si>
    <t>progr.AUG. 2021</t>
  </si>
  <si>
    <t>total plati NOIEMBRIE 2021</t>
  </si>
  <si>
    <t xml:space="preserve">COMP.SI GRATUIT  </t>
  </si>
  <si>
    <t>40%OCT. 2021</t>
  </si>
  <si>
    <t>COST VOLUM SEPT. 2021</t>
  </si>
  <si>
    <t>MEDIC.CU SI FARA CONTRIB.COST VOLUM SEPT. 2021PENS.0-1299CV50%CV</t>
  </si>
  <si>
    <t>ADO SEPT. 2021</t>
  </si>
  <si>
    <t>progr.SEPT. 2021</t>
  </si>
  <si>
    <t>total plati DECEMBRIE 2021</t>
  </si>
  <si>
    <t>SITUATIA PLATILOR PE FURNIZORI IN LUNA DECEMBRIE 2021</t>
  </si>
  <si>
    <t>COST VOLUM AUG.. 2021PENS.0-1299CV 40%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</si>
</sst>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6" fillId="0" borderId="10" xfId="19" applyFont="1" applyFill="1" applyBorder="1">
      <alignment/>
      <protection/>
    </xf>
    <xf numFmtId="0" fontId="6" fillId="0" borderId="11" xfId="19" applyFont="1" applyFill="1" applyBorder="1">
      <alignment/>
      <protection/>
    </xf>
    <xf numFmtId="0" fontId="6" fillId="0" borderId="13" xfId="19" applyFont="1" applyFill="1" applyBorder="1">
      <alignment/>
      <protection/>
    </xf>
    <xf numFmtId="0" fontId="6" fillId="0" borderId="14" xfId="19" applyFont="1" applyFill="1" applyBorder="1">
      <alignment/>
      <protection/>
    </xf>
    <xf numFmtId="0" fontId="6" fillId="0" borderId="15" xfId="19" applyFont="1" applyFill="1" applyBorder="1">
      <alignment/>
      <protection/>
    </xf>
    <xf numFmtId="0" fontId="6" fillId="0" borderId="16" xfId="19" applyFont="1" applyFill="1" applyBorder="1">
      <alignment/>
      <protection/>
    </xf>
    <xf numFmtId="0" fontId="6" fillId="0" borderId="17" xfId="19" applyFont="1" applyFill="1" applyBorder="1">
      <alignment/>
      <protection/>
    </xf>
    <xf numFmtId="0" fontId="6" fillId="0" borderId="18" xfId="19" applyFont="1" applyFill="1" applyBorder="1">
      <alignment/>
      <protection/>
    </xf>
    <xf numFmtId="0" fontId="6" fillId="0" borderId="19" xfId="19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4" fontId="10" fillId="0" borderId="12" xfId="19" applyNumberFormat="1" applyFont="1" applyFill="1" applyBorder="1">
      <alignment/>
      <protection/>
    </xf>
    <xf numFmtId="4" fontId="12" fillId="0" borderId="12" xfId="19" applyNumberFormat="1" applyFont="1" applyFill="1" applyBorder="1">
      <alignment/>
      <protection/>
    </xf>
    <xf numFmtId="0" fontId="3" fillId="0" borderId="20" xfId="0" applyFont="1" applyBorder="1" applyAlignment="1">
      <alignment/>
    </xf>
    <xf numFmtId="0" fontId="6" fillId="0" borderId="8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3" fillId="0" borderId="21" xfId="0" applyFont="1" applyBorder="1" applyAlignment="1">
      <alignment/>
    </xf>
    <xf numFmtId="0" fontId="9" fillId="0" borderId="11" xfId="19" applyFont="1" applyFill="1" applyBorder="1">
      <alignment/>
      <protection/>
    </xf>
    <xf numFmtId="0" fontId="11" fillId="0" borderId="11" xfId="19" applyFont="1" applyFill="1" applyBorder="1">
      <alignment/>
      <protection/>
    </xf>
    <xf numFmtId="4" fontId="5" fillId="0" borderId="2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8" fillId="0" borderId="12" xfId="19" applyNumberFormat="1" applyFont="1" applyFill="1" applyBorder="1">
      <alignment/>
      <protection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8" fillId="0" borderId="0" xfId="19" applyNumberFormat="1" applyFont="1" applyFill="1" applyBorder="1">
      <alignment/>
      <protection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5" fillId="0" borderId="24" xfId="0" applyNumberFormat="1" applyFont="1" applyBorder="1" applyAlignment="1">
      <alignment wrapText="1"/>
    </xf>
    <xf numFmtId="4" fontId="8" fillId="0" borderId="32" xfId="19" applyNumberFormat="1" applyFont="1" applyFill="1" applyBorder="1">
      <alignment/>
      <protection/>
    </xf>
    <xf numFmtId="4" fontId="8" fillId="0" borderId="24" xfId="19" applyNumberFormat="1" applyFont="1" applyFill="1" applyBorder="1">
      <alignment/>
      <protection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3" fillId="0" borderId="9" xfId="0" applyNumberFormat="1" applyFont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8" fillId="0" borderId="6" xfId="19" applyNumberFormat="1" applyFont="1" applyFill="1" applyBorder="1">
      <alignment/>
      <protection/>
    </xf>
    <xf numFmtId="4" fontId="1" fillId="0" borderId="23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5" fillId="0" borderId="21" xfId="0" applyNumberFormat="1" applyFont="1" applyBorder="1" applyAlignment="1">
      <alignment wrapText="1"/>
    </xf>
    <xf numFmtId="4" fontId="1" fillId="0" borderId="3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4" fontId="8" fillId="0" borderId="33" xfId="19" applyNumberFormat="1" applyFont="1" applyFill="1" applyBorder="1">
      <alignment/>
      <protection/>
    </xf>
    <xf numFmtId="4" fontId="3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" fillId="0" borderId="39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1" fillId="0" borderId="39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3" fillId="0" borderId="41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39" xfId="0" applyNumberFormat="1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" fontId="1" fillId="0" borderId="39" xfId="0" applyNumberFormat="1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4" fontId="1" fillId="0" borderId="34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workbookViewId="0" topLeftCell="A55">
      <selection activeCell="L14" sqref="L14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12.140625" style="2" customWidth="1"/>
    <col min="4" max="4" width="11.28125" style="3" hidden="1" customWidth="1"/>
    <col min="5" max="5" width="10.57421875" style="3" customWidth="1"/>
    <col min="6" max="6" width="11.57421875" style="3" hidden="1" customWidth="1"/>
    <col min="7" max="7" width="11.57421875" style="3" customWidth="1"/>
    <col min="8" max="8" width="11.7109375" style="3" customWidth="1"/>
    <col min="9" max="9" width="11.8515625" style="3" customWidth="1"/>
    <col min="10" max="10" width="12.7109375" style="4" customWidth="1"/>
    <col min="11" max="12" width="11.7109375" style="15" bestFit="1" customWidth="1"/>
    <col min="13" max="13" width="14.140625" style="15" customWidth="1"/>
    <col min="14" max="15" width="9.140625" style="15" customWidth="1"/>
    <col min="16" max="16384" width="9.140625" style="5" customWidth="1"/>
  </cols>
  <sheetData>
    <row r="2" spans="1:9" ht="13.5" thickBot="1">
      <c r="A2" s="1" t="s">
        <v>0</v>
      </c>
      <c r="E2" s="4" t="s">
        <v>148</v>
      </c>
      <c r="F2" s="4"/>
      <c r="G2" s="4"/>
      <c r="H2" s="4"/>
      <c r="I2" s="4"/>
    </row>
    <row r="3" spans="1:10" ht="13.5" thickBot="1">
      <c r="A3" s="6" t="s">
        <v>1</v>
      </c>
      <c r="B3" s="7" t="s">
        <v>2</v>
      </c>
      <c r="C3" s="8"/>
      <c r="D3" s="111"/>
      <c r="E3" s="111"/>
      <c r="F3" s="111"/>
      <c r="G3" s="111"/>
      <c r="H3" s="112"/>
      <c r="I3" s="112"/>
      <c r="J3" s="113"/>
    </row>
    <row r="4" spans="1:15" s="12" customFormat="1" ht="73.5" customHeight="1" thickBot="1">
      <c r="A4" s="9"/>
      <c r="B4" s="10"/>
      <c r="C4" s="48" t="s">
        <v>149</v>
      </c>
      <c r="D4" s="11" t="s">
        <v>150</v>
      </c>
      <c r="E4" s="42" t="s">
        <v>151</v>
      </c>
      <c r="F4" s="42" t="s">
        <v>152</v>
      </c>
      <c r="G4" s="42" t="s">
        <v>153</v>
      </c>
      <c r="H4" s="11" t="s">
        <v>154</v>
      </c>
      <c r="I4" s="11" t="s">
        <v>155</v>
      </c>
      <c r="J4" s="11" t="s">
        <v>156</v>
      </c>
      <c r="K4" s="49"/>
      <c r="L4" s="49"/>
      <c r="M4" s="49"/>
      <c r="N4" s="49"/>
      <c r="O4" s="49"/>
    </row>
    <row r="5" spans="1:10" ht="13.5" thickBot="1">
      <c r="A5" s="13" t="s">
        <v>3</v>
      </c>
      <c r="B5" s="14" t="s">
        <v>4</v>
      </c>
      <c r="C5" s="47">
        <v>34354.13</v>
      </c>
      <c r="D5" s="19"/>
      <c r="E5" s="19">
        <v>653.56</v>
      </c>
      <c r="F5" s="19"/>
      <c r="G5" s="19">
        <v>0</v>
      </c>
      <c r="H5" s="20">
        <v>2351.94</v>
      </c>
      <c r="I5" s="19">
        <v>2684.79</v>
      </c>
      <c r="J5" s="16">
        <f>C5+D5+E5+F5+G5+H5+I5</f>
        <v>40044.42</v>
      </c>
    </row>
    <row r="6" spans="1:10" ht="13.5" thickBot="1">
      <c r="A6" s="17" t="s">
        <v>5</v>
      </c>
      <c r="B6" s="18" t="s">
        <v>6</v>
      </c>
      <c r="C6" s="43">
        <v>7154.26</v>
      </c>
      <c r="D6" s="19"/>
      <c r="E6" s="19">
        <v>0</v>
      </c>
      <c r="F6" s="19"/>
      <c r="G6" s="19">
        <v>0</v>
      </c>
      <c r="H6" s="20">
        <v>725.16</v>
      </c>
      <c r="I6" s="19">
        <v>394.22</v>
      </c>
      <c r="J6" s="16">
        <f aca="true" t="shared" si="0" ref="J6:J69">C6+D6+E6+F6+G6+H6+I6</f>
        <v>8273.64</v>
      </c>
    </row>
    <row r="7" spans="1:10" ht="13.5" thickBot="1">
      <c r="A7" s="17" t="s">
        <v>7</v>
      </c>
      <c r="B7" s="18" t="s">
        <v>8</v>
      </c>
      <c r="C7" s="43">
        <v>97396.74</v>
      </c>
      <c r="D7" s="19"/>
      <c r="E7" s="19">
        <v>153</v>
      </c>
      <c r="F7" s="19"/>
      <c r="G7" s="19">
        <v>0</v>
      </c>
      <c r="H7" s="20">
        <v>6874.03</v>
      </c>
      <c r="I7" s="19">
        <v>13476.91</v>
      </c>
      <c r="J7" s="16">
        <f t="shared" si="0"/>
        <v>117900.68000000001</v>
      </c>
    </row>
    <row r="8" spans="1:10" ht="13.5" thickBot="1">
      <c r="A8" s="17" t="s">
        <v>9</v>
      </c>
      <c r="B8" s="18" t="s">
        <v>10</v>
      </c>
      <c r="C8" s="43">
        <v>51259.53</v>
      </c>
      <c r="D8" s="19"/>
      <c r="E8" s="19">
        <v>0</v>
      </c>
      <c r="F8" s="19"/>
      <c r="G8" s="19">
        <v>0</v>
      </c>
      <c r="H8" s="20">
        <v>949.18</v>
      </c>
      <c r="I8" s="19">
        <v>1487.9</v>
      </c>
      <c r="J8" s="16">
        <f t="shared" si="0"/>
        <v>53696.61</v>
      </c>
    </row>
    <row r="9" spans="1:10" ht="13.5" thickBot="1">
      <c r="A9" s="17" t="s">
        <v>11</v>
      </c>
      <c r="B9" s="18" t="s">
        <v>12</v>
      </c>
      <c r="C9" s="43">
        <v>831691.2</v>
      </c>
      <c r="D9" s="19"/>
      <c r="E9" s="19">
        <v>8741.65</v>
      </c>
      <c r="F9" s="19"/>
      <c r="G9" s="19">
        <v>547.74</v>
      </c>
      <c r="H9" s="20">
        <v>60444.35</v>
      </c>
      <c r="I9" s="19">
        <v>43931.62</v>
      </c>
      <c r="J9" s="16">
        <f t="shared" si="0"/>
        <v>945356.5599999999</v>
      </c>
    </row>
    <row r="10" spans="1:10" ht="13.5" thickBot="1">
      <c r="A10" s="17" t="s">
        <v>13</v>
      </c>
      <c r="B10" s="18" t="s">
        <v>14</v>
      </c>
      <c r="C10" s="43">
        <v>16976.1</v>
      </c>
      <c r="D10" s="19"/>
      <c r="E10" s="19">
        <v>160.37</v>
      </c>
      <c r="F10" s="19"/>
      <c r="G10" s="19">
        <v>0</v>
      </c>
      <c r="H10" s="20">
        <v>11551.28</v>
      </c>
      <c r="I10" s="19">
        <v>4170.15</v>
      </c>
      <c r="J10" s="16">
        <f t="shared" si="0"/>
        <v>32857.9</v>
      </c>
    </row>
    <row r="11" spans="1:10" ht="13.5" thickBot="1">
      <c r="A11" s="17" t="s">
        <v>15</v>
      </c>
      <c r="B11" s="18" t="s">
        <v>16</v>
      </c>
      <c r="C11" s="43">
        <v>57285.29</v>
      </c>
      <c r="D11" s="19"/>
      <c r="E11" s="19">
        <v>0</v>
      </c>
      <c r="F11" s="19"/>
      <c r="G11" s="19">
        <v>0</v>
      </c>
      <c r="H11" s="20">
        <v>2265.22</v>
      </c>
      <c r="I11" s="19">
        <v>0</v>
      </c>
      <c r="J11" s="16">
        <f t="shared" si="0"/>
        <v>59550.51</v>
      </c>
    </row>
    <row r="12" spans="1:10" ht="13.5" thickBot="1">
      <c r="A12" s="17" t="s">
        <v>17</v>
      </c>
      <c r="B12" s="18" t="s">
        <v>18</v>
      </c>
      <c r="C12" s="43">
        <v>82674.08</v>
      </c>
      <c r="D12" s="19"/>
      <c r="E12" s="19">
        <v>0</v>
      </c>
      <c r="F12" s="19"/>
      <c r="G12" s="19">
        <v>0</v>
      </c>
      <c r="H12" s="20">
        <v>347.76</v>
      </c>
      <c r="I12" s="19">
        <v>0</v>
      </c>
      <c r="J12" s="16">
        <f t="shared" si="0"/>
        <v>83021.84</v>
      </c>
    </row>
    <row r="13" spans="1:10" ht="13.5" thickBot="1">
      <c r="A13" s="17" t="s">
        <v>19</v>
      </c>
      <c r="B13" s="18" t="s">
        <v>20</v>
      </c>
      <c r="C13" s="43">
        <v>57256.87</v>
      </c>
      <c r="D13" s="19"/>
      <c r="E13" s="19">
        <v>710.51</v>
      </c>
      <c r="F13" s="19"/>
      <c r="G13" s="19">
        <v>0</v>
      </c>
      <c r="H13" s="20">
        <v>3772.44</v>
      </c>
      <c r="I13" s="19">
        <v>389.63</v>
      </c>
      <c r="J13" s="16">
        <f t="shared" si="0"/>
        <v>62129.450000000004</v>
      </c>
    </row>
    <row r="14" spans="1:10" ht="13.5" thickBot="1">
      <c r="A14" s="17" t="s">
        <v>21</v>
      </c>
      <c r="B14" s="18" t="s">
        <v>22</v>
      </c>
      <c r="C14" s="43">
        <v>60528.43</v>
      </c>
      <c r="D14" s="19"/>
      <c r="E14" s="19">
        <v>1494.56</v>
      </c>
      <c r="F14" s="19"/>
      <c r="G14" s="19">
        <v>0</v>
      </c>
      <c r="H14" s="20">
        <v>1551.61</v>
      </c>
      <c r="I14" s="19">
        <v>0</v>
      </c>
      <c r="J14" s="16">
        <f t="shared" si="0"/>
        <v>63574.6</v>
      </c>
    </row>
    <row r="15" spans="1:10" ht="13.5" thickBot="1">
      <c r="A15" s="17" t="s">
        <v>23</v>
      </c>
      <c r="B15" s="18" t="s">
        <v>24</v>
      </c>
      <c r="C15" s="43">
        <v>274211.45</v>
      </c>
      <c r="D15" s="19"/>
      <c r="E15" s="19">
        <v>1546.28</v>
      </c>
      <c r="F15" s="19"/>
      <c r="G15" s="19">
        <v>0</v>
      </c>
      <c r="H15" s="20">
        <v>23340.37</v>
      </c>
      <c r="I15" s="19">
        <v>82906.85</v>
      </c>
      <c r="J15" s="16">
        <f t="shared" si="0"/>
        <v>382004.95000000007</v>
      </c>
    </row>
    <row r="16" spans="1:10" ht="13.5" thickBot="1">
      <c r="A16" s="17" t="s">
        <v>25</v>
      </c>
      <c r="B16" s="18" t="s">
        <v>26</v>
      </c>
      <c r="C16" s="43">
        <v>114702.54</v>
      </c>
      <c r="D16" s="19"/>
      <c r="E16" s="19">
        <v>150.73</v>
      </c>
      <c r="F16" s="19"/>
      <c r="G16" s="19">
        <v>0</v>
      </c>
      <c r="H16" s="20">
        <v>3382.88</v>
      </c>
      <c r="I16" s="19">
        <v>0</v>
      </c>
      <c r="J16" s="16">
        <f t="shared" si="0"/>
        <v>118236.15</v>
      </c>
    </row>
    <row r="17" spans="1:10" ht="13.5" thickBot="1">
      <c r="A17" s="17" t="s">
        <v>27</v>
      </c>
      <c r="B17" s="18" t="s">
        <v>28</v>
      </c>
      <c r="C17" s="43">
        <v>40579.38</v>
      </c>
      <c r="D17" s="19"/>
      <c r="E17" s="19">
        <v>9727.68</v>
      </c>
      <c r="F17" s="19"/>
      <c r="G17" s="19">
        <v>0</v>
      </c>
      <c r="H17" s="20">
        <v>9315.08</v>
      </c>
      <c r="I17" s="19">
        <v>17641.94</v>
      </c>
      <c r="J17" s="16">
        <f t="shared" si="0"/>
        <v>77264.08</v>
      </c>
    </row>
    <row r="18" spans="1:10" ht="13.5" thickBot="1">
      <c r="A18" s="17" t="s">
        <v>29</v>
      </c>
      <c r="B18" s="18" t="s">
        <v>30</v>
      </c>
      <c r="C18" s="43">
        <v>200796.11</v>
      </c>
      <c r="D18" s="19"/>
      <c r="E18" s="19">
        <v>637.88</v>
      </c>
      <c r="F18" s="19"/>
      <c r="G18" s="19">
        <v>141.31</v>
      </c>
      <c r="H18" s="20">
        <v>5806.34</v>
      </c>
      <c r="I18" s="19">
        <v>31100.65</v>
      </c>
      <c r="J18" s="16">
        <f t="shared" si="0"/>
        <v>238482.28999999998</v>
      </c>
    </row>
    <row r="19" spans="1:10" ht="13.5" thickBot="1">
      <c r="A19" s="17" t="s">
        <v>31</v>
      </c>
      <c r="B19" s="18" t="s">
        <v>32</v>
      </c>
      <c r="C19" s="43">
        <v>90618.28</v>
      </c>
      <c r="D19" s="20"/>
      <c r="E19" s="20">
        <v>326.78</v>
      </c>
      <c r="F19" s="20"/>
      <c r="G19" s="20">
        <v>0</v>
      </c>
      <c r="H19" s="20">
        <v>3555.01</v>
      </c>
      <c r="I19" s="20">
        <v>19456.25</v>
      </c>
      <c r="J19" s="16">
        <f t="shared" si="0"/>
        <v>113956.31999999999</v>
      </c>
    </row>
    <row r="20" spans="1:10" ht="13.5" thickBot="1">
      <c r="A20" s="17" t="s">
        <v>33</v>
      </c>
      <c r="B20" s="18" t="s">
        <v>34</v>
      </c>
      <c r="C20" s="43">
        <v>54718.3</v>
      </c>
      <c r="D20" s="20"/>
      <c r="E20" s="20">
        <v>647.52</v>
      </c>
      <c r="F20" s="20"/>
      <c r="G20" s="20">
        <v>0</v>
      </c>
      <c r="H20" s="20">
        <v>4525.51</v>
      </c>
      <c r="I20" s="20">
        <v>13751.32</v>
      </c>
      <c r="J20" s="16">
        <f t="shared" si="0"/>
        <v>73642.65</v>
      </c>
    </row>
    <row r="21" spans="1:10" ht="13.5" thickBot="1">
      <c r="A21" s="17" t="s">
        <v>35</v>
      </c>
      <c r="B21" s="18" t="s">
        <v>36</v>
      </c>
      <c r="C21" s="43">
        <v>347642.67</v>
      </c>
      <c r="D21" s="20"/>
      <c r="E21" s="19">
        <v>307.71</v>
      </c>
      <c r="F21" s="19"/>
      <c r="G21" s="19">
        <v>150.72</v>
      </c>
      <c r="H21" s="20">
        <v>24895.43</v>
      </c>
      <c r="I21" s="19">
        <v>57584.44</v>
      </c>
      <c r="J21" s="16">
        <f t="shared" si="0"/>
        <v>430580.97</v>
      </c>
    </row>
    <row r="22" spans="1:10" ht="13.5" thickBot="1">
      <c r="A22" s="17" t="s">
        <v>37</v>
      </c>
      <c r="B22" s="18" t="s">
        <v>38</v>
      </c>
      <c r="C22" s="43">
        <v>392510.54</v>
      </c>
      <c r="D22" s="20"/>
      <c r="E22" s="19">
        <v>1744.7</v>
      </c>
      <c r="F22" s="19"/>
      <c r="G22" s="19">
        <v>140.68</v>
      </c>
      <c r="H22" s="20">
        <v>41463.94</v>
      </c>
      <c r="I22" s="19">
        <v>82808.14</v>
      </c>
      <c r="J22" s="16">
        <f t="shared" si="0"/>
        <v>518668</v>
      </c>
    </row>
    <row r="23" spans="1:10" ht="13.5" thickBot="1">
      <c r="A23" s="17" t="s">
        <v>39</v>
      </c>
      <c r="B23" s="18" t="s">
        <v>40</v>
      </c>
      <c r="C23" s="43">
        <v>3132507.81</v>
      </c>
      <c r="D23" s="19"/>
      <c r="E23" s="19">
        <f>29305.07</f>
        <v>29305.07</v>
      </c>
      <c r="F23" s="19"/>
      <c r="G23" s="19">
        <v>1572.56</v>
      </c>
      <c r="H23" s="20">
        <v>817418.090000001</v>
      </c>
      <c r="I23" s="19">
        <f>1735552.06+3.76</f>
        <v>1735555.82</v>
      </c>
      <c r="J23" s="16">
        <f t="shared" si="0"/>
        <v>5716359.3500000015</v>
      </c>
    </row>
    <row r="24" spans="1:10" ht="13.5" thickBot="1">
      <c r="A24" s="17" t="s">
        <v>41</v>
      </c>
      <c r="B24" s="18" t="s">
        <v>42</v>
      </c>
      <c r="C24" s="43">
        <v>469965.54</v>
      </c>
      <c r="D24" s="19"/>
      <c r="E24" s="19">
        <v>1560.19</v>
      </c>
      <c r="F24" s="19"/>
      <c r="G24" s="19">
        <v>0</v>
      </c>
      <c r="H24" s="20">
        <v>34138.38</v>
      </c>
      <c r="I24" s="19">
        <v>67943.94</v>
      </c>
      <c r="J24" s="16">
        <f t="shared" si="0"/>
        <v>573608.05</v>
      </c>
    </row>
    <row r="25" spans="1:10" ht="13.5" thickBot="1">
      <c r="A25" s="17" t="s">
        <v>43</v>
      </c>
      <c r="B25" s="18" t="s">
        <v>44</v>
      </c>
      <c r="C25" s="43">
        <v>181547.04</v>
      </c>
      <c r="D25" s="19"/>
      <c r="E25" s="19">
        <v>2472.44</v>
      </c>
      <c r="F25" s="19"/>
      <c r="G25" s="19">
        <v>301.67</v>
      </c>
      <c r="H25" s="20">
        <v>13377.49</v>
      </c>
      <c r="I25" s="19">
        <v>5933.25</v>
      </c>
      <c r="J25" s="16">
        <f t="shared" si="0"/>
        <v>203631.89</v>
      </c>
    </row>
    <row r="26" spans="1:10" ht="13.5" thickBot="1">
      <c r="A26" s="17" t="s">
        <v>45</v>
      </c>
      <c r="B26" s="18" t="s">
        <v>46</v>
      </c>
      <c r="C26" s="43">
        <v>84594.39</v>
      </c>
      <c r="D26" s="19"/>
      <c r="E26" s="19">
        <v>1365.57</v>
      </c>
      <c r="F26" s="19"/>
      <c r="G26" s="19">
        <v>0</v>
      </c>
      <c r="H26" s="20">
        <v>1344.65</v>
      </c>
      <c r="I26" s="19">
        <v>1604.17</v>
      </c>
      <c r="J26" s="16">
        <f t="shared" si="0"/>
        <v>88908.78</v>
      </c>
    </row>
    <row r="27" spans="1:10" ht="13.5" thickBot="1">
      <c r="A27" s="17" t="s">
        <v>47</v>
      </c>
      <c r="B27" s="18" t="s">
        <v>48</v>
      </c>
      <c r="C27" s="43">
        <v>84048.08</v>
      </c>
      <c r="D27" s="19"/>
      <c r="E27" s="19">
        <v>326.78</v>
      </c>
      <c r="F27" s="19"/>
      <c r="G27" s="19">
        <v>160.37</v>
      </c>
      <c r="H27" s="20">
        <v>3543.63</v>
      </c>
      <c r="I27" s="19">
        <v>2553.68</v>
      </c>
      <c r="J27" s="16">
        <f t="shared" si="0"/>
        <v>90632.54</v>
      </c>
    </row>
    <row r="28" spans="1:10" ht="13.5" thickBot="1">
      <c r="A28" s="17" t="s">
        <v>49</v>
      </c>
      <c r="B28" s="18" t="s">
        <v>50</v>
      </c>
      <c r="C28" s="43">
        <v>64924.31</v>
      </c>
      <c r="D28" s="19"/>
      <c r="E28" s="19">
        <v>807.55</v>
      </c>
      <c r="F28" s="19"/>
      <c r="G28" s="19">
        <v>0</v>
      </c>
      <c r="H28" s="20">
        <v>2062.84</v>
      </c>
      <c r="I28" s="19">
        <v>5706.34</v>
      </c>
      <c r="J28" s="16">
        <f t="shared" si="0"/>
        <v>73501.04</v>
      </c>
    </row>
    <row r="29" spans="1:10" ht="13.5" thickBot="1">
      <c r="A29" s="17" t="s">
        <v>51</v>
      </c>
      <c r="B29" s="18" t="s">
        <v>52</v>
      </c>
      <c r="C29" s="43">
        <v>59886.28</v>
      </c>
      <c r="D29" s="20"/>
      <c r="E29" s="20">
        <v>0</v>
      </c>
      <c r="F29" s="20"/>
      <c r="G29" s="20">
        <v>0</v>
      </c>
      <c r="H29" s="20">
        <v>6776.02</v>
      </c>
      <c r="I29" s="20">
        <v>11794.31</v>
      </c>
      <c r="J29" s="16">
        <f t="shared" si="0"/>
        <v>78456.61</v>
      </c>
    </row>
    <row r="30" spans="1:10" ht="13.5" thickBot="1">
      <c r="A30" s="17" t="s">
        <v>53</v>
      </c>
      <c r="B30" s="18" t="s">
        <v>54</v>
      </c>
      <c r="C30" s="43">
        <v>127829.27</v>
      </c>
      <c r="D30" s="19"/>
      <c r="E30" s="19">
        <v>2130.93</v>
      </c>
      <c r="F30" s="19"/>
      <c r="G30" s="19">
        <v>0</v>
      </c>
      <c r="H30" s="20">
        <v>12198.42</v>
      </c>
      <c r="I30" s="19">
        <v>18138.99</v>
      </c>
      <c r="J30" s="16">
        <f t="shared" si="0"/>
        <v>160297.61</v>
      </c>
    </row>
    <row r="31" spans="1:10" ht="13.5" thickBot="1">
      <c r="A31" s="17" t="s">
        <v>55</v>
      </c>
      <c r="B31" s="18" t="s">
        <v>56</v>
      </c>
      <c r="C31" s="43">
        <v>274385.82</v>
      </c>
      <c r="D31" s="19"/>
      <c r="E31" s="19">
        <v>4983.29</v>
      </c>
      <c r="F31" s="19"/>
      <c r="G31" s="19">
        <v>166.08</v>
      </c>
      <c r="H31" s="20">
        <v>38313.38</v>
      </c>
      <c r="I31" s="19">
        <v>50114.3</v>
      </c>
      <c r="J31" s="16">
        <f t="shared" si="0"/>
        <v>367962.87</v>
      </c>
    </row>
    <row r="32" spans="1:10" ht="13.5" thickBot="1">
      <c r="A32" s="17" t="s">
        <v>57</v>
      </c>
      <c r="B32" s="18" t="s">
        <v>58</v>
      </c>
      <c r="C32" s="43">
        <v>380427.25</v>
      </c>
      <c r="D32" s="20"/>
      <c r="E32" s="19">
        <v>3631.22</v>
      </c>
      <c r="F32" s="19"/>
      <c r="G32" s="19">
        <v>462.05</v>
      </c>
      <c r="H32" s="20">
        <v>35385.25</v>
      </c>
      <c r="I32" s="19">
        <v>51529.46</v>
      </c>
      <c r="J32" s="16">
        <f t="shared" si="0"/>
        <v>471435.23</v>
      </c>
    </row>
    <row r="33" spans="1:10" ht="13.5" thickBot="1">
      <c r="A33" s="17" t="s">
        <v>59</v>
      </c>
      <c r="B33" s="18" t="s">
        <v>60</v>
      </c>
      <c r="C33" s="43">
        <v>53954.29</v>
      </c>
      <c r="D33" s="19"/>
      <c r="E33" s="19">
        <v>0</v>
      </c>
      <c r="F33" s="19"/>
      <c r="G33" s="19">
        <v>0</v>
      </c>
      <c r="H33" s="20">
        <v>1047.72</v>
      </c>
      <c r="I33" s="19">
        <v>0</v>
      </c>
      <c r="J33" s="16">
        <f t="shared" si="0"/>
        <v>55002.01</v>
      </c>
    </row>
    <row r="34" spans="1:10" ht="13.5" thickBot="1">
      <c r="A34" s="17" t="s">
        <v>61</v>
      </c>
      <c r="B34" s="18" t="s">
        <v>62</v>
      </c>
      <c r="C34" s="43">
        <v>195623.04</v>
      </c>
      <c r="D34" s="19"/>
      <c r="E34" s="19">
        <v>1189.07</v>
      </c>
      <c r="F34" s="19"/>
      <c r="G34" s="19">
        <v>150.73</v>
      </c>
      <c r="H34" s="20">
        <v>8975.18</v>
      </c>
      <c r="I34" s="19">
        <v>2757.36</v>
      </c>
      <c r="J34" s="16">
        <f t="shared" si="0"/>
        <v>208695.38</v>
      </c>
    </row>
    <row r="35" spans="1:10" ht="13.5" thickBot="1">
      <c r="A35" s="17" t="s">
        <v>63</v>
      </c>
      <c r="B35" s="18" t="s">
        <v>64</v>
      </c>
      <c r="C35" s="43">
        <v>109106.94</v>
      </c>
      <c r="D35" s="19"/>
      <c r="E35" s="19">
        <v>702.37</v>
      </c>
      <c r="F35" s="19"/>
      <c r="G35" s="19">
        <v>0</v>
      </c>
      <c r="H35" s="20">
        <v>6782.92</v>
      </c>
      <c r="I35" s="19">
        <v>247.81</v>
      </c>
      <c r="J35" s="16">
        <f t="shared" si="0"/>
        <v>116840.04</v>
      </c>
    </row>
    <row r="36" spans="1:10" ht="13.5" thickBot="1">
      <c r="A36" s="17" t="s">
        <v>65</v>
      </c>
      <c r="B36" s="18" t="s">
        <v>66</v>
      </c>
      <c r="C36" s="43">
        <v>801688.56</v>
      </c>
      <c r="D36" s="19"/>
      <c r="E36" s="19">
        <v>6210.71</v>
      </c>
      <c r="F36" s="19"/>
      <c r="G36" s="19">
        <v>654.7</v>
      </c>
      <c r="H36" s="20">
        <v>357297.7500000014</v>
      </c>
      <c r="I36" s="19">
        <v>887403.27</v>
      </c>
      <c r="J36" s="16">
        <f t="shared" si="0"/>
        <v>2053254.9900000014</v>
      </c>
    </row>
    <row r="37" spans="1:10" ht="13.5" thickBot="1">
      <c r="A37" s="17" t="s">
        <v>67</v>
      </c>
      <c r="B37" s="18" t="s">
        <v>68</v>
      </c>
      <c r="C37" s="43">
        <v>19746.48</v>
      </c>
      <c r="D37" s="19"/>
      <c r="E37" s="19">
        <v>442.98</v>
      </c>
      <c r="F37" s="19"/>
      <c r="G37" s="19">
        <v>0</v>
      </c>
      <c r="H37" s="20">
        <v>1870.19</v>
      </c>
      <c r="I37" s="19">
        <v>1097.48</v>
      </c>
      <c r="J37" s="16">
        <f t="shared" si="0"/>
        <v>23157.129999999997</v>
      </c>
    </row>
    <row r="38" spans="1:10" ht="13.5" thickBot="1">
      <c r="A38" s="17" t="s">
        <v>69</v>
      </c>
      <c r="B38" s="18" t="s">
        <v>70</v>
      </c>
      <c r="C38" s="43">
        <v>191231.78</v>
      </c>
      <c r="D38" s="19"/>
      <c r="E38" s="19">
        <v>872.37</v>
      </c>
      <c r="F38" s="19"/>
      <c r="G38" s="19">
        <v>257.73</v>
      </c>
      <c r="H38" s="20">
        <v>20721.09</v>
      </c>
      <c r="I38" s="19">
        <v>40786.2</v>
      </c>
      <c r="J38" s="16">
        <f t="shared" si="0"/>
        <v>253869.16999999998</v>
      </c>
    </row>
    <row r="39" spans="1:10" ht="13.5" thickBot="1">
      <c r="A39" s="17" t="s">
        <v>71</v>
      </c>
      <c r="B39" s="18" t="s">
        <v>72</v>
      </c>
      <c r="C39" s="43">
        <v>462068.57</v>
      </c>
      <c r="D39" s="19"/>
      <c r="E39" s="19">
        <v>2622.16</v>
      </c>
      <c r="F39" s="19"/>
      <c r="G39" s="19">
        <v>240.54</v>
      </c>
      <c r="H39" s="20">
        <v>14998.13</v>
      </c>
      <c r="I39" s="19">
        <v>17562.27</v>
      </c>
      <c r="J39" s="16">
        <f t="shared" si="0"/>
        <v>497491.67</v>
      </c>
    </row>
    <row r="40" spans="1:10" ht="13.5" thickBot="1">
      <c r="A40" s="17" t="s">
        <v>73</v>
      </c>
      <c r="B40" s="18" t="s">
        <v>74</v>
      </c>
      <c r="C40" s="43">
        <v>165136.86</v>
      </c>
      <c r="D40" s="19"/>
      <c r="E40" s="19">
        <v>2276.25</v>
      </c>
      <c r="F40" s="19"/>
      <c r="G40" s="19">
        <v>316.12</v>
      </c>
      <c r="H40" s="20">
        <v>19621.68</v>
      </c>
      <c r="I40" s="19">
        <v>31416.09</v>
      </c>
      <c r="J40" s="16">
        <f t="shared" si="0"/>
        <v>218766.99999999997</v>
      </c>
    </row>
    <row r="41" spans="1:10" ht="13.5" thickBot="1">
      <c r="A41" s="17" t="s">
        <v>75</v>
      </c>
      <c r="B41" s="18" t="s">
        <v>76</v>
      </c>
      <c r="C41" s="43">
        <v>112487.08</v>
      </c>
      <c r="D41" s="19"/>
      <c r="E41" s="19">
        <v>1295.03</v>
      </c>
      <c r="F41" s="19"/>
      <c r="G41" s="19">
        <v>0</v>
      </c>
      <c r="H41" s="20">
        <v>1896.44</v>
      </c>
      <c r="I41" s="19">
        <v>0</v>
      </c>
      <c r="J41" s="16">
        <f t="shared" si="0"/>
        <v>115678.55</v>
      </c>
    </row>
    <row r="42" spans="1:10" ht="13.5" thickBot="1">
      <c r="A42" s="17" t="s">
        <v>77</v>
      </c>
      <c r="B42" s="18" t="s">
        <v>78</v>
      </c>
      <c r="C42" s="43">
        <v>171941.77</v>
      </c>
      <c r="D42" s="19"/>
      <c r="E42" s="19">
        <v>471.47</v>
      </c>
      <c r="F42" s="19"/>
      <c r="G42" s="19">
        <v>160.37</v>
      </c>
      <c r="H42" s="20">
        <v>16292.19</v>
      </c>
      <c r="I42" s="19">
        <v>23763.51</v>
      </c>
      <c r="J42" s="16">
        <f t="shared" si="0"/>
        <v>212629.31</v>
      </c>
    </row>
    <row r="43" spans="1:10" ht="13.5" thickBot="1">
      <c r="A43" s="17" t="s">
        <v>79</v>
      </c>
      <c r="B43" s="18" t="s">
        <v>80</v>
      </c>
      <c r="C43" s="43">
        <v>79835.02</v>
      </c>
      <c r="D43" s="19"/>
      <c r="E43" s="19">
        <v>760.12</v>
      </c>
      <c r="F43" s="19"/>
      <c r="G43" s="19">
        <v>80.18</v>
      </c>
      <c r="H43" s="20">
        <v>3577.1</v>
      </c>
      <c r="I43" s="19">
        <v>0</v>
      </c>
      <c r="J43" s="16">
        <f t="shared" si="0"/>
        <v>84252.42</v>
      </c>
    </row>
    <row r="44" spans="1:10" ht="13.5" thickBot="1">
      <c r="A44" s="17" t="s">
        <v>81</v>
      </c>
      <c r="B44" s="18" t="s">
        <v>82</v>
      </c>
      <c r="C44" s="43">
        <v>0</v>
      </c>
      <c r="D44" s="19"/>
      <c r="E44" s="19">
        <v>0</v>
      </c>
      <c r="F44" s="19"/>
      <c r="G44" s="19">
        <v>0</v>
      </c>
      <c r="H44" s="20">
        <v>0</v>
      </c>
      <c r="I44" s="19">
        <v>0</v>
      </c>
      <c r="J44" s="16">
        <f t="shared" si="0"/>
        <v>0</v>
      </c>
    </row>
    <row r="45" spans="1:10" ht="13.5" thickBot="1">
      <c r="A45" s="17" t="s">
        <v>83</v>
      </c>
      <c r="B45" s="18" t="s">
        <v>84</v>
      </c>
      <c r="C45" s="43">
        <v>34831.32</v>
      </c>
      <c r="D45" s="19"/>
      <c r="E45" s="19">
        <v>813.93</v>
      </c>
      <c r="F45" s="19"/>
      <c r="G45" s="19">
        <v>0</v>
      </c>
      <c r="H45" s="20">
        <v>3408.88</v>
      </c>
      <c r="I45" s="19">
        <v>0</v>
      </c>
      <c r="J45" s="16">
        <f t="shared" si="0"/>
        <v>39054.13</v>
      </c>
    </row>
    <row r="46" spans="1:10" ht="13.5" thickBot="1">
      <c r="A46" s="17" t="s">
        <v>85</v>
      </c>
      <c r="B46" s="18" t="s">
        <v>86</v>
      </c>
      <c r="C46" s="43">
        <v>33667.37</v>
      </c>
      <c r="D46" s="19"/>
      <c r="E46" s="19">
        <v>0</v>
      </c>
      <c r="F46" s="19"/>
      <c r="G46" s="19">
        <v>0</v>
      </c>
      <c r="H46" s="20">
        <v>92.98</v>
      </c>
      <c r="I46" s="19">
        <v>0</v>
      </c>
      <c r="J46" s="16">
        <f t="shared" si="0"/>
        <v>33760.350000000006</v>
      </c>
    </row>
    <row r="47" spans="1:10" ht="13.5" thickBot="1">
      <c r="A47" s="17" t="s">
        <v>87</v>
      </c>
      <c r="B47" s="18" t="s">
        <v>88</v>
      </c>
      <c r="C47" s="43">
        <v>9960.81</v>
      </c>
      <c r="D47" s="19"/>
      <c r="E47" s="19">
        <v>0</v>
      </c>
      <c r="F47" s="19"/>
      <c r="G47" s="19">
        <v>0</v>
      </c>
      <c r="H47" s="20">
        <v>40.24</v>
      </c>
      <c r="I47" s="19">
        <v>0</v>
      </c>
      <c r="J47" s="16">
        <f t="shared" si="0"/>
        <v>10001.05</v>
      </c>
    </row>
    <row r="48" spans="1:10" ht="13.5" thickBot="1">
      <c r="A48" s="17" t="s">
        <v>89</v>
      </c>
      <c r="B48" s="18" t="s">
        <v>90</v>
      </c>
      <c r="C48" s="43">
        <v>393096.49</v>
      </c>
      <c r="D48" s="19"/>
      <c r="E48" s="19">
        <v>3589.82</v>
      </c>
      <c r="F48" s="19"/>
      <c r="G48" s="19">
        <v>141.3</v>
      </c>
      <c r="H48" s="20">
        <v>80898.71000000008</v>
      </c>
      <c r="I48" s="19">
        <v>225033.11</v>
      </c>
      <c r="J48" s="16">
        <f t="shared" si="0"/>
        <v>702759.43</v>
      </c>
    </row>
    <row r="49" spans="1:10" ht="13.5" thickBot="1">
      <c r="A49" s="17" t="s">
        <v>91</v>
      </c>
      <c r="B49" s="18" t="s">
        <v>92</v>
      </c>
      <c r="C49" s="43">
        <v>586866.23</v>
      </c>
      <c r="D49" s="19"/>
      <c r="E49" s="19">
        <v>3557.58</v>
      </c>
      <c r="F49" s="19"/>
      <c r="G49" s="19">
        <v>80.18</v>
      </c>
      <c r="H49" s="20">
        <v>50451.49999999994</v>
      </c>
      <c r="I49" s="19">
        <v>56531.42</v>
      </c>
      <c r="J49" s="16">
        <f t="shared" si="0"/>
        <v>697486.91</v>
      </c>
    </row>
    <row r="50" spans="1:10" ht="13.5" thickBot="1">
      <c r="A50" s="17" t="s">
        <v>93</v>
      </c>
      <c r="B50" s="18" t="s">
        <v>94</v>
      </c>
      <c r="C50" s="43">
        <v>730402.61</v>
      </c>
      <c r="D50" s="20"/>
      <c r="E50" s="19">
        <v>5425.29</v>
      </c>
      <c r="F50" s="19"/>
      <c r="G50" s="19">
        <v>80.18</v>
      </c>
      <c r="H50" s="20">
        <v>130562.71</v>
      </c>
      <c r="I50" s="19">
        <v>163533.79</v>
      </c>
      <c r="J50" s="16">
        <f t="shared" si="0"/>
        <v>1030004.5800000001</v>
      </c>
    </row>
    <row r="51" spans="1:10" ht="13.5" thickBot="1">
      <c r="A51" s="17" t="s">
        <v>95</v>
      </c>
      <c r="B51" s="18" t="s">
        <v>96</v>
      </c>
      <c r="C51" s="43">
        <v>30664.69</v>
      </c>
      <c r="D51" s="19"/>
      <c r="E51" s="19">
        <v>0</v>
      </c>
      <c r="F51" s="19"/>
      <c r="G51" s="19">
        <v>0</v>
      </c>
      <c r="H51" s="20">
        <v>361.95</v>
      </c>
      <c r="I51" s="19">
        <v>0</v>
      </c>
      <c r="J51" s="16">
        <f t="shared" si="0"/>
        <v>31026.64</v>
      </c>
    </row>
    <row r="52" spans="1:10" ht="13.5" thickBot="1">
      <c r="A52" s="17" t="s">
        <v>97</v>
      </c>
      <c r="B52" s="18" t="s">
        <v>98</v>
      </c>
      <c r="C52" s="43">
        <v>484797.17</v>
      </c>
      <c r="D52" s="19"/>
      <c r="E52" s="19">
        <v>4507.53</v>
      </c>
      <c r="F52" s="19"/>
      <c r="G52" s="19">
        <v>0</v>
      </c>
      <c r="H52" s="20">
        <v>59831</v>
      </c>
      <c r="I52" s="19">
        <v>293866.24</v>
      </c>
      <c r="J52" s="16">
        <f t="shared" si="0"/>
        <v>843001.94</v>
      </c>
    </row>
    <row r="53" spans="1:10" ht="13.5" thickBot="1">
      <c r="A53" s="17" t="s">
        <v>99</v>
      </c>
      <c r="B53" s="18" t="s">
        <v>100</v>
      </c>
      <c r="C53" s="43">
        <v>257019.26</v>
      </c>
      <c r="D53" s="19"/>
      <c r="E53" s="19">
        <v>1974.54</v>
      </c>
      <c r="F53" s="19"/>
      <c r="G53" s="19">
        <v>240.55</v>
      </c>
      <c r="H53" s="20">
        <v>82602.28000000014</v>
      </c>
      <c r="I53" s="19">
        <v>80051.02</v>
      </c>
      <c r="J53" s="16">
        <f t="shared" si="0"/>
        <v>421887.65000000014</v>
      </c>
    </row>
    <row r="54" spans="1:10" ht="13.5" thickBot="1">
      <c r="A54" s="17" t="s">
        <v>101</v>
      </c>
      <c r="B54" s="18" t="s">
        <v>102</v>
      </c>
      <c r="C54" s="43">
        <v>67736.66</v>
      </c>
      <c r="D54" s="20"/>
      <c r="E54" s="19">
        <v>0</v>
      </c>
      <c r="F54" s="19"/>
      <c r="G54" s="19">
        <v>0</v>
      </c>
      <c r="H54" s="20">
        <v>1582.73</v>
      </c>
      <c r="I54" s="19">
        <v>0</v>
      </c>
      <c r="J54" s="16">
        <f t="shared" si="0"/>
        <v>69319.39</v>
      </c>
    </row>
    <row r="55" spans="1:10" ht="13.5" thickBot="1">
      <c r="A55" s="21" t="s">
        <v>103</v>
      </c>
      <c r="B55" s="22" t="s">
        <v>104</v>
      </c>
      <c r="C55" s="44">
        <v>49217.18</v>
      </c>
      <c r="D55" s="20"/>
      <c r="E55" s="19">
        <v>320.73</v>
      </c>
      <c r="F55" s="19"/>
      <c r="G55" s="19">
        <v>0</v>
      </c>
      <c r="H55" s="20">
        <v>4574.55</v>
      </c>
      <c r="I55" s="19">
        <v>4774.63</v>
      </c>
      <c r="J55" s="16">
        <f t="shared" si="0"/>
        <v>58887.090000000004</v>
      </c>
    </row>
    <row r="56" spans="1:10" ht="13.5" thickBot="1">
      <c r="A56" s="21" t="s">
        <v>105</v>
      </c>
      <c r="B56" s="22" t="s">
        <v>106</v>
      </c>
      <c r="C56" s="44">
        <v>10746.58</v>
      </c>
      <c r="D56" s="20"/>
      <c r="E56" s="19">
        <v>0</v>
      </c>
      <c r="F56" s="19"/>
      <c r="G56" s="19">
        <v>0</v>
      </c>
      <c r="H56" s="20">
        <v>54.17</v>
      </c>
      <c r="I56" s="19">
        <v>0</v>
      </c>
      <c r="J56" s="16">
        <f t="shared" si="0"/>
        <v>10800.75</v>
      </c>
    </row>
    <row r="57" spans="1:10" ht="13.5" thickBot="1">
      <c r="A57" s="21" t="s">
        <v>107</v>
      </c>
      <c r="B57" s="22" t="s">
        <v>108</v>
      </c>
      <c r="C57" s="44">
        <v>21828.77</v>
      </c>
      <c r="D57" s="20"/>
      <c r="E57" s="20">
        <v>0</v>
      </c>
      <c r="F57" s="20"/>
      <c r="G57" s="20">
        <v>0</v>
      </c>
      <c r="H57" s="20">
        <v>1192.78</v>
      </c>
      <c r="I57" s="20">
        <v>0</v>
      </c>
      <c r="J57" s="16">
        <f t="shared" si="0"/>
        <v>23021.55</v>
      </c>
    </row>
    <row r="58" spans="1:10" ht="13.5" thickBot="1">
      <c r="A58" s="21" t="s">
        <v>109</v>
      </c>
      <c r="B58" s="22" t="s">
        <v>110</v>
      </c>
      <c r="C58" s="44">
        <v>94758.12</v>
      </c>
      <c r="D58" s="19"/>
      <c r="E58" s="19">
        <v>2442.5</v>
      </c>
      <c r="F58" s="19"/>
      <c r="G58" s="19">
        <v>85.9</v>
      </c>
      <c r="H58" s="20">
        <v>3433.71</v>
      </c>
      <c r="I58" s="19">
        <v>0</v>
      </c>
      <c r="J58" s="16">
        <f t="shared" si="0"/>
        <v>100720.23</v>
      </c>
    </row>
    <row r="59" spans="1:10" ht="13.5" thickBot="1">
      <c r="A59" s="21" t="s">
        <v>111</v>
      </c>
      <c r="B59" s="22" t="s">
        <v>112</v>
      </c>
      <c r="C59" s="44">
        <v>189032.94</v>
      </c>
      <c r="D59" s="19"/>
      <c r="E59" s="19">
        <v>160.37</v>
      </c>
      <c r="F59" s="19"/>
      <c r="G59" s="19">
        <v>0</v>
      </c>
      <c r="H59" s="20">
        <v>42.34</v>
      </c>
      <c r="I59" s="19">
        <v>7885.56</v>
      </c>
      <c r="J59" s="16">
        <f t="shared" si="0"/>
        <v>197121.21</v>
      </c>
    </row>
    <row r="60" spans="1:10" ht="13.5" thickBot="1">
      <c r="A60" s="23" t="s">
        <v>113</v>
      </c>
      <c r="B60" s="24" t="s">
        <v>114</v>
      </c>
      <c r="C60" s="44">
        <v>35730.93</v>
      </c>
      <c r="D60" s="19"/>
      <c r="E60" s="19">
        <v>0</v>
      </c>
      <c r="F60" s="19"/>
      <c r="G60" s="19">
        <v>0</v>
      </c>
      <c r="H60" s="20">
        <v>285.96</v>
      </c>
      <c r="I60" s="19">
        <v>0</v>
      </c>
      <c r="J60" s="16">
        <f t="shared" si="0"/>
        <v>36016.89</v>
      </c>
    </row>
    <row r="61" spans="1:10" ht="13.5" thickBot="1">
      <c r="A61" s="23" t="s">
        <v>115</v>
      </c>
      <c r="B61" s="25" t="s">
        <v>116</v>
      </c>
      <c r="C61" s="44">
        <v>54017.69</v>
      </c>
      <c r="D61" s="20"/>
      <c r="E61" s="19">
        <v>257.73</v>
      </c>
      <c r="F61" s="19"/>
      <c r="G61" s="19">
        <v>0</v>
      </c>
      <c r="H61" s="20">
        <v>4945.93</v>
      </c>
      <c r="I61" s="19">
        <v>7530.66</v>
      </c>
      <c r="J61" s="16">
        <f t="shared" si="0"/>
        <v>66752.01000000001</v>
      </c>
    </row>
    <row r="62" spans="1:10" ht="13.5" thickBot="1">
      <c r="A62" s="21" t="s">
        <v>117</v>
      </c>
      <c r="B62" s="22" t="s">
        <v>118</v>
      </c>
      <c r="C62" s="44">
        <v>22435.7</v>
      </c>
      <c r="D62" s="19"/>
      <c r="E62" s="19">
        <v>0</v>
      </c>
      <c r="F62" s="19"/>
      <c r="G62" s="19">
        <v>0</v>
      </c>
      <c r="H62" s="20">
        <v>833.62</v>
      </c>
      <c r="I62" s="19">
        <v>5797.24</v>
      </c>
      <c r="J62" s="16">
        <f t="shared" si="0"/>
        <v>29066.559999999998</v>
      </c>
    </row>
    <row r="63" spans="1:10" ht="13.5" thickBot="1">
      <c r="A63" s="21" t="s">
        <v>119</v>
      </c>
      <c r="B63" s="22" t="s">
        <v>120</v>
      </c>
      <c r="C63" s="44">
        <v>63262.66</v>
      </c>
      <c r="D63" s="19"/>
      <c r="E63" s="19">
        <v>0</v>
      </c>
      <c r="F63" s="19"/>
      <c r="G63" s="19">
        <v>0</v>
      </c>
      <c r="H63" s="20">
        <v>1039.62</v>
      </c>
      <c r="I63" s="19">
        <v>2900.52</v>
      </c>
      <c r="J63" s="16">
        <f t="shared" si="0"/>
        <v>67202.8</v>
      </c>
    </row>
    <row r="64" spans="1:10" ht="13.5" thickBot="1">
      <c r="A64" s="21" t="s">
        <v>121</v>
      </c>
      <c r="B64" s="22" t="s">
        <v>122</v>
      </c>
      <c r="C64" s="44">
        <v>125929.72</v>
      </c>
      <c r="D64" s="19"/>
      <c r="E64" s="19">
        <v>809.81</v>
      </c>
      <c r="F64" s="19"/>
      <c r="G64" s="19">
        <v>0</v>
      </c>
      <c r="H64" s="20">
        <v>6614.3</v>
      </c>
      <c r="I64" s="19">
        <v>19066.12</v>
      </c>
      <c r="J64" s="16">
        <f t="shared" si="0"/>
        <v>152419.94999999998</v>
      </c>
    </row>
    <row r="65" spans="1:10" ht="13.5" thickBot="1">
      <c r="A65" s="21" t="s">
        <v>123</v>
      </c>
      <c r="B65" s="22" t="s">
        <v>124</v>
      </c>
      <c r="C65" s="44">
        <v>5878.13</v>
      </c>
      <c r="D65" s="19"/>
      <c r="E65" s="19">
        <v>471.47</v>
      </c>
      <c r="F65" s="19"/>
      <c r="G65" s="19">
        <v>0</v>
      </c>
      <c r="H65" s="20">
        <v>23966.89</v>
      </c>
      <c r="I65" s="19">
        <v>0</v>
      </c>
      <c r="J65" s="16">
        <f t="shared" si="0"/>
        <v>30316.489999999998</v>
      </c>
    </row>
    <row r="66" spans="1:10" ht="13.5" thickBot="1">
      <c r="A66" s="21" t="s">
        <v>125</v>
      </c>
      <c r="B66" s="22" t="s">
        <v>126</v>
      </c>
      <c r="C66" s="44">
        <v>41379.54</v>
      </c>
      <c r="D66" s="19"/>
      <c r="E66" s="19">
        <v>160.37</v>
      </c>
      <c r="F66" s="19"/>
      <c r="G66" s="19">
        <v>0</v>
      </c>
      <c r="H66" s="20">
        <v>106.15</v>
      </c>
      <c r="I66" s="19">
        <v>0</v>
      </c>
      <c r="J66" s="16">
        <f t="shared" si="0"/>
        <v>41646.060000000005</v>
      </c>
    </row>
    <row r="67" spans="1:10" ht="13.5" thickBot="1">
      <c r="A67" s="26" t="s">
        <v>127</v>
      </c>
      <c r="B67" s="27" t="s">
        <v>128</v>
      </c>
      <c r="C67" s="44">
        <v>44273.11</v>
      </c>
      <c r="D67" s="19"/>
      <c r="E67" s="19">
        <v>85.91</v>
      </c>
      <c r="F67" s="19"/>
      <c r="G67" s="19">
        <v>0</v>
      </c>
      <c r="H67" s="20">
        <v>2283.86</v>
      </c>
      <c r="I67" s="19">
        <v>0</v>
      </c>
      <c r="J67" s="16">
        <f t="shared" si="0"/>
        <v>46642.880000000005</v>
      </c>
    </row>
    <row r="68" spans="1:10" ht="13.5" thickBot="1">
      <c r="A68" s="26" t="s">
        <v>129</v>
      </c>
      <c r="B68" s="25" t="s">
        <v>130</v>
      </c>
      <c r="C68" s="44">
        <v>41434.5</v>
      </c>
      <c r="D68" s="20"/>
      <c r="E68" s="19">
        <v>160.37</v>
      </c>
      <c r="F68" s="19"/>
      <c r="G68" s="19">
        <v>0</v>
      </c>
      <c r="H68" s="20">
        <v>1553.08</v>
      </c>
      <c r="I68" s="19">
        <v>724.04</v>
      </c>
      <c r="J68" s="16">
        <f t="shared" si="0"/>
        <v>43871.990000000005</v>
      </c>
    </row>
    <row r="69" spans="1:10" ht="13.5" thickBot="1">
      <c r="A69" s="28" t="s">
        <v>131</v>
      </c>
      <c r="B69" s="29" t="s">
        <v>132</v>
      </c>
      <c r="C69" s="44">
        <v>413136.1</v>
      </c>
      <c r="D69" s="19"/>
      <c r="E69" s="19">
        <v>2918.34</v>
      </c>
      <c r="F69" s="19"/>
      <c r="G69" s="19">
        <v>400.92</v>
      </c>
      <c r="H69" s="20">
        <v>17076</v>
      </c>
      <c r="I69" s="19">
        <v>25772.53</v>
      </c>
      <c r="J69" s="16">
        <f t="shared" si="0"/>
        <v>459303.89</v>
      </c>
    </row>
    <row r="70" spans="1:10" ht="13.5" thickBot="1">
      <c r="A70" s="30" t="s">
        <v>133</v>
      </c>
      <c r="B70" s="31" t="s">
        <v>134</v>
      </c>
      <c r="C70" s="45">
        <v>53083.48</v>
      </c>
      <c r="D70" s="19"/>
      <c r="E70" s="19">
        <v>85.91</v>
      </c>
      <c r="F70" s="19"/>
      <c r="G70" s="19">
        <v>0</v>
      </c>
      <c r="H70" s="20">
        <v>1541.34</v>
      </c>
      <c r="I70" s="19">
        <v>2730.41</v>
      </c>
      <c r="J70" s="16">
        <f aca="true" t="shared" si="1" ref="J70:J77">C70+D70+E70+F70+G70+H70+I70</f>
        <v>57441.14</v>
      </c>
    </row>
    <row r="71" spans="1:10" ht="13.5" thickBot="1">
      <c r="A71" s="32" t="s">
        <v>135</v>
      </c>
      <c r="B71" s="24" t="s">
        <v>136</v>
      </c>
      <c r="C71" s="44">
        <v>158711.52</v>
      </c>
      <c r="D71" s="19"/>
      <c r="E71" s="19">
        <v>1119.3</v>
      </c>
      <c r="F71" s="19"/>
      <c r="G71" s="19">
        <v>0</v>
      </c>
      <c r="H71" s="20">
        <v>10227.64</v>
      </c>
      <c r="I71" s="19">
        <v>11800.63</v>
      </c>
      <c r="J71" s="16">
        <f t="shared" si="1"/>
        <v>181859.08999999997</v>
      </c>
    </row>
    <row r="72" spans="1:10" ht="13.5" thickBot="1">
      <c r="A72" s="33" t="s">
        <v>137</v>
      </c>
      <c r="B72" s="40" t="s">
        <v>138</v>
      </c>
      <c r="C72" s="34">
        <v>34323.14</v>
      </c>
      <c r="D72" s="19"/>
      <c r="E72" s="19">
        <v>0</v>
      </c>
      <c r="F72" s="19"/>
      <c r="G72" s="19">
        <v>0</v>
      </c>
      <c r="H72" s="20">
        <v>8000.12</v>
      </c>
      <c r="I72" s="19">
        <v>21409.36</v>
      </c>
      <c r="J72" s="16">
        <f t="shared" si="1"/>
        <v>63732.62</v>
      </c>
    </row>
    <row r="73" spans="1:10" ht="13.5" thickBot="1">
      <c r="A73" s="33" t="s">
        <v>139</v>
      </c>
      <c r="B73" s="41" t="s">
        <v>140</v>
      </c>
      <c r="C73" s="35">
        <v>3222.75</v>
      </c>
      <c r="D73" s="19"/>
      <c r="E73" s="19">
        <v>0</v>
      </c>
      <c r="F73" s="19"/>
      <c r="G73" s="19">
        <v>0</v>
      </c>
      <c r="H73" s="20">
        <v>809.31</v>
      </c>
      <c r="I73" s="19">
        <v>633.03</v>
      </c>
      <c r="J73" s="16">
        <f t="shared" si="1"/>
        <v>4665.09</v>
      </c>
    </row>
    <row r="74" spans="1:10" ht="13.5" thickBot="1">
      <c r="A74" s="36" t="s">
        <v>141</v>
      </c>
      <c r="B74" s="37" t="s">
        <v>142</v>
      </c>
      <c r="C74" s="44">
        <v>4469.09</v>
      </c>
      <c r="D74" s="19"/>
      <c r="E74" s="19">
        <v>0</v>
      </c>
      <c r="F74" s="19"/>
      <c r="G74" s="19">
        <v>0</v>
      </c>
      <c r="H74" s="20">
        <v>0</v>
      </c>
      <c r="I74" s="19">
        <v>0</v>
      </c>
      <c r="J74" s="16">
        <f t="shared" si="1"/>
        <v>4469.09</v>
      </c>
    </row>
    <row r="75" spans="1:10" ht="13.5" thickBot="1">
      <c r="A75" s="36" t="s">
        <v>143</v>
      </c>
      <c r="B75" s="24" t="s">
        <v>144</v>
      </c>
      <c r="C75" s="44">
        <v>0</v>
      </c>
      <c r="D75" s="46"/>
      <c r="E75" s="19">
        <v>0</v>
      </c>
      <c r="F75" s="19"/>
      <c r="G75" s="19">
        <v>0</v>
      </c>
      <c r="H75" s="20">
        <v>0</v>
      </c>
      <c r="I75" s="19">
        <v>0</v>
      </c>
      <c r="J75" s="16">
        <f t="shared" si="1"/>
        <v>0</v>
      </c>
    </row>
    <row r="76" spans="1:10" ht="13.5" thickBot="1">
      <c r="A76" s="36" t="s">
        <v>145</v>
      </c>
      <c r="B76" s="38" t="s">
        <v>146</v>
      </c>
      <c r="C76" s="44">
        <v>51026.46</v>
      </c>
      <c r="D76" s="19"/>
      <c r="E76" s="19">
        <v>0</v>
      </c>
      <c r="F76" s="19"/>
      <c r="G76" s="19">
        <v>0</v>
      </c>
      <c r="H76" s="20">
        <v>316.71</v>
      </c>
      <c r="I76" s="19">
        <v>704.08</v>
      </c>
      <c r="J76" s="16">
        <f t="shared" si="1"/>
        <v>52047.25</v>
      </c>
    </row>
    <row r="77" spans="1:10" ht="13.5" thickBot="1">
      <c r="A77" s="36" t="s">
        <v>157</v>
      </c>
      <c r="B77" s="38"/>
      <c r="C77" s="50">
        <v>0</v>
      </c>
      <c r="D77" s="53"/>
      <c r="E77" s="52">
        <v>0</v>
      </c>
      <c r="F77" s="51"/>
      <c r="G77" s="51">
        <v>0</v>
      </c>
      <c r="H77" s="56">
        <v>0</v>
      </c>
      <c r="I77" s="52">
        <v>0</v>
      </c>
      <c r="J77" s="57">
        <f t="shared" si="1"/>
        <v>0</v>
      </c>
    </row>
    <row r="78" spans="1:10" ht="13.5" thickBot="1">
      <c r="A78" s="39"/>
      <c r="B78" s="39" t="s">
        <v>147</v>
      </c>
      <c r="C78" s="54">
        <v>14182232.8</v>
      </c>
      <c r="D78" s="55"/>
      <c r="E78" s="58">
        <v>119290</v>
      </c>
      <c r="F78" s="58"/>
      <c r="G78" s="58">
        <v>6532.58</v>
      </c>
      <c r="H78" s="59">
        <v>2123487.13</v>
      </c>
      <c r="I78" s="60">
        <f>SUM(I5:I77)</f>
        <v>4258437.45</v>
      </c>
      <c r="J78" s="61">
        <f>SUM(J5:J77)</f>
        <v>20689979.960000005</v>
      </c>
    </row>
    <row r="79" spans="4:8" ht="12.75">
      <c r="D79" s="5"/>
      <c r="H79" s="15"/>
    </row>
    <row r="80" ht="12.75">
      <c r="J80" s="15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80"/>
  <sheetViews>
    <sheetView workbookViewId="0" topLeftCell="A40">
      <selection activeCell="J83" sqref="J82:J83"/>
    </sheetView>
  </sheetViews>
  <sheetFormatPr defaultColWidth="9.140625" defaultRowHeight="12.75"/>
  <cols>
    <col min="1" max="1" width="4.421875" style="1" customWidth="1"/>
    <col min="2" max="2" width="19.28125" style="1" customWidth="1"/>
    <col min="3" max="3" width="11.28125" style="2" customWidth="1"/>
    <col min="4" max="4" width="11.28125" style="2" hidden="1" customWidth="1"/>
    <col min="5" max="5" width="10.28125" style="69" customWidth="1"/>
    <col min="6" max="6" width="10.57421875" style="69" customWidth="1"/>
    <col min="7" max="7" width="10.28125" style="69" customWidth="1"/>
    <col min="8" max="8" width="9.8515625" style="69" customWidth="1"/>
    <col min="9" max="9" width="11.00390625" style="69" customWidth="1"/>
    <col min="10" max="10" width="11.8515625" style="69" customWidth="1"/>
    <col min="11" max="11" width="12.7109375" style="70" customWidth="1"/>
    <col min="12" max="12" width="11.7109375" style="2" hidden="1" customWidth="1"/>
    <col min="13" max="13" width="11.8515625" style="2" hidden="1" customWidth="1"/>
    <col min="14" max="14" width="11.7109375" style="1" hidden="1" customWidth="1"/>
    <col min="15" max="15" width="11.421875" style="1" hidden="1" customWidth="1"/>
    <col min="16" max="16" width="12.8515625" style="1" hidden="1" customWidth="1"/>
    <col min="17" max="18" width="0" style="1" hidden="1" customWidth="1"/>
    <col min="19" max="19" width="0" style="2" hidden="1" customWidth="1"/>
    <col min="20" max="21" width="0" style="1" hidden="1" customWidth="1"/>
    <col min="22" max="16384" width="9.140625" style="1" customWidth="1"/>
  </cols>
  <sheetData>
    <row r="2" spans="1:10" ht="12.75" thickBot="1">
      <c r="A2" s="1" t="s">
        <v>0</v>
      </c>
      <c r="F2" s="70" t="s">
        <v>229</v>
      </c>
      <c r="G2" s="70"/>
      <c r="H2" s="70"/>
      <c r="I2" s="70"/>
      <c r="J2" s="70"/>
    </row>
    <row r="3" spans="1:11" ht="12.75" thickBot="1">
      <c r="A3" s="6" t="s">
        <v>1</v>
      </c>
      <c r="B3" s="7" t="s">
        <v>2</v>
      </c>
      <c r="C3" s="8"/>
      <c r="D3" s="8"/>
      <c r="E3" s="114"/>
      <c r="F3" s="114"/>
      <c r="G3" s="114"/>
      <c r="H3" s="114"/>
      <c r="I3" s="115"/>
      <c r="J3" s="115"/>
      <c r="K3" s="116"/>
    </row>
    <row r="4" spans="1:19" s="72" customFormat="1" ht="81" customHeight="1" thickBot="1">
      <c r="A4" s="96"/>
      <c r="B4" s="96"/>
      <c r="C4" s="62" t="s">
        <v>230</v>
      </c>
      <c r="D4" s="62" t="s">
        <v>228</v>
      </c>
      <c r="E4" s="62" t="s">
        <v>231</v>
      </c>
      <c r="F4" s="93" t="s">
        <v>232</v>
      </c>
      <c r="G4" s="93" t="s">
        <v>223</v>
      </c>
      <c r="H4" s="93" t="s">
        <v>233</v>
      </c>
      <c r="I4" s="62" t="s">
        <v>234</v>
      </c>
      <c r="J4" s="62" t="s">
        <v>235</v>
      </c>
      <c r="K4" s="62" t="s">
        <v>236</v>
      </c>
      <c r="L4" s="71"/>
      <c r="M4" s="71"/>
      <c r="S4" s="71"/>
    </row>
    <row r="5" spans="1:20" ht="12">
      <c r="A5" s="13" t="s">
        <v>3</v>
      </c>
      <c r="B5" s="14" t="s">
        <v>4</v>
      </c>
      <c r="C5" s="47">
        <v>6674.48</v>
      </c>
      <c r="D5" s="47"/>
      <c r="E5" s="47">
        <v>370.71000000000004</v>
      </c>
      <c r="F5" s="91">
        <v>326.78</v>
      </c>
      <c r="G5" s="91">
        <f>S5+T5</f>
        <v>0</v>
      </c>
      <c r="H5" s="91">
        <v>0</v>
      </c>
      <c r="I5" s="47">
        <v>1770.0800000000004</v>
      </c>
      <c r="J5" s="91">
        <v>5296.86</v>
      </c>
      <c r="K5" s="92">
        <f aca="true" t="shared" si="0" ref="K5:K68">C5+E5+F5+G5+H5+I5+J5+D5</f>
        <v>14438.91</v>
      </c>
      <c r="M5" s="2">
        <v>2654.04</v>
      </c>
      <c r="N5" s="1">
        <v>0</v>
      </c>
      <c r="O5" s="2">
        <f aca="true" t="shared" si="1" ref="O5:O36">M5+N5</f>
        <v>2654.04</v>
      </c>
      <c r="P5" s="2">
        <f aca="true" t="shared" si="2" ref="P5:P36">O5-I5</f>
        <v>883.9599999999996</v>
      </c>
      <c r="S5" s="2">
        <v>0</v>
      </c>
      <c r="T5" s="1">
        <v>0</v>
      </c>
    </row>
    <row r="6" spans="1:20" ht="12">
      <c r="A6" s="17" t="s">
        <v>7</v>
      </c>
      <c r="B6" s="18" t="s">
        <v>8</v>
      </c>
      <c r="C6" s="43">
        <v>24838.53</v>
      </c>
      <c r="D6" s="43"/>
      <c r="E6" s="43">
        <v>2609.73</v>
      </c>
      <c r="F6" s="45">
        <v>1074.38</v>
      </c>
      <c r="G6" s="91">
        <f aca="true" t="shared" si="3" ref="G6:G69">S6+T6</f>
        <v>0</v>
      </c>
      <c r="H6" s="45">
        <v>0</v>
      </c>
      <c r="I6" s="43">
        <v>3957.090000000001</v>
      </c>
      <c r="J6" s="45">
        <v>2261.89</v>
      </c>
      <c r="K6" s="92">
        <f t="shared" si="0"/>
        <v>34741.62</v>
      </c>
      <c r="M6" s="2">
        <v>8607.46</v>
      </c>
      <c r="N6" s="1">
        <v>0</v>
      </c>
      <c r="O6" s="2">
        <f t="shared" si="1"/>
        <v>8607.46</v>
      </c>
      <c r="P6" s="2">
        <f t="shared" si="2"/>
        <v>4650.369999999998</v>
      </c>
      <c r="S6" s="2">
        <v>0</v>
      </c>
      <c r="T6" s="1">
        <v>0</v>
      </c>
    </row>
    <row r="7" spans="1:20" ht="12">
      <c r="A7" s="17" t="s">
        <v>9</v>
      </c>
      <c r="B7" s="18" t="s">
        <v>10</v>
      </c>
      <c r="C7" s="43">
        <v>12797.58</v>
      </c>
      <c r="D7" s="43"/>
      <c r="E7" s="43">
        <v>1094.8300000000004</v>
      </c>
      <c r="F7" s="45">
        <v>150.73</v>
      </c>
      <c r="G7" s="91">
        <f t="shared" si="3"/>
        <v>256.58</v>
      </c>
      <c r="H7" s="45">
        <v>160.37</v>
      </c>
      <c r="I7" s="43">
        <v>2086.2699999999995</v>
      </c>
      <c r="J7" s="45">
        <v>0</v>
      </c>
      <c r="K7" s="92">
        <f t="shared" si="0"/>
        <v>16546.36</v>
      </c>
      <c r="M7" s="2">
        <v>787.13</v>
      </c>
      <c r="N7" s="1">
        <v>0</v>
      </c>
      <c r="O7" s="2">
        <f t="shared" si="1"/>
        <v>787.13</v>
      </c>
      <c r="P7" s="2">
        <f t="shared" si="2"/>
        <v>-1299.1399999999994</v>
      </c>
      <c r="S7" s="2">
        <v>128.29</v>
      </c>
      <c r="T7" s="1">
        <v>128.29</v>
      </c>
    </row>
    <row r="8" spans="1:20" ht="12">
      <c r="A8" s="17" t="s">
        <v>11</v>
      </c>
      <c r="B8" s="18" t="s">
        <v>12</v>
      </c>
      <c r="C8" s="43">
        <v>187906.18</v>
      </c>
      <c r="D8" s="43"/>
      <c r="E8" s="43">
        <v>13373.409999999996</v>
      </c>
      <c r="F8" s="45">
        <v>13767.77</v>
      </c>
      <c r="G8" s="91">
        <f t="shared" si="3"/>
        <v>608.1899999999999</v>
      </c>
      <c r="H8" s="45">
        <v>458.79</v>
      </c>
      <c r="I8" s="43">
        <v>75092.32000000014</v>
      </c>
      <c r="J8" s="45">
        <v>35007.85</v>
      </c>
      <c r="K8" s="92">
        <f t="shared" si="0"/>
        <v>326214.5100000001</v>
      </c>
      <c r="M8" s="2">
        <v>84151.0400000001</v>
      </c>
      <c r="N8" s="1">
        <v>0</v>
      </c>
      <c r="O8" s="2">
        <f t="shared" si="1"/>
        <v>84151.0400000001</v>
      </c>
      <c r="P8" s="2">
        <f t="shared" si="2"/>
        <v>9058.719999999958</v>
      </c>
      <c r="S8" s="2">
        <v>367.03</v>
      </c>
      <c r="T8" s="1">
        <v>241.16</v>
      </c>
    </row>
    <row r="9" spans="1:20" ht="12">
      <c r="A9" s="17" t="s">
        <v>13</v>
      </c>
      <c r="B9" s="18" t="s">
        <v>14</v>
      </c>
      <c r="C9" s="43">
        <v>0</v>
      </c>
      <c r="D9" s="43"/>
      <c r="E9" s="43">
        <v>0</v>
      </c>
      <c r="F9" s="45">
        <v>0</v>
      </c>
      <c r="G9" s="91">
        <f t="shared" si="3"/>
        <v>0</v>
      </c>
      <c r="H9" s="45">
        <v>0</v>
      </c>
      <c r="I9" s="43">
        <v>0</v>
      </c>
      <c r="J9" s="45">
        <v>0</v>
      </c>
      <c r="K9" s="92">
        <f t="shared" si="0"/>
        <v>0</v>
      </c>
      <c r="M9" s="2">
        <v>0</v>
      </c>
      <c r="N9" s="1">
        <v>0</v>
      </c>
      <c r="O9" s="2">
        <f t="shared" si="1"/>
        <v>0</v>
      </c>
      <c r="P9" s="2">
        <f t="shared" si="2"/>
        <v>0</v>
      </c>
      <c r="S9" s="2">
        <v>0</v>
      </c>
      <c r="T9" s="1">
        <v>0</v>
      </c>
    </row>
    <row r="10" spans="1:20" ht="12">
      <c r="A10" s="17" t="s">
        <v>15</v>
      </c>
      <c r="B10" s="18" t="s">
        <v>16</v>
      </c>
      <c r="C10" s="43">
        <v>12964.77</v>
      </c>
      <c r="D10" s="43"/>
      <c r="E10" s="43">
        <v>844.44</v>
      </c>
      <c r="F10" s="45">
        <v>0</v>
      </c>
      <c r="G10" s="91">
        <f t="shared" si="3"/>
        <v>0</v>
      </c>
      <c r="H10" s="45">
        <v>0</v>
      </c>
      <c r="I10" s="43">
        <v>481.6400000000001</v>
      </c>
      <c r="J10" s="45">
        <v>0</v>
      </c>
      <c r="K10" s="92">
        <f t="shared" si="0"/>
        <v>14290.85</v>
      </c>
      <c r="M10" s="2">
        <v>1932.53</v>
      </c>
      <c r="N10" s="1">
        <v>0</v>
      </c>
      <c r="O10" s="2">
        <f t="shared" si="1"/>
        <v>1932.53</v>
      </c>
      <c r="P10" s="2">
        <f t="shared" si="2"/>
        <v>1450.8899999999999</v>
      </c>
      <c r="S10" s="2">
        <v>0</v>
      </c>
      <c r="T10" s="1">
        <v>0</v>
      </c>
    </row>
    <row r="11" spans="1:20" ht="12">
      <c r="A11" s="17" t="s">
        <v>17</v>
      </c>
      <c r="B11" s="18" t="s">
        <v>18</v>
      </c>
      <c r="C11" s="43">
        <v>14727.6</v>
      </c>
      <c r="D11" s="43"/>
      <c r="E11" s="43">
        <v>158.5</v>
      </c>
      <c r="F11" s="45">
        <v>0</v>
      </c>
      <c r="G11" s="91">
        <f t="shared" si="3"/>
        <v>0</v>
      </c>
      <c r="H11" s="45">
        <v>0</v>
      </c>
      <c r="I11" s="43">
        <v>0</v>
      </c>
      <c r="J11" s="45">
        <v>0</v>
      </c>
      <c r="K11" s="92">
        <f t="shared" si="0"/>
        <v>14886.1</v>
      </c>
      <c r="M11" s="2">
        <v>387.45</v>
      </c>
      <c r="N11" s="1">
        <v>0</v>
      </c>
      <c r="O11" s="2">
        <f t="shared" si="1"/>
        <v>387.45</v>
      </c>
      <c r="P11" s="2">
        <f t="shared" si="2"/>
        <v>387.45</v>
      </c>
      <c r="S11" s="2">
        <v>0</v>
      </c>
      <c r="T11" s="1">
        <v>0</v>
      </c>
    </row>
    <row r="12" spans="1:20" ht="12">
      <c r="A12" s="17" t="s">
        <v>19</v>
      </c>
      <c r="B12" s="18" t="s">
        <v>20</v>
      </c>
      <c r="C12" s="43">
        <v>9865.96</v>
      </c>
      <c r="D12" s="43"/>
      <c r="E12" s="43">
        <v>230.83</v>
      </c>
      <c r="F12" s="45">
        <v>252</v>
      </c>
      <c r="G12" s="91">
        <f t="shared" si="3"/>
        <v>0</v>
      </c>
      <c r="H12" s="45">
        <v>0</v>
      </c>
      <c r="I12" s="43">
        <v>6092.789999999999</v>
      </c>
      <c r="J12" s="45">
        <v>22.88000000000011</v>
      </c>
      <c r="K12" s="92">
        <f t="shared" si="0"/>
        <v>16464.46</v>
      </c>
      <c r="M12" s="2">
        <v>3403.58</v>
      </c>
      <c r="N12" s="1">
        <v>0</v>
      </c>
      <c r="O12" s="2">
        <f t="shared" si="1"/>
        <v>3403.58</v>
      </c>
      <c r="P12" s="2">
        <f t="shared" si="2"/>
        <v>-2689.209999999999</v>
      </c>
      <c r="S12" s="2">
        <v>0</v>
      </c>
      <c r="T12" s="1">
        <v>0</v>
      </c>
    </row>
    <row r="13" spans="1:20" ht="12">
      <c r="A13" s="17" t="s">
        <v>21</v>
      </c>
      <c r="B13" s="18" t="s">
        <v>22</v>
      </c>
      <c r="C13" s="43">
        <v>10953.08</v>
      </c>
      <c r="D13" s="43"/>
      <c r="E13" s="43">
        <v>128.57999999999998</v>
      </c>
      <c r="F13" s="45">
        <v>2762.78</v>
      </c>
      <c r="G13" s="91">
        <f t="shared" si="3"/>
        <v>68.73</v>
      </c>
      <c r="H13" s="45">
        <v>0</v>
      </c>
      <c r="I13" s="43">
        <v>961.25</v>
      </c>
      <c r="J13" s="45">
        <v>120.33</v>
      </c>
      <c r="K13" s="92">
        <f t="shared" si="0"/>
        <v>14994.75</v>
      </c>
      <c r="M13" s="2">
        <v>792.95</v>
      </c>
      <c r="N13" s="1">
        <v>0</v>
      </c>
      <c r="O13" s="2">
        <f t="shared" si="1"/>
        <v>792.95</v>
      </c>
      <c r="P13" s="2">
        <f t="shared" si="2"/>
        <v>-168.29999999999995</v>
      </c>
      <c r="S13" s="2">
        <v>0</v>
      </c>
      <c r="T13" s="1">
        <v>68.73</v>
      </c>
    </row>
    <row r="14" spans="1:20" ht="12">
      <c r="A14" s="17" t="s">
        <v>23</v>
      </c>
      <c r="B14" s="18" t="s">
        <v>24</v>
      </c>
      <c r="C14" s="43">
        <v>55133.55</v>
      </c>
      <c r="D14" s="43"/>
      <c r="E14" s="43">
        <v>1374.4499999999998</v>
      </c>
      <c r="F14" s="45">
        <v>2019.72</v>
      </c>
      <c r="G14" s="91">
        <f t="shared" si="3"/>
        <v>0</v>
      </c>
      <c r="H14" s="45">
        <v>0</v>
      </c>
      <c r="I14" s="43">
        <v>41526.59000000002</v>
      </c>
      <c r="J14" s="45">
        <v>51654.41</v>
      </c>
      <c r="K14" s="92">
        <f t="shared" si="0"/>
        <v>151708.72000000003</v>
      </c>
      <c r="M14" s="2">
        <v>94596.46</v>
      </c>
      <c r="N14" s="1">
        <v>0</v>
      </c>
      <c r="O14" s="2">
        <f t="shared" si="1"/>
        <v>94596.46</v>
      </c>
      <c r="P14" s="2">
        <f t="shared" si="2"/>
        <v>53069.86999999999</v>
      </c>
      <c r="S14" s="2">
        <v>0</v>
      </c>
      <c r="T14" s="1">
        <v>0</v>
      </c>
    </row>
    <row r="15" spans="1:20" ht="12">
      <c r="A15" s="17" t="s">
        <v>25</v>
      </c>
      <c r="B15" s="18" t="s">
        <v>26</v>
      </c>
      <c r="C15" s="43">
        <v>32198.48</v>
      </c>
      <c r="D15" s="43"/>
      <c r="E15" s="43">
        <v>898.9099999999999</v>
      </c>
      <c r="F15" s="45">
        <v>320.74</v>
      </c>
      <c r="G15" s="91">
        <f t="shared" si="3"/>
        <v>0</v>
      </c>
      <c r="H15" s="45">
        <v>0</v>
      </c>
      <c r="I15" s="43">
        <v>3746.0999999999995</v>
      </c>
      <c r="J15" s="45">
        <v>0</v>
      </c>
      <c r="K15" s="92">
        <f t="shared" si="0"/>
        <v>37164.229999999996</v>
      </c>
      <c r="M15" s="2">
        <v>2517.33</v>
      </c>
      <c r="N15" s="1">
        <v>0</v>
      </c>
      <c r="O15" s="2">
        <f t="shared" si="1"/>
        <v>2517.33</v>
      </c>
      <c r="P15" s="2">
        <f t="shared" si="2"/>
        <v>-1228.7699999999995</v>
      </c>
      <c r="S15" s="2">
        <v>0</v>
      </c>
      <c r="T15" s="1">
        <v>0</v>
      </c>
    </row>
    <row r="16" spans="1:20" ht="12">
      <c r="A16" s="17" t="s">
        <v>27</v>
      </c>
      <c r="B16" s="18" t="s">
        <v>28</v>
      </c>
      <c r="C16" s="43">
        <v>8858.98</v>
      </c>
      <c r="D16" s="43"/>
      <c r="E16" s="43">
        <v>125.12</v>
      </c>
      <c r="F16" s="45">
        <v>3609.15</v>
      </c>
      <c r="G16" s="91">
        <f t="shared" si="3"/>
        <v>130.36</v>
      </c>
      <c r="H16" s="45">
        <v>162.95</v>
      </c>
      <c r="I16" s="43">
        <v>5303.849999999999</v>
      </c>
      <c r="J16" s="45">
        <v>9132.5</v>
      </c>
      <c r="K16" s="92">
        <f t="shared" si="0"/>
        <v>27322.91</v>
      </c>
      <c r="M16" s="2">
        <v>8085.15</v>
      </c>
      <c r="N16" s="1">
        <v>0</v>
      </c>
      <c r="O16" s="2">
        <f t="shared" si="1"/>
        <v>8085.15</v>
      </c>
      <c r="P16" s="2">
        <f t="shared" si="2"/>
        <v>2781.3</v>
      </c>
      <c r="S16" s="2">
        <v>130.36</v>
      </c>
      <c r="T16" s="1">
        <v>0</v>
      </c>
    </row>
    <row r="17" spans="1:20" ht="12">
      <c r="A17" s="17" t="s">
        <v>29</v>
      </c>
      <c r="B17" s="18" t="s">
        <v>30</v>
      </c>
      <c r="C17" s="43">
        <v>42847.27</v>
      </c>
      <c r="D17" s="43"/>
      <c r="E17" s="43">
        <v>3634.1800000000017</v>
      </c>
      <c r="F17" s="45">
        <v>3799.03</v>
      </c>
      <c r="G17" s="91">
        <f t="shared" si="3"/>
        <v>1092.27</v>
      </c>
      <c r="H17" s="45">
        <v>762.88</v>
      </c>
      <c r="I17" s="43">
        <v>2552.6699999999996</v>
      </c>
      <c r="J17" s="45">
        <v>13398.69</v>
      </c>
      <c r="K17" s="92">
        <f t="shared" si="0"/>
        <v>68086.98999999999</v>
      </c>
      <c r="M17" s="2">
        <v>23925.56</v>
      </c>
      <c r="N17" s="1">
        <v>0</v>
      </c>
      <c r="O17" s="2">
        <f t="shared" si="1"/>
        <v>23925.56</v>
      </c>
      <c r="P17" s="2">
        <f t="shared" si="2"/>
        <v>21372.890000000003</v>
      </c>
      <c r="S17" s="2">
        <v>610.28</v>
      </c>
      <c r="T17" s="1">
        <v>481.99</v>
      </c>
    </row>
    <row r="18" spans="1:20" ht="12">
      <c r="A18" s="17" t="s">
        <v>31</v>
      </c>
      <c r="B18" s="18" t="s">
        <v>32</v>
      </c>
      <c r="C18" s="43">
        <v>24365.68</v>
      </c>
      <c r="D18" s="43"/>
      <c r="E18" s="43">
        <v>446.52999999999986</v>
      </c>
      <c r="F18" s="43">
        <v>3844.65</v>
      </c>
      <c r="G18" s="91">
        <f t="shared" si="3"/>
        <v>68.73</v>
      </c>
      <c r="H18" s="43">
        <v>0</v>
      </c>
      <c r="I18" s="43">
        <v>1664.8300000000002</v>
      </c>
      <c r="J18" s="43">
        <v>5823</v>
      </c>
      <c r="K18" s="92">
        <f t="shared" si="0"/>
        <v>36213.42</v>
      </c>
      <c r="M18" s="2">
        <v>8647.61</v>
      </c>
      <c r="N18" s="1">
        <v>0</v>
      </c>
      <c r="O18" s="2">
        <f t="shared" si="1"/>
        <v>8647.61</v>
      </c>
      <c r="P18" s="2">
        <f t="shared" si="2"/>
        <v>6982.780000000001</v>
      </c>
      <c r="S18" s="2">
        <v>0</v>
      </c>
      <c r="T18" s="1">
        <v>68.73</v>
      </c>
    </row>
    <row r="19" spans="1:20" ht="12">
      <c r="A19" s="17" t="s">
        <v>35</v>
      </c>
      <c r="B19" s="18" t="s">
        <v>36</v>
      </c>
      <c r="C19" s="43">
        <v>85934.58</v>
      </c>
      <c r="D19" s="43"/>
      <c r="E19" s="43">
        <v>748.6100000000001</v>
      </c>
      <c r="F19" s="45">
        <v>2831.54</v>
      </c>
      <c r="G19" s="91">
        <f t="shared" si="3"/>
        <v>241.16</v>
      </c>
      <c r="H19" s="45">
        <v>0</v>
      </c>
      <c r="I19" s="43">
        <v>9492.119999999999</v>
      </c>
      <c r="J19" s="45">
        <v>23481.16</v>
      </c>
      <c r="K19" s="92">
        <f t="shared" si="0"/>
        <v>122729.17</v>
      </c>
      <c r="M19" s="2">
        <v>49540.15</v>
      </c>
      <c r="N19" s="1">
        <v>0</v>
      </c>
      <c r="O19" s="2">
        <f t="shared" si="1"/>
        <v>49540.15</v>
      </c>
      <c r="P19" s="2">
        <f t="shared" si="2"/>
        <v>40048.03</v>
      </c>
      <c r="S19" s="2">
        <v>0</v>
      </c>
      <c r="T19" s="1">
        <v>241.16</v>
      </c>
    </row>
    <row r="20" spans="1:20" ht="12">
      <c r="A20" s="17" t="s">
        <v>37</v>
      </c>
      <c r="B20" s="18" t="s">
        <v>38</v>
      </c>
      <c r="C20" s="43">
        <v>97425.87</v>
      </c>
      <c r="D20" s="43"/>
      <c r="E20" s="43">
        <v>2564.3799999999987</v>
      </c>
      <c r="F20" s="45">
        <v>6031.22</v>
      </c>
      <c r="G20" s="91">
        <f t="shared" si="3"/>
        <v>345.66</v>
      </c>
      <c r="H20" s="45">
        <v>140.68</v>
      </c>
      <c r="I20" s="43">
        <v>35630.6</v>
      </c>
      <c r="J20" s="45">
        <v>57928.47</v>
      </c>
      <c r="K20" s="92">
        <f t="shared" si="0"/>
        <v>200066.88</v>
      </c>
      <c r="M20" s="2">
        <v>79281.38</v>
      </c>
      <c r="N20" s="1">
        <v>0</v>
      </c>
      <c r="O20" s="2">
        <f t="shared" si="1"/>
        <v>79281.38</v>
      </c>
      <c r="P20" s="2">
        <f t="shared" si="2"/>
        <v>43650.780000000006</v>
      </c>
      <c r="S20" s="2">
        <v>112.54</v>
      </c>
      <c r="T20" s="1">
        <v>233.12</v>
      </c>
    </row>
    <row r="21" spans="1:20" ht="12">
      <c r="A21" s="17" t="s">
        <v>39</v>
      </c>
      <c r="B21" s="18" t="s">
        <v>40</v>
      </c>
      <c r="C21" s="43">
        <v>806709.63</v>
      </c>
      <c r="D21" s="43"/>
      <c r="E21" s="43">
        <v>32765.019999999993</v>
      </c>
      <c r="F21" s="45">
        <v>159712.22</v>
      </c>
      <c r="G21" s="91">
        <f t="shared" si="3"/>
        <v>10772.619999999999</v>
      </c>
      <c r="H21" s="45">
        <v>8248.58</v>
      </c>
      <c r="I21" s="43">
        <v>634193.4000000018</v>
      </c>
      <c r="J21" s="45">
        <f>1190695.04+4</f>
        <v>1190699.04</v>
      </c>
      <c r="K21" s="92">
        <f t="shared" si="0"/>
        <v>2843100.5100000016</v>
      </c>
      <c r="L21" s="2">
        <v>2196.4</v>
      </c>
      <c r="M21" s="2">
        <v>1620523.09</v>
      </c>
      <c r="N21" s="1">
        <v>189862.82720000052</v>
      </c>
      <c r="O21" s="2">
        <f t="shared" si="1"/>
        <v>1810385.9172000005</v>
      </c>
      <c r="P21" s="2">
        <f t="shared" si="2"/>
        <v>1176192.5171999987</v>
      </c>
      <c r="S21" s="2">
        <v>7270.96</v>
      </c>
      <c r="T21" s="1">
        <v>3501.66</v>
      </c>
    </row>
    <row r="22" spans="1:20" ht="12">
      <c r="A22" s="17" t="s">
        <v>41</v>
      </c>
      <c r="B22" s="18" t="s">
        <v>42</v>
      </c>
      <c r="C22" s="43">
        <v>0</v>
      </c>
      <c r="D22" s="43"/>
      <c r="E22" s="43">
        <v>0</v>
      </c>
      <c r="F22" s="45">
        <v>0</v>
      </c>
      <c r="G22" s="91">
        <f t="shared" si="3"/>
        <v>0</v>
      </c>
      <c r="H22" s="45">
        <v>0</v>
      </c>
      <c r="I22" s="43">
        <v>0</v>
      </c>
      <c r="J22" s="45">
        <v>0</v>
      </c>
      <c r="K22" s="92">
        <f t="shared" si="0"/>
        <v>0</v>
      </c>
      <c r="M22" s="2">
        <v>0</v>
      </c>
      <c r="N22" s="1">
        <v>0</v>
      </c>
      <c r="O22" s="2">
        <f t="shared" si="1"/>
        <v>0</v>
      </c>
      <c r="P22" s="2">
        <f t="shared" si="2"/>
        <v>0</v>
      </c>
      <c r="S22" s="2">
        <v>0</v>
      </c>
      <c r="T22" s="1">
        <v>0</v>
      </c>
    </row>
    <row r="23" spans="1:20" ht="12">
      <c r="A23" s="17" t="s">
        <v>43</v>
      </c>
      <c r="B23" s="18" t="s">
        <v>44</v>
      </c>
      <c r="C23" s="43">
        <v>45803.03</v>
      </c>
      <c r="D23" s="43"/>
      <c r="E23" s="43">
        <v>6190.839999999987</v>
      </c>
      <c r="F23" s="45">
        <v>5909.44</v>
      </c>
      <c r="G23" s="91">
        <f t="shared" si="3"/>
        <v>2392.21</v>
      </c>
      <c r="H23" s="45">
        <v>1551.41</v>
      </c>
      <c r="I23" s="43">
        <v>6924.37</v>
      </c>
      <c r="J23" s="45">
        <v>1732.35</v>
      </c>
      <c r="K23" s="92">
        <f t="shared" si="0"/>
        <v>70503.65</v>
      </c>
      <c r="M23" s="2">
        <v>10829.46</v>
      </c>
      <c r="N23" s="1">
        <v>0</v>
      </c>
      <c r="O23" s="2">
        <f t="shared" si="1"/>
        <v>10829.46</v>
      </c>
      <c r="P23" s="2">
        <f t="shared" si="2"/>
        <v>3905.0899999999992</v>
      </c>
      <c r="S23" s="2">
        <v>1241.13</v>
      </c>
      <c r="T23" s="1">
        <v>1151.08</v>
      </c>
    </row>
    <row r="24" spans="1:20" ht="12">
      <c r="A24" s="17" t="s">
        <v>45</v>
      </c>
      <c r="B24" s="18" t="s">
        <v>46</v>
      </c>
      <c r="C24" s="43">
        <v>18446.96</v>
      </c>
      <c r="D24" s="43"/>
      <c r="E24" s="43">
        <v>1886.0400000000002</v>
      </c>
      <c r="F24" s="45">
        <v>2745.73</v>
      </c>
      <c r="G24" s="91">
        <f t="shared" si="3"/>
        <v>120.58</v>
      </c>
      <c r="H24" s="45">
        <v>150.73</v>
      </c>
      <c r="I24" s="43">
        <v>2113.31</v>
      </c>
      <c r="J24" s="45">
        <v>0</v>
      </c>
      <c r="K24" s="92">
        <f t="shared" si="0"/>
        <v>25463.350000000002</v>
      </c>
      <c r="M24" s="2">
        <v>1192.5</v>
      </c>
      <c r="N24" s="1">
        <v>0</v>
      </c>
      <c r="O24" s="2">
        <f t="shared" si="1"/>
        <v>1192.5</v>
      </c>
      <c r="P24" s="2">
        <f t="shared" si="2"/>
        <v>-920.81</v>
      </c>
      <c r="S24" s="2">
        <v>120.58</v>
      </c>
      <c r="T24" s="1">
        <v>0</v>
      </c>
    </row>
    <row r="25" spans="1:20" ht="12">
      <c r="A25" s="17" t="s">
        <v>47</v>
      </c>
      <c r="B25" s="18" t="s">
        <v>48</v>
      </c>
      <c r="C25" s="43">
        <v>20250.28</v>
      </c>
      <c r="D25" s="43"/>
      <c r="E25" s="43">
        <v>3049.9899999999993</v>
      </c>
      <c r="F25" s="45">
        <v>638.59</v>
      </c>
      <c r="G25" s="91">
        <f t="shared" si="3"/>
        <v>256.58</v>
      </c>
      <c r="H25" s="45">
        <v>160.37</v>
      </c>
      <c r="I25" s="43">
        <v>2675.2000000000003</v>
      </c>
      <c r="J25" s="45">
        <v>3268.2</v>
      </c>
      <c r="K25" s="92">
        <f t="shared" si="0"/>
        <v>30299.21</v>
      </c>
      <c r="M25" s="2">
        <v>4303.97</v>
      </c>
      <c r="N25" s="1">
        <v>0</v>
      </c>
      <c r="O25" s="2">
        <f t="shared" si="1"/>
        <v>4303.97</v>
      </c>
      <c r="P25" s="2">
        <f t="shared" si="2"/>
        <v>1628.77</v>
      </c>
      <c r="S25" s="2">
        <v>128.29</v>
      </c>
      <c r="T25" s="1">
        <v>128.29</v>
      </c>
    </row>
    <row r="26" spans="1:20" ht="12">
      <c r="A26" s="17" t="s">
        <v>49</v>
      </c>
      <c r="B26" s="18" t="s">
        <v>50</v>
      </c>
      <c r="C26" s="43">
        <v>12551.99</v>
      </c>
      <c r="D26" s="43"/>
      <c r="E26" s="43">
        <v>249.2</v>
      </c>
      <c r="F26" s="45">
        <v>827.41</v>
      </c>
      <c r="G26" s="91">
        <f t="shared" si="3"/>
        <v>0</v>
      </c>
      <c r="H26" s="45">
        <v>0</v>
      </c>
      <c r="I26" s="43">
        <v>1333.82</v>
      </c>
      <c r="J26" s="45">
        <v>0</v>
      </c>
      <c r="K26" s="92">
        <f t="shared" si="0"/>
        <v>14962.42</v>
      </c>
      <c r="M26" s="2">
        <v>2642.41</v>
      </c>
      <c r="N26" s="1">
        <v>0</v>
      </c>
      <c r="O26" s="2">
        <f t="shared" si="1"/>
        <v>2642.41</v>
      </c>
      <c r="P26" s="2">
        <f t="shared" si="2"/>
        <v>1308.59</v>
      </c>
      <c r="S26" s="2">
        <v>0</v>
      </c>
      <c r="T26" s="1">
        <v>0</v>
      </c>
    </row>
    <row r="27" spans="1:20" ht="12">
      <c r="A27" s="17" t="s">
        <v>51</v>
      </c>
      <c r="B27" s="18" t="s">
        <v>52</v>
      </c>
      <c r="C27" s="43">
        <v>14379.93</v>
      </c>
      <c r="D27" s="43"/>
      <c r="E27" s="43">
        <v>600.0999999999998</v>
      </c>
      <c r="F27" s="43">
        <v>631.83</v>
      </c>
      <c r="G27" s="91">
        <f t="shared" si="3"/>
        <v>0</v>
      </c>
      <c r="H27" s="43">
        <v>0</v>
      </c>
      <c r="I27" s="43">
        <v>8791.11</v>
      </c>
      <c r="J27" s="43">
        <v>3591.14</v>
      </c>
      <c r="K27" s="92">
        <f t="shared" si="0"/>
        <v>27994.11</v>
      </c>
      <c r="M27" s="2">
        <v>13965.46</v>
      </c>
      <c r="N27" s="1">
        <v>0</v>
      </c>
      <c r="O27" s="2">
        <f t="shared" si="1"/>
        <v>13965.46</v>
      </c>
      <c r="P27" s="2">
        <f t="shared" si="2"/>
        <v>5174.3499999999985</v>
      </c>
      <c r="S27" s="2">
        <v>0</v>
      </c>
      <c r="T27" s="1">
        <v>0</v>
      </c>
    </row>
    <row r="28" spans="1:20" ht="12">
      <c r="A28" s="17" t="s">
        <v>53</v>
      </c>
      <c r="B28" s="18" t="s">
        <v>54</v>
      </c>
      <c r="C28" s="43">
        <v>0</v>
      </c>
      <c r="D28" s="43"/>
      <c r="E28" s="43">
        <v>0</v>
      </c>
      <c r="F28" s="45">
        <v>0</v>
      </c>
      <c r="G28" s="91">
        <f t="shared" si="3"/>
        <v>0</v>
      </c>
      <c r="H28" s="45">
        <v>0</v>
      </c>
      <c r="I28" s="43">
        <v>0</v>
      </c>
      <c r="J28" s="45">
        <v>0</v>
      </c>
      <c r="K28" s="92">
        <f t="shared" si="0"/>
        <v>0</v>
      </c>
      <c r="M28" s="2">
        <v>0</v>
      </c>
      <c r="N28" s="1">
        <v>0</v>
      </c>
      <c r="O28" s="2">
        <f t="shared" si="1"/>
        <v>0</v>
      </c>
      <c r="P28" s="2">
        <f t="shared" si="2"/>
        <v>0</v>
      </c>
      <c r="S28" s="2">
        <v>0</v>
      </c>
      <c r="T28" s="1">
        <v>0</v>
      </c>
    </row>
    <row r="29" spans="1:20" ht="12">
      <c r="A29" s="17" t="s">
        <v>55</v>
      </c>
      <c r="B29" s="18" t="s">
        <v>56</v>
      </c>
      <c r="C29" s="43">
        <v>68485.68</v>
      </c>
      <c r="D29" s="43"/>
      <c r="E29" s="43">
        <v>5967.639999999989</v>
      </c>
      <c r="F29" s="45">
        <v>5224.74</v>
      </c>
      <c r="G29" s="91">
        <f t="shared" si="3"/>
        <v>1185.47</v>
      </c>
      <c r="H29" s="45">
        <v>471.44</v>
      </c>
      <c r="I29" s="43">
        <v>33611.159999999974</v>
      </c>
      <c r="J29" s="45">
        <v>14941.36</v>
      </c>
      <c r="K29" s="92">
        <f t="shared" si="0"/>
        <v>129887.48999999996</v>
      </c>
      <c r="M29" s="2">
        <v>65141.83</v>
      </c>
      <c r="N29" s="1">
        <v>0</v>
      </c>
      <c r="O29" s="2">
        <f t="shared" si="1"/>
        <v>65141.83</v>
      </c>
      <c r="P29" s="2">
        <f t="shared" si="2"/>
        <v>31530.670000000027</v>
      </c>
      <c r="S29" s="2">
        <v>377.15</v>
      </c>
      <c r="T29" s="1">
        <v>808.32</v>
      </c>
    </row>
    <row r="30" spans="1:20" ht="12">
      <c r="A30" s="17" t="s">
        <v>57</v>
      </c>
      <c r="B30" s="18" t="s">
        <v>58</v>
      </c>
      <c r="C30" s="43">
        <v>104189.64</v>
      </c>
      <c r="D30" s="43"/>
      <c r="E30" s="43">
        <v>6057.559999999987</v>
      </c>
      <c r="F30" s="45">
        <v>9372.17</v>
      </c>
      <c r="G30" s="91">
        <f t="shared" si="3"/>
        <v>1084.09</v>
      </c>
      <c r="H30" s="45">
        <v>717.57</v>
      </c>
      <c r="I30" s="43">
        <v>31698.499999999975</v>
      </c>
      <c r="J30" s="45">
        <v>52270.51</v>
      </c>
      <c r="K30" s="92">
        <f t="shared" si="0"/>
        <v>205390.03999999998</v>
      </c>
      <c r="M30" s="2">
        <v>85235.42</v>
      </c>
      <c r="N30" s="1">
        <v>0</v>
      </c>
      <c r="O30" s="2">
        <f t="shared" si="1"/>
        <v>85235.42</v>
      </c>
      <c r="P30" s="2">
        <f t="shared" si="2"/>
        <v>53536.92000000003</v>
      </c>
      <c r="S30" s="2">
        <v>574.05</v>
      </c>
      <c r="T30" s="1">
        <v>510.04</v>
      </c>
    </row>
    <row r="31" spans="1:20" ht="12">
      <c r="A31" s="17" t="s">
        <v>61</v>
      </c>
      <c r="B31" s="18" t="s">
        <v>62</v>
      </c>
      <c r="C31" s="43">
        <v>50387.23</v>
      </c>
      <c r="D31" s="43"/>
      <c r="E31" s="43">
        <v>0</v>
      </c>
      <c r="F31" s="45">
        <v>3286.35</v>
      </c>
      <c r="G31" s="91">
        <f t="shared" si="3"/>
        <v>130.58</v>
      </c>
      <c r="H31" s="45">
        <v>0</v>
      </c>
      <c r="I31" s="43">
        <v>4310.2699999999995</v>
      </c>
      <c r="J31" s="45">
        <v>0</v>
      </c>
      <c r="K31" s="92">
        <f t="shared" si="0"/>
        <v>58114.43</v>
      </c>
      <c r="M31" s="2">
        <v>12139.4</v>
      </c>
      <c r="N31" s="1">
        <v>0</v>
      </c>
      <c r="O31" s="2">
        <f t="shared" si="1"/>
        <v>12139.4</v>
      </c>
      <c r="P31" s="2">
        <f t="shared" si="2"/>
        <v>7829.13</v>
      </c>
      <c r="S31" s="2">
        <v>0</v>
      </c>
      <c r="T31" s="1">
        <v>130.58</v>
      </c>
    </row>
    <row r="32" spans="1:20" ht="12">
      <c r="A32" s="17" t="s">
        <v>63</v>
      </c>
      <c r="B32" s="18" t="s">
        <v>64</v>
      </c>
      <c r="C32" s="43">
        <v>24545.04</v>
      </c>
      <c r="D32" s="43"/>
      <c r="E32" s="43">
        <v>4812.679999999995</v>
      </c>
      <c r="F32" s="45">
        <v>1656.19</v>
      </c>
      <c r="G32" s="91">
        <f t="shared" si="3"/>
        <v>1684.6</v>
      </c>
      <c r="H32" s="45">
        <v>1172.52</v>
      </c>
      <c r="I32" s="43">
        <v>3533.1099999999997</v>
      </c>
      <c r="J32" s="45">
        <v>0</v>
      </c>
      <c r="K32" s="92">
        <f t="shared" si="0"/>
        <v>37404.13999999999</v>
      </c>
      <c r="M32" s="2">
        <v>4158.81</v>
      </c>
      <c r="N32" s="1">
        <v>0</v>
      </c>
      <c r="O32" s="2">
        <f t="shared" si="1"/>
        <v>4158.81</v>
      </c>
      <c r="P32" s="2">
        <f t="shared" si="2"/>
        <v>625.7000000000007</v>
      </c>
      <c r="S32" s="2">
        <v>937.99</v>
      </c>
      <c r="T32" s="1">
        <v>746.61</v>
      </c>
    </row>
    <row r="33" spans="1:20" ht="12">
      <c r="A33" s="17" t="s">
        <v>65</v>
      </c>
      <c r="B33" s="18" t="s">
        <v>66</v>
      </c>
      <c r="C33" s="43">
        <v>213024.72</v>
      </c>
      <c r="D33" s="43"/>
      <c r="E33" s="43">
        <v>13637.739999999993</v>
      </c>
      <c r="F33" s="45">
        <v>21572.3</v>
      </c>
      <c r="G33" s="91">
        <f t="shared" si="3"/>
        <v>2001.6100000000001</v>
      </c>
      <c r="H33" s="45">
        <v>999.45</v>
      </c>
      <c r="I33" s="43">
        <v>328449.0200000005</v>
      </c>
      <c r="J33" s="45">
        <v>492867.96999999916</v>
      </c>
      <c r="K33" s="92">
        <f t="shared" si="0"/>
        <v>1072552.8099999996</v>
      </c>
      <c r="M33" s="2">
        <v>680105.410000002</v>
      </c>
      <c r="N33" s="1">
        <v>110844.23739999988</v>
      </c>
      <c r="O33" s="2">
        <f t="shared" si="1"/>
        <v>790949.6474000019</v>
      </c>
      <c r="P33" s="2">
        <f t="shared" si="2"/>
        <v>462500.6274000014</v>
      </c>
      <c r="S33" s="2">
        <v>799.58</v>
      </c>
      <c r="T33" s="1">
        <v>1202.03</v>
      </c>
    </row>
    <row r="34" spans="1:20" ht="12">
      <c r="A34" s="17" t="s">
        <v>67</v>
      </c>
      <c r="B34" s="18" t="s">
        <v>68</v>
      </c>
      <c r="C34" s="43">
        <v>3586.73</v>
      </c>
      <c r="D34" s="43"/>
      <c r="E34" s="43">
        <v>45.239999999999995</v>
      </c>
      <c r="F34" s="45">
        <v>599.46</v>
      </c>
      <c r="G34" s="91">
        <f t="shared" si="3"/>
        <v>0</v>
      </c>
      <c r="H34" s="45">
        <v>0</v>
      </c>
      <c r="I34" s="43">
        <v>1043.5</v>
      </c>
      <c r="J34" s="45">
        <v>1048.1</v>
      </c>
      <c r="K34" s="92">
        <f t="shared" si="0"/>
        <v>6323.030000000001</v>
      </c>
      <c r="M34" s="2">
        <v>563.96</v>
      </c>
      <c r="N34" s="1">
        <v>0</v>
      </c>
      <c r="O34" s="2">
        <f t="shared" si="1"/>
        <v>563.96</v>
      </c>
      <c r="P34" s="2">
        <f t="shared" si="2"/>
        <v>-479.53999999999996</v>
      </c>
      <c r="S34" s="2">
        <v>0</v>
      </c>
      <c r="T34" s="1">
        <v>0</v>
      </c>
    </row>
    <row r="35" spans="1:20" ht="12">
      <c r="A35" s="17" t="s">
        <v>69</v>
      </c>
      <c r="B35" s="18" t="s">
        <v>70</v>
      </c>
      <c r="C35" s="43">
        <v>48604.98</v>
      </c>
      <c r="D35" s="43"/>
      <c r="E35" s="43">
        <v>1592.0800000000002</v>
      </c>
      <c r="F35" s="45">
        <v>2841.28</v>
      </c>
      <c r="G35" s="91">
        <f t="shared" si="3"/>
        <v>0</v>
      </c>
      <c r="H35" s="45">
        <v>0</v>
      </c>
      <c r="I35" s="43">
        <v>15330.600000000002</v>
      </c>
      <c r="J35" s="45">
        <v>26847.47</v>
      </c>
      <c r="K35" s="92">
        <f t="shared" si="0"/>
        <v>95216.41</v>
      </c>
      <c r="M35" s="2">
        <v>35325.74</v>
      </c>
      <c r="N35" s="1">
        <v>0</v>
      </c>
      <c r="O35" s="2">
        <f t="shared" si="1"/>
        <v>35325.74</v>
      </c>
      <c r="P35" s="2">
        <f t="shared" si="2"/>
        <v>19995.139999999996</v>
      </c>
      <c r="S35" s="2">
        <v>0</v>
      </c>
      <c r="T35" s="1">
        <v>0</v>
      </c>
    </row>
    <row r="36" spans="1:20" ht="12">
      <c r="A36" s="17" t="s">
        <v>71</v>
      </c>
      <c r="B36" s="18" t="s">
        <v>72</v>
      </c>
      <c r="C36" s="43">
        <v>111910.28</v>
      </c>
      <c r="D36" s="43"/>
      <c r="E36" s="43">
        <v>12471.059999999978</v>
      </c>
      <c r="F36" s="45">
        <v>5076.05</v>
      </c>
      <c r="G36" s="91">
        <f t="shared" si="3"/>
        <v>1027.77</v>
      </c>
      <c r="H36" s="45">
        <v>486.8</v>
      </c>
      <c r="I36" s="43">
        <v>13370.669999999978</v>
      </c>
      <c r="J36" s="45">
        <v>10311.24</v>
      </c>
      <c r="K36" s="92">
        <f t="shared" si="0"/>
        <v>154653.86999999997</v>
      </c>
      <c r="M36" s="2">
        <v>22987</v>
      </c>
      <c r="N36" s="1">
        <v>0</v>
      </c>
      <c r="O36" s="2">
        <f t="shared" si="1"/>
        <v>22987</v>
      </c>
      <c r="P36" s="2">
        <f t="shared" si="2"/>
        <v>9616.330000000022</v>
      </c>
      <c r="S36" s="2">
        <v>389.45</v>
      </c>
      <c r="T36" s="1">
        <v>638.32</v>
      </c>
    </row>
    <row r="37" spans="1:20" ht="12">
      <c r="A37" s="17" t="s">
        <v>73</v>
      </c>
      <c r="B37" s="18" t="s">
        <v>74</v>
      </c>
      <c r="C37" s="43">
        <v>41214.27</v>
      </c>
      <c r="D37" s="43"/>
      <c r="E37" s="43">
        <v>2573.3899999999985</v>
      </c>
      <c r="F37" s="45">
        <v>6538.78</v>
      </c>
      <c r="G37" s="91">
        <f t="shared" si="3"/>
        <v>610.61</v>
      </c>
      <c r="H37" s="45">
        <v>301.46</v>
      </c>
      <c r="I37" s="43">
        <v>18305.429999999993</v>
      </c>
      <c r="J37" s="45">
        <v>16720.8</v>
      </c>
      <c r="K37" s="92">
        <f t="shared" si="0"/>
        <v>86264.73999999999</v>
      </c>
      <c r="M37" s="2">
        <v>38824.76</v>
      </c>
      <c r="N37" s="1">
        <v>0</v>
      </c>
      <c r="O37" s="2">
        <f aca="true" t="shared" si="4" ref="O37:O68">M37+N37</f>
        <v>38824.76</v>
      </c>
      <c r="P37" s="2">
        <f aca="true" t="shared" si="5" ref="P37:P68">O37-I37</f>
        <v>20519.33000000001</v>
      </c>
      <c r="S37" s="2">
        <v>241.16</v>
      </c>
      <c r="T37" s="1">
        <v>369.45</v>
      </c>
    </row>
    <row r="38" spans="1:20" ht="12">
      <c r="A38" s="17" t="s">
        <v>75</v>
      </c>
      <c r="B38" s="18" t="s">
        <v>76</v>
      </c>
      <c r="C38" s="43">
        <v>27481.73</v>
      </c>
      <c r="D38" s="43"/>
      <c r="E38" s="43">
        <v>2949.01</v>
      </c>
      <c r="F38" s="45">
        <v>900.5</v>
      </c>
      <c r="G38" s="91">
        <f t="shared" si="3"/>
        <v>256.58</v>
      </c>
      <c r="H38" s="45">
        <v>160.37</v>
      </c>
      <c r="I38" s="43">
        <v>1443.6400000000003</v>
      </c>
      <c r="J38" s="45">
        <v>0</v>
      </c>
      <c r="K38" s="92">
        <f t="shared" si="0"/>
        <v>33191.83</v>
      </c>
      <c r="M38" s="2">
        <v>1706.19</v>
      </c>
      <c r="N38" s="1">
        <v>0</v>
      </c>
      <c r="O38" s="2">
        <f t="shared" si="4"/>
        <v>1706.19</v>
      </c>
      <c r="P38" s="2">
        <f t="shared" si="5"/>
        <v>262.5499999999997</v>
      </c>
      <c r="S38" s="2">
        <v>128.29</v>
      </c>
      <c r="T38" s="1">
        <v>128.29</v>
      </c>
    </row>
    <row r="39" spans="1:20" ht="12">
      <c r="A39" s="17" t="s">
        <v>77</v>
      </c>
      <c r="B39" s="18" t="s">
        <v>78</v>
      </c>
      <c r="C39" s="43">
        <v>47752.6</v>
      </c>
      <c r="D39" s="43"/>
      <c r="E39" s="43">
        <v>2962.9099999999994</v>
      </c>
      <c r="F39" s="45">
        <v>4044.56</v>
      </c>
      <c r="G39" s="91">
        <f t="shared" si="3"/>
        <v>626.03</v>
      </c>
      <c r="H39" s="45">
        <v>311.1</v>
      </c>
      <c r="I39" s="43">
        <v>20046.679999999993</v>
      </c>
      <c r="J39" s="45">
        <v>15095.12</v>
      </c>
      <c r="K39" s="92">
        <f t="shared" si="0"/>
        <v>90838.99999999997</v>
      </c>
      <c r="M39" s="2">
        <v>40669</v>
      </c>
      <c r="N39" s="1">
        <v>0</v>
      </c>
      <c r="O39" s="2">
        <f t="shared" si="4"/>
        <v>40669</v>
      </c>
      <c r="P39" s="2">
        <f t="shared" si="5"/>
        <v>20622.320000000007</v>
      </c>
      <c r="S39" s="2">
        <v>248.87</v>
      </c>
      <c r="T39" s="1">
        <v>377.16</v>
      </c>
    </row>
    <row r="40" spans="1:20" ht="12">
      <c r="A40" s="17" t="s">
        <v>79</v>
      </c>
      <c r="B40" s="18" t="s">
        <v>80</v>
      </c>
      <c r="C40" s="43">
        <v>17140.05</v>
      </c>
      <c r="D40" s="43"/>
      <c r="E40" s="43">
        <v>2104.7500000000005</v>
      </c>
      <c r="F40" s="45">
        <v>1456.2</v>
      </c>
      <c r="G40" s="91">
        <f t="shared" si="3"/>
        <v>755.46</v>
      </c>
      <c r="H40" s="45">
        <v>531.96</v>
      </c>
      <c r="I40" s="43">
        <v>1477.9400000000003</v>
      </c>
      <c r="J40" s="45">
        <v>0</v>
      </c>
      <c r="K40" s="92">
        <f t="shared" si="0"/>
        <v>23466.359999999997</v>
      </c>
      <c r="M40" s="2">
        <v>1904.67</v>
      </c>
      <c r="N40" s="1">
        <v>0</v>
      </c>
      <c r="O40" s="2">
        <f t="shared" si="4"/>
        <v>1904.67</v>
      </c>
      <c r="P40" s="2">
        <f t="shared" si="5"/>
        <v>426.7299999999998</v>
      </c>
      <c r="S40" s="2">
        <v>425.56</v>
      </c>
      <c r="T40" s="1">
        <v>329.9</v>
      </c>
    </row>
    <row r="41" spans="1:20" ht="12">
      <c r="A41" s="17" t="s">
        <v>83</v>
      </c>
      <c r="B41" s="18" t="s">
        <v>84</v>
      </c>
      <c r="C41" s="43">
        <v>9616.36</v>
      </c>
      <c r="D41" s="43"/>
      <c r="E41" s="43">
        <v>1343.1799999999998</v>
      </c>
      <c r="F41" s="45">
        <v>1587.95</v>
      </c>
      <c r="G41" s="91">
        <f t="shared" si="3"/>
        <v>0</v>
      </c>
      <c r="H41" s="45">
        <v>0</v>
      </c>
      <c r="I41" s="43">
        <v>223.2</v>
      </c>
      <c r="J41" s="45">
        <v>0</v>
      </c>
      <c r="K41" s="92">
        <f t="shared" si="0"/>
        <v>12770.690000000002</v>
      </c>
      <c r="M41" s="2">
        <v>459.02</v>
      </c>
      <c r="N41" s="1">
        <v>0</v>
      </c>
      <c r="O41" s="2">
        <f t="shared" si="4"/>
        <v>459.02</v>
      </c>
      <c r="P41" s="2">
        <f t="shared" si="5"/>
        <v>235.82</v>
      </c>
      <c r="S41" s="2">
        <v>0</v>
      </c>
      <c r="T41" s="1">
        <v>0</v>
      </c>
    </row>
    <row r="42" spans="1:20" ht="12">
      <c r="A42" s="17" t="s">
        <v>85</v>
      </c>
      <c r="B42" s="18" t="s">
        <v>86</v>
      </c>
      <c r="C42" s="43">
        <v>3501.81</v>
      </c>
      <c r="D42" s="43"/>
      <c r="E42" s="43">
        <v>8.66</v>
      </c>
      <c r="F42" s="45">
        <v>0</v>
      </c>
      <c r="G42" s="91">
        <f t="shared" si="3"/>
        <v>0</v>
      </c>
      <c r="H42" s="45">
        <v>0</v>
      </c>
      <c r="I42" s="43">
        <v>0</v>
      </c>
      <c r="J42" s="45">
        <v>0</v>
      </c>
      <c r="K42" s="92">
        <f t="shared" si="0"/>
        <v>3510.47</v>
      </c>
      <c r="M42" s="2">
        <v>619.83</v>
      </c>
      <c r="N42" s="1">
        <v>0</v>
      </c>
      <c r="O42" s="2">
        <f t="shared" si="4"/>
        <v>619.83</v>
      </c>
      <c r="P42" s="2">
        <f t="shared" si="5"/>
        <v>619.83</v>
      </c>
      <c r="S42" s="2">
        <v>0</v>
      </c>
      <c r="T42" s="1">
        <v>0</v>
      </c>
    </row>
    <row r="43" spans="1:20" ht="12">
      <c r="A43" s="17" t="s">
        <v>87</v>
      </c>
      <c r="B43" s="18" t="s">
        <v>88</v>
      </c>
      <c r="C43" s="43">
        <v>3194.63</v>
      </c>
      <c r="D43" s="43"/>
      <c r="E43" s="43">
        <v>248.02000000000004</v>
      </c>
      <c r="F43" s="45">
        <v>0</v>
      </c>
      <c r="G43" s="91">
        <f t="shared" si="3"/>
        <v>0</v>
      </c>
      <c r="H43" s="45">
        <v>0</v>
      </c>
      <c r="I43" s="43">
        <v>8.91</v>
      </c>
      <c r="J43" s="45">
        <v>0</v>
      </c>
      <c r="K43" s="92">
        <f t="shared" si="0"/>
        <v>3451.56</v>
      </c>
      <c r="M43" s="2">
        <v>150.82</v>
      </c>
      <c r="N43" s="1">
        <v>0</v>
      </c>
      <c r="O43" s="2">
        <f t="shared" si="4"/>
        <v>150.82</v>
      </c>
      <c r="P43" s="2">
        <f t="shared" si="5"/>
        <v>141.91</v>
      </c>
      <c r="S43" s="2">
        <v>0</v>
      </c>
      <c r="T43" s="1">
        <v>0</v>
      </c>
    </row>
    <row r="44" spans="1:20" ht="12">
      <c r="A44" s="17" t="s">
        <v>89</v>
      </c>
      <c r="B44" s="18" t="s">
        <v>90</v>
      </c>
      <c r="C44" s="43">
        <v>0</v>
      </c>
      <c r="D44" s="43"/>
      <c r="E44" s="43">
        <v>0</v>
      </c>
      <c r="F44" s="45">
        <v>0</v>
      </c>
      <c r="G44" s="91">
        <f t="shared" si="3"/>
        <v>0</v>
      </c>
      <c r="H44" s="45">
        <v>0</v>
      </c>
      <c r="I44" s="43">
        <v>0</v>
      </c>
      <c r="J44" s="45">
        <v>0</v>
      </c>
      <c r="K44" s="92">
        <f t="shared" si="0"/>
        <v>0</v>
      </c>
      <c r="M44" s="2">
        <v>0</v>
      </c>
      <c r="N44" s="1">
        <v>26600.11769999999</v>
      </c>
      <c r="O44" s="2">
        <f t="shared" si="4"/>
        <v>26600.11769999999</v>
      </c>
      <c r="P44" s="2">
        <f t="shared" si="5"/>
        <v>26600.11769999999</v>
      </c>
      <c r="S44" s="2">
        <v>0</v>
      </c>
      <c r="T44" s="1">
        <v>0</v>
      </c>
    </row>
    <row r="45" spans="1:20" ht="12">
      <c r="A45" s="17" t="s">
        <v>91</v>
      </c>
      <c r="B45" s="18" t="s">
        <v>92</v>
      </c>
      <c r="C45" s="43">
        <v>162576.29</v>
      </c>
      <c r="D45" s="43"/>
      <c r="E45" s="43">
        <v>8758.139999999994</v>
      </c>
      <c r="F45" s="45">
        <v>13282.02</v>
      </c>
      <c r="G45" s="91">
        <f t="shared" si="3"/>
        <v>775.79</v>
      </c>
      <c r="H45" s="45">
        <v>412.37</v>
      </c>
      <c r="I45" s="43">
        <v>32909.43999999997</v>
      </c>
      <c r="J45" s="45">
        <v>49677.38</v>
      </c>
      <c r="K45" s="92">
        <f t="shared" si="0"/>
        <v>268391.42999999993</v>
      </c>
      <c r="M45" s="2">
        <v>72742.59</v>
      </c>
      <c r="N45" s="1">
        <v>0</v>
      </c>
      <c r="O45" s="2">
        <f t="shared" si="4"/>
        <v>72742.59</v>
      </c>
      <c r="P45" s="2">
        <f t="shared" si="5"/>
        <v>39833.15000000002</v>
      </c>
      <c r="S45" s="2">
        <v>329.9</v>
      </c>
      <c r="T45" s="1">
        <v>445.89</v>
      </c>
    </row>
    <row r="46" spans="1:20" ht="12">
      <c r="A46" s="17" t="s">
        <v>93</v>
      </c>
      <c r="B46" s="18" t="s">
        <v>94</v>
      </c>
      <c r="C46" s="43">
        <v>166375.43</v>
      </c>
      <c r="D46" s="43"/>
      <c r="E46" s="43">
        <v>7568.589999999989</v>
      </c>
      <c r="F46" s="45">
        <v>26132.38</v>
      </c>
      <c r="G46" s="91">
        <f t="shared" si="3"/>
        <v>1940.57</v>
      </c>
      <c r="H46" s="45">
        <v>1632.67</v>
      </c>
      <c r="I46" s="43">
        <v>120850.46</v>
      </c>
      <c r="J46" s="45">
        <v>113344.99</v>
      </c>
      <c r="K46" s="92">
        <f t="shared" si="0"/>
        <v>437845.09</v>
      </c>
      <c r="M46" s="2">
        <v>225428.21</v>
      </c>
      <c r="N46" s="1">
        <v>32207.44549999998</v>
      </c>
      <c r="O46" s="2">
        <f t="shared" si="4"/>
        <v>257635.65549999996</v>
      </c>
      <c r="P46" s="2">
        <f t="shared" si="5"/>
        <v>136785.19549999997</v>
      </c>
      <c r="S46" s="2">
        <v>1306.1</v>
      </c>
      <c r="T46" s="1">
        <v>634.47</v>
      </c>
    </row>
    <row r="47" spans="1:20" ht="12">
      <c r="A47" s="17" t="s">
        <v>95</v>
      </c>
      <c r="B47" s="18" t="s">
        <v>96</v>
      </c>
      <c r="C47" s="44">
        <v>6118.11</v>
      </c>
      <c r="D47" s="44"/>
      <c r="E47" s="43">
        <v>160.47</v>
      </c>
      <c r="F47" s="45">
        <v>0</v>
      </c>
      <c r="G47" s="91">
        <f t="shared" si="3"/>
        <v>0</v>
      </c>
      <c r="H47" s="45">
        <v>0</v>
      </c>
      <c r="I47" s="43">
        <v>716.73</v>
      </c>
      <c r="J47" s="45">
        <v>0</v>
      </c>
      <c r="K47" s="92">
        <f t="shared" si="0"/>
        <v>6995.3099999999995</v>
      </c>
      <c r="M47" s="2">
        <v>90.26</v>
      </c>
      <c r="N47" s="1">
        <v>0</v>
      </c>
      <c r="O47" s="2">
        <f t="shared" si="4"/>
        <v>90.26</v>
      </c>
      <c r="P47" s="2">
        <f t="shared" si="5"/>
        <v>-626.47</v>
      </c>
      <c r="S47" s="2">
        <v>0</v>
      </c>
      <c r="T47" s="1">
        <v>0</v>
      </c>
    </row>
    <row r="48" spans="1:20" ht="12">
      <c r="A48" s="17" t="s">
        <v>97</v>
      </c>
      <c r="B48" s="18" t="s">
        <v>98</v>
      </c>
      <c r="C48" s="44">
        <v>124369.05</v>
      </c>
      <c r="D48" s="44"/>
      <c r="E48" s="43">
        <v>4201.3</v>
      </c>
      <c r="F48" s="45">
        <v>12767.59</v>
      </c>
      <c r="G48" s="91">
        <f t="shared" si="3"/>
        <v>736.55</v>
      </c>
      <c r="H48" s="45">
        <v>491.12</v>
      </c>
      <c r="I48" s="43">
        <v>43485.95000000004</v>
      </c>
      <c r="J48" s="45">
        <v>100023.11</v>
      </c>
      <c r="K48" s="92">
        <f t="shared" si="0"/>
        <v>286074.67000000004</v>
      </c>
      <c r="M48" s="2">
        <v>285025.26</v>
      </c>
      <c r="N48" s="1">
        <v>0</v>
      </c>
      <c r="O48" s="2">
        <f t="shared" si="4"/>
        <v>285025.26</v>
      </c>
      <c r="P48" s="2">
        <f t="shared" si="5"/>
        <v>241539.30999999997</v>
      </c>
      <c r="S48" s="2">
        <v>392.9</v>
      </c>
      <c r="T48" s="1">
        <v>343.65</v>
      </c>
    </row>
    <row r="49" spans="1:20" ht="12">
      <c r="A49" s="17" t="s">
        <v>99</v>
      </c>
      <c r="B49" s="18" t="s">
        <v>100</v>
      </c>
      <c r="C49" s="44">
        <v>24358.95</v>
      </c>
      <c r="D49" s="44"/>
      <c r="E49" s="43">
        <v>1911.5200000000013</v>
      </c>
      <c r="F49" s="45">
        <v>2537.09</v>
      </c>
      <c r="G49" s="91">
        <f t="shared" si="3"/>
        <v>128.29</v>
      </c>
      <c r="H49" s="45">
        <v>160.37</v>
      </c>
      <c r="I49" s="43">
        <v>21774.09999999999</v>
      </c>
      <c r="J49" s="45">
        <v>19801.54</v>
      </c>
      <c r="K49" s="92">
        <f t="shared" si="0"/>
        <v>70671.85999999999</v>
      </c>
      <c r="M49" s="2">
        <v>42368.71</v>
      </c>
      <c r="N49" s="1">
        <v>0</v>
      </c>
      <c r="O49" s="2">
        <f t="shared" si="4"/>
        <v>42368.71</v>
      </c>
      <c r="P49" s="2">
        <f t="shared" si="5"/>
        <v>20594.610000000008</v>
      </c>
      <c r="S49" s="2">
        <v>128.29</v>
      </c>
      <c r="T49" s="1">
        <v>0</v>
      </c>
    </row>
    <row r="50" spans="1:20" ht="12">
      <c r="A50" s="17" t="s">
        <v>101</v>
      </c>
      <c r="B50" s="18" t="s">
        <v>102</v>
      </c>
      <c r="C50" s="44">
        <v>12246.34</v>
      </c>
      <c r="D50" s="44"/>
      <c r="E50" s="43">
        <v>275.03000000000003</v>
      </c>
      <c r="F50" s="45">
        <v>634.97</v>
      </c>
      <c r="G50" s="91">
        <f t="shared" si="3"/>
        <v>0</v>
      </c>
      <c r="H50" s="45">
        <v>0</v>
      </c>
      <c r="I50" s="43">
        <v>744.1400000000001</v>
      </c>
      <c r="J50" s="45">
        <v>0</v>
      </c>
      <c r="K50" s="92">
        <f t="shared" si="0"/>
        <v>13900.48</v>
      </c>
      <c r="M50" s="2">
        <v>1098.32</v>
      </c>
      <c r="N50" s="1">
        <v>0</v>
      </c>
      <c r="O50" s="2">
        <f t="shared" si="4"/>
        <v>1098.32</v>
      </c>
      <c r="P50" s="2">
        <f t="shared" si="5"/>
        <v>354.17999999999984</v>
      </c>
      <c r="S50" s="2">
        <v>0</v>
      </c>
      <c r="T50" s="1">
        <v>0</v>
      </c>
    </row>
    <row r="51" spans="1:20" ht="12">
      <c r="A51" s="21" t="s">
        <v>103</v>
      </c>
      <c r="B51" s="22" t="s">
        <v>104</v>
      </c>
      <c r="C51" s="44">
        <v>12471.92</v>
      </c>
      <c r="D51" s="44"/>
      <c r="E51" s="43">
        <v>2128.380000000001</v>
      </c>
      <c r="F51" s="45">
        <v>521.9</v>
      </c>
      <c r="G51" s="91">
        <f t="shared" si="3"/>
        <v>128.29</v>
      </c>
      <c r="H51" s="45">
        <v>0</v>
      </c>
      <c r="I51" s="43">
        <v>2145.97</v>
      </c>
      <c r="J51" s="45">
        <v>0</v>
      </c>
      <c r="K51" s="92">
        <f t="shared" si="0"/>
        <v>17396.460000000003</v>
      </c>
      <c r="M51" s="2">
        <v>1126.35</v>
      </c>
      <c r="N51" s="1">
        <v>0</v>
      </c>
      <c r="O51" s="2">
        <f t="shared" si="4"/>
        <v>1126.35</v>
      </c>
      <c r="P51" s="2">
        <f t="shared" si="5"/>
        <v>-1019.6199999999999</v>
      </c>
      <c r="S51" s="2">
        <v>0</v>
      </c>
      <c r="T51" s="1">
        <v>128.29</v>
      </c>
    </row>
    <row r="52" spans="1:20" ht="12">
      <c r="A52" s="21" t="s">
        <v>105</v>
      </c>
      <c r="B52" s="22" t="s">
        <v>106</v>
      </c>
      <c r="C52" s="44">
        <v>1866.82</v>
      </c>
      <c r="D52" s="44"/>
      <c r="E52" s="43">
        <v>390.42</v>
      </c>
      <c r="F52" s="45">
        <v>0</v>
      </c>
      <c r="G52" s="91">
        <f t="shared" si="3"/>
        <v>0</v>
      </c>
      <c r="H52" s="45">
        <v>0</v>
      </c>
      <c r="I52" s="43">
        <v>37.58</v>
      </c>
      <c r="J52" s="45">
        <v>0</v>
      </c>
      <c r="K52" s="92">
        <f t="shared" si="0"/>
        <v>2294.8199999999997</v>
      </c>
      <c r="M52" s="2">
        <v>100.62</v>
      </c>
      <c r="N52" s="1">
        <v>0</v>
      </c>
      <c r="O52" s="2">
        <f t="shared" si="4"/>
        <v>100.62</v>
      </c>
      <c r="P52" s="2">
        <f t="shared" si="5"/>
        <v>63.040000000000006</v>
      </c>
      <c r="S52" s="2">
        <v>0</v>
      </c>
      <c r="T52" s="1">
        <v>0</v>
      </c>
    </row>
    <row r="53" spans="1:20" ht="12">
      <c r="A53" s="21" t="s">
        <v>107</v>
      </c>
      <c r="B53" s="22" t="s">
        <v>108</v>
      </c>
      <c r="C53" s="44">
        <v>3910.17</v>
      </c>
      <c r="D53" s="44"/>
      <c r="E53" s="43">
        <v>387.21000000000004</v>
      </c>
      <c r="F53" s="43">
        <v>0</v>
      </c>
      <c r="G53" s="91">
        <f t="shared" si="3"/>
        <v>0</v>
      </c>
      <c r="H53" s="43">
        <v>0</v>
      </c>
      <c r="I53" s="43">
        <v>411.92</v>
      </c>
      <c r="J53" s="43">
        <v>45.76</v>
      </c>
      <c r="K53" s="92">
        <f t="shared" si="0"/>
        <v>4755.06</v>
      </c>
      <c r="M53" s="2">
        <v>1559.11</v>
      </c>
      <c r="N53" s="1">
        <v>0</v>
      </c>
      <c r="O53" s="2">
        <f t="shared" si="4"/>
        <v>1559.11</v>
      </c>
      <c r="P53" s="2">
        <f t="shared" si="5"/>
        <v>1147.1899999999998</v>
      </c>
      <c r="S53" s="2">
        <v>0</v>
      </c>
      <c r="T53" s="1">
        <v>0</v>
      </c>
    </row>
    <row r="54" spans="1:20" ht="12">
      <c r="A54" s="21" t="s">
        <v>109</v>
      </c>
      <c r="B54" s="22" t="s">
        <v>110</v>
      </c>
      <c r="C54" s="44">
        <v>22177.8</v>
      </c>
      <c r="D54" s="44"/>
      <c r="E54" s="43">
        <v>2294.1099999999997</v>
      </c>
      <c r="F54" s="45">
        <v>3444.45</v>
      </c>
      <c r="G54" s="91">
        <f t="shared" si="3"/>
        <v>876.36</v>
      </c>
      <c r="H54" s="45">
        <v>547.73</v>
      </c>
      <c r="I54" s="43">
        <v>1166.3</v>
      </c>
      <c r="J54" s="45">
        <v>0</v>
      </c>
      <c r="K54" s="92">
        <f t="shared" si="0"/>
        <v>30506.75</v>
      </c>
      <c r="M54" s="2">
        <v>1791.02</v>
      </c>
      <c r="N54" s="1">
        <v>0</v>
      </c>
      <c r="O54" s="2">
        <f t="shared" si="4"/>
        <v>1791.02</v>
      </c>
      <c r="P54" s="2">
        <f t="shared" si="5"/>
        <v>624.72</v>
      </c>
      <c r="S54" s="2">
        <v>438.18</v>
      </c>
      <c r="T54" s="1">
        <v>438.18</v>
      </c>
    </row>
    <row r="55" spans="1:20" ht="12">
      <c r="A55" s="21" t="s">
        <v>111</v>
      </c>
      <c r="B55" s="22" t="s">
        <v>112</v>
      </c>
      <c r="C55" s="44">
        <v>36626.87</v>
      </c>
      <c r="D55" s="44"/>
      <c r="E55" s="43">
        <v>0</v>
      </c>
      <c r="F55" s="45">
        <v>150.73</v>
      </c>
      <c r="G55" s="91">
        <f t="shared" si="3"/>
        <v>0</v>
      </c>
      <c r="H55" s="45">
        <v>0</v>
      </c>
      <c r="I55" s="43">
        <v>365.01</v>
      </c>
      <c r="J55" s="45">
        <v>7873.99</v>
      </c>
      <c r="K55" s="92">
        <f t="shared" si="0"/>
        <v>45016.600000000006</v>
      </c>
      <c r="M55" s="2">
        <v>9542.71</v>
      </c>
      <c r="N55" s="1">
        <v>0</v>
      </c>
      <c r="O55" s="2">
        <f t="shared" si="4"/>
        <v>9542.71</v>
      </c>
      <c r="P55" s="2">
        <f t="shared" si="5"/>
        <v>9177.699999999999</v>
      </c>
      <c r="S55" s="2">
        <v>0</v>
      </c>
      <c r="T55" s="1">
        <v>0</v>
      </c>
    </row>
    <row r="56" spans="1:20" ht="12">
      <c r="A56" s="23" t="s">
        <v>113</v>
      </c>
      <c r="B56" s="24" t="s">
        <v>114</v>
      </c>
      <c r="C56" s="44">
        <v>8180.85</v>
      </c>
      <c r="D56" s="44"/>
      <c r="E56" s="43">
        <v>1774.8199999999977</v>
      </c>
      <c r="F56" s="45">
        <v>782.55</v>
      </c>
      <c r="G56" s="91">
        <f t="shared" si="3"/>
        <v>0</v>
      </c>
      <c r="H56" s="45">
        <v>0</v>
      </c>
      <c r="I56" s="43">
        <v>447.05999999999995</v>
      </c>
      <c r="J56" s="45">
        <v>0</v>
      </c>
      <c r="K56" s="92">
        <f t="shared" si="0"/>
        <v>11185.279999999997</v>
      </c>
      <c r="M56" s="2">
        <v>393.06</v>
      </c>
      <c r="N56" s="1">
        <v>0</v>
      </c>
      <c r="O56" s="2">
        <f t="shared" si="4"/>
        <v>393.06</v>
      </c>
      <c r="P56" s="2">
        <f t="shared" si="5"/>
        <v>-53.99999999999994</v>
      </c>
      <c r="S56" s="2">
        <v>0</v>
      </c>
      <c r="T56" s="1">
        <v>0</v>
      </c>
    </row>
    <row r="57" spans="1:20" ht="12">
      <c r="A57" s="23" t="s">
        <v>115</v>
      </c>
      <c r="B57" s="25" t="s">
        <v>116</v>
      </c>
      <c r="C57" s="44">
        <v>15250.57</v>
      </c>
      <c r="D57" s="44"/>
      <c r="E57" s="43">
        <v>285.54999999999995</v>
      </c>
      <c r="F57" s="45">
        <v>1913.39</v>
      </c>
      <c r="G57" s="91">
        <f t="shared" si="3"/>
        <v>0</v>
      </c>
      <c r="H57" s="45">
        <v>0</v>
      </c>
      <c r="I57" s="43">
        <v>2345.24</v>
      </c>
      <c r="J57" s="45">
        <v>2969.11</v>
      </c>
      <c r="K57" s="92">
        <f t="shared" si="0"/>
        <v>22763.86</v>
      </c>
      <c r="M57" s="2">
        <v>3788.22</v>
      </c>
      <c r="N57" s="1">
        <v>0</v>
      </c>
      <c r="O57" s="2">
        <f t="shared" si="4"/>
        <v>3788.22</v>
      </c>
      <c r="P57" s="2">
        <f t="shared" si="5"/>
        <v>1442.98</v>
      </c>
      <c r="S57" s="2">
        <v>0</v>
      </c>
      <c r="T57" s="1">
        <v>0</v>
      </c>
    </row>
    <row r="58" spans="1:20" ht="12">
      <c r="A58" s="21" t="s">
        <v>117</v>
      </c>
      <c r="B58" s="22" t="s">
        <v>118</v>
      </c>
      <c r="C58" s="44">
        <v>4410.34</v>
      </c>
      <c r="D58" s="44"/>
      <c r="E58" s="43">
        <v>327.95</v>
      </c>
      <c r="F58" s="45">
        <v>0</v>
      </c>
      <c r="G58" s="91">
        <f t="shared" si="3"/>
        <v>0</v>
      </c>
      <c r="H58" s="45">
        <v>0</v>
      </c>
      <c r="I58" s="43">
        <v>0</v>
      </c>
      <c r="J58" s="45">
        <v>0</v>
      </c>
      <c r="K58" s="92">
        <f t="shared" si="0"/>
        <v>4738.29</v>
      </c>
      <c r="M58" s="2">
        <v>652.87</v>
      </c>
      <c r="N58" s="1">
        <v>0</v>
      </c>
      <c r="O58" s="2">
        <f t="shared" si="4"/>
        <v>652.87</v>
      </c>
      <c r="P58" s="2">
        <f t="shared" si="5"/>
        <v>652.87</v>
      </c>
      <c r="S58" s="2">
        <v>0</v>
      </c>
      <c r="T58" s="1">
        <v>0</v>
      </c>
    </row>
    <row r="59" spans="1:20" ht="12">
      <c r="A59" s="21" t="s">
        <v>119</v>
      </c>
      <c r="B59" s="22" t="s">
        <v>120</v>
      </c>
      <c r="C59" s="44">
        <v>17095.61</v>
      </c>
      <c r="D59" s="44"/>
      <c r="E59" s="43">
        <v>136.48</v>
      </c>
      <c r="F59" s="45">
        <v>798.79</v>
      </c>
      <c r="G59" s="91">
        <f t="shared" si="3"/>
        <v>0</v>
      </c>
      <c r="H59" s="45">
        <v>0</v>
      </c>
      <c r="I59" s="43">
        <v>595.4699999999999</v>
      </c>
      <c r="J59" s="45">
        <v>1112.5</v>
      </c>
      <c r="K59" s="92">
        <f t="shared" si="0"/>
        <v>19738.850000000002</v>
      </c>
      <c r="M59" s="2">
        <v>3871.56</v>
      </c>
      <c r="N59" s="1">
        <v>0</v>
      </c>
      <c r="O59" s="2">
        <f t="shared" si="4"/>
        <v>3871.56</v>
      </c>
      <c r="P59" s="2">
        <f t="shared" si="5"/>
        <v>3276.09</v>
      </c>
      <c r="S59" s="2">
        <v>0</v>
      </c>
      <c r="T59" s="1">
        <v>0</v>
      </c>
    </row>
    <row r="60" spans="1:20" ht="12">
      <c r="A60" s="21" t="s">
        <v>121</v>
      </c>
      <c r="B60" s="22" t="s">
        <v>122</v>
      </c>
      <c r="C60" s="44">
        <v>30073.26</v>
      </c>
      <c r="D60" s="44"/>
      <c r="E60" s="43">
        <v>1270.4700000000005</v>
      </c>
      <c r="F60" s="45">
        <v>2849.35</v>
      </c>
      <c r="G60" s="91">
        <f t="shared" si="3"/>
        <v>258.87</v>
      </c>
      <c r="H60" s="45">
        <v>163.23</v>
      </c>
      <c r="I60" s="43">
        <v>11921.960000000001</v>
      </c>
      <c r="J60" s="45">
        <v>21028.03</v>
      </c>
      <c r="K60" s="92">
        <f t="shared" si="0"/>
        <v>67565.17000000001</v>
      </c>
      <c r="M60" s="2">
        <v>16079.67</v>
      </c>
      <c r="N60" s="1">
        <v>0</v>
      </c>
      <c r="O60" s="2">
        <f t="shared" si="4"/>
        <v>16079.67</v>
      </c>
      <c r="P60" s="2">
        <f t="shared" si="5"/>
        <v>4157.709999999999</v>
      </c>
      <c r="S60" s="2">
        <v>130.58</v>
      </c>
      <c r="T60" s="1">
        <v>128.29</v>
      </c>
    </row>
    <row r="61" spans="1:20" ht="12">
      <c r="A61" s="21" t="s">
        <v>123</v>
      </c>
      <c r="B61" s="22" t="s">
        <v>124</v>
      </c>
      <c r="C61" s="44">
        <v>1109.97</v>
      </c>
      <c r="D61" s="44"/>
      <c r="E61" s="43">
        <v>108.30999999999999</v>
      </c>
      <c r="F61" s="45">
        <v>150.73</v>
      </c>
      <c r="G61" s="91">
        <f t="shared" si="3"/>
        <v>128.29</v>
      </c>
      <c r="H61" s="45">
        <v>0</v>
      </c>
      <c r="I61" s="43">
        <v>13587.159999999998</v>
      </c>
      <c r="J61" s="45">
        <v>0</v>
      </c>
      <c r="K61" s="92">
        <f t="shared" si="0"/>
        <v>15084.459999999997</v>
      </c>
      <c r="M61" s="2">
        <v>22338.02</v>
      </c>
      <c r="N61" s="1">
        <v>0</v>
      </c>
      <c r="O61" s="2">
        <f t="shared" si="4"/>
        <v>22338.02</v>
      </c>
      <c r="P61" s="2">
        <f t="shared" si="5"/>
        <v>8750.860000000002</v>
      </c>
      <c r="S61" s="2">
        <v>0</v>
      </c>
      <c r="T61" s="1">
        <v>128.29</v>
      </c>
    </row>
    <row r="62" spans="1:20" ht="12">
      <c r="A62" s="21" t="s">
        <v>125</v>
      </c>
      <c r="B62" s="22" t="s">
        <v>126</v>
      </c>
      <c r="C62" s="45">
        <v>9433.88</v>
      </c>
      <c r="D62" s="45"/>
      <c r="E62" s="43">
        <v>1380.4999999999998</v>
      </c>
      <c r="F62" s="45">
        <v>160.37</v>
      </c>
      <c r="G62" s="91">
        <f t="shared" si="3"/>
        <v>128.29</v>
      </c>
      <c r="H62" s="45">
        <v>160.37</v>
      </c>
      <c r="I62" s="43">
        <v>500.52</v>
      </c>
      <c r="J62" s="45">
        <v>0</v>
      </c>
      <c r="K62" s="92">
        <f t="shared" si="0"/>
        <v>11763.930000000002</v>
      </c>
      <c r="M62" s="2">
        <v>477.61</v>
      </c>
      <c r="N62" s="1">
        <v>0</v>
      </c>
      <c r="O62" s="2">
        <f t="shared" si="4"/>
        <v>477.61</v>
      </c>
      <c r="P62" s="2">
        <f t="shared" si="5"/>
        <v>-22.909999999999968</v>
      </c>
      <c r="S62" s="2">
        <v>128.29</v>
      </c>
      <c r="T62" s="1">
        <v>0</v>
      </c>
    </row>
    <row r="63" spans="1:20" ht="12">
      <c r="A63" s="26" t="s">
        <v>127</v>
      </c>
      <c r="B63" s="27" t="s">
        <v>128</v>
      </c>
      <c r="C63" s="44">
        <v>13387.9</v>
      </c>
      <c r="D63" s="44"/>
      <c r="E63" s="43">
        <v>1586.1999999999998</v>
      </c>
      <c r="F63" s="45">
        <v>1343.4</v>
      </c>
      <c r="G63" s="91">
        <f t="shared" si="3"/>
        <v>0</v>
      </c>
      <c r="H63" s="45">
        <v>0</v>
      </c>
      <c r="I63" s="43">
        <v>1036.9900000000002</v>
      </c>
      <c r="J63" s="45">
        <v>2574.58</v>
      </c>
      <c r="K63" s="92">
        <f t="shared" si="0"/>
        <v>19929.07</v>
      </c>
      <c r="M63" s="2">
        <v>704.57</v>
      </c>
      <c r="N63" s="1">
        <v>0</v>
      </c>
      <c r="O63" s="2">
        <f t="shared" si="4"/>
        <v>704.57</v>
      </c>
      <c r="P63" s="2">
        <f t="shared" si="5"/>
        <v>-332.4200000000002</v>
      </c>
      <c r="S63" s="2">
        <v>0</v>
      </c>
      <c r="T63" s="1">
        <v>0</v>
      </c>
    </row>
    <row r="64" spans="1:20" ht="12">
      <c r="A64" s="26" t="s">
        <v>129</v>
      </c>
      <c r="B64" s="25" t="s">
        <v>130</v>
      </c>
      <c r="C64" s="44">
        <v>7332.26</v>
      </c>
      <c r="D64" s="44"/>
      <c r="E64" s="43">
        <v>905.6500000000001</v>
      </c>
      <c r="F64" s="45">
        <v>0</v>
      </c>
      <c r="G64" s="91">
        <f t="shared" si="3"/>
        <v>256.58</v>
      </c>
      <c r="H64" s="45">
        <v>160.37</v>
      </c>
      <c r="I64" s="43">
        <v>337.96000000000004</v>
      </c>
      <c r="J64" s="45">
        <v>724.04</v>
      </c>
      <c r="K64" s="92">
        <f t="shared" si="0"/>
        <v>9716.86</v>
      </c>
      <c r="M64" s="2">
        <v>1344.26</v>
      </c>
      <c r="N64" s="1">
        <v>0</v>
      </c>
      <c r="O64" s="2">
        <f t="shared" si="4"/>
        <v>1344.26</v>
      </c>
      <c r="P64" s="2">
        <f t="shared" si="5"/>
        <v>1006.3</v>
      </c>
      <c r="S64" s="2">
        <v>128.29</v>
      </c>
      <c r="T64" s="1">
        <v>128.29</v>
      </c>
    </row>
    <row r="65" spans="1:20" ht="12">
      <c r="A65" s="28" t="s">
        <v>131</v>
      </c>
      <c r="B65" s="29" t="s">
        <v>132</v>
      </c>
      <c r="C65" s="44">
        <v>102306.51</v>
      </c>
      <c r="D65" s="44"/>
      <c r="E65" s="43">
        <v>11427.900000000034</v>
      </c>
      <c r="F65" s="45">
        <v>10079.64</v>
      </c>
      <c r="G65" s="91">
        <f t="shared" si="3"/>
        <v>1372.6399999999999</v>
      </c>
      <c r="H65" s="45">
        <v>1093.67</v>
      </c>
      <c r="I65" s="43">
        <v>12566.45999999999</v>
      </c>
      <c r="J65" s="45">
        <v>10105.98</v>
      </c>
      <c r="K65" s="92">
        <f t="shared" si="0"/>
        <v>148952.80000000002</v>
      </c>
      <c r="M65" s="2">
        <v>28652.14</v>
      </c>
      <c r="N65" s="1">
        <v>0</v>
      </c>
      <c r="O65" s="2">
        <f t="shared" si="4"/>
        <v>28652.14</v>
      </c>
      <c r="P65" s="2">
        <f t="shared" si="5"/>
        <v>16085.68000000001</v>
      </c>
      <c r="S65" s="2">
        <v>874.9</v>
      </c>
      <c r="T65" s="1">
        <v>497.74</v>
      </c>
    </row>
    <row r="66" spans="1:20" ht="12">
      <c r="A66" s="30" t="s">
        <v>133</v>
      </c>
      <c r="B66" s="31" t="s">
        <v>134</v>
      </c>
      <c r="C66" s="44">
        <v>20394.48</v>
      </c>
      <c r="D66" s="44"/>
      <c r="E66" s="43">
        <v>2139.6899999999987</v>
      </c>
      <c r="F66" s="45">
        <v>320.74</v>
      </c>
      <c r="G66" s="91">
        <f t="shared" si="3"/>
        <v>0</v>
      </c>
      <c r="H66" s="45">
        <v>0</v>
      </c>
      <c r="I66" s="43">
        <v>252.82999999999998</v>
      </c>
      <c r="J66" s="45">
        <v>0</v>
      </c>
      <c r="K66" s="92">
        <f t="shared" si="0"/>
        <v>23107.74</v>
      </c>
      <c r="M66" s="2">
        <v>1407.83</v>
      </c>
      <c r="N66" s="1">
        <v>0</v>
      </c>
      <c r="O66" s="2">
        <f t="shared" si="4"/>
        <v>1407.83</v>
      </c>
      <c r="P66" s="2">
        <f t="shared" si="5"/>
        <v>1155</v>
      </c>
      <c r="S66" s="2">
        <v>0</v>
      </c>
      <c r="T66" s="1">
        <v>0</v>
      </c>
    </row>
    <row r="67" spans="1:20" ht="12">
      <c r="A67" s="32" t="s">
        <v>135</v>
      </c>
      <c r="B67" s="24" t="s">
        <v>136</v>
      </c>
      <c r="C67" s="44">
        <v>37709.71</v>
      </c>
      <c r="D67" s="44"/>
      <c r="E67" s="43">
        <v>4962.859999999995</v>
      </c>
      <c r="F67" s="45">
        <v>4492.07</v>
      </c>
      <c r="G67" s="91">
        <f t="shared" si="3"/>
        <v>1214.1799999999998</v>
      </c>
      <c r="H67" s="45">
        <v>1202.77</v>
      </c>
      <c r="I67" s="43">
        <v>9340.35</v>
      </c>
      <c r="J67" s="45">
        <v>16929.95</v>
      </c>
      <c r="K67" s="92">
        <f t="shared" si="0"/>
        <v>75851.88999999998</v>
      </c>
      <c r="M67" s="2">
        <v>25827.73</v>
      </c>
      <c r="N67" s="1">
        <v>0</v>
      </c>
      <c r="O67" s="2">
        <f t="shared" si="4"/>
        <v>25827.73</v>
      </c>
      <c r="P67" s="2">
        <f t="shared" si="5"/>
        <v>16487.379999999997</v>
      </c>
      <c r="S67" s="2">
        <v>962.18</v>
      </c>
      <c r="T67" s="1">
        <v>252</v>
      </c>
    </row>
    <row r="68" spans="1:20" ht="12">
      <c r="A68" s="33" t="s">
        <v>137</v>
      </c>
      <c r="B68" s="22" t="s">
        <v>138</v>
      </c>
      <c r="C68" s="63">
        <v>8081.68</v>
      </c>
      <c r="D68" s="63"/>
      <c r="E68" s="43">
        <v>692.8700000000002</v>
      </c>
      <c r="F68" s="45">
        <v>1753.19</v>
      </c>
      <c r="G68" s="91">
        <f t="shared" si="3"/>
        <v>0</v>
      </c>
      <c r="H68" s="45">
        <v>0</v>
      </c>
      <c r="I68" s="43">
        <v>6165.93</v>
      </c>
      <c r="J68" s="45">
        <v>12750.78</v>
      </c>
      <c r="K68" s="92">
        <f t="shared" si="0"/>
        <v>29444.450000000004</v>
      </c>
      <c r="M68" s="2">
        <v>18166.92</v>
      </c>
      <c r="N68" s="1">
        <v>0</v>
      </c>
      <c r="O68" s="2">
        <f t="shared" si="4"/>
        <v>18166.92</v>
      </c>
      <c r="P68" s="2">
        <f t="shared" si="5"/>
        <v>12000.989999999998</v>
      </c>
      <c r="S68" s="2">
        <v>0</v>
      </c>
      <c r="T68" s="1">
        <v>0</v>
      </c>
    </row>
    <row r="69" spans="1:20" ht="12">
      <c r="A69" s="33" t="s">
        <v>139</v>
      </c>
      <c r="B69" s="22" t="s">
        <v>140</v>
      </c>
      <c r="C69" s="44">
        <v>894.22</v>
      </c>
      <c r="D69" s="97"/>
      <c r="E69" s="87">
        <v>204.31</v>
      </c>
      <c r="F69" s="45">
        <v>249.28</v>
      </c>
      <c r="G69" s="91">
        <f t="shared" si="3"/>
        <v>0</v>
      </c>
      <c r="H69" s="45">
        <v>0</v>
      </c>
      <c r="I69" s="43">
        <v>0</v>
      </c>
      <c r="J69" s="45">
        <v>0</v>
      </c>
      <c r="K69" s="92">
        <f aca="true" t="shared" si="6" ref="K69:K74">C69+E69+F69+G69+H69+I69+J69+D69</f>
        <v>1347.81</v>
      </c>
      <c r="M69" s="2">
        <v>0</v>
      </c>
      <c r="N69" s="1">
        <v>0</v>
      </c>
      <c r="O69" s="2">
        <f>M69+N69</f>
        <v>0</v>
      </c>
      <c r="P69" s="2">
        <f>O69-I69</f>
        <v>0</v>
      </c>
      <c r="S69" s="2">
        <v>0</v>
      </c>
      <c r="T69" s="1">
        <v>0</v>
      </c>
    </row>
    <row r="70" spans="1:20" ht="12">
      <c r="A70" s="36" t="s">
        <v>141</v>
      </c>
      <c r="B70" s="37" t="s">
        <v>142</v>
      </c>
      <c r="C70" s="43">
        <v>962.44</v>
      </c>
      <c r="D70" s="87"/>
      <c r="E70" s="87">
        <v>253.26</v>
      </c>
      <c r="F70" s="45">
        <v>0</v>
      </c>
      <c r="G70" s="91">
        <f>S70+T70</f>
        <v>0</v>
      </c>
      <c r="H70" s="45">
        <v>0</v>
      </c>
      <c r="I70" s="43">
        <v>0</v>
      </c>
      <c r="J70" s="45">
        <v>0</v>
      </c>
      <c r="K70" s="92">
        <f t="shared" si="6"/>
        <v>1215.7</v>
      </c>
      <c r="M70" s="2">
        <v>0</v>
      </c>
      <c r="N70" s="1">
        <v>0</v>
      </c>
      <c r="O70" s="2">
        <f>M70+N70</f>
        <v>0</v>
      </c>
      <c r="P70" s="2">
        <f>O70-I70</f>
        <v>0</v>
      </c>
      <c r="S70" s="2">
        <v>0</v>
      </c>
      <c r="T70" s="1">
        <v>0</v>
      </c>
    </row>
    <row r="71" spans="1:20" ht="12">
      <c r="A71" s="36" t="s">
        <v>145</v>
      </c>
      <c r="B71" s="38" t="s">
        <v>146</v>
      </c>
      <c r="C71" s="43">
        <v>11986.3</v>
      </c>
      <c r="D71" s="87"/>
      <c r="E71" s="87">
        <v>251.04</v>
      </c>
      <c r="F71" s="45">
        <v>0</v>
      </c>
      <c r="G71" s="91">
        <f>S71+T71</f>
        <v>0</v>
      </c>
      <c r="H71" s="45">
        <v>0</v>
      </c>
      <c r="I71" s="43">
        <v>499.97999999999996</v>
      </c>
      <c r="J71" s="45">
        <v>0</v>
      </c>
      <c r="K71" s="92">
        <f t="shared" si="6"/>
        <v>12737.32</v>
      </c>
      <c r="M71" s="2">
        <v>1445.72</v>
      </c>
      <c r="N71" s="1">
        <v>0</v>
      </c>
      <c r="O71" s="2">
        <f>M71+N71</f>
        <v>1445.72</v>
      </c>
      <c r="P71" s="2">
        <f>O71-I71</f>
        <v>945.74</v>
      </c>
      <c r="S71" s="2">
        <v>0</v>
      </c>
      <c r="T71" s="1">
        <v>0</v>
      </c>
    </row>
    <row r="72" spans="1:20" ht="12">
      <c r="A72" s="36" t="s">
        <v>157</v>
      </c>
      <c r="B72" s="38" t="s">
        <v>174</v>
      </c>
      <c r="C72" s="94">
        <v>8349.84</v>
      </c>
      <c r="D72" s="88"/>
      <c r="E72" s="43">
        <v>416.4099999999999</v>
      </c>
      <c r="F72" s="75">
        <v>0</v>
      </c>
      <c r="G72" s="91">
        <f>S72+T72</f>
        <v>0</v>
      </c>
      <c r="H72" s="76">
        <v>0</v>
      </c>
      <c r="I72" s="77">
        <v>1960.7700000000004</v>
      </c>
      <c r="J72" s="75">
        <v>0</v>
      </c>
      <c r="K72" s="92">
        <f t="shared" si="6"/>
        <v>10727.02</v>
      </c>
      <c r="M72" s="2">
        <v>2177.66</v>
      </c>
      <c r="N72" s="1">
        <v>0</v>
      </c>
      <c r="O72" s="2">
        <f>M72+N72</f>
        <v>2177.66</v>
      </c>
      <c r="P72" s="2">
        <f>O72-I72</f>
        <v>216.88999999999942</v>
      </c>
      <c r="S72" s="2">
        <v>0</v>
      </c>
      <c r="T72" s="1">
        <v>0</v>
      </c>
    </row>
    <row r="73" spans="1:16" ht="12.75" thickBot="1">
      <c r="A73" s="36" t="s">
        <v>237</v>
      </c>
      <c r="B73" s="100" t="s">
        <v>238</v>
      </c>
      <c r="C73" s="84">
        <v>0</v>
      </c>
      <c r="D73" s="84"/>
      <c r="E73" s="104">
        <v>149.74</v>
      </c>
      <c r="F73" s="76">
        <v>0</v>
      </c>
      <c r="G73" s="75">
        <v>0</v>
      </c>
      <c r="H73" s="76">
        <v>0</v>
      </c>
      <c r="I73" s="77">
        <v>0</v>
      </c>
      <c r="J73" s="99">
        <v>0</v>
      </c>
      <c r="K73" s="98">
        <f t="shared" si="6"/>
        <v>149.74</v>
      </c>
      <c r="O73" s="2"/>
      <c r="P73" s="2"/>
    </row>
    <row r="74" spans="1:20" ht="12.75" thickBot="1">
      <c r="A74" s="39"/>
      <c r="B74" s="39" t="s">
        <v>147</v>
      </c>
      <c r="C74" s="95">
        <f>SUM(C5:C73)</f>
        <v>3190327.7299999977</v>
      </c>
      <c r="D74" s="89"/>
      <c r="E74" s="101">
        <v>186467.5</v>
      </c>
      <c r="F74" s="79">
        <f>SUM(F5:F73)</f>
        <v>359776.8700000001</v>
      </c>
      <c r="G74" s="102">
        <f>S74+T74</f>
        <v>33661.17</v>
      </c>
      <c r="H74" s="79">
        <v>22974.1</v>
      </c>
      <c r="I74" s="80">
        <v>1605408.32</v>
      </c>
      <c r="J74" s="81">
        <f>SUM(J5:J73)</f>
        <v>2392483.079999999</v>
      </c>
      <c r="K74" s="103">
        <f t="shared" si="6"/>
        <v>7791098.769999997</v>
      </c>
      <c r="M74" s="2">
        <v>3780959.57</v>
      </c>
      <c r="N74" s="1">
        <v>359514.62780000037</v>
      </c>
      <c r="O74" s="2">
        <f>M74+N74</f>
        <v>4140474.1978</v>
      </c>
      <c r="P74" s="2">
        <f>O74-I74</f>
        <v>2535065.8778</v>
      </c>
      <c r="S74" s="2">
        <v>19051.17</v>
      </c>
      <c r="T74" s="1">
        <v>14610</v>
      </c>
    </row>
    <row r="75" spans="5:11" ht="12">
      <c r="E75" s="1"/>
      <c r="I75" s="2"/>
      <c r="K75" s="83"/>
    </row>
    <row r="76" ht="12">
      <c r="K76" s="84"/>
    </row>
    <row r="77" ht="12">
      <c r="K77" s="83"/>
    </row>
    <row r="80" ht="12">
      <c r="G80" s="105"/>
    </row>
  </sheetData>
  <mergeCells count="1">
    <mergeCell ref="E3:K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80"/>
  <sheetViews>
    <sheetView workbookViewId="0" topLeftCell="A1">
      <selection activeCell="X32" sqref="X32"/>
    </sheetView>
  </sheetViews>
  <sheetFormatPr defaultColWidth="9.140625" defaultRowHeight="12.75"/>
  <cols>
    <col min="1" max="1" width="4.421875" style="1" customWidth="1"/>
    <col min="2" max="2" width="19.28125" style="1" customWidth="1"/>
    <col min="3" max="3" width="11.28125" style="2" customWidth="1"/>
    <col min="4" max="4" width="11.28125" style="2" hidden="1" customWidth="1"/>
    <col min="5" max="5" width="10.28125" style="69" customWidth="1"/>
    <col min="6" max="6" width="10.57421875" style="69" customWidth="1"/>
    <col min="7" max="7" width="10.28125" style="69" customWidth="1"/>
    <col min="8" max="8" width="9.8515625" style="69" customWidth="1"/>
    <col min="9" max="9" width="11.00390625" style="69" customWidth="1"/>
    <col min="10" max="10" width="11.8515625" style="69" customWidth="1"/>
    <col min="11" max="11" width="12.7109375" style="70" customWidth="1"/>
    <col min="12" max="12" width="11.7109375" style="2" hidden="1" customWidth="1"/>
    <col min="13" max="13" width="11.8515625" style="2" hidden="1" customWidth="1"/>
    <col min="14" max="14" width="11.7109375" style="1" hidden="1" customWidth="1"/>
    <col min="15" max="15" width="11.421875" style="1" hidden="1" customWidth="1"/>
    <col min="16" max="16" width="12.8515625" style="1" hidden="1" customWidth="1"/>
    <col min="17" max="18" width="0" style="1" hidden="1" customWidth="1"/>
    <col min="19" max="19" width="0" style="2" hidden="1" customWidth="1"/>
    <col min="20" max="21" width="0" style="1" hidden="1" customWidth="1"/>
    <col min="22" max="16384" width="9.140625" style="1" customWidth="1"/>
  </cols>
  <sheetData>
    <row r="2" spans="1:10" ht="12.75" thickBot="1">
      <c r="A2" s="1" t="s">
        <v>0</v>
      </c>
      <c r="F2" s="70" t="s">
        <v>239</v>
      </c>
      <c r="G2" s="70"/>
      <c r="H2" s="70"/>
      <c r="I2" s="70"/>
      <c r="J2" s="70"/>
    </row>
    <row r="3" spans="1:11" ht="12.75" thickBot="1">
      <c r="A3" s="6" t="s">
        <v>1</v>
      </c>
      <c r="B3" s="7" t="s">
        <v>2</v>
      </c>
      <c r="C3" s="8"/>
      <c r="D3" s="8"/>
      <c r="E3" s="114"/>
      <c r="F3" s="114"/>
      <c r="G3" s="114"/>
      <c r="H3" s="114"/>
      <c r="I3" s="115"/>
      <c r="J3" s="115"/>
      <c r="K3" s="116"/>
    </row>
    <row r="4" spans="1:19" s="72" customFormat="1" ht="81" customHeight="1" thickBot="1">
      <c r="A4" s="96"/>
      <c r="B4" s="96"/>
      <c r="C4" s="62" t="s">
        <v>240</v>
      </c>
      <c r="D4" s="62" t="s">
        <v>228</v>
      </c>
      <c r="E4" s="62" t="s">
        <v>241</v>
      </c>
      <c r="F4" s="93" t="s">
        <v>242</v>
      </c>
      <c r="G4" s="62" t="s">
        <v>243</v>
      </c>
      <c r="H4" s="93" t="s">
        <v>244</v>
      </c>
      <c r="I4" s="62" t="s">
        <v>245</v>
      </c>
      <c r="J4" s="62" t="s">
        <v>246</v>
      </c>
      <c r="K4" s="62" t="s">
        <v>247</v>
      </c>
      <c r="L4" s="71"/>
      <c r="M4" s="71"/>
      <c r="S4" s="71"/>
    </row>
    <row r="5" spans="1:20" ht="12">
      <c r="A5" s="13" t="s">
        <v>3</v>
      </c>
      <c r="B5" s="14" t="s">
        <v>4</v>
      </c>
      <c r="C5" s="47">
        <v>16319.24</v>
      </c>
      <c r="D5" s="47"/>
      <c r="E5" s="47">
        <v>72.23</v>
      </c>
      <c r="F5" s="91">
        <v>326.78</v>
      </c>
      <c r="G5" s="91"/>
      <c r="H5" s="91">
        <v>0</v>
      </c>
      <c r="I5" s="47">
        <v>851.78</v>
      </c>
      <c r="J5" s="91">
        <v>1012.47</v>
      </c>
      <c r="K5" s="92">
        <f>C5+E5+F5+H5+G5+I5+J5+D5</f>
        <v>18582.5</v>
      </c>
      <c r="M5" s="2">
        <v>2654.04</v>
      </c>
      <c r="N5" s="1">
        <v>0</v>
      </c>
      <c r="O5" s="2">
        <f aca="true" t="shared" si="0" ref="O5:O36">M5+N5</f>
        <v>2654.04</v>
      </c>
      <c r="P5" s="2">
        <f aca="true" t="shared" si="1" ref="P5:P36">O5-I5</f>
        <v>1802.26</v>
      </c>
      <c r="S5" s="2">
        <v>0</v>
      </c>
      <c r="T5" s="1">
        <v>0</v>
      </c>
    </row>
    <row r="6" spans="1:20" ht="12">
      <c r="A6" s="17" t="s">
        <v>7</v>
      </c>
      <c r="B6" s="18" t="s">
        <v>8</v>
      </c>
      <c r="C6" s="43">
        <v>47224.02</v>
      </c>
      <c r="D6" s="43"/>
      <c r="E6" s="43">
        <v>2238.4099999999985</v>
      </c>
      <c r="F6" s="45">
        <v>2202.03</v>
      </c>
      <c r="G6" s="45"/>
      <c r="H6" s="91">
        <v>0</v>
      </c>
      <c r="I6" s="43">
        <v>6862.969999999997</v>
      </c>
      <c r="J6" s="45">
        <v>2531.93</v>
      </c>
      <c r="K6" s="92">
        <f aca="true" t="shared" si="2" ref="K6:K69">C6+E6+F6+H6+G6+I6+J6+D6</f>
        <v>61059.359999999986</v>
      </c>
      <c r="M6" s="2">
        <v>8607.46</v>
      </c>
      <c r="N6" s="1">
        <v>0</v>
      </c>
      <c r="O6" s="2">
        <f t="shared" si="0"/>
        <v>8607.46</v>
      </c>
      <c r="P6" s="2">
        <f t="shared" si="1"/>
        <v>1744.4900000000025</v>
      </c>
      <c r="S6" s="2">
        <v>0</v>
      </c>
      <c r="T6" s="1">
        <v>0</v>
      </c>
    </row>
    <row r="7" spans="1:20" ht="12">
      <c r="A7" s="17" t="s">
        <v>9</v>
      </c>
      <c r="B7" s="18" t="s">
        <v>10</v>
      </c>
      <c r="C7" s="43">
        <v>28939.34</v>
      </c>
      <c r="D7" s="43"/>
      <c r="E7" s="43">
        <v>1261.2500000000002</v>
      </c>
      <c r="F7" s="45">
        <v>925.27</v>
      </c>
      <c r="G7" s="45"/>
      <c r="H7" s="91">
        <v>156.44</v>
      </c>
      <c r="I7" s="43">
        <v>2190.64</v>
      </c>
      <c r="J7" s="45">
        <v>1715.44</v>
      </c>
      <c r="K7" s="92">
        <f t="shared" si="2"/>
        <v>35188.380000000005</v>
      </c>
      <c r="M7" s="2">
        <v>787.13</v>
      </c>
      <c r="N7" s="1">
        <v>0</v>
      </c>
      <c r="O7" s="2">
        <f t="shared" si="0"/>
        <v>787.13</v>
      </c>
      <c r="P7" s="2">
        <f t="shared" si="1"/>
        <v>-1403.5099999999998</v>
      </c>
      <c r="S7" s="2">
        <v>128.29</v>
      </c>
      <c r="T7" s="1">
        <v>128.29</v>
      </c>
    </row>
    <row r="8" spans="1:20" ht="12">
      <c r="A8" s="17" t="s">
        <v>11</v>
      </c>
      <c r="B8" s="18" t="s">
        <v>12</v>
      </c>
      <c r="C8" s="43">
        <v>473271.96</v>
      </c>
      <c r="D8" s="43"/>
      <c r="E8" s="43">
        <v>13746.22999999999</v>
      </c>
      <c r="F8" s="45">
        <v>15824.34</v>
      </c>
      <c r="G8" s="45"/>
      <c r="H8" s="91">
        <v>295.03</v>
      </c>
      <c r="I8" s="43">
        <v>66715.9100000001</v>
      </c>
      <c r="J8" s="45">
        <v>24682.39</v>
      </c>
      <c r="K8" s="92">
        <f t="shared" si="2"/>
        <v>594535.8600000002</v>
      </c>
      <c r="M8" s="2">
        <v>84151.0400000001</v>
      </c>
      <c r="N8" s="1">
        <v>0</v>
      </c>
      <c r="O8" s="2">
        <f t="shared" si="0"/>
        <v>84151.0400000001</v>
      </c>
      <c r="P8" s="2">
        <f t="shared" si="1"/>
        <v>17435.12999999999</v>
      </c>
      <c r="S8" s="2">
        <v>367.03</v>
      </c>
      <c r="T8" s="1">
        <v>241.16</v>
      </c>
    </row>
    <row r="9" spans="1:20" ht="12">
      <c r="A9" s="17" t="s">
        <v>13</v>
      </c>
      <c r="B9" s="18" t="s">
        <v>14</v>
      </c>
      <c r="C9" s="43">
        <v>0</v>
      </c>
      <c r="D9" s="43"/>
      <c r="E9" s="43">
        <v>0</v>
      </c>
      <c r="F9" s="45">
        <v>0</v>
      </c>
      <c r="G9" s="45"/>
      <c r="H9" s="91">
        <v>0</v>
      </c>
      <c r="I9" s="43">
        <v>0</v>
      </c>
      <c r="J9" s="45">
        <v>0</v>
      </c>
      <c r="K9" s="92">
        <f t="shared" si="2"/>
        <v>0</v>
      </c>
      <c r="M9" s="2">
        <v>0</v>
      </c>
      <c r="N9" s="1">
        <v>0</v>
      </c>
      <c r="O9" s="2">
        <f t="shared" si="0"/>
        <v>0</v>
      </c>
      <c r="P9" s="2">
        <f t="shared" si="1"/>
        <v>0</v>
      </c>
      <c r="S9" s="2">
        <v>0</v>
      </c>
      <c r="T9" s="1">
        <v>0</v>
      </c>
    </row>
    <row r="10" spans="1:20" ht="12">
      <c r="A10" s="17" t="s">
        <v>15</v>
      </c>
      <c r="B10" s="18" t="s">
        <v>16</v>
      </c>
      <c r="C10" s="43">
        <v>15951.83</v>
      </c>
      <c r="D10" s="43"/>
      <c r="E10" s="43">
        <v>577.19</v>
      </c>
      <c r="F10" s="45">
        <v>0</v>
      </c>
      <c r="G10" s="45"/>
      <c r="H10" s="91">
        <v>0</v>
      </c>
      <c r="I10" s="43">
        <v>1897.280000000001</v>
      </c>
      <c r="J10" s="45">
        <v>0</v>
      </c>
      <c r="K10" s="92">
        <f t="shared" si="2"/>
        <v>18426.300000000003</v>
      </c>
      <c r="M10" s="2">
        <v>1932.53</v>
      </c>
      <c r="N10" s="1">
        <v>0</v>
      </c>
      <c r="O10" s="2">
        <f t="shared" si="0"/>
        <v>1932.53</v>
      </c>
      <c r="P10" s="2">
        <f t="shared" si="1"/>
        <v>35.24999999999886</v>
      </c>
      <c r="S10" s="2">
        <v>0</v>
      </c>
      <c r="T10" s="1">
        <v>0</v>
      </c>
    </row>
    <row r="11" spans="1:20" ht="12">
      <c r="A11" s="17" t="s">
        <v>17</v>
      </c>
      <c r="B11" s="18" t="s">
        <v>18</v>
      </c>
      <c r="C11" s="43">
        <v>34351.05</v>
      </c>
      <c r="D11" s="43"/>
      <c r="E11" s="43">
        <v>52.67</v>
      </c>
      <c r="F11" s="45">
        <v>138.59</v>
      </c>
      <c r="G11" s="45"/>
      <c r="H11" s="91">
        <v>0</v>
      </c>
      <c r="I11" s="43">
        <v>0</v>
      </c>
      <c r="J11" s="45">
        <v>0</v>
      </c>
      <c r="K11" s="92">
        <f t="shared" si="2"/>
        <v>34542.31</v>
      </c>
      <c r="M11" s="2">
        <v>387.45</v>
      </c>
      <c r="N11" s="1">
        <v>0</v>
      </c>
      <c r="O11" s="2">
        <f t="shared" si="0"/>
        <v>387.45</v>
      </c>
      <c r="P11" s="2">
        <f t="shared" si="1"/>
        <v>387.45</v>
      </c>
      <c r="S11" s="2">
        <v>0</v>
      </c>
      <c r="T11" s="1">
        <v>0</v>
      </c>
    </row>
    <row r="12" spans="1:20" ht="12">
      <c r="A12" s="17" t="s">
        <v>19</v>
      </c>
      <c r="B12" s="18" t="s">
        <v>20</v>
      </c>
      <c r="C12" s="43">
        <v>23250.33</v>
      </c>
      <c r="D12" s="43"/>
      <c r="E12" s="43">
        <v>201.62</v>
      </c>
      <c r="F12" s="45">
        <v>534.21</v>
      </c>
      <c r="G12" s="45"/>
      <c r="H12" s="91">
        <v>0</v>
      </c>
      <c r="I12" s="43">
        <v>3480.6500000000005</v>
      </c>
      <c r="J12" s="45">
        <v>91.51000000000022</v>
      </c>
      <c r="K12" s="92">
        <f t="shared" si="2"/>
        <v>27558.32</v>
      </c>
      <c r="M12" s="2">
        <v>3403.58</v>
      </c>
      <c r="N12" s="1">
        <v>0</v>
      </c>
      <c r="O12" s="2">
        <f t="shared" si="0"/>
        <v>3403.58</v>
      </c>
      <c r="P12" s="2">
        <f t="shared" si="1"/>
        <v>-77.07000000000062</v>
      </c>
      <c r="S12" s="2">
        <v>0</v>
      </c>
      <c r="T12" s="1">
        <v>0</v>
      </c>
    </row>
    <row r="13" spans="1:20" ht="12">
      <c r="A13" s="17" t="s">
        <v>21</v>
      </c>
      <c r="B13" s="18" t="s">
        <v>22</v>
      </c>
      <c r="C13" s="43">
        <v>25373.42</v>
      </c>
      <c r="D13" s="43"/>
      <c r="E13" s="43">
        <v>23.11</v>
      </c>
      <c r="F13" s="45">
        <v>2275.15</v>
      </c>
      <c r="G13" s="45"/>
      <c r="H13" s="91">
        <v>0</v>
      </c>
      <c r="I13" s="43">
        <v>511.35</v>
      </c>
      <c r="J13" s="45">
        <v>0</v>
      </c>
      <c r="K13" s="92">
        <f t="shared" si="2"/>
        <v>28183.03</v>
      </c>
      <c r="M13" s="2">
        <v>792.95</v>
      </c>
      <c r="N13" s="1">
        <v>0</v>
      </c>
      <c r="O13" s="2">
        <f t="shared" si="0"/>
        <v>792.95</v>
      </c>
      <c r="P13" s="2">
        <f t="shared" si="1"/>
        <v>281.6</v>
      </c>
      <c r="S13" s="2">
        <v>0</v>
      </c>
      <c r="T13" s="1">
        <v>68.73</v>
      </c>
    </row>
    <row r="14" spans="1:20" ht="12">
      <c r="A14" s="17" t="s">
        <v>23</v>
      </c>
      <c r="B14" s="18" t="s">
        <v>24</v>
      </c>
      <c r="C14" s="43">
        <v>130816.61</v>
      </c>
      <c r="D14" s="43"/>
      <c r="E14" s="43">
        <v>1143.6499999999999</v>
      </c>
      <c r="F14" s="45">
        <v>2507</v>
      </c>
      <c r="G14" s="45"/>
      <c r="H14" s="91">
        <v>0</v>
      </c>
      <c r="I14" s="43">
        <v>26275.510000000006</v>
      </c>
      <c r="J14" s="45">
        <v>38666.94</v>
      </c>
      <c r="K14" s="92">
        <f t="shared" si="2"/>
        <v>199409.71000000002</v>
      </c>
      <c r="M14" s="2">
        <v>94596.46</v>
      </c>
      <c r="N14" s="1">
        <v>0</v>
      </c>
      <c r="O14" s="2">
        <f t="shared" si="0"/>
        <v>94596.46</v>
      </c>
      <c r="P14" s="2">
        <f t="shared" si="1"/>
        <v>68320.95</v>
      </c>
      <c r="S14" s="2">
        <v>0</v>
      </c>
      <c r="T14" s="1">
        <v>0</v>
      </c>
    </row>
    <row r="15" spans="1:20" ht="12">
      <c r="A15" s="17" t="s">
        <v>25</v>
      </c>
      <c r="B15" s="18" t="s">
        <v>26</v>
      </c>
      <c r="C15" s="43">
        <v>69759.49</v>
      </c>
      <c r="D15" s="43"/>
      <c r="E15" s="43">
        <v>872.6199999999997</v>
      </c>
      <c r="F15" s="45">
        <v>905.09</v>
      </c>
      <c r="G15" s="45"/>
      <c r="H15" s="91">
        <v>0</v>
      </c>
      <c r="I15" s="43">
        <v>2549.4899999999993</v>
      </c>
      <c r="J15" s="45">
        <v>0</v>
      </c>
      <c r="K15" s="92">
        <f t="shared" si="2"/>
        <v>74086.69</v>
      </c>
      <c r="M15" s="2">
        <v>2517.33</v>
      </c>
      <c r="N15" s="1">
        <v>0</v>
      </c>
      <c r="O15" s="2">
        <f t="shared" si="0"/>
        <v>2517.33</v>
      </c>
      <c r="P15" s="2">
        <f t="shared" si="1"/>
        <v>-32.1599999999994</v>
      </c>
      <c r="S15" s="2">
        <v>0</v>
      </c>
      <c r="T15" s="1">
        <v>0</v>
      </c>
    </row>
    <row r="16" spans="1:20" ht="12">
      <c r="A16" s="17" t="s">
        <v>27</v>
      </c>
      <c r="B16" s="18" t="s">
        <v>28</v>
      </c>
      <c r="C16" s="43">
        <v>21107.57</v>
      </c>
      <c r="D16" s="43"/>
      <c r="E16" s="43">
        <v>150.24</v>
      </c>
      <c r="F16" s="45">
        <v>138.59</v>
      </c>
      <c r="G16" s="45"/>
      <c r="H16" s="91">
        <v>0</v>
      </c>
      <c r="I16" s="43">
        <v>5636.919999999999</v>
      </c>
      <c r="J16" s="45">
        <v>8893.51</v>
      </c>
      <c r="K16" s="92">
        <f t="shared" si="2"/>
        <v>35926.83</v>
      </c>
      <c r="M16" s="2">
        <v>8085.15</v>
      </c>
      <c r="N16" s="1">
        <v>0</v>
      </c>
      <c r="O16" s="2">
        <f t="shared" si="0"/>
        <v>8085.15</v>
      </c>
      <c r="P16" s="2">
        <f t="shared" si="1"/>
        <v>2448.2300000000005</v>
      </c>
      <c r="S16" s="2">
        <v>130.36</v>
      </c>
      <c r="T16" s="1">
        <v>0</v>
      </c>
    </row>
    <row r="17" spans="1:20" ht="12">
      <c r="A17" s="17" t="s">
        <v>29</v>
      </c>
      <c r="B17" s="18" t="s">
        <v>30</v>
      </c>
      <c r="C17" s="43">
        <v>106013.14</v>
      </c>
      <c r="D17" s="43"/>
      <c r="E17" s="43">
        <v>3712.0000000000014</v>
      </c>
      <c r="F17" s="45">
        <v>4494.97</v>
      </c>
      <c r="G17" s="45"/>
      <c r="H17" s="91">
        <v>580.8199999999999</v>
      </c>
      <c r="I17" s="43">
        <v>5739.340000000001</v>
      </c>
      <c r="J17" s="45">
        <v>14788.4</v>
      </c>
      <c r="K17" s="92">
        <f t="shared" si="2"/>
        <v>135328.67</v>
      </c>
      <c r="M17" s="2">
        <v>23925.56</v>
      </c>
      <c r="N17" s="1">
        <v>0</v>
      </c>
      <c r="O17" s="2">
        <f t="shared" si="0"/>
        <v>23925.56</v>
      </c>
      <c r="P17" s="2">
        <f t="shared" si="1"/>
        <v>18186.22</v>
      </c>
      <c r="S17" s="2">
        <v>610.28</v>
      </c>
      <c r="T17" s="1">
        <v>481.99</v>
      </c>
    </row>
    <row r="18" spans="1:20" ht="12">
      <c r="A18" s="17" t="s">
        <v>31</v>
      </c>
      <c r="B18" s="18" t="s">
        <v>32</v>
      </c>
      <c r="C18" s="43">
        <v>51656.58</v>
      </c>
      <c r="D18" s="43"/>
      <c r="E18" s="43">
        <v>850.9400000000003</v>
      </c>
      <c r="F18" s="43">
        <v>1866.75</v>
      </c>
      <c r="G18" s="45"/>
      <c r="H18" s="91">
        <v>0</v>
      </c>
      <c r="I18" s="43">
        <v>2652.0699999999993</v>
      </c>
      <c r="J18" s="43">
        <v>3906.97</v>
      </c>
      <c r="K18" s="92">
        <f t="shared" si="2"/>
        <v>60933.310000000005</v>
      </c>
      <c r="M18" s="2">
        <v>8647.61</v>
      </c>
      <c r="N18" s="1">
        <v>0</v>
      </c>
      <c r="O18" s="2">
        <f t="shared" si="0"/>
        <v>8647.61</v>
      </c>
      <c r="P18" s="2">
        <f t="shared" si="1"/>
        <v>5995.540000000001</v>
      </c>
      <c r="S18" s="2">
        <v>0</v>
      </c>
      <c r="T18" s="1">
        <v>68.73</v>
      </c>
    </row>
    <row r="19" spans="1:20" ht="12">
      <c r="A19" s="17" t="s">
        <v>35</v>
      </c>
      <c r="B19" s="18" t="s">
        <v>36</v>
      </c>
      <c r="C19" s="43">
        <v>220866.96</v>
      </c>
      <c r="D19" s="43"/>
      <c r="E19" s="43">
        <v>632.9100000000001</v>
      </c>
      <c r="F19" s="45">
        <v>1705.7</v>
      </c>
      <c r="G19" s="45"/>
      <c r="H19" s="91">
        <v>295.01</v>
      </c>
      <c r="I19" s="43">
        <v>5788.27</v>
      </c>
      <c r="J19" s="45">
        <v>28877.14</v>
      </c>
      <c r="K19" s="92">
        <f t="shared" si="2"/>
        <v>258165.99</v>
      </c>
      <c r="M19" s="2">
        <v>49540.15</v>
      </c>
      <c r="N19" s="1">
        <v>0</v>
      </c>
      <c r="O19" s="2">
        <f t="shared" si="0"/>
        <v>49540.15</v>
      </c>
      <c r="P19" s="2">
        <f t="shared" si="1"/>
        <v>43751.880000000005</v>
      </c>
      <c r="S19" s="2">
        <v>0</v>
      </c>
      <c r="T19" s="1">
        <v>241.16</v>
      </c>
    </row>
    <row r="20" spans="1:20" ht="12">
      <c r="A20" s="17" t="s">
        <v>37</v>
      </c>
      <c r="B20" s="18" t="s">
        <v>38</v>
      </c>
      <c r="C20" s="43">
        <v>236993.19</v>
      </c>
      <c r="D20" s="43"/>
      <c r="E20" s="43">
        <v>2890.9599999999996</v>
      </c>
      <c r="F20" s="45">
        <v>5289.99</v>
      </c>
      <c r="G20" s="45"/>
      <c r="H20" s="91">
        <v>129.35</v>
      </c>
      <c r="I20" s="43">
        <v>28658.869999999995</v>
      </c>
      <c r="J20" s="45">
        <v>55679.44</v>
      </c>
      <c r="K20" s="92">
        <f t="shared" si="2"/>
        <v>329641.8</v>
      </c>
      <c r="M20" s="2">
        <v>79281.38</v>
      </c>
      <c r="N20" s="1">
        <v>0</v>
      </c>
      <c r="O20" s="2">
        <f t="shared" si="0"/>
        <v>79281.38</v>
      </c>
      <c r="P20" s="2">
        <f t="shared" si="1"/>
        <v>50622.51000000001</v>
      </c>
      <c r="S20" s="2">
        <v>112.54</v>
      </c>
      <c r="T20" s="1">
        <v>233.12</v>
      </c>
    </row>
    <row r="21" spans="1:20" ht="12">
      <c r="A21" s="17" t="s">
        <v>39</v>
      </c>
      <c r="B21" s="18" t="s">
        <v>40</v>
      </c>
      <c r="C21" s="43">
        <v>1921182.61</v>
      </c>
      <c r="D21" s="43"/>
      <c r="E21" s="43">
        <v>35641.72000000001</v>
      </c>
      <c r="F21" s="45">
        <v>2921.09</v>
      </c>
      <c r="G21" s="45"/>
      <c r="H21" s="91">
        <f>7201.06</f>
        <v>7201.06</v>
      </c>
      <c r="I21" s="43">
        <v>605483.8700000038</v>
      </c>
      <c r="J21" s="45">
        <v>1177920.32</v>
      </c>
      <c r="K21" s="92">
        <f t="shared" si="2"/>
        <v>3750350.6700000046</v>
      </c>
      <c r="L21" s="2">
        <v>2196.4</v>
      </c>
      <c r="M21" s="2">
        <v>1620523.09</v>
      </c>
      <c r="N21" s="1">
        <v>189862.82720000052</v>
      </c>
      <c r="O21" s="2">
        <f t="shared" si="0"/>
        <v>1810385.9172000005</v>
      </c>
      <c r="P21" s="2">
        <f t="shared" si="1"/>
        <v>1204902.0471999967</v>
      </c>
      <c r="S21" s="2">
        <v>7270.96</v>
      </c>
      <c r="T21" s="1">
        <v>3501.66</v>
      </c>
    </row>
    <row r="22" spans="1:20" ht="12">
      <c r="A22" s="17" t="s">
        <v>41</v>
      </c>
      <c r="B22" s="18" t="s">
        <v>42</v>
      </c>
      <c r="C22" s="43">
        <v>0</v>
      </c>
      <c r="D22" s="43"/>
      <c r="E22" s="43">
        <v>0</v>
      </c>
      <c r="F22" s="45">
        <v>0</v>
      </c>
      <c r="G22" s="45"/>
      <c r="H22" s="91">
        <v>0</v>
      </c>
      <c r="I22" s="43">
        <v>0</v>
      </c>
      <c r="J22" s="45">
        <v>0</v>
      </c>
      <c r="K22" s="92">
        <f t="shared" si="2"/>
        <v>0</v>
      </c>
      <c r="M22" s="2">
        <v>0</v>
      </c>
      <c r="N22" s="1">
        <v>0</v>
      </c>
      <c r="O22" s="2">
        <f t="shared" si="0"/>
        <v>0</v>
      </c>
      <c r="P22" s="2">
        <f t="shared" si="1"/>
        <v>0</v>
      </c>
      <c r="S22" s="2">
        <v>0</v>
      </c>
      <c r="T22" s="1">
        <v>0</v>
      </c>
    </row>
    <row r="23" spans="1:20" ht="12">
      <c r="A23" s="17" t="s">
        <v>43</v>
      </c>
      <c r="B23" s="18" t="s">
        <v>44</v>
      </c>
      <c r="C23" s="43">
        <v>94540.25</v>
      </c>
      <c r="D23" s="43"/>
      <c r="E23" s="43">
        <v>6358.46999999999</v>
      </c>
      <c r="F23" s="45">
        <v>7105.63</v>
      </c>
      <c r="G23" s="45"/>
      <c r="H23" s="91">
        <v>1077.41</v>
      </c>
      <c r="I23" s="43">
        <v>7988.200000000001</v>
      </c>
      <c r="J23" s="45">
        <v>3593.5</v>
      </c>
      <c r="K23" s="92">
        <f t="shared" si="2"/>
        <v>120663.45999999999</v>
      </c>
      <c r="M23" s="2">
        <v>10829.46</v>
      </c>
      <c r="N23" s="1">
        <v>0</v>
      </c>
      <c r="O23" s="2">
        <f t="shared" si="0"/>
        <v>10829.46</v>
      </c>
      <c r="P23" s="2">
        <f t="shared" si="1"/>
        <v>2841.2599999999984</v>
      </c>
      <c r="S23" s="2">
        <v>1241.13</v>
      </c>
      <c r="T23" s="1">
        <v>1151.08</v>
      </c>
    </row>
    <row r="24" spans="1:20" ht="12">
      <c r="A24" s="17" t="s">
        <v>45</v>
      </c>
      <c r="B24" s="18" t="s">
        <v>46</v>
      </c>
      <c r="C24" s="43">
        <v>45636.9</v>
      </c>
      <c r="D24" s="43"/>
      <c r="E24" s="43">
        <v>1867.2800000000007</v>
      </c>
      <c r="F24" s="45">
        <v>2329.36</v>
      </c>
      <c r="G24" s="45"/>
      <c r="H24" s="91">
        <v>138.59</v>
      </c>
      <c r="I24" s="43">
        <v>733.0400000000001</v>
      </c>
      <c r="J24" s="45">
        <v>0</v>
      </c>
      <c r="K24" s="92">
        <f t="shared" si="2"/>
        <v>50705.17</v>
      </c>
      <c r="M24" s="2">
        <v>1192.5</v>
      </c>
      <c r="N24" s="1">
        <v>0</v>
      </c>
      <c r="O24" s="2">
        <f t="shared" si="0"/>
        <v>1192.5</v>
      </c>
      <c r="P24" s="2">
        <f t="shared" si="1"/>
        <v>459.4599999999999</v>
      </c>
      <c r="S24" s="2">
        <v>120.58</v>
      </c>
      <c r="T24" s="1">
        <v>0</v>
      </c>
    </row>
    <row r="25" spans="1:20" ht="12">
      <c r="A25" s="17" t="s">
        <v>47</v>
      </c>
      <c r="B25" s="18" t="s">
        <v>48</v>
      </c>
      <c r="C25" s="43">
        <v>46671.61</v>
      </c>
      <c r="D25" s="43"/>
      <c r="E25" s="43">
        <v>2949.6999999999975</v>
      </c>
      <c r="F25" s="45">
        <v>781.11</v>
      </c>
      <c r="G25" s="45"/>
      <c r="H25" s="91">
        <v>156.43</v>
      </c>
      <c r="I25" s="43">
        <v>3205.5999999999995</v>
      </c>
      <c r="J25" s="45">
        <v>2374.61</v>
      </c>
      <c r="K25" s="92">
        <f t="shared" si="2"/>
        <v>56139.06</v>
      </c>
      <c r="M25" s="2">
        <v>4303.97</v>
      </c>
      <c r="N25" s="1">
        <v>0</v>
      </c>
      <c r="O25" s="2">
        <f t="shared" si="0"/>
        <v>4303.97</v>
      </c>
      <c r="P25" s="2">
        <f t="shared" si="1"/>
        <v>1098.3700000000008</v>
      </c>
      <c r="S25" s="2">
        <v>128.29</v>
      </c>
      <c r="T25" s="1">
        <v>128.29</v>
      </c>
    </row>
    <row r="26" spans="1:20" ht="12">
      <c r="A26" s="17" t="s">
        <v>49</v>
      </c>
      <c r="B26" s="18" t="s">
        <v>50</v>
      </c>
      <c r="C26" s="43">
        <v>28653.74</v>
      </c>
      <c r="D26" s="43"/>
      <c r="E26" s="43">
        <v>302.09</v>
      </c>
      <c r="F26" s="45">
        <v>790.16</v>
      </c>
      <c r="G26" s="45"/>
      <c r="H26" s="91">
        <v>0</v>
      </c>
      <c r="I26" s="43">
        <v>380.62999999999994</v>
      </c>
      <c r="J26" s="45">
        <v>2785.45</v>
      </c>
      <c r="K26" s="92">
        <f t="shared" si="2"/>
        <v>32912.07</v>
      </c>
      <c r="M26" s="2">
        <v>2642.41</v>
      </c>
      <c r="N26" s="1">
        <v>0</v>
      </c>
      <c r="O26" s="2">
        <f t="shared" si="0"/>
        <v>2642.41</v>
      </c>
      <c r="P26" s="2">
        <f t="shared" si="1"/>
        <v>2261.7799999999997</v>
      </c>
      <c r="S26" s="2">
        <v>0</v>
      </c>
      <c r="T26" s="1">
        <v>0</v>
      </c>
    </row>
    <row r="27" spans="1:20" ht="12">
      <c r="A27" s="17" t="s">
        <v>51</v>
      </c>
      <c r="B27" s="18" t="s">
        <v>52</v>
      </c>
      <c r="C27" s="43">
        <v>38626.34</v>
      </c>
      <c r="D27" s="43"/>
      <c r="E27" s="43">
        <v>519.49</v>
      </c>
      <c r="F27" s="43">
        <v>490.59</v>
      </c>
      <c r="G27" s="45"/>
      <c r="H27" s="91">
        <v>83.81</v>
      </c>
      <c r="I27" s="43">
        <v>5731.99</v>
      </c>
      <c r="J27" s="43">
        <v>7830.77</v>
      </c>
      <c r="K27" s="92">
        <f t="shared" si="2"/>
        <v>53282.98999999999</v>
      </c>
      <c r="M27" s="2">
        <v>13965.46</v>
      </c>
      <c r="N27" s="1">
        <v>0</v>
      </c>
      <c r="O27" s="2">
        <f t="shared" si="0"/>
        <v>13965.46</v>
      </c>
      <c r="P27" s="2">
        <f t="shared" si="1"/>
        <v>8233.47</v>
      </c>
      <c r="S27" s="2">
        <v>0</v>
      </c>
      <c r="T27" s="1">
        <v>0</v>
      </c>
    </row>
    <row r="28" spans="1:20" ht="12">
      <c r="A28" s="17" t="s">
        <v>53</v>
      </c>
      <c r="B28" s="18" t="s">
        <v>54</v>
      </c>
      <c r="C28" s="43">
        <v>0</v>
      </c>
      <c r="D28" s="43"/>
      <c r="E28" s="43">
        <v>0</v>
      </c>
      <c r="F28" s="45">
        <v>0</v>
      </c>
      <c r="G28" s="45"/>
      <c r="H28" s="91">
        <v>0</v>
      </c>
      <c r="I28" s="43">
        <v>0</v>
      </c>
      <c r="J28" s="45">
        <v>0</v>
      </c>
      <c r="K28" s="92">
        <f t="shared" si="2"/>
        <v>0</v>
      </c>
      <c r="M28" s="2">
        <v>0</v>
      </c>
      <c r="N28" s="1">
        <v>0</v>
      </c>
      <c r="O28" s="2">
        <f t="shared" si="0"/>
        <v>0</v>
      </c>
      <c r="P28" s="2">
        <f t="shared" si="1"/>
        <v>0</v>
      </c>
      <c r="S28" s="2">
        <v>0</v>
      </c>
      <c r="T28" s="1">
        <v>0</v>
      </c>
    </row>
    <row r="29" spans="1:20" ht="12">
      <c r="A29" s="17" t="s">
        <v>55</v>
      </c>
      <c r="B29" s="18" t="s">
        <v>56</v>
      </c>
      <c r="C29" s="43">
        <v>148381.35</v>
      </c>
      <c r="D29" s="43"/>
      <c r="E29" s="43">
        <v>7253.6199999999935</v>
      </c>
      <c r="F29" s="45">
        <v>2713.03</v>
      </c>
      <c r="G29" s="45"/>
      <c r="H29" s="91">
        <v>668.23</v>
      </c>
      <c r="I29" s="43">
        <v>14103.489999999989</v>
      </c>
      <c r="J29" s="45">
        <v>4703.73</v>
      </c>
      <c r="K29" s="92">
        <f t="shared" si="2"/>
        <v>177823.45</v>
      </c>
      <c r="M29" s="2">
        <v>65141.83</v>
      </c>
      <c r="N29" s="1">
        <v>0</v>
      </c>
      <c r="O29" s="2">
        <f t="shared" si="0"/>
        <v>65141.83</v>
      </c>
      <c r="P29" s="2">
        <f t="shared" si="1"/>
        <v>51038.34000000001</v>
      </c>
      <c r="S29" s="2">
        <v>377.15</v>
      </c>
      <c r="T29" s="1">
        <v>808.32</v>
      </c>
    </row>
    <row r="30" spans="1:20" ht="12">
      <c r="A30" s="17" t="s">
        <v>57</v>
      </c>
      <c r="B30" s="18" t="s">
        <v>58</v>
      </c>
      <c r="C30" s="43">
        <v>221830.38</v>
      </c>
      <c r="D30" s="43"/>
      <c r="E30" s="43">
        <v>7355.239999999991</v>
      </c>
      <c r="F30" s="45">
        <v>9534.88</v>
      </c>
      <c r="G30" s="45"/>
      <c r="H30" s="91">
        <v>534.21</v>
      </c>
      <c r="I30" s="43">
        <v>40666.750000000015</v>
      </c>
      <c r="J30" s="45">
        <v>38522.04</v>
      </c>
      <c r="K30" s="92">
        <f t="shared" si="2"/>
        <v>318443.5</v>
      </c>
      <c r="M30" s="2">
        <v>85235.42</v>
      </c>
      <c r="N30" s="1">
        <v>0</v>
      </c>
      <c r="O30" s="2">
        <f t="shared" si="0"/>
        <v>85235.42</v>
      </c>
      <c r="P30" s="2">
        <f t="shared" si="1"/>
        <v>44568.669999999984</v>
      </c>
      <c r="S30" s="2">
        <v>574.05</v>
      </c>
      <c r="T30" s="1">
        <v>510.04</v>
      </c>
    </row>
    <row r="31" spans="1:20" ht="12">
      <c r="A31" s="17" t="s">
        <v>61</v>
      </c>
      <c r="B31" s="18" t="s">
        <v>62</v>
      </c>
      <c r="C31" s="43">
        <v>112252.3</v>
      </c>
      <c r="D31" s="43"/>
      <c r="E31" s="43">
        <v>0</v>
      </c>
      <c r="F31" s="45">
        <v>0</v>
      </c>
      <c r="G31" s="45"/>
      <c r="H31" s="91">
        <v>0</v>
      </c>
      <c r="I31" s="43">
        <v>0</v>
      </c>
      <c r="J31" s="45">
        <v>0</v>
      </c>
      <c r="K31" s="92">
        <f t="shared" si="2"/>
        <v>112252.3</v>
      </c>
      <c r="M31" s="2">
        <v>12139.4</v>
      </c>
      <c r="N31" s="1">
        <v>0</v>
      </c>
      <c r="O31" s="2">
        <f t="shared" si="0"/>
        <v>12139.4</v>
      </c>
      <c r="P31" s="2">
        <f t="shared" si="1"/>
        <v>12139.4</v>
      </c>
      <c r="S31" s="2">
        <v>0</v>
      </c>
      <c r="T31" s="1">
        <v>130.58</v>
      </c>
    </row>
    <row r="32" spans="1:20" ht="12">
      <c r="A32" s="17" t="s">
        <v>63</v>
      </c>
      <c r="B32" s="18" t="s">
        <v>64</v>
      </c>
      <c r="C32" s="43">
        <v>53172.69</v>
      </c>
      <c r="D32" s="43"/>
      <c r="E32" s="43">
        <v>5146.999999999991</v>
      </c>
      <c r="F32" s="45">
        <v>2040.63</v>
      </c>
      <c r="G32" s="45"/>
      <c r="H32" s="91">
        <v>834.79</v>
      </c>
      <c r="I32" s="43">
        <v>2248.3600000000006</v>
      </c>
      <c r="J32" s="45">
        <v>0</v>
      </c>
      <c r="K32" s="92">
        <f t="shared" si="2"/>
        <v>63443.469999999994</v>
      </c>
      <c r="M32" s="2">
        <v>4158.81</v>
      </c>
      <c r="N32" s="1">
        <v>0</v>
      </c>
      <c r="O32" s="2">
        <f t="shared" si="0"/>
        <v>4158.81</v>
      </c>
      <c r="P32" s="2">
        <f t="shared" si="1"/>
        <v>1910.4499999999998</v>
      </c>
      <c r="S32" s="2">
        <v>937.99</v>
      </c>
      <c r="T32" s="1">
        <v>746.61</v>
      </c>
    </row>
    <row r="33" spans="1:20" ht="12">
      <c r="A33" s="17" t="s">
        <v>65</v>
      </c>
      <c r="B33" s="18" t="s">
        <v>66</v>
      </c>
      <c r="C33" s="43">
        <v>520175.16</v>
      </c>
      <c r="D33" s="43"/>
      <c r="E33" s="43">
        <v>14536.299999999968</v>
      </c>
      <c r="F33" s="45">
        <v>29437.43</v>
      </c>
      <c r="G33" s="45"/>
      <c r="H33" s="91">
        <v>2279.76</v>
      </c>
      <c r="I33" s="43">
        <v>264284.1100000007</v>
      </c>
      <c r="J33" s="45">
        <v>515617.4599999995</v>
      </c>
      <c r="K33" s="92">
        <f t="shared" si="2"/>
        <v>1346330.2200000002</v>
      </c>
      <c r="M33" s="2">
        <v>680105.410000002</v>
      </c>
      <c r="N33" s="1">
        <v>110844.23739999988</v>
      </c>
      <c r="O33" s="2">
        <f t="shared" si="0"/>
        <v>790949.6474000019</v>
      </c>
      <c r="P33" s="2">
        <f t="shared" si="1"/>
        <v>526665.5374000012</v>
      </c>
      <c r="S33" s="2">
        <v>799.58</v>
      </c>
      <c r="T33" s="1">
        <v>1202.03</v>
      </c>
    </row>
    <row r="34" spans="1:20" ht="12">
      <c r="A34" s="17" t="s">
        <v>67</v>
      </c>
      <c r="B34" s="18" t="s">
        <v>68</v>
      </c>
      <c r="C34" s="43">
        <v>7387.87</v>
      </c>
      <c r="D34" s="43"/>
      <c r="E34" s="43">
        <v>130.82</v>
      </c>
      <c r="F34" s="45">
        <v>129.35</v>
      </c>
      <c r="G34" s="45"/>
      <c r="H34" s="91">
        <v>0</v>
      </c>
      <c r="I34" s="43">
        <v>0</v>
      </c>
      <c r="J34" s="45">
        <v>0</v>
      </c>
      <c r="K34" s="92">
        <f t="shared" si="2"/>
        <v>7648.04</v>
      </c>
      <c r="M34" s="2">
        <v>563.96</v>
      </c>
      <c r="N34" s="1">
        <v>0</v>
      </c>
      <c r="O34" s="2">
        <f t="shared" si="0"/>
        <v>563.96</v>
      </c>
      <c r="P34" s="2">
        <f t="shared" si="1"/>
        <v>563.96</v>
      </c>
      <c r="S34" s="2">
        <v>0</v>
      </c>
      <c r="T34" s="1">
        <v>0</v>
      </c>
    </row>
    <row r="35" spans="1:20" ht="12">
      <c r="A35" s="17" t="s">
        <v>69</v>
      </c>
      <c r="B35" s="18" t="s">
        <v>70</v>
      </c>
      <c r="C35" s="43">
        <v>104064.93</v>
      </c>
      <c r="D35" s="43"/>
      <c r="E35" s="43">
        <v>1790.809999999999</v>
      </c>
      <c r="F35" s="45">
        <v>2473.63</v>
      </c>
      <c r="G35" s="45"/>
      <c r="H35" s="91">
        <v>0</v>
      </c>
      <c r="I35" s="43">
        <v>15004.009999999997</v>
      </c>
      <c r="J35" s="45">
        <v>22398.8</v>
      </c>
      <c r="K35" s="92">
        <f t="shared" si="2"/>
        <v>145732.18</v>
      </c>
      <c r="M35" s="2">
        <v>35325.74</v>
      </c>
      <c r="N35" s="1">
        <v>0</v>
      </c>
      <c r="O35" s="2">
        <f t="shared" si="0"/>
        <v>35325.74</v>
      </c>
      <c r="P35" s="2">
        <f t="shared" si="1"/>
        <v>20321.730000000003</v>
      </c>
      <c r="S35" s="2">
        <v>0</v>
      </c>
      <c r="T35" s="1">
        <v>0</v>
      </c>
    </row>
    <row r="36" spans="1:20" ht="12">
      <c r="A36" s="17" t="s">
        <v>71</v>
      </c>
      <c r="B36" s="18" t="s">
        <v>72</v>
      </c>
      <c r="C36" s="43">
        <v>240929.99</v>
      </c>
      <c r="D36" s="43"/>
      <c r="E36" s="43">
        <v>13819.540000000003</v>
      </c>
      <c r="F36" s="45">
        <v>4041.2</v>
      </c>
      <c r="G36" s="45"/>
      <c r="H36" s="91">
        <v>553.12</v>
      </c>
      <c r="I36" s="43">
        <v>10346.080000000004</v>
      </c>
      <c r="J36" s="45">
        <v>7631.11</v>
      </c>
      <c r="K36" s="92">
        <f t="shared" si="2"/>
        <v>277321.04</v>
      </c>
      <c r="M36" s="2">
        <v>22987</v>
      </c>
      <c r="N36" s="1">
        <v>0</v>
      </c>
      <c r="O36" s="2">
        <f t="shared" si="0"/>
        <v>22987</v>
      </c>
      <c r="P36" s="2">
        <f t="shared" si="1"/>
        <v>12640.919999999996</v>
      </c>
      <c r="S36" s="2">
        <v>389.45</v>
      </c>
      <c r="T36" s="1">
        <v>638.32</v>
      </c>
    </row>
    <row r="37" spans="1:20" ht="12">
      <c r="A37" s="17" t="s">
        <v>73</v>
      </c>
      <c r="B37" s="18" t="s">
        <v>74</v>
      </c>
      <c r="C37" s="43">
        <v>99695.55</v>
      </c>
      <c r="D37" s="43"/>
      <c r="E37" s="43">
        <v>2315.319999999999</v>
      </c>
      <c r="F37" s="45">
        <v>6530.21</v>
      </c>
      <c r="G37" s="45"/>
      <c r="H37" s="91">
        <v>138.59</v>
      </c>
      <c r="I37" s="43">
        <v>14007.869999999999</v>
      </c>
      <c r="J37" s="45">
        <v>19086.81</v>
      </c>
      <c r="K37" s="92">
        <f t="shared" si="2"/>
        <v>141774.35</v>
      </c>
      <c r="M37" s="2">
        <v>38824.76</v>
      </c>
      <c r="N37" s="1">
        <v>0</v>
      </c>
      <c r="O37" s="2">
        <f aca="true" t="shared" si="3" ref="O37:O68">M37+N37</f>
        <v>38824.76</v>
      </c>
      <c r="P37" s="2">
        <f aca="true" t="shared" si="4" ref="P37:P68">O37-I37</f>
        <v>24816.890000000003</v>
      </c>
      <c r="S37" s="2">
        <v>241.16</v>
      </c>
      <c r="T37" s="1">
        <v>369.45</v>
      </c>
    </row>
    <row r="38" spans="1:20" ht="12">
      <c r="A38" s="17" t="s">
        <v>75</v>
      </c>
      <c r="B38" s="18" t="s">
        <v>76</v>
      </c>
      <c r="C38" s="43">
        <v>59440.36</v>
      </c>
      <c r="D38" s="43"/>
      <c r="E38" s="43">
        <v>2892.2000000000003</v>
      </c>
      <c r="F38" s="45">
        <v>1272.15</v>
      </c>
      <c r="G38" s="45"/>
      <c r="H38" s="91">
        <v>0</v>
      </c>
      <c r="I38" s="43">
        <v>3386.5300000000007</v>
      </c>
      <c r="J38" s="45">
        <v>0</v>
      </c>
      <c r="K38" s="92">
        <f t="shared" si="2"/>
        <v>66991.24</v>
      </c>
      <c r="M38" s="2">
        <v>1706.19</v>
      </c>
      <c r="N38" s="1">
        <v>0</v>
      </c>
      <c r="O38" s="2">
        <f t="shared" si="3"/>
        <v>1706.19</v>
      </c>
      <c r="P38" s="2">
        <f t="shared" si="4"/>
        <v>-1680.3400000000006</v>
      </c>
      <c r="S38" s="2">
        <v>128.29</v>
      </c>
      <c r="T38" s="1">
        <v>128.29</v>
      </c>
    </row>
    <row r="39" spans="1:20" ht="12">
      <c r="A39" s="17" t="s">
        <v>77</v>
      </c>
      <c r="B39" s="18" t="s">
        <v>78</v>
      </c>
      <c r="C39" s="43">
        <v>102974.11</v>
      </c>
      <c r="D39" s="43"/>
      <c r="E39" s="43">
        <v>3936.67</v>
      </c>
      <c r="F39" s="45">
        <v>8491.42</v>
      </c>
      <c r="G39" s="45"/>
      <c r="H39" s="91">
        <v>138.59</v>
      </c>
      <c r="I39" s="43">
        <v>21688.499999999993</v>
      </c>
      <c r="J39" s="45">
        <v>12036.74</v>
      </c>
      <c r="K39" s="92">
        <f t="shared" si="2"/>
        <v>149266.02999999997</v>
      </c>
      <c r="M39" s="2">
        <v>40669</v>
      </c>
      <c r="N39" s="1">
        <v>0</v>
      </c>
      <c r="O39" s="2">
        <f t="shared" si="3"/>
        <v>40669</v>
      </c>
      <c r="P39" s="2">
        <f t="shared" si="4"/>
        <v>18980.500000000007</v>
      </c>
      <c r="S39" s="2">
        <v>248.87</v>
      </c>
      <c r="T39" s="1">
        <v>377.16</v>
      </c>
    </row>
    <row r="40" spans="1:20" ht="12">
      <c r="A40" s="17" t="s">
        <v>79</v>
      </c>
      <c r="B40" s="18" t="s">
        <v>80</v>
      </c>
      <c r="C40" s="43">
        <v>38486.7</v>
      </c>
      <c r="D40" s="43"/>
      <c r="E40" s="43">
        <v>2408.23</v>
      </c>
      <c r="F40" s="45">
        <v>1604.59</v>
      </c>
      <c r="G40" s="45"/>
      <c r="H40" s="91">
        <v>540.86</v>
      </c>
      <c r="I40" s="43">
        <v>1862.4700000000003</v>
      </c>
      <c r="J40" s="45">
        <v>0</v>
      </c>
      <c r="K40" s="92">
        <f t="shared" si="2"/>
        <v>44902.85</v>
      </c>
      <c r="M40" s="2">
        <v>1904.67</v>
      </c>
      <c r="N40" s="1">
        <v>0</v>
      </c>
      <c r="O40" s="2">
        <f t="shared" si="3"/>
        <v>1904.67</v>
      </c>
      <c r="P40" s="2">
        <f t="shared" si="4"/>
        <v>42.19999999999982</v>
      </c>
      <c r="S40" s="2">
        <v>425.56</v>
      </c>
      <c r="T40" s="1">
        <v>329.9</v>
      </c>
    </row>
    <row r="41" spans="1:20" ht="12">
      <c r="A41" s="17" t="s">
        <v>83</v>
      </c>
      <c r="B41" s="18" t="s">
        <v>84</v>
      </c>
      <c r="C41" s="43">
        <v>22978.33</v>
      </c>
      <c r="D41" s="43"/>
      <c r="E41" s="43">
        <v>1040.01</v>
      </c>
      <c r="F41" s="45">
        <v>2167.99</v>
      </c>
      <c r="G41" s="45"/>
      <c r="H41" s="91">
        <v>0</v>
      </c>
      <c r="I41" s="43">
        <v>52.48</v>
      </c>
      <c r="J41" s="45">
        <v>0</v>
      </c>
      <c r="K41" s="92">
        <f t="shared" si="2"/>
        <v>26238.81</v>
      </c>
      <c r="M41" s="2">
        <v>459.02</v>
      </c>
      <c r="N41" s="1">
        <v>0</v>
      </c>
      <c r="O41" s="2">
        <f t="shared" si="3"/>
        <v>459.02</v>
      </c>
      <c r="P41" s="2">
        <f t="shared" si="4"/>
        <v>406.53999999999996</v>
      </c>
      <c r="S41" s="2">
        <v>0</v>
      </c>
      <c r="T41" s="1">
        <v>0</v>
      </c>
    </row>
    <row r="42" spans="1:20" ht="12">
      <c r="A42" s="17" t="s">
        <v>85</v>
      </c>
      <c r="B42" s="18" t="s">
        <v>86</v>
      </c>
      <c r="C42" s="43">
        <v>0</v>
      </c>
      <c r="D42" s="43"/>
      <c r="E42" s="43">
        <v>70.15999999999998</v>
      </c>
      <c r="F42" s="45">
        <v>0</v>
      </c>
      <c r="G42" s="45"/>
      <c r="H42" s="91">
        <v>0</v>
      </c>
      <c r="I42" s="43">
        <v>0</v>
      </c>
      <c r="J42" s="45">
        <v>0</v>
      </c>
      <c r="K42" s="92">
        <f t="shared" si="2"/>
        <v>70.15999999999998</v>
      </c>
      <c r="M42" s="2">
        <v>619.83</v>
      </c>
      <c r="N42" s="1">
        <v>0</v>
      </c>
      <c r="O42" s="2">
        <f t="shared" si="3"/>
        <v>619.83</v>
      </c>
      <c r="P42" s="2">
        <f t="shared" si="4"/>
        <v>619.83</v>
      </c>
      <c r="S42" s="2">
        <v>0</v>
      </c>
      <c r="T42" s="1">
        <v>0</v>
      </c>
    </row>
    <row r="43" spans="1:20" ht="12">
      <c r="A43" s="17" t="s">
        <v>87</v>
      </c>
      <c r="B43" s="18" t="s">
        <v>88</v>
      </c>
      <c r="C43" s="43">
        <v>8154.94</v>
      </c>
      <c r="D43" s="43"/>
      <c r="E43" s="43">
        <v>165.24</v>
      </c>
      <c r="F43" s="45">
        <v>0</v>
      </c>
      <c r="G43" s="45"/>
      <c r="H43" s="91">
        <v>0</v>
      </c>
      <c r="I43" s="43">
        <v>68.89</v>
      </c>
      <c r="J43" s="45">
        <v>0</v>
      </c>
      <c r="K43" s="92">
        <f t="shared" si="2"/>
        <v>8389.07</v>
      </c>
      <c r="M43" s="2">
        <v>150.82</v>
      </c>
      <c r="N43" s="1">
        <v>0</v>
      </c>
      <c r="O43" s="2">
        <f t="shared" si="3"/>
        <v>150.82</v>
      </c>
      <c r="P43" s="2">
        <f t="shared" si="4"/>
        <v>81.92999999999999</v>
      </c>
      <c r="S43" s="2">
        <v>0</v>
      </c>
      <c r="T43" s="1">
        <v>0</v>
      </c>
    </row>
    <row r="44" spans="1:20" ht="12">
      <c r="A44" s="17" t="s">
        <v>89</v>
      </c>
      <c r="B44" s="18" t="s">
        <v>90</v>
      </c>
      <c r="C44" s="43">
        <v>0</v>
      </c>
      <c r="D44" s="43"/>
      <c r="E44" s="43">
        <v>0</v>
      </c>
      <c r="F44" s="45">
        <v>0</v>
      </c>
      <c r="G44" s="45"/>
      <c r="H44" s="91">
        <v>0</v>
      </c>
      <c r="I44" s="43">
        <v>0</v>
      </c>
      <c r="J44" s="45">
        <v>0</v>
      </c>
      <c r="K44" s="92">
        <f t="shared" si="2"/>
        <v>0</v>
      </c>
      <c r="M44" s="2">
        <v>0</v>
      </c>
      <c r="N44" s="1">
        <v>26600.11769999999</v>
      </c>
      <c r="O44" s="2">
        <f t="shared" si="3"/>
        <v>26600.11769999999</v>
      </c>
      <c r="P44" s="2">
        <f t="shared" si="4"/>
        <v>26600.11769999999</v>
      </c>
      <c r="S44" s="2">
        <v>0</v>
      </c>
      <c r="T44" s="1">
        <v>0</v>
      </c>
    </row>
    <row r="45" spans="1:20" ht="12">
      <c r="A45" s="17" t="s">
        <v>91</v>
      </c>
      <c r="B45" s="18" t="s">
        <v>92</v>
      </c>
      <c r="C45" s="43">
        <v>374401.63</v>
      </c>
      <c r="D45" s="43"/>
      <c r="E45" s="43">
        <v>10027.979999999985</v>
      </c>
      <c r="F45" s="45">
        <v>16474.27</v>
      </c>
      <c r="G45" s="45"/>
      <c r="H45" s="91">
        <v>810.1200000000001</v>
      </c>
      <c r="I45" s="43">
        <v>37111.95999999999</v>
      </c>
      <c r="J45" s="45">
        <v>54024.38</v>
      </c>
      <c r="K45" s="92">
        <f t="shared" si="2"/>
        <v>492850.33999999997</v>
      </c>
      <c r="M45" s="2">
        <v>72742.59</v>
      </c>
      <c r="N45" s="1">
        <v>0</v>
      </c>
      <c r="O45" s="2">
        <f t="shared" si="3"/>
        <v>72742.59</v>
      </c>
      <c r="P45" s="2">
        <f t="shared" si="4"/>
        <v>35630.630000000005</v>
      </c>
      <c r="S45" s="2">
        <v>329.9</v>
      </c>
      <c r="T45" s="1">
        <v>445.89</v>
      </c>
    </row>
    <row r="46" spans="1:20" ht="12">
      <c r="A46" s="17" t="s">
        <v>93</v>
      </c>
      <c r="B46" s="18" t="s">
        <v>94</v>
      </c>
      <c r="C46" s="43">
        <v>396553.17</v>
      </c>
      <c r="D46" s="43"/>
      <c r="E46" s="43">
        <v>10235.40999999999</v>
      </c>
      <c r="F46" s="45">
        <v>29522.03</v>
      </c>
      <c r="G46" s="45"/>
      <c r="H46" s="91">
        <v>1741.1000000000004</v>
      </c>
      <c r="I46" s="43">
        <v>124379.22999999985</v>
      </c>
      <c r="J46" s="45">
        <v>169924.04</v>
      </c>
      <c r="K46" s="92">
        <f t="shared" si="2"/>
        <v>732354.9799999999</v>
      </c>
      <c r="M46" s="2">
        <v>225428.21</v>
      </c>
      <c r="N46" s="1">
        <v>32207.44549999998</v>
      </c>
      <c r="O46" s="2">
        <f t="shared" si="3"/>
        <v>257635.65549999996</v>
      </c>
      <c r="P46" s="2">
        <f t="shared" si="4"/>
        <v>133256.42550000013</v>
      </c>
      <c r="S46" s="2">
        <v>1306.1</v>
      </c>
      <c r="T46" s="1">
        <v>634.47</v>
      </c>
    </row>
    <row r="47" spans="1:20" ht="12">
      <c r="A47" s="17" t="s">
        <v>95</v>
      </c>
      <c r="B47" s="18" t="s">
        <v>96</v>
      </c>
      <c r="C47" s="44">
        <v>14090.05</v>
      </c>
      <c r="D47" s="44"/>
      <c r="E47" s="43">
        <v>101.82000000000001</v>
      </c>
      <c r="F47" s="45">
        <v>326.78</v>
      </c>
      <c r="G47" s="45"/>
      <c r="H47" s="91">
        <v>0</v>
      </c>
      <c r="I47" s="43">
        <v>35.64</v>
      </c>
      <c r="J47" s="45">
        <v>2505.93</v>
      </c>
      <c r="K47" s="92">
        <f t="shared" si="2"/>
        <v>17060.219999999998</v>
      </c>
      <c r="M47" s="2">
        <v>90.26</v>
      </c>
      <c r="N47" s="1">
        <v>0</v>
      </c>
      <c r="O47" s="2">
        <f t="shared" si="3"/>
        <v>90.26</v>
      </c>
      <c r="P47" s="2">
        <f t="shared" si="4"/>
        <v>54.620000000000005</v>
      </c>
      <c r="S47" s="2">
        <v>0</v>
      </c>
      <c r="T47" s="1">
        <v>0</v>
      </c>
    </row>
    <row r="48" spans="1:20" ht="12">
      <c r="A48" s="17" t="s">
        <v>97</v>
      </c>
      <c r="B48" s="18" t="s">
        <v>98</v>
      </c>
      <c r="C48" s="44">
        <v>252285.2</v>
      </c>
      <c r="D48" s="44"/>
      <c r="E48" s="43">
        <v>4910.780000000001</v>
      </c>
      <c r="F48" s="45">
        <v>16218.43</v>
      </c>
      <c r="G48" s="45"/>
      <c r="H48" s="91">
        <v>334.08000000000004</v>
      </c>
      <c r="I48" s="43">
        <v>35686.56000000002</v>
      </c>
      <c r="J48" s="45">
        <v>159455.25</v>
      </c>
      <c r="K48" s="92">
        <f t="shared" si="2"/>
        <v>468890.30000000005</v>
      </c>
      <c r="M48" s="2">
        <v>285025.26</v>
      </c>
      <c r="N48" s="1">
        <v>0</v>
      </c>
      <c r="O48" s="2">
        <f t="shared" si="3"/>
        <v>285025.26</v>
      </c>
      <c r="P48" s="2">
        <f t="shared" si="4"/>
        <v>249338.69999999998</v>
      </c>
      <c r="S48" s="2">
        <v>392.9</v>
      </c>
      <c r="T48" s="1">
        <v>343.65</v>
      </c>
    </row>
    <row r="49" spans="1:20" ht="12">
      <c r="A49" s="17" t="s">
        <v>99</v>
      </c>
      <c r="B49" s="18" t="s">
        <v>100</v>
      </c>
      <c r="C49" s="44">
        <v>56650.68</v>
      </c>
      <c r="D49" s="44"/>
      <c r="E49" s="43">
        <v>1848.5600000000002</v>
      </c>
      <c r="F49" s="45">
        <v>8434.8</v>
      </c>
      <c r="G49" s="45"/>
      <c r="H49" s="91">
        <v>311.81</v>
      </c>
      <c r="I49" s="43">
        <v>34543.09</v>
      </c>
      <c r="J49" s="45">
        <v>35403.69</v>
      </c>
      <c r="K49" s="92">
        <f t="shared" si="2"/>
        <v>137192.63</v>
      </c>
      <c r="M49" s="2">
        <v>42368.71</v>
      </c>
      <c r="N49" s="1">
        <v>0</v>
      </c>
      <c r="O49" s="2">
        <f t="shared" si="3"/>
        <v>42368.71</v>
      </c>
      <c r="P49" s="2">
        <f t="shared" si="4"/>
        <v>7825.620000000003</v>
      </c>
      <c r="S49" s="2">
        <v>128.29</v>
      </c>
      <c r="T49" s="1">
        <v>0</v>
      </c>
    </row>
    <row r="50" spans="1:20" ht="12">
      <c r="A50" s="17" t="s">
        <v>101</v>
      </c>
      <c r="B50" s="18" t="s">
        <v>102</v>
      </c>
      <c r="C50" s="44">
        <v>39713.9</v>
      </c>
      <c r="D50" s="44"/>
      <c r="E50" s="43">
        <v>215.38</v>
      </c>
      <c r="F50" s="45">
        <v>489.96</v>
      </c>
      <c r="G50" s="45"/>
      <c r="H50" s="91">
        <v>0</v>
      </c>
      <c r="I50" s="43">
        <v>1811.31</v>
      </c>
      <c r="J50" s="45">
        <v>0</v>
      </c>
      <c r="K50" s="92">
        <f t="shared" si="2"/>
        <v>42230.549999999996</v>
      </c>
      <c r="M50" s="2">
        <v>1098.32</v>
      </c>
      <c r="N50" s="1">
        <v>0</v>
      </c>
      <c r="O50" s="2">
        <f t="shared" si="3"/>
        <v>1098.32</v>
      </c>
      <c r="P50" s="2">
        <f t="shared" si="4"/>
        <v>-712.99</v>
      </c>
      <c r="S50" s="2">
        <v>0</v>
      </c>
      <c r="T50" s="1">
        <v>0</v>
      </c>
    </row>
    <row r="51" spans="1:20" ht="12">
      <c r="A51" s="21" t="s">
        <v>103</v>
      </c>
      <c r="B51" s="22" t="s">
        <v>104</v>
      </c>
      <c r="C51" s="44">
        <v>25783.82</v>
      </c>
      <c r="D51" s="44"/>
      <c r="E51" s="43">
        <v>2611.1099999999997</v>
      </c>
      <c r="F51" s="45">
        <v>806.23</v>
      </c>
      <c r="G51" s="45"/>
      <c r="H51" s="91">
        <v>156.44</v>
      </c>
      <c r="I51" s="43">
        <v>388.26</v>
      </c>
      <c r="J51" s="45">
        <v>0</v>
      </c>
      <c r="K51" s="92">
        <f t="shared" si="2"/>
        <v>29745.859999999997</v>
      </c>
      <c r="M51" s="2">
        <v>1126.35</v>
      </c>
      <c r="N51" s="1">
        <v>0</v>
      </c>
      <c r="O51" s="2">
        <f t="shared" si="3"/>
        <v>1126.35</v>
      </c>
      <c r="P51" s="2">
        <f t="shared" si="4"/>
        <v>738.0899999999999</v>
      </c>
      <c r="S51" s="2">
        <v>0</v>
      </c>
      <c r="T51" s="1">
        <v>128.29</v>
      </c>
    </row>
    <row r="52" spans="1:20" ht="12">
      <c r="A52" s="21" t="s">
        <v>105</v>
      </c>
      <c r="B52" s="22" t="s">
        <v>106</v>
      </c>
      <c r="C52" s="44">
        <v>4546.16</v>
      </c>
      <c r="D52" s="44"/>
      <c r="E52" s="43">
        <v>586.18</v>
      </c>
      <c r="F52" s="45">
        <v>0</v>
      </c>
      <c r="G52" s="45"/>
      <c r="H52" s="91">
        <v>0</v>
      </c>
      <c r="I52" s="43">
        <v>0</v>
      </c>
      <c r="J52" s="45">
        <v>0</v>
      </c>
      <c r="K52" s="92">
        <f t="shared" si="2"/>
        <v>5132.34</v>
      </c>
      <c r="M52" s="2">
        <v>100.62</v>
      </c>
      <c r="N52" s="1">
        <v>0</v>
      </c>
      <c r="O52" s="2">
        <f t="shared" si="3"/>
        <v>100.62</v>
      </c>
      <c r="P52" s="2">
        <f t="shared" si="4"/>
        <v>100.62</v>
      </c>
      <c r="S52" s="2">
        <v>0</v>
      </c>
      <c r="T52" s="1">
        <v>0</v>
      </c>
    </row>
    <row r="53" spans="1:20" ht="12">
      <c r="A53" s="21" t="s">
        <v>107</v>
      </c>
      <c r="B53" s="22" t="s">
        <v>108</v>
      </c>
      <c r="C53" s="44">
        <v>9557.04</v>
      </c>
      <c r="D53" s="44"/>
      <c r="E53" s="43">
        <v>432.1200000000001</v>
      </c>
      <c r="F53" s="43">
        <v>0</v>
      </c>
      <c r="G53" s="45"/>
      <c r="H53" s="91">
        <v>0</v>
      </c>
      <c r="I53" s="43">
        <v>642.72</v>
      </c>
      <c r="J53" s="43">
        <v>0</v>
      </c>
      <c r="K53" s="92">
        <f t="shared" si="2"/>
        <v>10631.880000000001</v>
      </c>
      <c r="M53" s="2">
        <v>1559.11</v>
      </c>
      <c r="N53" s="1">
        <v>0</v>
      </c>
      <c r="O53" s="2">
        <f t="shared" si="3"/>
        <v>1559.11</v>
      </c>
      <c r="P53" s="2">
        <f t="shared" si="4"/>
        <v>916.3899999999999</v>
      </c>
      <c r="S53" s="2">
        <v>0</v>
      </c>
      <c r="T53" s="1">
        <v>0</v>
      </c>
    </row>
    <row r="54" spans="1:20" ht="12">
      <c r="A54" s="21" t="s">
        <v>109</v>
      </c>
      <c r="B54" s="22" t="s">
        <v>110</v>
      </c>
      <c r="C54" s="44">
        <v>49642.09</v>
      </c>
      <c r="D54" s="44"/>
      <c r="E54" s="43">
        <v>2832.8300000000013</v>
      </c>
      <c r="F54" s="45">
        <v>3085.11</v>
      </c>
      <c r="G54" s="45"/>
      <c r="H54" s="91">
        <v>0</v>
      </c>
      <c r="I54" s="43">
        <v>1904.8300000000006</v>
      </c>
      <c r="J54" s="45">
        <v>241.17</v>
      </c>
      <c r="K54" s="92">
        <f t="shared" si="2"/>
        <v>57706.03</v>
      </c>
      <c r="M54" s="2">
        <v>1791.02</v>
      </c>
      <c r="N54" s="1">
        <v>0</v>
      </c>
      <c r="O54" s="2">
        <f t="shared" si="3"/>
        <v>1791.02</v>
      </c>
      <c r="P54" s="2">
        <f t="shared" si="4"/>
        <v>-113.81000000000063</v>
      </c>
      <c r="S54" s="2">
        <v>438.18</v>
      </c>
      <c r="T54" s="1">
        <v>438.18</v>
      </c>
    </row>
    <row r="55" spans="1:20" ht="12">
      <c r="A55" s="21" t="s">
        <v>111</v>
      </c>
      <c r="B55" s="22" t="s">
        <v>112</v>
      </c>
      <c r="C55" s="44">
        <v>143619.36</v>
      </c>
      <c r="D55" s="44"/>
      <c r="E55" s="43">
        <v>78.09</v>
      </c>
      <c r="F55" s="45">
        <v>466.11</v>
      </c>
      <c r="G55" s="45"/>
      <c r="H55" s="91">
        <v>0</v>
      </c>
      <c r="I55" s="43">
        <v>813.5999999999999</v>
      </c>
      <c r="J55" s="45">
        <v>2295.26</v>
      </c>
      <c r="K55" s="92">
        <f t="shared" si="2"/>
        <v>147272.41999999998</v>
      </c>
      <c r="M55" s="2">
        <v>9542.71</v>
      </c>
      <c r="N55" s="1">
        <v>0</v>
      </c>
      <c r="O55" s="2">
        <f t="shared" si="3"/>
        <v>9542.71</v>
      </c>
      <c r="P55" s="2">
        <f t="shared" si="4"/>
        <v>8729.109999999999</v>
      </c>
      <c r="S55" s="2">
        <v>0</v>
      </c>
      <c r="T55" s="1">
        <v>0</v>
      </c>
    </row>
    <row r="56" spans="1:20" ht="12">
      <c r="A56" s="23" t="s">
        <v>113</v>
      </c>
      <c r="B56" s="24" t="s">
        <v>114</v>
      </c>
      <c r="C56" s="44">
        <v>18580.47</v>
      </c>
      <c r="D56" s="44"/>
      <c r="E56" s="43">
        <v>2008.4099999999983</v>
      </c>
      <c r="F56" s="45">
        <v>156.44</v>
      </c>
      <c r="G56" s="45"/>
      <c r="H56" s="91">
        <v>0</v>
      </c>
      <c r="I56" s="43">
        <v>230.36</v>
      </c>
      <c r="J56" s="45">
        <v>0</v>
      </c>
      <c r="K56" s="92">
        <f t="shared" si="2"/>
        <v>20975.68</v>
      </c>
      <c r="M56" s="2">
        <v>393.06</v>
      </c>
      <c r="N56" s="1">
        <v>0</v>
      </c>
      <c r="O56" s="2">
        <f t="shared" si="3"/>
        <v>393.06</v>
      </c>
      <c r="P56" s="2">
        <f t="shared" si="4"/>
        <v>162.7</v>
      </c>
      <c r="S56" s="2">
        <v>0</v>
      </c>
      <c r="T56" s="1">
        <v>0</v>
      </c>
    </row>
    <row r="57" spans="1:20" ht="12">
      <c r="A57" s="23" t="s">
        <v>115</v>
      </c>
      <c r="B57" s="25" t="s">
        <v>116</v>
      </c>
      <c r="C57" s="44">
        <v>37073.21</v>
      </c>
      <c r="D57" s="44"/>
      <c r="E57" s="43">
        <v>352.33000000000004</v>
      </c>
      <c r="F57" s="45">
        <v>2066.87</v>
      </c>
      <c r="G57" s="45"/>
      <c r="H57" s="91">
        <v>0</v>
      </c>
      <c r="I57" s="43">
        <v>1979.8100000000004</v>
      </c>
      <c r="J57" s="45">
        <v>3575.3</v>
      </c>
      <c r="K57" s="92">
        <f t="shared" si="2"/>
        <v>45047.520000000004</v>
      </c>
      <c r="M57" s="2">
        <v>3788.22</v>
      </c>
      <c r="N57" s="1">
        <v>0</v>
      </c>
      <c r="O57" s="2">
        <f t="shared" si="3"/>
        <v>3788.22</v>
      </c>
      <c r="P57" s="2">
        <f t="shared" si="4"/>
        <v>1808.4099999999994</v>
      </c>
      <c r="S57" s="2">
        <v>0</v>
      </c>
      <c r="T57" s="1">
        <v>0</v>
      </c>
    </row>
    <row r="58" spans="1:20" ht="12">
      <c r="A58" s="21" t="s">
        <v>117</v>
      </c>
      <c r="B58" s="22" t="s">
        <v>118</v>
      </c>
      <c r="C58" s="44">
        <v>9635.1</v>
      </c>
      <c r="D58" s="44"/>
      <c r="E58" s="43">
        <v>188.47</v>
      </c>
      <c r="F58" s="45">
        <v>0</v>
      </c>
      <c r="G58" s="45"/>
      <c r="H58" s="91">
        <v>0</v>
      </c>
      <c r="I58" s="43">
        <v>0</v>
      </c>
      <c r="J58" s="45">
        <v>0</v>
      </c>
      <c r="K58" s="92">
        <f t="shared" si="2"/>
        <v>9823.57</v>
      </c>
      <c r="M58" s="2">
        <v>652.87</v>
      </c>
      <c r="N58" s="1">
        <v>0</v>
      </c>
      <c r="O58" s="2">
        <f t="shared" si="3"/>
        <v>652.87</v>
      </c>
      <c r="P58" s="2">
        <f t="shared" si="4"/>
        <v>652.87</v>
      </c>
      <c r="S58" s="2">
        <v>0</v>
      </c>
      <c r="T58" s="1">
        <v>0</v>
      </c>
    </row>
    <row r="59" spans="1:20" ht="12">
      <c r="A59" s="21" t="s">
        <v>119</v>
      </c>
      <c r="B59" s="22" t="s">
        <v>120</v>
      </c>
      <c r="C59" s="44">
        <v>33119.03</v>
      </c>
      <c r="D59" s="44"/>
      <c r="E59" s="43">
        <v>25.189999999999998</v>
      </c>
      <c r="F59" s="45">
        <v>312.87</v>
      </c>
      <c r="G59" s="45"/>
      <c r="H59" s="91">
        <v>0</v>
      </c>
      <c r="I59" s="43">
        <v>846.51</v>
      </c>
      <c r="J59" s="45">
        <v>2150.74</v>
      </c>
      <c r="K59" s="92">
        <f t="shared" si="2"/>
        <v>36454.340000000004</v>
      </c>
      <c r="M59" s="2">
        <v>3871.56</v>
      </c>
      <c r="N59" s="1">
        <v>0</v>
      </c>
      <c r="O59" s="2">
        <f t="shared" si="3"/>
        <v>3871.56</v>
      </c>
      <c r="P59" s="2">
        <f t="shared" si="4"/>
        <v>3025.05</v>
      </c>
      <c r="S59" s="2">
        <v>0</v>
      </c>
      <c r="T59" s="1">
        <v>0</v>
      </c>
    </row>
    <row r="60" spans="1:20" ht="12">
      <c r="A60" s="21" t="s">
        <v>121</v>
      </c>
      <c r="B60" s="22" t="s">
        <v>122</v>
      </c>
      <c r="C60" s="44">
        <v>68297.9</v>
      </c>
      <c r="D60" s="44"/>
      <c r="E60" s="43">
        <v>1847.95</v>
      </c>
      <c r="F60" s="45">
        <v>3574.07</v>
      </c>
      <c r="G60" s="45"/>
      <c r="H60" s="91">
        <v>0</v>
      </c>
      <c r="I60" s="43">
        <v>4364.339999999999</v>
      </c>
      <c r="J60" s="45">
        <v>3476.84</v>
      </c>
      <c r="K60" s="92">
        <f t="shared" si="2"/>
        <v>81561.09999999999</v>
      </c>
      <c r="M60" s="2">
        <v>16079.67</v>
      </c>
      <c r="N60" s="1">
        <v>0</v>
      </c>
      <c r="O60" s="2">
        <f t="shared" si="3"/>
        <v>16079.67</v>
      </c>
      <c r="P60" s="2">
        <f t="shared" si="4"/>
        <v>11715.330000000002</v>
      </c>
      <c r="S60" s="2">
        <v>130.58</v>
      </c>
      <c r="T60" s="1">
        <v>128.29</v>
      </c>
    </row>
    <row r="61" spans="1:20" ht="12">
      <c r="A61" s="21" t="s">
        <v>123</v>
      </c>
      <c r="B61" s="22" t="s">
        <v>124</v>
      </c>
      <c r="C61" s="44">
        <v>3203.84</v>
      </c>
      <c r="D61" s="44"/>
      <c r="E61" s="43">
        <v>110.14</v>
      </c>
      <c r="F61" s="45">
        <v>299.51</v>
      </c>
      <c r="G61" s="45"/>
      <c r="H61" s="91">
        <v>0</v>
      </c>
      <c r="I61" s="43">
        <v>16850.379999999997</v>
      </c>
      <c r="J61" s="45">
        <v>816.16</v>
      </c>
      <c r="K61" s="92">
        <f t="shared" si="2"/>
        <v>21280.029999999995</v>
      </c>
      <c r="M61" s="2">
        <v>22338.02</v>
      </c>
      <c r="N61" s="1">
        <v>0</v>
      </c>
      <c r="O61" s="2">
        <f t="shared" si="3"/>
        <v>22338.02</v>
      </c>
      <c r="P61" s="2">
        <f t="shared" si="4"/>
        <v>5487.640000000003</v>
      </c>
      <c r="S61" s="2">
        <v>0</v>
      </c>
      <c r="T61" s="1">
        <v>128.29</v>
      </c>
    </row>
    <row r="62" spans="1:20" ht="12">
      <c r="A62" s="21" t="s">
        <v>125</v>
      </c>
      <c r="B62" s="22" t="s">
        <v>126</v>
      </c>
      <c r="C62" s="45">
        <v>22669.03</v>
      </c>
      <c r="D62" s="45"/>
      <c r="E62" s="43">
        <v>1215.52</v>
      </c>
      <c r="F62" s="45">
        <v>156.44</v>
      </c>
      <c r="G62" s="45"/>
      <c r="H62" s="91">
        <v>156.44</v>
      </c>
      <c r="I62" s="43">
        <v>242.19</v>
      </c>
      <c r="J62" s="45">
        <v>0</v>
      </c>
      <c r="K62" s="92">
        <f t="shared" si="2"/>
        <v>24439.619999999995</v>
      </c>
      <c r="M62" s="2">
        <v>477.61</v>
      </c>
      <c r="N62" s="1">
        <v>0</v>
      </c>
      <c r="O62" s="2">
        <f t="shared" si="3"/>
        <v>477.61</v>
      </c>
      <c r="P62" s="2">
        <f t="shared" si="4"/>
        <v>235.42000000000002</v>
      </c>
      <c r="S62" s="2">
        <v>128.29</v>
      </c>
      <c r="T62" s="1">
        <v>0</v>
      </c>
    </row>
    <row r="63" spans="1:20" ht="12">
      <c r="A63" s="26" t="s">
        <v>127</v>
      </c>
      <c r="B63" s="27" t="s">
        <v>128</v>
      </c>
      <c r="C63" s="44">
        <v>21348.05</v>
      </c>
      <c r="D63" s="44"/>
      <c r="E63" s="43">
        <v>1584.5699999999997</v>
      </c>
      <c r="F63" s="45">
        <v>1250.69</v>
      </c>
      <c r="G63" s="45"/>
      <c r="H63" s="91">
        <v>156.44</v>
      </c>
      <c r="I63" s="43">
        <v>1093.5499999999997</v>
      </c>
      <c r="J63" s="45">
        <v>0</v>
      </c>
      <c r="K63" s="92">
        <f t="shared" si="2"/>
        <v>25433.299999999996</v>
      </c>
      <c r="M63" s="2">
        <v>704.57</v>
      </c>
      <c r="N63" s="1">
        <v>0</v>
      </c>
      <c r="O63" s="2">
        <f t="shared" si="3"/>
        <v>704.57</v>
      </c>
      <c r="P63" s="2">
        <f t="shared" si="4"/>
        <v>-388.9799999999997</v>
      </c>
      <c r="S63" s="2">
        <v>0</v>
      </c>
      <c r="T63" s="1">
        <v>0</v>
      </c>
    </row>
    <row r="64" spans="1:20" ht="12">
      <c r="A64" s="26" t="s">
        <v>129</v>
      </c>
      <c r="B64" s="25" t="s">
        <v>130</v>
      </c>
      <c r="C64" s="44">
        <v>15371.8</v>
      </c>
      <c r="D64" s="44"/>
      <c r="E64" s="43">
        <v>939.2999999999998</v>
      </c>
      <c r="F64" s="45">
        <v>138.59</v>
      </c>
      <c r="G64" s="45"/>
      <c r="H64" s="91">
        <v>156.44</v>
      </c>
      <c r="I64" s="43">
        <v>483.61</v>
      </c>
      <c r="J64" s="45">
        <v>0</v>
      </c>
      <c r="K64" s="92">
        <f t="shared" si="2"/>
        <v>17089.739999999998</v>
      </c>
      <c r="M64" s="2">
        <v>1344.26</v>
      </c>
      <c r="N64" s="1">
        <v>0</v>
      </c>
      <c r="O64" s="2">
        <f t="shared" si="3"/>
        <v>1344.26</v>
      </c>
      <c r="P64" s="2">
        <f t="shared" si="4"/>
        <v>860.65</v>
      </c>
      <c r="S64" s="2">
        <v>128.29</v>
      </c>
      <c r="T64" s="1">
        <v>128.29</v>
      </c>
    </row>
    <row r="65" spans="1:20" ht="12">
      <c r="A65" s="28" t="s">
        <v>131</v>
      </c>
      <c r="B65" s="29" t="s">
        <v>132</v>
      </c>
      <c r="C65" s="44">
        <v>228807.92</v>
      </c>
      <c r="D65" s="44"/>
      <c r="E65" s="43">
        <v>12068.400000000005</v>
      </c>
      <c r="F65" s="45">
        <v>9954.3</v>
      </c>
      <c r="G65" s="45"/>
      <c r="H65" s="91">
        <v>572.21</v>
      </c>
      <c r="I65" s="43">
        <v>11207.029999999993</v>
      </c>
      <c r="J65" s="45">
        <v>15933.6</v>
      </c>
      <c r="K65" s="92">
        <f t="shared" si="2"/>
        <v>278543.45999999996</v>
      </c>
      <c r="M65" s="2">
        <v>28652.14</v>
      </c>
      <c r="N65" s="1">
        <v>0</v>
      </c>
      <c r="O65" s="2">
        <f t="shared" si="3"/>
        <v>28652.14</v>
      </c>
      <c r="P65" s="2">
        <f t="shared" si="4"/>
        <v>17445.110000000008</v>
      </c>
      <c r="S65" s="2">
        <v>874.9</v>
      </c>
      <c r="T65" s="1">
        <v>497.74</v>
      </c>
    </row>
    <row r="66" spans="1:20" ht="12">
      <c r="A66" s="30" t="s">
        <v>133</v>
      </c>
      <c r="B66" s="31" t="s">
        <v>134</v>
      </c>
      <c r="C66" s="44">
        <v>11037.27</v>
      </c>
      <c r="D66" s="44"/>
      <c r="E66" s="43">
        <v>1594.0199999999998</v>
      </c>
      <c r="F66" s="45">
        <v>156.44</v>
      </c>
      <c r="G66" s="45"/>
      <c r="H66" s="91">
        <v>0</v>
      </c>
      <c r="I66" s="43">
        <v>778.29</v>
      </c>
      <c r="J66" s="45">
        <v>1128.45</v>
      </c>
      <c r="K66" s="92">
        <f t="shared" si="2"/>
        <v>14694.470000000001</v>
      </c>
      <c r="M66" s="2">
        <v>1407.83</v>
      </c>
      <c r="N66" s="1">
        <v>0</v>
      </c>
      <c r="O66" s="2">
        <f t="shared" si="3"/>
        <v>1407.83</v>
      </c>
      <c r="P66" s="2">
        <f t="shared" si="4"/>
        <v>629.54</v>
      </c>
      <c r="S66" s="2">
        <v>0</v>
      </c>
      <c r="T66" s="1">
        <v>0</v>
      </c>
    </row>
    <row r="67" spans="1:20" ht="12">
      <c r="A67" s="32" t="s">
        <v>135</v>
      </c>
      <c r="B67" s="24" t="s">
        <v>136</v>
      </c>
      <c r="C67" s="44">
        <v>78722.2</v>
      </c>
      <c r="D67" s="44"/>
      <c r="E67" s="43">
        <v>4871.279999999996</v>
      </c>
      <c r="F67" s="45">
        <v>4227.22</v>
      </c>
      <c r="G67" s="45"/>
      <c r="H67" s="91">
        <v>1088.42</v>
      </c>
      <c r="I67" s="43">
        <v>4437.28</v>
      </c>
      <c r="J67" s="45">
        <v>24811.47</v>
      </c>
      <c r="K67" s="92">
        <f t="shared" si="2"/>
        <v>118157.87</v>
      </c>
      <c r="M67" s="2">
        <v>25827.73</v>
      </c>
      <c r="N67" s="1">
        <v>0</v>
      </c>
      <c r="O67" s="2">
        <f t="shared" si="3"/>
        <v>25827.73</v>
      </c>
      <c r="P67" s="2">
        <f t="shared" si="4"/>
        <v>21390.45</v>
      </c>
      <c r="S67" s="2">
        <v>962.18</v>
      </c>
      <c r="T67" s="1">
        <v>252</v>
      </c>
    </row>
    <row r="68" spans="1:20" ht="12">
      <c r="A68" s="33" t="s">
        <v>137</v>
      </c>
      <c r="B68" s="22" t="s">
        <v>138</v>
      </c>
      <c r="C68" s="63">
        <v>18119.58</v>
      </c>
      <c r="D68" s="63"/>
      <c r="E68" s="43">
        <v>666.85</v>
      </c>
      <c r="F68" s="45">
        <v>1865.56</v>
      </c>
      <c r="G68" s="45"/>
      <c r="H68" s="91">
        <v>0</v>
      </c>
      <c r="I68" s="43">
        <v>8345.169999999998</v>
      </c>
      <c r="J68" s="45">
        <v>9841.73</v>
      </c>
      <c r="K68" s="92">
        <f t="shared" si="2"/>
        <v>38838.89</v>
      </c>
      <c r="M68" s="2">
        <v>18166.92</v>
      </c>
      <c r="N68" s="1">
        <v>0</v>
      </c>
      <c r="O68" s="2">
        <f t="shared" si="3"/>
        <v>18166.92</v>
      </c>
      <c r="P68" s="2">
        <f t="shared" si="4"/>
        <v>9821.75</v>
      </c>
      <c r="S68" s="2">
        <v>0</v>
      </c>
      <c r="T68" s="1">
        <v>0</v>
      </c>
    </row>
    <row r="69" spans="1:20" ht="12">
      <c r="A69" s="33" t="s">
        <v>139</v>
      </c>
      <c r="B69" s="22" t="s">
        <v>140</v>
      </c>
      <c r="C69" s="44">
        <v>2398.34</v>
      </c>
      <c r="D69" s="97"/>
      <c r="E69" s="87">
        <v>368.4400000000001</v>
      </c>
      <c r="F69" s="45">
        <v>0</v>
      </c>
      <c r="G69" s="45"/>
      <c r="H69" s="91">
        <v>0</v>
      </c>
      <c r="I69" s="43">
        <v>809.31</v>
      </c>
      <c r="J69" s="45">
        <v>0</v>
      </c>
      <c r="K69" s="92">
        <f t="shared" si="2"/>
        <v>3576.09</v>
      </c>
      <c r="M69" s="2">
        <v>0</v>
      </c>
      <c r="N69" s="1">
        <v>0</v>
      </c>
      <c r="O69" s="2">
        <f>M69+N69</f>
        <v>0</v>
      </c>
      <c r="P69" s="2">
        <f>O69-I69</f>
        <v>-809.31</v>
      </c>
      <c r="S69" s="2">
        <v>0</v>
      </c>
      <c r="T69" s="1">
        <v>0</v>
      </c>
    </row>
    <row r="70" spans="1:20" ht="12">
      <c r="A70" s="36" t="s">
        <v>141</v>
      </c>
      <c r="B70" s="37" t="s">
        <v>142</v>
      </c>
      <c r="C70" s="43">
        <v>3029.3</v>
      </c>
      <c r="D70" s="87"/>
      <c r="E70" s="87">
        <v>348.56000000000006</v>
      </c>
      <c r="F70" s="45">
        <v>0</v>
      </c>
      <c r="G70" s="45"/>
      <c r="H70" s="91">
        <v>0</v>
      </c>
      <c r="I70" s="43">
        <v>0</v>
      </c>
      <c r="J70" s="45">
        <v>0</v>
      </c>
      <c r="K70" s="92">
        <f>C70+E70+F70+H70+G70+I70+J70+D70</f>
        <v>3377.86</v>
      </c>
      <c r="M70" s="2">
        <v>0</v>
      </c>
      <c r="N70" s="1">
        <v>0</v>
      </c>
      <c r="O70" s="2">
        <f>M70+N70</f>
        <v>0</v>
      </c>
      <c r="P70" s="2">
        <f>O70-I70</f>
        <v>0</v>
      </c>
      <c r="S70" s="2">
        <v>0</v>
      </c>
      <c r="T70" s="1">
        <v>0</v>
      </c>
    </row>
    <row r="71" spans="1:20" ht="12">
      <c r="A71" s="36" t="s">
        <v>145</v>
      </c>
      <c r="B71" s="38" t="s">
        <v>146</v>
      </c>
      <c r="C71" s="43">
        <v>23691.91</v>
      </c>
      <c r="D71" s="87"/>
      <c r="E71" s="87">
        <v>356.12</v>
      </c>
      <c r="F71" s="45">
        <v>0</v>
      </c>
      <c r="G71" s="45"/>
      <c r="H71" s="91">
        <v>0</v>
      </c>
      <c r="I71" s="43">
        <v>110.39000000000001</v>
      </c>
      <c r="J71" s="45">
        <v>0</v>
      </c>
      <c r="K71" s="92">
        <f>C71+E71+F71+H71+G71+I71+J71+D71</f>
        <v>24158.42</v>
      </c>
      <c r="M71" s="2">
        <v>1445.72</v>
      </c>
      <c r="N71" s="1">
        <v>0</v>
      </c>
      <c r="O71" s="2">
        <f>M71+N71</f>
        <v>1445.72</v>
      </c>
      <c r="P71" s="2">
        <f>O71-I71</f>
        <v>1335.33</v>
      </c>
      <c r="S71" s="2">
        <v>0</v>
      </c>
      <c r="T71" s="1">
        <v>0</v>
      </c>
    </row>
    <row r="72" spans="1:20" ht="12">
      <c r="A72" s="36" t="s">
        <v>157</v>
      </c>
      <c r="B72" s="38" t="s">
        <v>174</v>
      </c>
      <c r="C72" s="94">
        <v>23135.59</v>
      </c>
      <c r="D72" s="88"/>
      <c r="E72" s="43">
        <v>524.37</v>
      </c>
      <c r="F72" s="75">
        <v>0</v>
      </c>
      <c r="G72" s="45"/>
      <c r="H72" s="91">
        <v>0</v>
      </c>
      <c r="I72" s="77">
        <v>0</v>
      </c>
      <c r="J72" s="75">
        <v>0</v>
      </c>
      <c r="K72" s="92">
        <f>C72+E72+F72+H72+G72+I72+J72+D72</f>
        <v>23659.96</v>
      </c>
      <c r="M72" s="2">
        <v>2177.66</v>
      </c>
      <c r="N72" s="1">
        <v>0</v>
      </c>
      <c r="O72" s="2">
        <f>M72+N72</f>
        <v>2177.66</v>
      </c>
      <c r="P72" s="2">
        <f>O72-I72</f>
        <v>2177.66</v>
      </c>
      <c r="S72" s="2">
        <v>0</v>
      </c>
      <c r="T72" s="1">
        <v>0</v>
      </c>
    </row>
    <row r="73" spans="1:16" ht="12.75" thickBot="1">
      <c r="A73" s="36" t="s">
        <v>237</v>
      </c>
      <c r="B73" s="100" t="s">
        <v>238</v>
      </c>
      <c r="C73" s="84">
        <v>0</v>
      </c>
      <c r="D73" s="84"/>
      <c r="E73" s="104">
        <v>64.25999999999999</v>
      </c>
      <c r="F73" s="76">
        <v>1251.5</v>
      </c>
      <c r="G73" s="107"/>
      <c r="H73" s="75">
        <v>0</v>
      </c>
      <c r="I73" s="77">
        <v>258.28000000000003</v>
      </c>
      <c r="J73" s="99">
        <v>754.35</v>
      </c>
      <c r="K73" s="98">
        <f>C73+E73+F73+H73+G73+I73+J73+D73</f>
        <v>2328.39</v>
      </c>
      <c r="O73" s="2"/>
      <c r="P73" s="2"/>
    </row>
    <row r="74" spans="1:20" ht="12.75" thickBot="1">
      <c r="A74" s="39"/>
      <c r="B74" s="39" t="s">
        <v>147</v>
      </c>
      <c r="C74" s="95">
        <v>7402214.48</v>
      </c>
      <c r="D74" s="89"/>
      <c r="E74" s="101">
        <v>201940.38</v>
      </c>
      <c r="F74" s="106">
        <v>225223.13</v>
      </c>
      <c r="G74" s="108"/>
      <c r="H74" s="79">
        <f>SUM(H5:H73)</f>
        <v>21285.6</v>
      </c>
      <c r="I74" s="80">
        <v>1460407.62</v>
      </c>
      <c r="J74" s="81">
        <v>2481685.84</v>
      </c>
      <c r="K74" s="82">
        <f>C74+E74+F74+H74+G74+I74+J74+D74</f>
        <v>11792757.05</v>
      </c>
      <c r="M74" s="2">
        <v>3780959.57</v>
      </c>
      <c r="N74" s="1">
        <v>359514.62780000037</v>
      </c>
      <c r="O74" s="2">
        <f>M74+N74</f>
        <v>4140474.1978</v>
      </c>
      <c r="P74" s="2">
        <f>O74-I74</f>
        <v>2680066.5778</v>
      </c>
      <c r="S74" s="2">
        <v>19051.17</v>
      </c>
      <c r="T74" s="1">
        <v>14610</v>
      </c>
    </row>
    <row r="75" spans="5:11" ht="12">
      <c r="E75" s="1"/>
      <c r="I75" s="2"/>
      <c r="K75" s="83"/>
    </row>
    <row r="76" ht="12">
      <c r="K76" s="84"/>
    </row>
    <row r="77" ht="12">
      <c r="K77" s="83"/>
    </row>
    <row r="80" ht="12">
      <c r="G80" s="105"/>
    </row>
  </sheetData>
  <mergeCells count="1">
    <mergeCell ref="E3:K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81"/>
  <sheetViews>
    <sheetView tabSelected="1" workbookViewId="0" topLeftCell="A40">
      <selection activeCell="AA57" sqref="AA57"/>
    </sheetView>
  </sheetViews>
  <sheetFormatPr defaultColWidth="9.140625" defaultRowHeight="12.75"/>
  <cols>
    <col min="1" max="1" width="4.421875" style="1" customWidth="1"/>
    <col min="2" max="2" width="19.28125" style="1" customWidth="1"/>
    <col min="3" max="3" width="11.28125" style="2" customWidth="1"/>
    <col min="4" max="4" width="11.28125" style="2" hidden="1" customWidth="1"/>
    <col min="5" max="5" width="10.28125" style="69" customWidth="1"/>
    <col min="6" max="6" width="10.57421875" style="69" customWidth="1"/>
    <col min="7" max="7" width="10.28125" style="69" customWidth="1"/>
    <col min="8" max="8" width="9.8515625" style="69" customWidth="1"/>
    <col min="9" max="9" width="11.00390625" style="69" customWidth="1"/>
    <col min="10" max="10" width="11.8515625" style="69" customWidth="1"/>
    <col min="11" max="11" width="12.7109375" style="70" customWidth="1"/>
    <col min="12" max="12" width="11.7109375" style="2" hidden="1" customWidth="1"/>
    <col min="13" max="13" width="11.8515625" style="2" hidden="1" customWidth="1"/>
    <col min="14" max="14" width="11.7109375" style="1" hidden="1" customWidth="1"/>
    <col min="15" max="15" width="11.421875" style="1" hidden="1" customWidth="1"/>
    <col min="16" max="16" width="12.8515625" style="1" hidden="1" customWidth="1"/>
    <col min="17" max="18" width="0" style="1" hidden="1" customWidth="1"/>
    <col min="19" max="19" width="0" style="2" hidden="1" customWidth="1"/>
    <col min="20" max="21" width="0" style="1" hidden="1" customWidth="1"/>
    <col min="22" max="16384" width="9.140625" style="1" customWidth="1"/>
  </cols>
  <sheetData>
    <row r="2" spans="1:10" ht="12.75" thickBot="1">
      <c r="A2" s="1" t="s">
        <v>0</v>
      </c>
      <c r="F2" s="70" t="s">
        <v>255</v>
      </c>
      <c r="G2" s="70"/>
      <c r="H2" s="70"/>
      <c r="I2" s="70"/>
      <c r="J2" s="70"/>
    </row>
    <row r="3" spans="1:11" ht="12.75" thickBot="1">
      <c r="A3" s="6" t="s">
        <v>1</v>
      </c>
      <c r="B3" s="7" t="s">
        <v>2</v>
      </c>
      <c r="C3" s="8"/>
      <c r="D3" s="8"/>
      <c r="E3" s="114"/>
      <c r="F3" s="114"/>
      <c r="G3" s="114"/>
      <c r="H3" s="114"/>
      <c r="I3" s="115"/>
      <c r="J3" s="115"/>
      <c r="K3" s="116"/>
    </row>
    <row r="4" spans="1:19" s="72" customFormat="1" ht="81" customHeight="1" thickBot="1">
      <c r="A4" s="96"/>
      <c r="B4" s="96"/>
      <c r="C4" s="62" t="s">
        <v>248</v>
      </c>
      <c r="D4" s="62" t="s">
        <v>228</v>
      </c>
      <c r="E4" s="62" t="s">
        <v>249</v>
      </c>
      <c r="F4" s="93" t="s">
        <v>250</v>
      </c>
      <c r="G4" s="62" t="s">
        <v>256</v>
      </c>
      <c r="H4" s="93" t="s">
        <v>251</v>
      </c>
      <c r="I4" s="62" t="s">
        <v>252</v>
      </c>
      <c r="J4" s="62" t="s">
        <v>253</v>
      </c>
      <c r="K4" s="62" t="s">
        <v>254</v>
      </c>
      <c r="L4" s="71"/>
      <c r="M4" s="71"/>
      <c r="S4" s="71"/>
    </row>
    <row r="5" spans="1:20" ht="12">
      <c r="A5" s="13" t="s">
        <v>3</v>
      </c>
      <c r="B5" s="14" t="s">
        <v>4</v>
      </c>
      <c r="C5" s="47"/>
      <c r="D5" s="47"/>
      <c r="E5" s="47">
        <v>633.8500000000001</v>
      </c>
      <c r="F5" s="91"/>
      <c r="G5" s="91">
        <v>0</v>
      </c>
      <c r="H5" s="91">
        <v>0</v>
      </c>
      <c r="I5" s="47">
        <v>1302.5500000000004</v>
      </c>
      <c r="J5" s="91">
        <v>0</v>
      </c>
      <c r="K5" s="92">
        <f aca="true" t="shared" si="0" ref="K5:K68">C5+E5+F5+H5+G5+I5+J5+D5</f>
        <v>1936.4000000000005</v>
      </c>
      <c r="M5" s="2">
        <v>2654.04</v>
      </c>
      <c r="N5" s="1">
        <v>0</v>
      </c>
      <c r="O5" s="2">
        <f aca="true" t="shared" si="1" ref="O5:O36">M5+N5</f>
        <v>2654.04</v>
      </c>
      <c r="P5" s="2">
        <f aca="true" t="shared" si="2" ref="P5:P36">O5-I5</f>
        <v>1351.4899999999996</v>
      </c>
      <c r="S5" s="2">
        <v>0</v>
      </c>
      <c r="T5" s="1">
        <v>0</v>
      </c>
    </row>
    <row r="6" spans="1:20" ht="12">
      <c r="A6" s="17" t="s">
        <v>7</v>
      </c>
      <c r="B6" s="18" t="s">
        <v>8</v>
      </c>
      <c r="C6" s="43"/>
      <c r="D6" s="43"/>
      <c r="E6" s="43">
        <v>2273.9900000000007</v>
      </c>
      <c r="F6" s="45"/>
      <c r="G6" s="45">
        <v>0</v>
      </c>
      <c r="H6" s="91">
        <v>0</v>
      </c>
      <c r="I6" s="43">
        <v>11328.089999999998</v>
      </c>
      <c r="J6" s="45">
        <v>4476.29</v>
      </c>
      <c r="K6" s="92">
        <f t="shared" si="0"/>
        <v>18078.37</v>
      </c>
      <c r="M6" s="2">
        <v>8607.46</v>
      </c>
      <c r="N6" s="1">
        <v>0</v>
      </c>
      <c r="O6" s="2">
        <f t="shared" si="1"/>
        <v>8607.46</v>
      </c>
      <c r="P6" s="2">
        <f t="shared" si="2"/>
        <v>-2720.629999999999</v>
      </c>
      <c r="S6" s="2">
        <v>0</v>
      </c>
      <c r="T6" s="1">
        <v>0</v>
      </c>
    </row>
    <row r="7" spans="1:20" ht="12">
      <c r="A7" s="17" t="s">
        <v>9</v>
      </c>
      <c r="B7" s="18" t="s">
        <v>10</v>
      </c>
      <c r="C7" s="43"/>
      <c r="D7" s="43"/>
      <c r="E7" s="43">
        <v>1247.9399999999998</v>
      </c>
      <c r="F7" s="45"/>
      <c r="G7" s="45">
        <v>125.14</v>
      </c>
      <c r="H7" s="91">
        <v>156.44</v>
      </c>
      <c r="I7" s="43">
        <v>897.45</v>
      </c>
      <c r="J7" s="45">
        <v>0</v>
      </c>
      <c r="K7" s="92">
        <f t="shared" si="0"/>
        <v>2426.9700000000003</v>
      </c>
      <c r="M7" s="2">
        <v>787.13</v>
      </c>
      <c r="N7" s="1">
        <v>0</v>
      </c>
      <c r="O7" s="2">
        <f t="shared" si="1"/>
        <v>787.13</v>
      </c>
      <c r="P7" s="2">
        <f t="shared" si="2"/>
        <v>-110.32000000000005</v>
      </c>
      <c r="S7" s="2">
        <v>128.29</v>
      </c>
      <c r="T7" s="1">
        <v>128.29</v>
      </c>
    </row>
    <row r="8" spans="1:20" ht="12">
      <c r="A8" s="17" t="s">
        <v>11</v>
      </c>
      <c r="B8" s="18" t="s">
        <v>12</v>
      </c>
      <c r="C8" s="43"/>
      <c r="D8" s="43"/>
      <c r="E8" s="43">
        <v>13828.999999999989</v>
      </c>
      <c r="F8" s="45"/>
      <c r="G8" s="45">
        <v>236.01</v>
      </c>
      <c r="H8" s="91">
        <v>1290.55</v>
      </c>
      <c r="I8" s="43">
        <v>61674.880000000056</v>
      </c>
      <c r="J8" s="45">
        <v>30077.24</v>
      </c>
      <c r="K8" s="92">
        <f t="shared" si="0"/>
        <v>107107.68000000005</v>
      </c>
      <c r="M8" s="2">
        <v>84151.0400000001</v>
      </c>
      <c r="N8" s="1">
        <v>0</v>
      </c>
      <c r="O8" s="2">
        <f t="shared" si="1"/>
        <v>84151.0400000001</v>
      </c>
      <c r="P8" s="2">
        <f t="shared" si="2"/>
        <v>22476.16000000004</v>
      </c>
      <c r="S8" s="2">
        <v>367.03</v>
      </c>
      <c r="T8" s="1">
        <v>241.16</v>
      </c>
    </row>
    <row r="9" spans="1:20" ht="12">
      <c r="A9" s="17" t="s">
        <v>13</v>
      </c>
      <c r="B9" s="18" t="s">
        <v>14</v>
      </c>
      <c r="C9" s="43"/>
      <c r="D9" s="43"/>
      <c r="E9" s="43">
        <v>0</v>
      </c>
      <c r="F9" s="45"/>
      <c r="G9" s="45">
        <v>0</v>
      </c>
      <c r="H9" s="91">
        <v>0</v>
      </c>
      <c r="I9" s="43">
        <v>0</v>
      </c>
      <c r="J9" s="45">
        <v>0</v>
      </c>
      <c r="K9" s="92">
        <f t="shared" si="0"/>
        <v>0</v>
      </c>
      <c r="M9" s="2">
        <v>0</v>
      </c>
      <c r="N9" s="1">
        <v>0</v>
      </c>
      <c r="O9" s="2">
        <f t="shared" si="1"/>
        <v>0</v>
      </c>
      <c r="P9" s="2">
        <f t="shared" si="2"/>
        <v>0</v>
      </c>
      <c r="S9" s="2">
        <v>0</v>
      </c>
      <c r="T9" s="1">
        <v>0</v>
      </c>
    </row>
    <row r="10" spans="1:20" ht="12">
      <c r="A10" s="17" t="s">
        <v>15</v>
      </c>
      <c r="B10" s="18" t="s">
        <v>16</v>
      </c>
      <c r="C10" s="43"/>
      <c r="D10" s="43"/>
      <c r="E10" s="43">
        <v>734.75</v>
      </c>
      <c r="F10" s="45"/>
      <c r="G10" s="45">
        <v>0</v>
      </c>
      <c r="H10" s="91">
        <v>0</v>
      </c>
      <c r="I10" s="43">
        <v>797.0699999999999</v>
      </c>
      <c r="J10" s="45">
        <v>0</v>
      </c>
      <c r="K10" s="92">
        <f t="shared" si="0"/>
        <v>1531.82</v>
      </c>
      <c r="M10" s="2">
        <v>1932.53</v>
      </c>
      <c r="N10" s="1">
        <v>0</v>
      </c>
      <c r="O10" s="2">
        <f t="shared" si="1"/>
        <v>1932.53</v>
      </c>
      <c r="P10" s="2">
        <f t="shared" si="2"/>
        <v>1135.46</v>
      </c>
      <c r="S10" s="2">
        <v>0</v>
      </c>
      <c r="T10" s="1">
        <v>0</v>
      </c>
    </row>
    <row r="11" spans="1:20" ht="12">
      <c r="A11" s="17" t="s">
        <v>17</v>
      </c>
      <c r="B11" s="18" t="s">
        <v>18</v>
      </c>
      <c r="C11" s="43"/>
      <c r="D11" s="43"/>
      <c r="E11" s="43">
        <v>132.32999999999998</v>
      </c>
      <c r="F11" s="45"/>
      <c r="G11" s="45">
        <v>0</v>
      </c>
      <c r="H11" s="91">
        <v>0</v>
      </c>
      <c r="I11" s="43">
        <v>0</v>
      </c>
      <c r="J11" s="45">
        <v>0</v>
      </c>
      <c r="K11" s="92">
        <f t="shared" si="0"/>
        <v>132.32999999999998</v>
      </c>
      <c r="M11" s="2">
        <v>387.45</v>
      </c>
      <c r="N11" s="1">
        <v>0</v>
      </c>
      <c r="O11" s="2">
        <f t="shared" si="1"/>
        <v>387.45</v>
      </c>
      <c r="P11" s="2">
        <f t="shared" si="2"/>
        <v>387.45</v>
      </c>
      <c r="S11" s="2">
        <v>0</v>
      </c>
      <c r="T11" s="1">
        <v>0</v>
      </c>
    </row>
    <row r="12" spans="1:20" ht="12">
      <c r="A12" s="17" t="s">
        <v>19</v>
      </c>
      <c r="B12" s="18" t="s">
        <v>20</v>
      </c>
      <c r="C12" s="43"/>
      <c r="D12" s="43"/>
      <c r="E12" s="43">
        <v>299.98999999999995</v>
      </c>
      <c r="F12" s="45"/>
      <c r="G12" s="45">
        <v>0</v>
      </c>
      <c r="H12" s="91">
        <v>0</v>
      </c>
      <c r="I12" s="43">
        <v>901.36</v>
      </c>
      <c r="J12" s="45">
        <v>225.45</v>
      </c>
      <c r="K12" s="92">
        <f t="shared" si="0"/>
        <v>1426.8</v>
      </c>
      <c r="M12" s="2">
        <v>3403.58</v>
      </c>
      <c r="N12" s="1">
        <v>0</v>
      </c>
      <c r="O12" s="2">
        <f t="shared" si="1"/>
        <v>3403.58</v>
      </c>
      <c r="P12" s="2">
        <f t="shared" si="2"/>
        <v>2502.22</v>
      </c>
      <c r="S12" s="2">
        <v>0</v>
      </c>
      <c r="T12" s="1">
        <v>0</v>
      </c>
    </row>
    <row r="13" spans="1:20" ht="12">
      <c r="A13" s="17" t="s">
        <v>21</v>
      </c>
      <c r="B13" s="18" t="s">
        <v>22</v>
      </c>
      <c r="C13" s="43"/>
      <c r="D13" s="43"/>
      <c r="E13" s="43">
        <v>116.37</v>
      </c>
      <c r="F13" s="45"/>
      <c r="G13" s="45">
        <v>0</v>
      </c>
      <c r="H13" s="91">
        <v>0</v>
      </c>
      <c r="I13" s="43">
        <v>714.1900000000002</v>
      </c>
      <c r="J13" s="45">
        <v>0</v>
      </c>
      <c r="K13" s="92">
        <f t="shared" si="0"/>
        <v>830.5600000000002</v>
      </c>
      <c r="M13" s="2">
        <v>792.95</v>
      </c>
      <c r="N13" s="1">
        <v>0</v>
      </c>
      <c r="O13" s="2">
        <f t="shared" si="1"/>
        <v>792.95</v>
      </c>
      <c r="P13" s="2">
        <f t="shared" si="2"/>
        <v>78.75999999999988</v>
      </c>
      <c r="S13" s="2">
        <v>0</v>
      </c>
      <c r="T13" s="1">
        <v>68.73</v>
      </c>
    </row>
    <row r="14" spans="1:20" ht="12">
      <c r="A14" s="17" t="s">
        <v>23</v>
      </c>
      <c r="B14" s="18" t="s">
        <v>24</v>
      </c>
      <c r="C14" s="43"/>
      <c r="D14" s="43"/>
      <c r="E14" s="43">
        <v>1554.9399999999994</v>
      </c>
      <c r="F14" s="45"/>
      <c r="G14" s="45">
        <v>0</v>
      </c>
      <c r="H14" s="91">
        <v>155.37</v>
      </c>
      <c r="I14" s="43">
        <v>15643.650000000001</v>
      </c>
      <c r="J14" s="45">
        <v>55568.96</v>
      </c>
      <c r="K14" s="92">
        <f t="shared" si="0"/>
        <v>72922.92</v>
      </c>
      <c r="M14" s="2">
        <v>94596.46</v>
      </c>
      <c r="N14" s="1">
        <v>0</v>
      </c>
      <c r="O14" s="2">
        <f t="shared" si="1"/>
        <v>94596.46</v>
      </c>
      <c r="P14" s="2">
        <f t="shared" si="2"/>
        <v>78952.81</v>
      </c>
      <c r="S14" s="2">
        <v>0</v>
      </c>
      <c r="T14" s="1">
        <v>0</v>
      </c>
    </row>
    <row r="15" spans="1:20" ht="12">
      <c r="A15" s="17" t="s">
        <v>25</v>
      </c>
      <c r="B15" s="18" t="s">
        <v>26</v>
      </c>
      <c r="C15" s="43"/>
      <c r="D15" s="43"/>
      <c r="E15" s="43">
        <v>1015.7699999999999</v>
      </c>
      <c r="F15" s="45"/>
      <c r="G15" s="45">
        <v>0</v>
      </c>
      <c r="H15" s="91">
        <v>0</v>
      </c>
      <c r="I15" s="43">
        <v>1043.86</v>
      </c>
      <c r="J15" s="45">
        <v>0</v>
      </c>
      <c r="K15" s="92">
        <f t="shared" si="0"/>
        <v>2059.6299999999997</v>
      </c>
      <c r="M15" s="2">
        <v>2517.33</v>
      </c>
      <c r="N15" s="1">
        <v>0</v>
      </c>
      <c r="O15" s="2">
        <f t="shared" si="1"/>
        <v>2517.33</v>
      </c>
      <c r="P15" s="2">
        <f t="shared" si="2"/>
        <v>1473.47</v>
      </c>
      <c r="S15" s="2">
        <v>0</v>
      </c>
      <c r="T15" s="1">
        <v>0</v>
      </c>
    </row>
    <row r="16" spans="1:20" ht="12">
      <c r="A16" s="17" t="s">
        <v>27</v>
      </c>
      <c r="B16" s="18" t="s">
        <v>28</v>
      </c>
      <c r="C16" s="43"/>
      <c r="D16" s="43"/>
      <c r="E16" s="43">
        <v>105.68</v>
      </c>
      <c r="F16" s="45"/>
      <c r="G16" s="45">
        <v>0</v>
      </c>
      <c r="H16" s="91">
        <v>0</v>
      </c>
      <c r="I16" s="43">
        <v>1707.8700000000001</v>
      </c>
      <c r="J16" s="45">
        <v>12922.58</v>
      </c>
      <c r="K16" s="92">
        <f t="shared" si="0"/>
        <v>14736.130000000001</v>
      </c>
      <c r="M16" s="2">
        <v>8085.15</v>
      </c>
      <c r="N16" s="1">
        <v>0</v>
      </c>
      <c r="O16" s="2">
        <f t="shared" si="1"/>
        <v>8085.15</v>
      </c>
      <c r="P16" s="2">
        <f t="shared" si="2"/>
        <v>6377.28</v>
      </c>
      <c r="S16" s="2">
        <v>130.36</v>
      </c>
      <c r="T16" s="1">
        <v>0</v>
      </c>
    </row>
    <row r="17" spans="1:20" ht="12">
      <c r="A17" s="17" t="s">
        <v>29</v>
      </c>
      <c r="B17" s="18" t="s">
        <v>30</v>
      </c>
      <c r="C17" s="43"/>
      <c r="D17" s="43"/>
      <c r="E17" s="43">
        <v>3479.1400000000026</v>
      </c>
      <c r="F17" s="45"/>
      <c r="G17" s="45">
        <v>464.62</v>
      </c>
      <c r="H17" s="91">
        <v>267.94</v>
      </c>
      <c r="I17" s="43">
        <v>3680.5099999999998</v>
      </c>
      <c r="J17" s="45">
        <v>649.36</v>
      </c>
      <c r="K17" s="92">
        <f t="shared" si="0"/>
        <v>8541.570000000003</v>
      </c>
      <c r="M17" s="2">
        <v>23925.56</v>
      </c>
      <c r="N17" s="1">
        <v>0</v>
      </c>
      <c r="O17" s="2">
        <f t="shared" si="1"/>
        <v>23925.56</v>
      </c>
      <c r="P17" s="2">
        <f t="shared" si="2"/>
        <v>20245.050000000003</v>
      </c>
      <c r="S17" s="2">
        <v>610.28</v>
      </c>
      <c r="T17" s="1">
        <v>481.99</v>
      </c>
    </row>
    <row r="18" spans="1:20" ht="12">
      <c r="A18" s="17" t="s">
        <v>31</v>
      </c>
      <c r="B18" s="18" t="s">
        <v>32</v>
      </c>
      <c r="C18" s="43"/>
      <c r="D18" s="43"/>
      <c r="E18" s="43">
        <v>896.0600000000001</v>
      </c>
      <c r="F18" s="43"/>
      <c r="G18" s="45">
        <v>0</v>
      </c>
      <c r="H18" s="91">
        <v>318.46000000000004</v>
      </c>
      <c r="I18" s="43">
        <v>5143.86</v>
      </c>
      <c r="J18" s="43">
        <v>5184.91</v>
      </c>
      <c r="K18" s="92">
        <f t="shared" si="0"/>
        <v>11543.289999999999</v>
      </c>
      <c r="M18" s="2">
        <v>8647.61</v>
      </c>
      <c r="N18" s="1">
        <v>0</v>
      </c>
      <c r="O18" s="2">
        <f t="shared" si="1"/>
        <v>8647.61</v>
      </c>
      <c r="P18" s="2">
        <f t="shared" si="2"/>
        <v>3503.750000000001</v>
      </c>
      <c r="S18" s="2">
        <v>0</v>
      </c>
      <c r="T18" s="1">
        <v>68.73</v>
      </c>
    </row>
    <row r="19" spans="1:20" ht="12">
      <c r="A19" s="17" t="s">
        <v>35</v>
      </c>
      <c r="B19" s="18" t="s">
        <v>36</v>
      </c>
      <c r="C19" s="43"/>
      <c r="D19" s="43"/>
      <c r="E19" s="43">
        <v>883.8900000000001</v>
      </c>
      <c r="F19" s="45"/>
      <c r="G19" s="45">
        <v>236.02</v>
      </c>
      <c r="H19" s="91">
        <v>78.21</v>
      </c>
      <c r="I19" s="43">
        <v>31634.809999999983</v>
      </c>
      <c r="J19" s="45">
        <v>27903.74</v>
      </c>
      <c r="K19" s="92">
        <f t="shared" si="0"/>
        <v>60736.669999999984</v>
      </c>
      <c r="M19" s="2">
        <v>49540.15</v>
      </c>
      <c r="N19" s="1">
        <v>0</v>
      </c>
      <c r="O19" s="2">
        <f t="shared" si="1"/>
        <v>49540.15</v>
      </c>
      <c r="P19" s="2">
        <f t="shared" si="2"/>
        <v>17905.34000000002</v>
      </c>
      <c r="S19" s="2">
        <v>0</v>
      </c>
      <c r="T19" s="1">
        <v>241.16</v>
      </c>
    </row>
    <row r="20" spans="1:20" ht="12">
      <c r="A20" s="17" t="s">
        <v>37</v>
      </c>
      <c r="B20" s="18" t="s">
        <v>38</v>
      </c>
      <c r="C20" s="43"/>
      <c r="D20" s="43"/>
      <c r="E20" s="43">
        <v>2859.5299999999993</v>
      </c>
      <c r="F20" s="45"/>
      <c r="G20" s="45">
        <v>103.47</v>
      </c>
      <c r="H20" s="91">
        <v>442.23</v>
      </c>
      <c r="I20" s="43">
        <v>28943.039999999997</v>
      </c>
      <c r="J20" s="45">
        <v>61312.66</v>
      </c>
      <c r="K20" s="92">
        <f t="shared" si="0"/>
        <v>93660.93</v>
      </c>
      <c r="M20" s="2">
        <v>79281.38</v>
      </c>
      <c r="N20" s="1">
        <v>0</v>
      </c>
      <c r="O20" s="2">
        <f t="shared" si="1"/>
        <v>79281.38</v>
      </c>
      <c r="P20" s="2">
        <f t="shared" si="2"/>
        <v>50338.34000000001</v>
      </c>
      <c r="S20" s="2">
        <v>112.54</v>
      </c>
      <c r="T20" s="1">
        <v>233.12</v>
      </c>
    </row>
    <row r="21" spans="1:20" ht="12">
      <c r="A21" s="17" t="s">
        <v>39</v>
      </c>
      <c r="B21" s="18" t="s">
        <v>40</v>
      </c>
      <c r="C21" s="43"/>
      <c r="D21" s="43"/>
      <c r="E21" s="43">
        <v>34752.97999999995</v>
      </c>
      <c r="F21" s="45"/>
      <c r="G21" s="45">
        <v>5760.5199999999995</v>
      </c>
      <c r="H21" s="91">
        <f>7525.57+2284.84</f>
        <v>9810.41</v>
      </c>
      <c r="I21" s="43">
        <v>713530.4199999993</v>
      </c>
      <c r="J21" s="45">
        <f>1132325.49+1407.2</f>
        <v>1133732.69</v>
      </c>
      <c r="K21" s="92">
        <f t="shared" si="0"/>
        <v>1897587.019999999</v>
      </c>
      <c r="L21" s="2">
        <v>2196.4</v>
      </c>
      <c r="M21" s="2">
        <v>1620523.09</v>
      </c>
      <c r="N21" s="1">
        <v>189862.82720000052</v>
      </c>
      <c r="O21" s="2">
        <f t="shared" si="1"/>
        <v>1810385.9172000005</v>
      </c>
      <c r="P21" s="2">
        <f t="shared" si="2"/>
        <v>1096855.497200001</v>
      </c>
      <c r="S21" s="2">
        <v>7270.96</v>
      </c>
      <c r="T21" s="1">
        <v>3501.66</v>
      </c>
    </row>
    <row r="22" spans="1:20" ht="12">
      <c r="A22" s="17" t="s">
        <v>41</v>
      </c>
      <c r="B22" s="18" t="s">
        <v>42</v>
      </c>
      <c r="C22" s="43"/>
      <c r="D22" s="43"/>
      <c r="E22" s="43">
        <v>0</v>
      </c>
      <c r="F22" s="45"/>
      <c r="G22" s="45">
        <v>0</v>
      </c>
      <c r="H22" s="91">
        <v>0</v>
      </c>
      <c r="I22" s="43">
        <v>0</v>
      </c>
      <c r="J22" s="45">
        <v>0</v>
      </c>
      <c r="K22" s="92">
        <f t="shared" si="0"/>
        <v>0</v>
      </c>
      <c r="M22" s="2">
        <v>0</v>
      </c>
      <c r="N22" s="1">
        <v>0</v>
      </c>
      <c r="O22" s="2">
        <f t="shared" si="1"/>
        <v>0</v>
      </c>
      <c r="P22" s="2">
        <f t="shared" si="2"/>
        <v>0</v>
      </c>
      <c r="S22" s="2">
        <v>0</v>
      </c>
      <c r="T22" s="1">
        <v>0</v>
      </c>
    </row>
    <row r="23" spans="1:20" ht="12">
      <c r="A23" s="17" t="s">
        <v>43</v>
      </c>
      <c r="B23" s="18" t="s">
        <v>44</v>
      </c>
      <c r="C23" s="43"/>
      <c r="D23" s="43"/>
      <c r="E23" s="43">
        <v>7151.589999999983</v>
      </c>
      <c r="F23" s="45"/>
      <c r="G23" s="45">
        <v>861.8800000000001</v>
      </c>
      <c r="H23" s="91">
        <v>1205.4799999999998</v>
      </c>
      <c r="I23" s="43">
        <v>10965.539999999999</v>
      </c>
      <c r="J23" s="45">
        <v>3477.28</v>
      </c>
      <c r="K23" s="92">
        <f t="shared" si="0"/>
        <v>23661.769999999982</v>
      </c>
      <c r="M23" s="2">
        <v>10829.46</v>
      </c>
      <c r="N23" s="1">
        <v>0</v>
      </c>
      <c r="O23" s="2">
        <f t="shared" si="1"/>
        <v>10829.46</v>
      </c>
      <c r="P23" s="2">
        <f t="shared" si="2"/>
        <v>-136.07999999999993</v>
      </c>
      <c r="S23" s="2">
        <v>1241.13</v>
      </c>
      <c r="T23" s="1">
        <v>1151.08</v>
      </c>
    </row>
    <row r="24" spans="1:20" ht="12">
      <c r="A24" s="17" t="s">
        <v>45</v>
      </c>
      <c r="B24" s="18" t="s">
        <v>46</v>
      </c>
      <c r="C24" s="43"/>
      <c r="D24" s="43"/>
      <c r="E24" s="43">
        <v>1784.6800000000005</v>
      </c>
      <c r="F24" s="45"/>
      <c r="G24" s="45">
        <v>110.87</v>
      </c>
      <c r="H24" s="91">
        <v>0</v>
      </c>
      <c r="I24" s="43">
        <v>1714.6200000000006</v>
      </c>
      <c r="J24" s="45">
        <v>0</v>
      </c>
      <c r="K24" s="92">
        <f t="shared" si="0"/>
        <v>3610.170000000001</v>
      </c>
      <c r="M24" s="2">
        <v>1192.5</v>
      </c>
      <c r="N24" s="1">
        <v>0</v>
      </c>
      <c r="O24" s="2">
        <f t="shared" si="1"/>
        <v>1192.5</v>
      </c>
      <c r="P24" s="2">
        <f t="shared" si="2"/>
        <v>-522.1200000000006</v>
      </c>
      <c r="S24" s="2">
        <v>120.58</v>
      </c>
      <c r="T24" s="1">
        <v>0</v>
      </c>
    </row>
    <row r="25" spans="1:20" ht="12">
      <c r="A25" s="17" t="s">
        <v>47</v>
      </c>
      <c r="B25" s="18" t="s">
        <v>48</v>
      </c>
      <c r="C25" s="43"/>
      <c r="D25" s="43"/>
      <c r="E25" s="43">
        <v>2722.4399999999996</v>
      </c>
      <c r="F25" s="45"/>
      <c r="G25" s="45">
        <v>125.15</v>
      </c>
      <c r="H25" s="91">
        <v>156.43</v>
      </c>
      <c r="I25" s="43">
        <v>3383.1600000000003</v>
      </c>
      <c r="J25" s="45">
        <v>2100.94</v>
      </c>
      <c r="K25" s="92">
        <f t="shared" si="0"/>
        <v>8488.12</v>
      </c>
      <c r="M25" s="2">
        <v>4303.97</v>
      </c>
      <c r="N25" s="1">
        <v>0</v>
      </c>
      <c r="O25" s="2">
        <f t="shared" si="1"/>
        <v>4303.97</v>
      </c>
      <c r="P25" s="2">
        <f t="shared" si="2"/>
        <v>920.81</v>
      </c>
      <c r="S25" s="2">
        <v>128.29</v>
      </c>
      <c r="T25" s="1">
        <v>128.29</v>
      </c>
    </row>
    <row r="26" spans="1:20" ht="12">
      <c r="A26" s="17" t="s">
        <v>49</v>
      </c>
      <c r="B26" s="18" t="s">
        <v>50</v>
      </c>
      <c r="C26" s="43"/>
      <c r="D26" s="43"/>
      <c r="E26" s="43">
        <v>420.03000000000003</v>
      </c>
      <c r="F26" s="45"/>
      <c r="G26" s="45">
        <v>0</v>
      </c>
      <c r="H26" s="91">
        <v>0</v>
      </c>
      <c r="I26" s="43">
        <v>2550.0600000000004</v>
      </c>
      <c r="J26" s="45">
        <v>2864.64</v>
      </c>
      <c r="K26" s="92">
        <f t="shared" si="0"/>
        <v>5834.7300000000005</v>
      </c>
      <c r="M26" s="2">
        <v>2642.41</v>
      </c>
      <c r="N26" s="1">
        <v>0</v>
      </c>
      <c r="O26" s="2">
        <f t="shared" si="1"/>
        <v>2642.41</v>
      </c>
      <c r="P26" s="2">
        <f t="shared" si="2"/>
        <v>92.34999999999945</v>
      </c>
      <c r="S26" s="2">
        <v>0</v>
      </c>
      <c r="T26" s="1">
        <v>0</v>
      </c>
    </row>
    <row r="27" spans="1:20" ht="12">
      <c r="A27" s="17" t="s">
        <v>51</v>
      </c>
      <c r="B27" s="18" t="s">
        <v>52</v>
      </c>
      <c r="C27" s="43"/>
      <c r="D27" s="43"/>
      <c r="E27" s="43">
        <v>531.1999999999999</v>
      </c>
      <c r="F27" s="43"/>
      <c r="G27" s="45">
        <v>67.04</v>
      </c>
      <c r="H27" s="91">
        <v>0</v>
      </c>
      <c r="I27" s="43">
        <v>6332.4800000000005</v>
      </c>
      <c r="J27" s="43">
        <v>3423.24</v>
      </c>
      <c r="K27" s="92">
        <f t="shared" si="0"/>
        <v>10353.96</v>
      </c>
      <c r="M27" s="2">
        <v>13965.46</v>
      </c>
      <c r="N27" s="1">
        <v>0</v>
      </c>
      <c r="O27" s="2">
        <f t="shared" si="1"/>
        <v>13965.46</v>
      </c>
      <c r="P27" s="2">
        <f t="shared" si="2"/>
        <v>7632.979999999999</v>
      </c>
      <c r="S27" s="2">
        <v>0</v>
      </c>
      <c r="T27" s="1">
        <v>0</v>
      </c>
    </row>
    <row r="28" spans="1:20" ht="12">
      <c r="A28" s="17" t="s">
        <v>53</v>
      </c>
      <c r="B28" s="18" t="s">
        <v>54</v>
      </c>
      <c r="C28" s="43"/>
      <c r="D28" s="43"/>
      <c r="E28" s="43">
        <v>0</v>
      </c>
      <c r="F28" s="45"/>
      <c r="G28" s="45">
        <v>0</v>
      </c>
      <c r="H28" s="91">
        <v>0</v>
      </c>
      <c r="I28" s="43">
        <v>0</v>
      </c>
      <c r="J28" s="45">
        <v>0</v>
      </c>
      <c r="K28" s="92">
        <f t="shared" si="0"/>
        <v>0</v>
      </c>
      <c r="M28" s="2">
        <v>0</v>
      </c>
      <c r="N28" s="1">
        <v>0</v>
      </c>
      <c r="O28" s="2">
        <f t="shared" si="1"/>
        <v>0</v>
      </c>
      <c r="P28" s="2">
        <f t="shared" si="2"/>
        <v>0</v>
      </c>
      <c r="S28" s="2">
        <v>0</v>
      </c>
      <c r="T28" s="1">
        <v>0</v>
      </c>
    </row>
    <row r="29" spans="1:20" ht="12">
      <c r="A29" s="17" t="s">
        <v>55</v>
      </c>
      <c r="B29" s="18" t="s">
        <v>56</v>
      </c>
      <c r="C29" s="43"/>
      <c r="D29" s="43"/>
      <c r="E29" s="43">
        <v>7312.15999999999</v>
      </c>
      <c r="F29" s="45"/>
      <c r="G29" s="45">
        <v>534.61</v>
      </c>
      <c r="H29" s="91">
        <v>373.21999999999997</v>
      </c>
      <c r="I29" s="43">
        <v>19724.87999999998</v>
      </c>
      <c r="J29" s="45">
        <v>2911.73</v>
      </c>
      <c r="K29" s="92">
        <f t="shared" si="0"/>
        <v>30856.59999999997</v>
      </c>
      <c r="M29" s="2">
        <v>65141.83</v>
      </c>
      <c r="N29" s="1">
        <v>0</v>
      </c>
      <c r="O29" s="2">
        <f t="shared" si="1"/>
        <v>65141.83</v>
      </c>
      <c r="P29" s="2">
        <f t="shared" si="2"/>
        <v>45416.950000000026</v>
      </c>
      <c r="S29" s="2">
        <v>377.15</v>
      </c>
      <c r="T29" s="1">
        <v>808.32</v>
      </c>
    </row>
    <row r="30" spans="1:20" ht="12">
      <c r="A30" s="17" t="s">
        <v>57</v>
      </c>
      <c r="B30" s="18" t="s">
        <v>58</v>
      </c>
      <c r="C30" s="43"/>
      <c r="D30" s="43"/>
      <c r="E30" s="43">
        <v>6519.069999999985</v>
      </c>
      <c r="F30" s="45"/>
      <c r="G30" s="45">
        <v>427.35</v>
      </c>
      <c r="H30" s="91">
        <v>557.64</v>
      </c>
      <c r="I30" s="43">
        <v>27833.77999999999</v>
      </c>
      <c r="J30" s="45">
        <v>24098.03</v>
      </c>
      <c r="K30" s="92">
        <f t="shared" si="0"/>
        <v>59435.86999999997</v>
      </c>
      <c r="M30" s="2">
        <v>85235.42</v>
      </c>
      <c r="N30" s="1">
        <v>0</v>
      </c>
      <c r="O30" s="2">
        <f t="shared" si="1"/>
        <v>85235.42</v>
      </c>
      <c r="P30" s="2">
        <f t="shared" si="2"/>
        <v>57401.64000000001</v>
      </c>
      <c r="S30" s="2">
        <v>574.05</v>
      </c>
      <c r="T30" s="1">
        <v>510.04</v>
      </c>
    </row>
    <row r="31" spans="1:20" ht="12">
      <c r="A31" s="17" t="s">
        <v>61</v>
      </c>
      <c r="B31" s="18" t="s">
        <v>62</v>
      </c>
      <c r="C31" s="43"/>
      <c r="D31" s="43"/>
      <c r="E31" s="43">
        <v>0</v>
      </c>
      <c r="F31" s="45"/>
      <c r="G31" s="45">
        <v>0</v>
      </c>
      <c r="H31" s="91">
        <v>0</v>
      </c>
      <c r="I31" s="43">
        <v>0</v>
      </c>
      <c r="J31" s="45">
        <v>0</v>
      </c>
      <c r="K31" s="92">
        <f t="shared" si="0"/>
        <v>0</v>
      </c>
      <c r="M31" s="2">
        <v>12139.4</v>
      </c>
      <c r="N31" s="1">
        <v>0</v>
      </c>
      <c r="O31" s="2">
        <f t="shared" si="1"/>
        <v>12139.4</v>
      </c>
      <c r="P31" s="2">
        <f t="shared" si="2"/>
        <v>12139.4</v>
      </c>
      <c r="S31" s="2">
        <v>0</v>
      </c>
      <c r="T31" s="1">
        <v>130.58</v>
      </c>
    </row>
    <row r="32" spans="1:20" ht="12">
      <c r="A32" s="17" t="s">
        <v>63</v>
      </c>
      <c r="B32" s="18" t="s">
        <v>64</v>
      </c>
      <c r="C32" s="43"/>
      <c r="D32" s="43"/>
      <c r="E32" s="43">
        <v>5061.439999999994</v>
      </c>
      <c r="F32" s="45"/>
      <c r="G32" s="45">
        <v>667.8</v>
      </c>
      <c r="H32" s="91">
        <v>1044.94</v>
      </c>
      <c r="I32" s="43">
        <v>4156.919999999999</v>
      </c>
      <c r="J32" s="45">
        <v>510.72</v>
      </c>
      <c r="K32" s="92">
        <f t="shared" si="0"/>
        <v>11441.819999999992</v>
      </c>
      <c r="M32" s="2">
        <v>4158.81</v>
      </c>
      <c r="N32" s="1">
        <v>0</v>
      </c>
      <c r="O32" s="2">
        <f t="shared" si="1"/>
        <v>4158.81</v>
      </c>
      <c r="P32" s="2">
        <f t="shared" si="2"/>
        <v>1.890000000001237</v>
      </c>
      <c r="S32" s="2">
        <v>937.99</v>
      </c>
      <c r="T32" s="1">
        <v>746.61</v>
      </c>
    </row>
    <row r="33" spans="1:20" ht="12">
      <c r="A33" s="17" t="s">
        <v>65</v>
      </c>
      <c r="B33" s="18" t="s">
        <v>66</v>
      </c>
      <c r="C33" s="43"/>
      <c r="D33" s="43"/>
      <c r="E33" s="43">
        <v>14801.169999999984</v>
      </c>
      <c r="F33" s="45"/>
      <c r="G33" s="45">
        <v>1823.9100000000003</v>
      </c>
      <c r="H33" s="91">
        <v>1407.37</v>
      </c>
      <c r="I33" s="43">
        <v>271544.9100000012</v>
      </c>
      <c r="J33" s="45">
        <v>525216.89</v>
      </c>
      <c r="K33" s="92">
        <f t="shared" si="0"/>
        <v>814794.2500000012</v>
      </c>
      <c r="M33" s="2">
        <v>680105.410000002</v>
      </c>
      <c r="N33" s="1">
        <v>110844.23739999988</v>
      </c>
      <c r="O33" s="2">
        <f t="shared" si="1"/>
        <v>790949.6474000019</v>
      </c>
      <c r="P33" s="2">
        <f t="shared" si="2"/>
        <v>519404.7374000007</v>
      </c>
      <c r="S33" s="2">
        <v>799.58</v>
      </c>
      <c r="T33" s="1">
        <v>1202.03</v>
      </c>
    </row>
    <row r="34" spans="1:20" ht="12">
      <c r="A34" s="17" t="s">
        <v>67</v>
      </c>
      <c r="B34" s="18" t="s">
        <v>68</v>
      </c>
      <c r="C34" s="43"/>
      <c r="D34" s="43"/>
      <c r="E34" s="43">
        <v>91.36</v>
      </c>
      <c r="F34" s="45"/>
      <c r="G34" s="45">
        <v>0</v>
      </c>
      <c r="H34" s="91">
        <v>0</v>
      </c>
      <c r="I34" s="43">
        <v>163.86</v>
      </c>
      <c r="J34" s="45">
        <v>0</v>
      </c>
      <c r="K34" s="92">
        <f t="shared" si="0"/>
        <v>255.22000000000003</v>
      </c>
      <c r="M34" s="2">
        <v>563.96</v>
      </c>
      <c r="N34" s="1">
        <v>0</v>
      </c>
      <c r="O34" s="2">
        <f t="shared" si="1"/>
        <v>563.96</v>
      </c>
      <c r="P34" s="2">
        <f t="shared" si="2"/>
        <v>400.1</v>
      </c>
      <c r="S34" s="2">
        <v>0</v>
      </c>
      <c r="T34" s="1">
        <v>0</v>
      </c>
    </row>
    <row r="35" spans="1:20" ht="12">
      <c r="A35" s="17" t="s">
        <v>69</v>
      </c>
      <c r="B35" s="18" t="s">
        <v>70</v>
      </c>
      <c r="C35" s="43"/>
      <c r="D35" s="43"/>
      <c r="E35" s="43">
        <v>1618.5000000000002</v>
      </c>
      <c r="F35" s="45"/>
      <c r="G35" s="45">
        <v>0</v>
      </c>
      <c r="H35" s="91">
        <v>0</v>
      </c>
      <c r="I35" s="43">
        <v>31222.460000000006</v>
      </c>
      <c r="J35" s="45">
        <v>22135.32</v>
      </c>
      <c r="K35" s="92">
        <f t="shared" si="0"/>
        <v>54976.280000000006</v>
      </c>
      <c r="M35" s="2">
        <v>35325.74</v>
      </c>
      <c r="N35" s="1">
        <v>0</v>
      </c>
      <c r="O35" s="2">
        <f t="shared" si="1"/>
        <v>35325.74</v>
      </c>
      <c r="P35" s="2">
        <f t="shared" si="2"/>
        <v>4103.279999999992</v>
      </c>
      <c r="S35" s="2">
        <v>0</v>
      </c>
      <c r="T35" s="1">
        <v>0</v>
      </c>
    </row>
    <row r="36" spans="1:20" ht="12">
      <c r="A36" s="17" t="s">
        <v>71</v>
      </c>
      <c r="B36" s="18" t="s">
        <v>72</v>
      </c>
      <c r="C36" s="43"/>
      <c r="D36" s="43"/>
      <c r="E36" s="43">
        <v>14226.100000000017</v>
      </c>
      <c r="F36" s="45"/>
      <c r="G36" s="45">
        <v>442.47</v>
      </c>
      <c r="H36" s="91">
        <v>318.46999999999997</v>
      </c>
      <c r="I36" s="43">
        <v>13117.81</v>
      </c>
      <c r="J36" s="45">
        <v>10334.28</v>
      </c>
      <c r="K36" s="92">
        <f t="shared" si="0"/>
        <v>38439.13000000001</v>
      </c>
      <c r="M36" s="2">
        <v>22987</v>
      </c>
      <c r="N36" s="1">
        <v>0</v>
      </c>
      <c r="O36" s="2">
        <f t="shared" si="1"/>
        <v>22987</v>
      </c>
      <c r="P36" s="2">
        <f t="shared" si="2"/>
        <v>9869.19</v>
      </c>
      <c r="S36" s="2">
        <v>389.45</v>
      </c>
      <c r="T36" s="1">
        <v>638.32</v>
      </c>
    </row>
    <row r="37" spans="1:20" ht="12">
      <c r="A37" s="17" t="s">
        <v>73</v>
      </c>
      <c r="B37" s="18" t="s">
        <v>74</v>
      </c>
      <c r="C37" s="43"/>
      <c r="D37" s="43"/>
      <c r="E37" s="43">
        <v>2184.1800000000007</v>
      </c>
      <c r="F37" s="45"/>
      <c r="G37" s="45">
        <v>110.87</v>
      </c>
      <c r="H37" s="91">
        <v>590.0400000000001</v>
      </c>
      <c r="I37" s="43">
        <v>19428.059999999998</v>
      </c>
      <c r="J37" s="45">
        <v>14990.05</v>
      </c>
      <c r="K37" s="92">
        <f t="shared" si="0"/>
        <v>37303.2</v>
      </c>
      <c r="M37" s="2">
        <v>38824.76</v>
      </c>
      <c r="N37" s="1">
        <v>0</v>
      </c>
      <c r="O37" s="2">
        <f aca="true" t="shared" si="3" ref="O37:O68">M37+N37</f>
        <v>38824.76</v>
      </c>
      <c r="P37" s="2">
        <f aca="true" t="shared" si="4" ref="P37:P68">O37-I37</f>
        <v>19396.700000000004</v>
      </c>
      <c r="S37" s="2">
        <v>241.16</v>
      </c>
      <c r="T37" s="1">
        <v>369.45</v>
      </c>
    </row>
    <row r="38" spans="1:20" ht="12">
      <c r="A38" s="17" t="s">
        <v>75</v>
      </c>
      <c r="B38" s="18" t="s">
        <v>76</v>
      </c>
      <c r="C38" s="43"/>
      <c r="D38" s="43"/>
      <c r="E38" s="43">
        <v>3043.1</v>
      </c>
      <c r="F38" s="45"/>
      <c r="G38" s="45">
        <v>0</v>
      </c>
      <c r="H38" s="91">
        <v>0</v>
      </c>
      <c r="I38" s="43">
        <v>1442.1300000000003</v>
      </c>
      <c r="J38" s="45">
        <v>0</v>
      </c>
      <c r="K38" s="92">
        <f t="shared" si="0"/>
        <v>4485.2300000000005</v>
      </c>
      <c r="M38" s="2">
        <v>1706.19</v>
      </c>
      <c r="N38" s="1">
        <v>0</v>
      </c>
      <c r="O38" s="2">
        <f t="shared" si="3"/>
        <v>1706.19</v>
      </c>
      <c r="P38" s="2">
        <f t="shared" si="4"/>
        <v>264.0599999999997</v>
      </c>
      <c r="S38" s="2">
        <v>128.29</v>
      </c>
      <c r="T38" s="1">
        <v>128.29</v>
      </c>
    </row>
    <row r="39" spans="1:20" ht="12">
      <c r="A39" s="17" t="s">
        <v>77</v>
      </c>
      <c r="B39" s="18" t="s">
        <v>78</v>
      </c>
      <c r="C39" s="43"/>
      <c r="D39" s="43"/>
      <c r="E39" s="43">
        <v>4158.159999999999</v>
      </c>
      <c r="F39" s="45"/>
      <c r="G39" s="45">
        <v>110.87</v>
      </c>
      <c r="H39" s="91">
        <v>0</v>
      </c>
      <c r="I39" s="43">
        <v>13573.129999999992</v>
      </c>
      <c r="J39" s="45">
        <v>26403.67</v>
      </c>
      <c r="K39" s="92">
        <f t="shared" si="0"/>
        <v>44245.82999999999</v>
      </c>
      <c r="M39" s="2">
        <v>40669</v>
      </c>
      <c r="N39" s="1">
        <v>0</v>
      </c>
      <c r="O39" s="2">
        <f t="shared" si="3"/>
        <v>40669</v>
      </c>
      <c r="P39" s="2">
        <f t="shared" si="4"/>
        <v>27095.87000000001</v>
      </c>
      <c r="S39" s="2">
        <v>248.87</v>
      </c>
      <c r="T39" s="1">
        <v>377.16</v>
      </c>
    </row>
    <row r="40" spans="1:20" ht="12">
      <c r="A40" s="17" t="s">
        <v>79</v>
      </c>
      <c r="B40" s="18" t="s">
        <v>80</v>
      </c>
      <c r="C40" s="43"/>
      <c r="D40" s="43"/>
      <c r="E40" s="43">
        <v>2309.1700000000005</v>
      </c>
      <c r="F40" s="45"/>
      <c r="G40" s="45">
        <v>432.67</v>
      </c>
      <c r="H40" s="91">
        <v>373.25</v>
      </c>
      <c r="I40" s="43">
        <v>2428.0600000000004</v>
      </c>
      <c r="J40" s="45">
        <v>0</v>
      </c>
      <c r="K40" s="92">
        <f t="shared" si="0"/>
        <v>5543.1500000000015</v>
      </c>
      <c r="M40" s="2">
        <v>1904.67</v>
      </c>
      <c r="N40" s="1">
        <v>0</v>
      </c>
      <c r="O40" s="2">
        <f t="shared" si="3"/>
        <v>1904.67</v>
      </c>
      <c r="P40" s="2">
        <f t="shared" si="4"/>
        <v>-523.3900000000003</v>
      </c>
      <c r="S40" s="2">
        <v>425.56</v>
      </c>
      <c r="T40" s="1">
        <v>329.9</v>
      </c>
    </row>
    <row r="41" spans="1:20" ht="12">
      <c r="A41" s="17" t="s">
        <v>83</v>
      </c>
      <c r="B41" s="18" t="s">
        <v>84</v>
      </c>
      <c r="C41" s="43"/>
      <c r="D41" s="43"/>
      <c r="E41" s="43">
        <v>1108.68</v>
      </c>
      <c r="F41" s="45"/>
      <c r="G41" s="45">
        <v>0</v>
      </c>
      <c r="H41" s="91">
        <v>0</v>
      </c>
      <c r="I41" s="43">
        <v>1235.0099999999998</v>
      </c>
      <c r="J41" s="45">
        <v>0</v>
      </c>
      <c r="K41" s="92">
        <f t="shared" si="0"/>
        <v>2343.6899999999996</v>
      </c>
      <c r="M41" s="2">
        <v>459.02</v>
      </c>
      <c r="N41" s="1">
        <v>0</v>
      </c>
      <c r="O41" s="2">
        <f t="shared" si="3"/>
        <v>459.02</v>
      </c>
      <c r="P41" s="2">
        <f t="shared" si="4"/>
        <v>-775.9899999999998</v>
      </c>
      <c r="S41" s="2">
        <v>0</v>
      </c>
      <c r="T41" s="1">
        <v>0</v>
      </c>
    </row>
    <row r="42" spans="1:20" ht="12">
      <c r="A42" s="17" t="s">
        <v>85</v>
      </c>
      <c r="B42" s="18" t="s">
        <v>86</v>
      </c>
      <c r="C42" s="43"/>
      <c r="D42" s="43"/>
      <c r="E42" s="43">
        <v>696.3200000000002</v>
      </c>
      <c r="F42" s="45"/>
      <c r="G42" s="45">
        <v>0</v>
      </c>
      <c r="H42" s="91">
        <v>0</v>
      </c>
      <c r="I42" s="43">
        <v>0</v>
      </c>
      <c r="J42" s="45">
        <v>0</v>
      </c>
      <c r="K42" s="92">
        <f t="shared" si="0"/>
        <v>696.3200000000002</v>
      </c>
      <c r="M42" s="2">
        <v>619.83</v>
      </c>
      <c r="N42" s="1">
        <v>0</v>
      </c>
      <c r="O42" s="2">
        <f t="shared" si="3"/>
        <v>619.83</v>
      </c>
      <c r="P42" s="2">
        <f t="shared" si="4"/>
        <v>619.83</v>
      </c>
      <c r="S42" s="2">
        <v>0</v>
      </c>
      <c r="T42" s="1">
        <v>0</v>
      </c>
    </row>
    <row r="43" spans="1:20" ht="12">
      <c r="A43" s="17" t="s">
        <v>87</v>
      </c>
      <c r="B43" s="18" t="s">
        <v>88</v>
      </c>
      <c r="C43" s="43"/>
      <c r="D43" s="43"/>
      <c r="E43" s="43">
        <v>224.93</v>
      </c>
      <c r="F43" s="45"/>
      <c r="G43" s="45">
        <v>0</v>
      </c>
      <c r="H43" s="91">
        <v>0</v>
      </c>
      <c r="I43" s="43">
        <v>111.63</v>
      </c>
      <c r="J43" s="45">
        <v>0</v>
      </c>
      <c r="K43" s="92">
        <f t="shared" si="0"/>
        <v>336.56</v>
      </c>
      <c r="M43" s="2">
        <v>150.82</v>
      </c>
      <c r="N43" s="1">
        <v>0</v>
      </c>
      <c r="O43" s="2">
        <f t="shared" si="3"/>
        <v>150.82</v>
      </c>
      <c r="P43" s="2">
        <f t="shared" si="4"/>
        <v>39.19</v>
      </c>
      <c r="S43" s="2">
        <v>0</v>
      </c>
      <c r="T43" s="1">
        <v>0</v>
      </c>
    </row>
    <row r="44" spans="1:20" ht="12">
      <c r="A44" s="17" t="s">
        <v>89</v>
      </c>
      <c r="B44" s="18" t="s">
        <v>90</v>
      </c>
      <c r="C44" s="43"/>
      <c r="D44" s="43"/>
      <c r="E44" s="43">
        <v>0</v>
      </c>
      <c r="F44" s="45"/>
      <c r="G44" s="45">
        <v>0</v>
      </c>
      <c r="H44" s="91">
        <v>0</v>
      </c>
      <c r="I44" s="43">
        <v>0</v>
      </c>
      <c r="J44" s="45">
        <v>0</v>
      </c>
      <c r="K44" s="92">
        <f t="shared" si="0"/>
        <v>0</v>
      </c>
      <c r="M44" s="2">
        <v>0</v>
      </c>
      <c r="N44" s="1">
        <v>26600.11769999999</v>
      </c>
      <c r="O44" s="2">
        <f t="shared" si="3"/>
        <v>26600.11769999999</v>
      </c>
      <c r="P44" s="2">
        <f t="shared" si="4"/>
        <v>26600.11769999999</v>
      </c>
      <c r="S44" s="2">
        <v>0</v>
      </c>
      <c r="T44" s="1">
        <v>0</v>
      </c>
    </row>
    <row r="45" spans="1:20" ht="12">
      <c r="A45" s="17" t="s">
        <v>91</v>
      </c>
      <c r="B45" s="18" t="s">
        <v>92</v>
      </c>
      <c r="C45" s="43"/>
      <c r="D45" s="43"/>
      <c r="E45" s="43">
        <v>8927.069999999987</v>
      </c>
      <c r="F45" s="45"/>
      <c r="G45" s="45">
        <v>648.08</v>
      </c>
      <c r="H45" s="91">
        <v>631.35</v>
      </c>
      <c r="I45" s="43">
        <v>35424.219999999965</v>
      </c>
      <c r="J45" s="45">
        <v>42585.29</v>
      </c>
      <c r="K45" s="92">
        <f t="shared" si="0"/>
        <v>88216.00999999995</v>
      </c>
      <c r="M45" s="2">
        <v>72742.59</v>
      </c>
      <c r="N45" s="1">
        <v>0</v>
      </c>
      <c r="O45" s="2">
        <f t="shared" si="3"/>
        <v>72742.59</v>
      </c>
      <c r="P45" s="2">
        <f t="shared" si="4"/>
        <v>37318.37000000003</v>
      </c>
      <c r="S45" s="2">
        <v>329.9</v>
      </c>
      <c r="T45" s="1">
        <v>445.89</v>
      </c>
    </row>
    <row r="46" spans="1:20" ht="12">
      <c r="A46" s="17" t="s">
        <v>93</v>
      </c>
      <c r="B46" s="18" t="s">
        <v>94</v>
      </c>
      <c r="C46" s="43"/>
      <c r="D46" s="43"/>
      <c r="E46" s="43">
        <v>7823.939999999981</v>
      </c>
      <c r="F46" s="45"/>
      <c r="G46" s="45">
        <v>1392.8000000000002</v>
      </c>
      <c r="H46" s="91">
        <v>2318.55</v>
      </c>
      <c r="I46" s="43">
        <v>117889.59999999993</v>
      </c>
      <c r="J46" s="45">
        <v>123914.16</v>
      </c>
      <c r="K46" s="92">
        <f t="shared" si="0"/>
        <v>253339.04999999993</v>
      </c>
      <c r="M46" s="2">
        <v>225428.21</v>
      </c>
      <c r="N46" s="1">
        <v>32207.44549999998</v>
      </c>
      <c r="O46" s="2">
        <f t="shared" si="3"/>
        <v>257635.65549999996</v>
      </c>
      <c r="P46" s="2">
        <f t="shared" si="4"/>
        <v>139746.05550000002</v>
      </c>
      <c r="S46" s="2">
        <v>1306.1</v>
      </c>
      <c r="T46" s="1">
        <v>634.47</v>
      </c>
    </row>
    <row r="47" spans="1:20" ht="12">
      <c r="A47" s="17" t="s">
        <v>95</v>
      </c>
      <c r="B47" s="18" t="s">
        <v>96</v>
      </c>
      <c r="C47" s="44"/>
      <c r="D47" s="44"/>
      <c r="E47" s="43">
        <v>91.51</v>
      </c>
      <c r="F47" s="45"/>
      <c r="G47" s="45">
        <v>0</v>
      </c>
      <c r="H47" s="91">
        <v>0</v>
      </c>
      <c r="I47" s="43">
        <v>231.51999999999998</v>
      </c>
      <c r="J47" s="45">
        <v>0</v>
      </c>
      <c r="K47" s="92">
        <f t="shared" si="0"/>
        <v>323.03</v>
      </c>
      <c r="M47" s="2">
        <v>90.26</v>
      </c>
      <c r="N47" s="1">
        <v>0</v>
      </c>
      <c r="O47" s="2">
        <f t="shared" si="3"/>
        <v>90.26</v>
      </c>
      <c r="P47" s="2">
        <f t="shared" si="4"/>
        <v>-141.26</v>
      </c>
      <c r="S47" s="2">
        <v>0</v>
      </c>
      <c r="T47" s="1">
        <v>0</v>
      </c>
    </row>
    <row r="48" spans="1:20" ht="12">
      <c r="A48" s="17" t="s">
        <v>97</v>
      </c>
      <c r="B48" s="18" t="s">
        <v>98</v>
      </c>
      <c r="C48" s="44"/>
      <c r="D48" s="44"/>
      <c r="E48" s="43">
        <v>4040.6600000000035</v>
      </c>
      <c r="F48" s="45"/>
      <c r="G48" s="45">
        <v>267.27</v>
      </c>
      <c r="H48" s="91">
        <v>821.27</v>
      </c>
      <c r="I48" s="43">
        <v>45555.56000000008</v>
      </c>
      <c r="J48" s="45">
        <v>160763.47</v>
      </c>
      <c r="K48" s="92">
        <f t="shared" si="0"/>
        <v>211448.2300000001</v>
      </c>
      <c r="M48" s="2">
        <v>285025.26</v>
      </c>
      <c r="N48" s="1">
        <v>0</v>
      </c>
      <c r="O48" s="2">
        <f t="shared" si="3"/>
        <v>285025.26</v>
      </c>
      <c r="P48" s="2">
        <f t="shared" si="4"/>
        <v>239469.69999999992</v>
      </c>
      <c r="S48" s="2">
        <v>392.9</v>
      </c>
      <c r="T48" s="1">
        <v>343.65</v>
      </c>
    </row>
    <row r="49" spans="1:20" ht="12">
      <c r="A49" s="17" t="s">
        <v>99</v>
      </c>
      <c r="B49" s="18" t="s">
        <v>100</v>
      </c>
      <c r="C49" s="44"/>
      <c r="D49" s="44"/>
      <c r="E49" s="43">
        <v>1985.5600000000009</v>
      </c>
      <c r="F49" s="45"/>
      <c r="G49" s="45">
        <v>249.44</v>
      </c>
      <c r="H49" s="91">
        <v>451.46999999999997</v>
      </c>
      <c r="I49" s="43">
        <v>38544.28</v>
      </c>
      <c r="J49" s="45">
        <v>57579.4</v>
      </c>
      <c r="K49" s="92">
        <f t="shared" si="0"/>
        <v>98810.15</v>
      </c>
      <c r="M49" s="2">
        <v>42368.71</v>
      </c>
      <c r="N49" s="1">
        <v>0</v>
      </c>
      <c r="O49" s="2">
        <f t="shared" si="3"/>
        <v>42368.71</v>
      </c>
      <c r="P49" s="2">
        <f t="shared" si="4"/>
        <v>3824.4300000000003</v>
      </c>
      <c r="S49" s="2">
        <v>128.29</v>
      </c>
      <c r="T49" s="1">
        <v>0</v>
      </c>
    </row>
    <row r="50" spans="1:20" ht="12">
      <c r="A50" s="17" t="s">
        <v>101</v>
      </c>
      <c r="B50" s="18" t="s">
        <v>102</v>
      </c>
      <c r="C50" s="44"/>
      <c r="D50" s="44"/>
      <c r="E50" s="43">
        <v>313.9700000000001</v>
      </c>
      <c r="F50" s="45"/>
      <c r="G50" s="45">
        <v>0</v>
      </c>
      <c r="H50" s="91">
        <v>0</v>
      </c>
      <c r="I50" s="43">
        <v>1042.1399999999999</v>
      </c>
      <c r="J50" s="45">
        <v>1434.03</v>
      </c>
      <c r="K50" s="92">
        <f t="shared" si="0"/>
        <v>2790.14</v>
      </c>
      <c r="M50" s="2">
        <v>1098.32</v>
      </c>
      <c r="N50" s="1">
        <v>0</v>
      </c>
      <c r="O50" s="2">
        <f t="shared" si="3"/>
        <v>1098.32</v>
      </c>
      <c r="P50" s="2">
        <f t="shared" si="4"/>
        <v>56.180000000000064</v>
      </c>
      <c r="S50" s="2">
        <v>0</v>
      </c>
      <c r="T50" s="1">
        <v>0</v>
      </c>
    </row>
    <row r="51" spans="1:20" ht="12">
      <c r="A51" s="21" t="s">
        <v>103</v>
      </c>
      <c r="B51" s="22" t="s">
        <v>104</v>
      </c>
      <c r="C51" s="44"/>
      <c r="D51" s="44"/>
      <c r="E51" s="43">
        <v>1879.0300000000009</v>
      </c>
      <c r="F51" s="45"/>
      <c r="G51" s="45">
        <v>125.14</v>
      </c>
      <c r="H51" s="91">
        <v>0</v>
      </c>
      <c r="I51" s="43">
        <v>413.75</v>
      </c>
      <c r="J51" s="45">
        <v>0</v>
      </c>
      <c r="K51" s="92">
        <f t="shared" si="0"/>
        <v>2417.920000000001</v>
      </c>
      <c r="M51" s="2">
        <v>1126.35</v>
      </c>
      <c r="N51" s="1">
        <v>0</v>
      </c>
      <c r="O51" s="2">
        <f t="shared" si="3"/>
        <v>1126.35</v>
      </c>
      <c r="P51" s="2">
        <f t="shared" si="4"/>
        <v>712.5999999999999</v>
      </c>
      <c r="S51" s="2">
        <v>0</v>
      </c>
      <c r="T51" s="1">
        <v>128.29</v>
      </c>
    </row>
    <row r="52" spans="1:20" ht="12">
      <c r="A52" s="21" t="s">
        <v>105</v>
      </c>
      <c r="B52" s="22" t="s">
        <v>106</v>
      </c>
      <c r="C52" s="44"/>
      <c r="D52" s="44"/>
      <c r="E52" s="43">
        <v>434.9899999999999</v>
      </c>
      <c r="F52" s="45"/>
      <c r="G52" s="45">
        <v>0</v>
      </c>
      <c r="H52" s="91">
        <v>0</v>
      </c>
      <c r="I52" s="43">
        <v>0</v>
      </c>
      <c r="J52" s="45">
        <v>0</v>
      </c>
      <c r="K52" s="92">
        <f t="shared" si="0"/>
        <v>434.9899999999999</v>
      </c>
      <c r="M52" s="2">
        <v>100.62</v>
      </c>
      <c r="N52" s="1">
        <v>0</v>
      </c>
      <c r="O52" s="2">
        <f t="shared" si="3"/>
        <v>100.62</v>
      </c>
      <c r="P52" s="2">
        <f t="shared" si="4"/>
        <v>100.62</v>
      </c>
      <c r="S52" s="2">
        <v>0</v>
      </c>
      <c r="T52" s="1">
        <v>0</v>
      </c>
    </row>
    <row r="53" spans="1:20" ht="12">
      <c r="A53" s="21" t="s">
        <v>107</v>
      </c>
      <c r="B53" s="22" t="s">
        <v>108</v>
      </c>
      <c r="C53" s="44"/>
      <c r="D53" s="44"/>
      <c r="E53" s="43">
        <v>524.3399999999999</v>
      </c>
      <c r="F53" s="43"/>
      <c r="G53" s="45">
        <v>0</v>
      </c>
      <c r="H53" s="91">
        <v>0</v>
      </c>
      <c r="I53" s="43">
        <v>1190.1999999999998</v>
      </c>
      <c r="J53" s="43">
        <v>0</v>
      </c>
      <c r="K53" s="92">
        <f t="shared" si="0"/>
        <v>1714.5399999999997</v>
      </c>
      <c r="M53" s="2">
        <v>1559.11</v>
      </c>
      <c r="N53" s="1">
        <v>0</v>
      </c>
      <c r="O53" s="2">
        <f t="shared" si="3"/>
        <v>1559.11</v>
      </c>
      <c r="P53" s="2">
        <f t="shared" si="4"/>
        <v>368.9100000000001</v>
      </c>
      <c r="S53" s="2">
        <v>0</v>
      </c>
      <c r="T53" s="1">
        <v>0</v>
      </c>
    </row>
    <row r="54" spans="1:20" ht="12">
      <c r="A54" s="21" t="s">
        <v>109</v>
      </c>
      <c r="B54" s="22" t="s">
        <v>110</v>
      </c>
      <c r="C54" s="44"/>
      <c r="D54" s="44"/>
      <c r="E54" s="43">
        <v>3399.0099999999993</v>
      </c>
      <c r="F54" s="45"/>
      <c r="G54" s="45">
        <v>0</v>
      </c>
      <c r="H54" s="91">
        <v>324.05</v>
      </c>
      <c r="I54" s="43">
        <v>2630.24</v>
      </c>
      <c r="J54" s="45">
        <v>7311.75</v>
      </c>
      <c r="K54" s="92">
        <f t="shared" si="0"/>
        <v>13665.05</v>
      </c>
      <c r="M54" s="2">
        <v>1791.02</v>
      </c>
      <c r="N54" s="1">
        <v>0</v>
      </c>
      <c r="O54" s="2">
        <f t="shared" si="3"/>
        <v>1791.02</v>
      </c>
      <c r="P54" s="2">
        <f t="shared" si="4"/>
        <v>-839.2199999999998</v>
      </c>
      <c r="S54" s="2">
        <v>438.18</v>
      </c>
      <c r="T54" s="1">
        <v>438.18</v>
      </c>
    </row>
    <row r="55" spans="1:20" ht="12">
      <c r="A55" s="21" t="s">
        <v>111</v>
      </c>
      <c r="B55" s="22" t="s">
        <v>112</v>
      </c>
      <c r="C55" s="44"/>
      <c r="D55" s="44"/>
      <c r="E55" s="43">
        <v>0</v>
      </c>
      <c r="F55" s="45"/>
      <c r="G55" s="45">
        <v>0</v>
      </c>
      <c r="H55" s="91">
        <v>166.47</v>
      </c>
      <c r="I55" s="43">
        <v>0</v>
      </c>
      <c r="J55" s="45">
        <v>5680.42</v>
      </c>
      <c r="K55" s="92">
        <f t="shared" si="0"/>
        <v>5846.89</v>
      </c>
      <c r="M55" s="2">
        <v>9542.71</v>
      </c>
      <c r="N55" s="1">
        <v>0</v>
      </c>
      <c r="O55" s="2">
        <f t="shared" si="3"/>
        <v>9542.71</v>
      </c>
      <c r="P55" s="2">
        <f t="shared" si="4"/>
        <v>9542.71</v>
      </c>
      <c r="S55" s="2">
        <v>0</v>
      </c>
      <c r="T55" s="1">
        <v>0</v>
      </c>
    </row>
    <row r="56" spans="1:20" ht="12">
      <c r="A56" s="23" t="s">
        <v>113</v>
      </c>
      <c r="B56" s="24" t="s">
        <v>114</v>
      </c>
      <c r="C56" s="44"/>
      <c r="D56" s="44"/>
      <c r="E56" s="43">
        <v>2143.1099999999988</v>
      </c>
      <c r="F56" s="45"/>
      <c r="G56" s="45">
        <v>0</v>
      </c>
      <c r="H56" s="91">
        <v>0</v>
      </c>
      <c r="I56" s="43">
        <v>420.94999999999993</v>
      </c>
      <c r="J56" s="45">
        <v>0</v>
      </c>
      <c r="K56" s="92">
        <f t="shared" si="0"/>
        <v>2564.0599999999986</v>
      </c>
      <c r="M56" s="2">
        <v>393.06</v>
      </c>
      <c r="N56" s="1">
        <v>0</v>
      </c>
      <c r="O56" s="2">
        <f t="shared" si="3"/>
        <v>393.06</v>
      </c>
      <c r="P56" s="2">
        <f t="shared" si="4"/>
        <v>-27.88999999999993</v>
      </c>
      <c r="S56" s="2">
        <v>0</v>
      </c>
      <c r="T56" s="1">
        <v>0</v>
      </c>
    </row>
    <row r="57" spans="1:20" ht="12">
      <c r="A57" s="23" t="s">
        <v>115</v>
      </c>
      <c r="B57" s="25" t="s">
        <v>116</v>
      </c>
      <c r="C57" s="44"/>
      <c r="D57" s="44"/>
      <c r="E57" s="43">
        <v>247.38000000000002</v>
      </c>
      <c r="F57" s="45"/>
      <c r="G57" s="45">
        <v>0</v>
      </c>
      <c r="H57" s="91">
        <v>0</v>
      </c>
      <c r="I57" s="43">
        <v>2527.7000000000003</v>
      </c>
      <c r="J57" s="45">
        <v>1576.84</v>
      </c>
      <c r="K57" s="92">
        <f t="shared" si="0"/>
        <v>4351.92</v>
      </c>
      <c r="M57" s="2">
        <v>3788.22</v>
      </c>
      <c r="N57" s="1">
        <v>0</v>
      </c>
      <c r="O57" s="2">
        <f t="shared" si="3"/>
        <v>3788.22</v>
      </c>
      <c r="P57" s="2">
        <f t="shared" si="4"/>
        <v>1260.5199999999995</v>
      </c>
      <c r="S57" s="2">
        <v>0</v>
      </c>
      <c r="T57" s="1">
        <v>0</v>
      </c>
    </row>
    <row r="58" spans="1:20" ht="12">
      <c r="A58" s="21" t="s">
        <v>117</v>
      </c>
      <c r="B58" s="22" t="s">
        <v>118</v>
      </c>
      <c r="C58" s="44"/>
      <c r="D58" s="44"/>
      <c r="E58" s="43">
        <v>122.97</v>
      </c>
      <c r="F58" s="45"/>
      <c r="G58" s="45">
        <v>0</v>
      </c>
      <c r="H58" s="91">
        <v>0</v>
      </c>
      <c r="I58" s="43">
        <v>1002.17</v>
      </c>
      <c r="J58" s="45">
        <v>1215.86</v>
      </c>
      <c r="K58" s="92">
        <f t="shared" si="0"/>
        <v>2341</v>
      </c>
      <c r="M58" s="2">
        <v>652.87</v>
      </c>
      <c r="N58" s="1">
        <v>0</v>
      </c>
      <c r="O58" s="2">
        <f t="shared" si="3"/>
        <v>652.87</v>
      </c>
      <c r="P58" s="2">
        <f t="shared" si="4"/>
        <v>-349.29999999999995</v>
      </c>
      <c r="S58" s="2">
        <v>0</v>
      </c>
      <c r="T58" s="1">
        <v>0</v>
      </c>
    </row>
    <row r="59" spans="1:20" ht="12">
      <c r="A59" s="21" t="s">
        <v>119</v>
      </c>
      <c r="B59" s="22" t="s">
        <v>120</v>
      </c>
      <c r="C59" s="44"/>
      <c r="D59" s="44"/>
      <c r="E59" s="43">
        <v>65.19</v>
      </c>
      <c r="F59" s="45"/>
      <c r="G59" s="45">
        <v>0</v>
      </c>
      <c r="H59" s="91">
        <v>0</v>
      </c>
      <c r="I59" s="43">
        <v>872.65</v>
      </c>
      <c r="J59" s="45">
        <v>0</v>
      </c>
      <c r="K59" s="92">
        <f t="shared" si="0"/>
        <v>937.8399999999999</v>
      </c>
      <c r="M59" s="2">
        <v>3871.56</v>
      </c>
      <c r="N59" s="1">
        <v>0</v>
      </c>
      <c r="O59" s="2">
        <f t="shared" si="3"/>
        <v>3871.56</v>
      </c>
      <c r="P59" s="2">
        <f t="shared" si="4"/>
        <v>2998.91</v>
      </c>
      <c r="S59" s="2">
        <v>0</v>
      </c>
      <c r="T59" s="1">
        <v>0</v>
      </c>
    </row>
    <row r="60" spans="1:20" ht="12">
      <c r="A60" s="21" t="s">
        <v>121</v>
      </c>
      <c r="B60" s="22" t="s">
        <v>122</v>
      </c>
      <c r="C60" s="44"/>
      <c r="D60" s="44"/>
      <c r="E60" s="43">
        <v>1814.6899999999996</v>
      </c>
      <c r="F60" s="45"/>
      <c r="G60" s="45">
        <v>0</v>
      </c>
      <c r="H60" s="91">
        <v>159.23</v>
      </c>
      <c r="I60" s="43">
        <v>16441.329999999998</v>
      </c>
      <c r="J60" s="45">
        <v>40226.41</v>
      </c>
      <c r="K60" s="92">
        <f t="shared" si="0"/>
        <v>58641.66</v>
      </c>
      <c r="M60" s="2">
        <v>16079.67</v>
      </c>
      <c r="N60" s="1">
        <v>0</v>
      </c>
      <c r="O60" s="2">
        <f t="shared" si="3"/>
        <v>16079.67</v>
      </c>
      <c r="P60" s="2">
        <f t="shared" si="4"/>
        <v>-361.65999999999804</v>
      </c>
      <c r="S60" s="2">
        <v>130.58</v>
      </c>
      <c r="T60" s="1">
        <v>128.29</v>
      </c>
    </row>
    <row r="61" spans="1:20" ht="12">
      <c r="A61" s="21" t="s">
        <v>123</v>
      </c>
      <c r="B61" s="22" t="s">
        <v>124</v>
      </c>
      <c r="C61" s="44"/>
      <c r="D61" s="44"/>
      <c r="E61" s="43">
        <v>0</v>
      </c>
      <c r="F61" s="45"/>
      <c r="G61" s="45">
        <v>0</v>
      </c>
      <c r="H61" s="91">
        <v>0</v>
      </c>
      <c r="I61" s="43">
        <v>11046.000000000002</v>
      </c>
      <c r="J61" s="45">
        <v>0</v>
      </c>
      <c r="K61" s="92">
        <f t="shared" si="0"/>
        <v>11046.000000000002</v>
      </c>
      <c r="M61" s="2">
        <v>22338.02</v>
      </c>
      <c r="N61" s="1">
        <v>0</v>
      </c>
      <c r="O61" s="2">
        <f t="shared" si="3"/>
        <v>22338.02</v>
      </c>
      <c r="P61" s="2">
        <f t="shared" si="4"/>
        <v>11292.019999999999</v>
      </c>
      <c r="S61" s="2">
        <v>0</v>
      </c>
      <c r="T61" s="1">
        <v>128.29</v>
      </c>
    </row>
    <row r="62" spans="1:20" ht="12">
      <c r="A62" s="21" t="s">
        <v>125</v>
      </c>
      <c r="B62" s="22" t="s">
        <v>126</v>
      </c>
      <c r="C62" s="45"/>
      <c r="D62" s="45"/>
      <c r="E62" s="43">
        <v>1099.68</v>
      </c>
      <c r="F62" s="45"/>
      <c r="G62" s="45">
        <v>125.14</v>
      </c>
      <c r="H62" s="91">
        <v>0</v>
      </c>
      <c r="I62" s="43">
        <v>512.3299999999999</v>
      </c>
      <c r="J62" s="45">
        <v>0</v>
      </c>
      <c r="K62" s="92">
        <f t="shared" si="0"/>
        <v>1737.15</v>
      </c>
      <c r="M62" s="2">
        <v>477.61</v>
      </c>
      <c r="N62" s="1">
        <v>0</v>
      </c>
      <c r="O62" s="2">
        <f t="shared" si="3"/>
        <v>477.61</v>
      </c>
      <c r="P62" s="2">
        <f t="shared" si="4"/>
        <v>-34.719999999999914</v>
      </c>
      <c r="S62" s="2">
        <v>128.29</v>
      </c>
      <c r="T62" s="1">
        <v>0</v>
      </c>
    </row>
    <row r="63" spans="1:20" ht="12">
      <c r="A63" s="26" t="s">
        <v>127</v>
      </c>
      <c r="B63" s="27" t="s">
        <v>128</v>
      </c>
      <c r="C63" s="44"/>
      <c r="D63" s="44"/>
      <c r="E63" s="43">
        <v>1395.1699999999998</v>
      </c>
      <c r="F63" s="45"/>
      <c r="G63" s="45">
        <v>125.14</v>
      </c>
      <c r="H63" s="91">
        <v>156.44</v>
      </c>
      <c r="I63" s="43">
        <v>3793.6900000000005</v>
      </c>
      <c r="J63" s="45">
        <v>0</v>
      </c>
      <c r="K63" s="92">
        <f t="shared" si="0"/>
        <v>5470.4400000000005</v>
      </c>
      <c r="M63" s="2">
        <v>704.57</v>
      </c>
      <c r="N63" s="1">
        <v>0</v>
      </c>
      <c r="O63" s="2">
        <f t="shared" si="3"/>
        <v>704.57</v>
      </c>
      <c r="P63" s="2">
        <f t="shared" si="4"/>
        <v>-3089.1200000000003</v>
      </c>
      <c r="S63" s="2">
        <v>0</v>
      </c>
      <c r="T63" s="1">
        <v>0</v>
      </c>
    </row>
    <row r="64" spans="1:20" ht="12">
      <c r="A64" s="26" t="s">
        <v>129</v>
      </c>
      <c r="B64" s="25" t="s">
        <v>130</v>
      </c>
      <c r="C64" s="44"/>
      <c r="D64" s="44"/>
      <c r="E64" s="43">
        <v>551.9599999999999</v>
      </c>
      <c r="F64" s="45"/>
      <c r="G64" s="45">
        <v>125.14</v>
      </c>
      <c r="H64" s="91">
        <v>156.44</v>
      </c>
      <c r="I64" s="43">
        <v>2905.87</v>
      </c>
      <c r="J64" s="45">
        <v>1934.65</v>
      </c>
      <c r="K64" s="92">
        <f t="shared" si="0"/>
        <v>5674.0599999999995</v>
      </c>
      <c r="M64" s="2">
        <v>1344.26</v>
      </c>
      <c r="N64" s="1">
        <v>0</v>
      </c>
      <c r="O64" s="2">
        <f t="shared" si="3"/>
        <v>1344.26</v>
      </c>
      <c r="P64" s="2">
        <f t="shared" si="4"/>
        <v>-1561.61</v>
      </c>
      <c r="S64" s="2">
        <v>128.29</v>
      </c>
      <c r="T64" s="1">
        <v>128.29</v>
      </c>
    </row>
    <row r="65" spans="1:20" ht="12">
      <c r="A65" s="28" t="s">
        <v>131</v>
      </c>
      <c r="B65" s="29" t="s">
        <v>132</v>
      </c>
      <c r="C65" s="44"/>
      <c r="D65" s="44"/>
      <c r="E65" s="43">
        <v>12935.910000000018</v>
      </c>
      <c r="F65" s="45"/>
      <c r="G65" s="45">
        <v>457.75</v>
      </c>
      <c r="H65" s="91">
        <v>745.43</v>
      </c>
      <c r="I65" s="43">
        <v>14524.470000000005</v>
      </c>
      <c r="J65" s="45">
        <v>6868.38</v>
      </c>
      <c r="K65" s="92">
        <f t="shared" si="0"/>
        <v>35531.940000000024</v>
      </c>
      <c r="M65" s="2">
        <v>28652.14</v>
      </c>
      <c r="N65" s="1">
        <v>0</v>
      </c>
      <c r="O65" s="2">
        <f t="shared" si="3"/>
        <v>28652.14</v>
      </c>
      <c r="P65" s="2">
        <f t="shared" si="4"/>
        <v>14127.669999999995</v>
      </c>
      <c r="S65" s="2">
        <v>874.9</v>
      </c>
      <c r="T65" s="1">
        <v>497.74</v>
      </c>
    </row>
    <row r="66" spans="1:20" ht="12">
      <c r="A66" s="30" t="s">
        <v>133</v>
      </c>
      <c r="B66" s="31" t="s">
        <v>134</v>
      </c>
      <c r="C66" s="44"/>
      <c r="D66" s="44"/>
      <c r="E66" s="43">
        <v>2352.22</v>
      </c>
      <c r="F66" s="45"/>
      <c r="G66" s="45">
        <v>0</v>
      </c>
      <c r="H66" s="91">
        <v>0</v>
      </c>
      <c r="I66" s="43">
        <v>1226.45</v>
      </c>
      <c r="J66" s="45">
        <v>0</v>
      </c>
      <c r="K66" s="92">
        <f t="shared" si="0"/>
        <v>3578.67</v>
      </c>
      <c r="M66" s="2">
        <v>1407.83</v>
      </c>
      <c r="N66" s="1">
        <v>0</v>
      </c>
      <c r="O66" s="2">
        <f t="shared" si="3"/>
        <v>1407.83</v>
      </c>
      <c r="P66" s="2">
        <f t="shared" si="4"/>
        <v>181.37999999999988</v>
      </c>
      <c r="S66" s="2">
        <v>0</v>
      </c>
      <c r="T66" s="1">
        <v>0</v>
      </c>
    </row>
    <row r="67" spans="1:20" ht="12">
      <c r="A67" s="32" t="s">
        <v>135</v>
      </c>
      <c r="B67" s="24" t="s">
        <v>136</v>
      </c>
      <c r="C67" s="44"/>
      <c r="D67" s="44"/>
      <c r="E67" s="43">
        <v>5211.679999999994</v>
      </c>
      <c r="F67" s="45"/>
      <c r="G67" s="45">
        <v>870.68</v>
      </c>
      <c r="H67" s="91">
        <v>775.54</v>
      </c>
      <c r="I67" s="43">
        <v>6514.96</v>
      </c>
      <c r="J67" s="45">
        <v>13165.26</v>
      </c>
      <c r="K67" s="92">
        <f t="shared" si="0"/>
        <v>26538.119999999995</v>
      </c>
      <c r="M67" s="2">
        <v>25827.73</v>
      </c>
      <c r="N67" s="1">
        <v>0</v>
      </c>
      <c r="O67" s="2">
        <f t="shared" si="3"/>
        <v>25827.73</v>
      </c>
      <c r="P67" s="2">
        <f t="shared" si="4"/>
        <v>19312.77</v>
      </c>
      <c r="S67" s="2">
        <v>962.18</v>
      </c>
      <c r="T67" s="1">
        <v>252</v>
      </c>
    </row>
    <row r="68" spans="1:20" ht="12">
      <c r="A68" s="33" t="s">
        <v>137</v>
      </c>
      <c r="B68" s="22" t="s">
        <v>138</v>
      </c>
      <c r="C68" s="63"/>
      <c r="D68" s="63"/>
      <c r="E68" s="43">
        <v>820.9100000000003</v>
      </c>
      <c r="F68" s="45"/>
      <c r="G68" s="45">
        <v>0</v>
      </c>
      <c r="H68" s="91">
        <v>167.61</v>
      </c>
      <c r="I68" s="43">
        <v>3468.7300000000005</v>
      </c>
      <c r="J68" s="45">
        <v>11777.08</v>
      </c>
      <c r="K68" s="92">
        <f t="shared" si="0"/>
        <v>16234.330000000002</v>
      </c>
      <c r="M68" s="2">
        <v>18166.92</v>
      </c>
      <c r="N68" s="1">
        <v>0</v>
      </c>
      <c r="O68" s="2">
        <f t="shared" si="3"/>
        <v>18166.92</v>
      </c>
      <c r="P68" s="2">
        <f t="shared" si="4"/>
        <v>14698.189999999999</v>
      </c>
      <c r="S68" s="2">
        <v>0</v>
      </c>
      <c r="T68" s="1">
        <v>0</v>
      </c>
    </row>
    <row r="69" spans="1:20" ht="12">
      <c r="A69" s="33" t="s">
        <v>139</v>
      </c>
      <c r="B69" s="22" t="s">
        <v>140</v>
      </c>
      <c r="C69" s="44"/>
      <c r="D69" s="97"/>
      <c r="E69" s="87">
        <v>314.68</v>
      </c>
      <c r="F69" s="45"/>
      <c r="G69" s="45">
        <v>0</v>
      </c>
      <c r="H69" s="91">
        <v>0</v>
      </c>
      <c r="I69" s="43">
        <v>35.64</v>
      </c>
      <c r="J69" s="45">
        <v>0</v>
      </c>
      <c r="K69" s="92">
        <f aca="true" t="shared" si="5" ref="K69:K75">C69+E69+F69+H69+G69+I69+J69+D69</f>
        <v>350.32</v>
      </c>
      <c r="M69" s="2">
        <v>0</v>
      </c>
      <c r="N69" s="1">
        <v>0</v>
      </c>
      <c r="O69" s="2">
        <f>M69+N69</f>
        <v>0</v>
      </c>
      <c r="P69" s="2">
        <f>O69-I69</f>
        <v>-35.64</v>
      </c>
      <c r="S69" s="2">
        <v>0</v>
      </c>
      <c r="T69" s="1">
        <v>0</v>
      </c>
    </row>
    <row r="70" spans="1:20" ht="12">
      <c r="A70" s="36" t="s">
        <v>141</v>
      </c>
      <c r="B70" s="37" t="s">
        <v>142</v>
      </c>
      <c r="C70" s="43"/>
      <c r="D70" s="87"/>
      <c r="E70" s="87">
        <v>165.94</v>
      </c>
      <c r="F70" s="45"/>
      <c r="G70" s="45">
        <v>0</v>
      </c>
      <c r="H70" s="91">
        <v>0</v>
      </c>
      <c r="I70" s="43">
        <v>0</v>
      </c>
      <c r="J70" s="45">
        <v>0</v>
      </c>
      <c r="K70" s="92">
        <f t="shared" si="5"/>
        <v>165.94</v>
      </c>
      <c r="M70" s="2">
        <v>0</v>
      </c>
      <c r="N70" s="1">
        <v>0</v>
      </c>
      <c r="O70" s="2">
        <f>M70+N70</f>
        <v>0</v>
      </c>
      <c r="P70" s="2">
        <f>O70-I70</f>
        <v>0</v>
      </c>
      <c r="S70" s="2">
        <v>0</v>
      </c>
      <c r="T70" s="1">
        <v>0</v>
      </c>
    </row>
    <row r="71" spans="1:20" ht="12">
      <c r="A71" s="36" t="s">
        <v>145</v>
      </c>
      <c r="B71" s="38" t="s">
        <v>146</v>
      </c>
      <c r="C71" s="43"/>
      <c r="D71" s="87"/>
      <c r="E71" s="87">
        <v>184.29</v>
      </c>
      <c r="F71" s="45"/>
      <c r="G71" s="45">
        <v>0</v>
      </c>
      <c r="H71" s="91">
        <v>0</v>
      </c>
      <c r="I71" s="43">
        <v>1589.3400000000001</v>
      </c>
      <c r="J71" s="45">
        <v>0</v>
      </c>
      <c r="K71" s="92">
        <f t="shared" si="5"/>
        <v>1773.63</v>
      </c>
      <c r="M71" s="2">
        <v>1445.72</v>
      </c>
      <c r="N71" s="1">
        <v>0</v>
      </c>
      <c r="O71" s="2">
        <f>M71+N71</f>
        <v>1445.72</v>
      </c>
      <c r="P71" s="2">
        <f>O71-I71</f>
        <v>-143.62000000000012</v>
      </c>
      <c r="S71" s="2">
        <v>0</v>
      </c>
      <c r="T71" s="1">
        <v>0</v>
      </c>
    </row>
    <row r="72" spans="1:20" ht="12">
      <c r="A72" s="36" t="s">
        <v>157</v>
      </c>
      <c r="B72" s="38" t="s">
        <v>174</v>
      </c>
      <c r="C72" s="94"/>
      <c r="D72" s="88"/>
      <c r="E72" s="94">
        <v>491.16</v>
      </c>
      <c r="F72" s="75"/>
      <c r="G72" s="45">
        <v>0</v>
      </c>
      <c r="H72" s="91">
        <v>0</v>
      </c>
      <c r="I72" s="77">
        <v>489.29999999999995</v>
      </c>
      <c r="J72" s="75">
        <v>0</v>
      </c>
      <c r="K72" s="92">
        <f t="shared" si="5"/>
        <v>980.46</v>
      </c>
      <c r="M72" s="2">
        <v>2177.66</v>
      </c>
      <c r="N72" s="1">
        <v>0</v>
      </c>
      <c r="O72" s="2">
        <f>M72+N72</f>
        <v>2177.66</v>
      </c>
      <c r="P72" s="2">
        <f>O72-I72</f>
        <v>1688.36</v>
      </c>
      <c r="S72" s="2">
        <v>0</v>
      </c>
      <c r="T72" s="1">
        <v>0</v>
      </c>
    </row>
    <row r="73" spans="1:16" ht="12.75" thickBot="1">
      <c r="A73" s="36" t="s">
        <v>237</v>
      </c>
      <c r="B73" s="100" t="s">
        <v>238</v>
      </c>
      <c r="C73" s="43"/>
      <c r="D73" s="43"/>
      <c r="E73" s="43">
        <v>142.64999999999998</v>
      </c>
      <c r="F73" s="45"/>
      <c r="G73" s="117">
        <v>0</v>
      </c>
      <c r="H73" s="75">
        <v>0</v>
      </c>
      <c r="I73" s="77">
        <v>805.53</v>
      </c>
      <c r="J73" s="99">
        <v>0</v>
      </c>
      <c r="K73" s="92">
        <f t="shared" si="5"/>
        <v>948.18</v>
      </c>
      <c r="O73" s="2"/>
      <c r="P73" s="2"/>
    </row>
    <row r="74" spans="1:16" ht="12.75" thickBot="1">
      <c r="A74" s="36"/>
      <c r="B74" s="109"/>
      <c r="C74" s="43"/>
      <c r="D74" s="43"/>
      <c r="E74" s="121">
        <v>417.11</v>
      </c>
      <c r="F74" s="45"/>
      <c r="G74" s="110">
        <v>0</v>
      </c>
      <c r="H74" s="76">
        <v>0</v>
      </c>
      <c r="I74" s="69">
        <v>0</v>
      </c>
      <c r="J74" s="99">
        <v>0</v>
      </c>
      <c r="K74" s="92">
        <f t="shared" si="5"/>
        <v>417.11</v>
      </c>
      <c r="O74" s="2"/>
      <c r="P74" s="2"/>
    </row>
    <row r="75" spans="1:20" ht="12.75" thickBot="1">
      <c r="A75" s="39"/>
      <c r="B75" s="39" t="s">
        <v>147</v>
      </c>
      <c r="C75" s="118"/>
      <c r="D75" s="119"/>
      <c r="E75" s="1">
        <v>200677.27</v>
      </c>
      <c r="F75" s="120"/>
      <c r="G75" s="108">
        <v>17027.85</v>
      </c>
      <c r="H75" s="106">
        <f>SUM(H5:H74)</f>
        <v>25420.3</v>
      </c>
      <c r="I75" s="95">
        <v>1620970.73</v>
      </c>
      <c r="J75" s="106">
        <f>SUM(J5:J74)</f>
        <v>2446553.669999999</v>
      </c>
      <c r="K75" s="92">
        <f t="shared" si="5"/>
        <v>4310649.819999998</v>
      </c>
      <c r="M75" s="2">
        <v>3780959.57</v>
      </c>
      <c r="N75" s="1">
        <v>359514.62780000037</v>
      </c>
      <c r="O75" s="2">
        <f>M75+N75</f>
        <v>4140474.1978</v>
      </c>
      <c r="P75" s="2" t="e">
        <f>O75-#REF!</f>
        <v>#REF!</v>
      </c>
      <c r="S75" s="2">
        <v>19051.17</v>
      </c>
      <c r="T75" s="1">
        <v>14610</v>
      </c>
    </row>
    <row r="76" spans="5:11" ht="12">
      <c r="E76" s="1"/>
      <c r="I76" s="2"/>
      <c r="K76" s="83"/>
    </row>
    <row r="77" ht="12">
      <c r="K77" s="84"/>
    </row>
    <row r="78" ht="12">
      <c r="K78" s="83"/>
    </row>
    <row r="81" ht="12">
      <c r="G81" s="105"/>
    </row>
  </sheetData>
  <mergeCells count="1">
    <mergeCell ref="E3:K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60">
      <selection activeCell="I86" sqref="I86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12.140625" style="2" customWidth="1"/>
    <col min="4" max="4" width="11.28125" style="3" customWidth="1"/>
    <col min="5" max="5" width="10.57421875" style="3" customWidth="1"/>
    <col min="6" max="7" width="11.57421875" style="3" customWidth="1"/>
    <col min="8" max="8" width="11.7109375" style="3" customWidth="1"/>
    <col min="9" max="9" width="11.8515625" style="3" customWidth="1"/>
    <col min="10" max="10" width="12.7109375" style="4" customWidth="1"/>
    <col min="11" max="12" width="11.7109375" style="15" bestFit="1" customWidth="1"/>
    <col min="13" max="13" width="14.140625" style="15" customWidth="1"/>
    <col min="14" max="15" width="9.140625" style="15" customWidth="1"/>
    <col min="16" max="16384" width="9.140625" style="5" customWidth="1"/>
  </cols>
  <sheetData>
    <row r="2" spans="1:9" ht="13.5" thickBot="1">
      <c r="A2" s="1" t="s">
        <v>0</v>
      </c>
      <c r="E2" s="4" t="s">
        <v>158</v>
      </c>
      <c r="F2" s="4"/>
      <c r="G2" s="4"/>
      <c r="H2" s="4"/>
      <c r="I2" s="4"/>
    </row>
    <row r="3" spans="1:10" ht="13.5" thickBot="1">
      <c r="A3" s="6" t="s">
        <v>1</v>
      </c>
      <c r="B3" s="7" t="s">
        <v>2</v>
      </c>
      <c r="C3" s="8"/>
      <c r="D3" s="111"/>
      <c r="E3" s="111"/>
      <c r="F3" s="111"/>
      <c r="G3" s="111"/>
      <c r="H3" s="112"/>
      <c r="I3" s="112"/>
      <c r="J3" s="113"/>
    </row>
    <row r="4" spans="1:15" s="12" customFormat="1" ht="73.5" customHeight="1" thickBot="1">
      <c r="A4" s="9"/>
      <c r="B4" s="10"/>
      <c r="C4" s="62" t="s">
        <v>159</v>
      </c>
      <c r="D4" s="11" t="s">
        <v>150</v>
      </c>
      <c r="E4" s="42" t="s">
        <v>160</v>
      </c>
      <c r="F4" s="42" t="s">
        <v>152</v>
      </c>
      <c r="G4" s="42" t="s">
        <v>161</v>
      </c>
      <c r="H4" s="11" t="s">
        <v>162</v>
      </c>
      <c r="I4" s="11" t="s">
        <v>163</v>
      </c>
      <c r="J4" s="11" t="s">
        <v>164</v>
      </c>
      <c r="K4" s="49"/>
      <c r="L4" s="49"/>
      <c r="M4" s="49"/>
      <c r="N4" s="49"/>
      <c r="O4" s="49"/>
    </row>
    <row r="5" spans="1:10" ht="13.5" thickBot="1">
      <c r="A5" s="13" t="s">
        <v>3</v>
      </c>
      <c r="B5" s="14" t="s">
        <v>4</v>
      </c>
      <c r="C5" s="47">
        <v>17074.96</v>
      </c>
      <c r="D5" s="19">
        <v>439.02</v>
      </c>
      <c r="E5" s="19">
        <v>0</v>
      </c>
      <c r="F5" s="19">
        <v>0</v>
      </c>
      <c r="G5" s="19">
        <v>0</v>
      </c>
      <c r="H5" s="20">
        <v>2794.86</v>
      </c>
      <c r="I5" s="19">
        <v>1012.47</v>
      </c>
      <c r="J5" s="16">
        <f aca="true" t="shared" si="0" ref="J5:J68">C5+D5+E5+F5+G5+H5+I5</f>
        <v>21321.31</v>
      </c>
    </row>
    <row r="6" spans="1:10" ht="13.5" thickBot="1">
      <c r="A6" s="17" t="s">
        <v>5</v>
      </c>
      <c r="B6" s="18" t="s">
        <v>6</v>
      </c>
      <c r="C6" s="43">
        <v>3451.67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  <c r="I6" s="19">
        <v>0</v>
      </c>
      <c r="J6" s="16">
        <f t="shared" si="0"/>
        <v>3451.67</v>
      </c>
    </row>
    <row r="7" spans="1:10" ht="13.5" thickBot="1">
      <c r="A7" s="17" t="s">
        <v>7</v>
      </c>
      <c r="B7" s="18" t="s">
        <v>8</v>
      </c>
      <c r="C7" s="43">
        <v>57550.41</v>
      </c>
      <c r="D7" s="19">
        <v>2177.83</v>
      </c>
      <c r="E7" s="19">
        <v>2.27</v>
      </c>
      <c r="F7" s="19">
        <v>0</v>
      </c>
      <c r="G7" s="19">
        <v>0</v>
      </c>
      <c r="H7" s="20">
        <v>4528.119999999998</v>
      </c>
      <c r="I7" s="19">
        <v>2925.89</v>
      </c>
      <c r="J7" s="16">
        <f t="shared" si="0"/>
        <v>67184.52</v>
      </c>
    </row>
    <row r="8" spans="1:10" ht="13.5" thickBot="1">
      <c r="A8" s="17" t="s">
        <v>9</v>
      </c>
      <c r="B8" s="18" t="s">
        <v>10</v>
      </c>
      <c r="C8" s="43">
        <v>29252.55</v>
      </c>
      <c r="D8" s="19">
        <v>1759.29</v>
      </c>
      <c r="E8" s="19">
        <v>160.37</v>
      </c>
      <c r="F8" s="19">
        <v>0</v>
      </c>
      <c r="G8" s="19">
        <v>0</v>
      </c>
      <c r="H8" s="20">
        <v>887.8100000000001</v>
      </c>
      <c r="I8" s="19">
        <v>0</v>
      </c>
      <c r="J8" s="16">
        <f t="shared" si="0"/>
        <v>32060.02</v>
      </c>
    </row>
    <row r="9" spans="1:10" ht="13.5" thickBot="1">
      <c r="A9" s="17" t="s">
        <v>11</v>
      </c>
      <c r="B9" s="18" t="s">
        <v>12</v>
      </c>
      <c r="C9" s="43">
        <v>464169.66</v>
      </c>
      <c r="D9" s="19">
        <v>13600.210000000001</v>
      </c>
      <c r="E9" s="19">
        <v>9862.7</v>
      </c>
      <c r="F9" s="19">
        <v>438.18</v>
      </c>
      <c r="G9" s="19">
        <v>547.74</v>
      </c>
      <c r="H9" s="20">
        <v>34289.5</v>
      </c>
      <c r="I9" s="19">
        <v>34551.48</v>
      </c>
      <c r="J9" s="16">
        <f t="shared" si="0"/>
        <v>557459.47</v>
      </c>
    </row>
    <row r="10" spans="1:10" ht="13.5" thickBot="1">
      <c r="A10" s="17" t="s">
        <v>13</v>
      </c>
      <c r="B10" s="18" t="s">
        <v>14</v>
      </c>
      <c r="C10" s="43">
        <v>13152.77</v>
      </c>
      <c r="D10" s="19">
        <v>162.37</v>
      </c>
      <c r="E10" s="19">
        <v>160.37</v>
      </c>
      <c r="F10" s="19">
        <v>0</v>
      </c>
      <c r="G10" s="19">
        <v>0</v>
      </c>
      <c r="H10" s="20">
        <v>4597.0199999999995</v>
      </c>
      <c r="I10" s="19">
        <v>2341.47</v>
      </c>
      <c r="J10" s="16">
        <f t="shared" si="0"/>
        <v>20414.000000000004</v>
      </c>
    </row>
    <row r="11" spans="1:10" ht="13.5" thickBot="1">
      <c r="A11" s="17" t="s">
        <v>15</v>
      </c>
      <c r="B11" s="18" t="s">
        <v>16</v>
      </c>
      <c r="C11" s="43">
        <v>31608.73</v>
      </c>
      <c r="D11" s="19">
        <v>824.3</v>
      </c>
      <c r="E11" s="19">
        <v>0</v>
      </c>
      <c r="F11" s="19">
        <v>0</v>
      </c>
      <c r="G11" s="19">
        <v>0</v>
      </c>
      <c r="H11" s="20">
        <v>1001.11</v>
      </c>
      <c r="I11" s="19">
        <v>0</v>
      </c>
      <c r="J11" s="16">
        <f t="shared" si="0"/>
        <v>33434.14</v>
      </c>
    </row>
    <row r="12" spans="1:10" ht="13.5" thickBot="1">
      <c r="A12" s="17" t="s">
        <v>17</v>
      </c>
      <c r="B12" s="18" t="s">
        <v>18</v>
      </c>
      <c r="C12" s="43">
        <v>43388.21</v>
      </c>
      <c r="D12" s="19">
        <v>271.33</v>
      </c>
      <c r="E12" s="19">
        <v>0</v>
      </c>
      <c r="F12" s="19">
        <v>0</v>
      </c>
      <c r="G12" s="19">
        <v>0</v>
      </c>
      <c r="H12" s="20">
        <v>330.51</v>
      </c>
      <c r="I12" s="19">
        <v>0</v>
      </c>
      <c r="J12" s="16">
        <f t="shared" si="0"/>
        <v>43990.05</v>
      </c>
    </row>
    <row r="13" spans="1:10" ht="13.5" thickBot="1">
      <c r="A13" s="17" t="s">
        <v>19</v>
      </c>
      <c r="B13" s="18" t="s">
        <v>20</v>
      </c>
      <c r="C13" s="43">
        <v>31051.33</v>
      </c>
      <c r="D13" s="19">
        <v>370.56</v>
      </c>
      <c r="E13" s="19">
        <v>0</v>
      </c>
      <c r="F13" s="19">
        <v>0</v>
      </c>
      <c r="G13" s="19">
        <v>0</v>
      </c>
      <c r="H13" s="20">
        <v>634.41</v>
      </c>
      <c r="I13" s="19">
        <v>0</v>
      </c>
      <c r="J13" s="16">
        <f t="shared" si="0"/>
        <v>32056.300000000003</v>
      </c>
    </row>
    <row r="14" spans="1:10" ht="13.5" thickBot="1">
      <c r="A14" s="17" t="s">
        <v>21</v>
      </c>
      <c r="B14" s="18" t="s">
        <v>22</v>
      </c>
      <c r="C14" s="43">
        <v>32161.81</v>
      </c>
      <c r="D14" s="19">
        <v>86.16999999999999</v>
      </c>
      <c r="E14" s="19">
        <v>1408.64</v>
      </c>
      <c r="F14" s="19">
        <v>0</v>
      </c>
      <c r="G14" s="19">
        <v>0</v>
      </c>
      <c r="H14" s="20">
        <v>898.8399999999999</v>
      </c>
      <c r="I14" s="19">
        <v>0</v>
      </c>
      <c r="J14" s="16">
        <f t="shared" si="0"/>
        <v>34555.46</v>
      </c>
    </row>
    <row r="15" spans="1:10" ht="13.5" thickBot="1">
      <c r="A15" s="17" t="s">
        <v>23</v>
      </c>
      <c r="B15" s="18" t="s">
        <v>24</v>
      </c>
      <c r="C15" s="43">
        <v>142410.03</v>
      </c>
      <c r="D15" s="19">
        <v>987.8399999999999</v>
      </c>
      <c r="E15" s="19">
        <v>1632.39</v>
      </c>
      <c r="F15" s="19">
        <v>0</v>
      </c>
      <c r="G15" s="19">
        <v>0</v>
      </c>
      <c r="H15" s="20">
        <v>7389.649999999999</v>
      </c>
      <c r="I15" s="19">
        <v>36074.22</v>
      </c>
      <c r="J15" s="16">
        <f t="shared" si="0"/>
        <v>188494.13</v>
      </c>
    </row>
    <row r="16" spans="1:10" ht="13.5" thickBot="1">
      <c r="A16" s="17" t="s">
        <v>25</v>
      </c>
      <c r="B16" s="18" t="s">
        <v>26</v>
      </c>
      <c r="C16" s="43">
        <v>63857.89</v>
      </c>
      <c r="D16" s="19">
        <v>1068.51</v>
      </c>
      <c r="E16" s="19">
        <v>0</v>
      </c>
      <c r="F16" s="19">
        <v>0</v>
      </c>
      <c r="G16" s="19">
        <v>0</v>
      </c>
      <c r="H16" s="20">
        <v>1650.62</v>
      </c>
      <c r="I16" s="19">
        <v>0</v>
      </c>
      <c r="J16" s="16">
        <f t="shared" si="0"/>
        <v>66577.02</v>
      </c>
    </row>
    <row r="17" spans="1:10" ht="13.5" thickBot="1">
      <c r="A17" s="17" t="s">
        <v>27</v>
      </c>
      <c r="B17" s="18" t="s">
        <v>28</v>
      </c>
      <c r="C17" s="43">
        <v>19558.35</v>
      </c>
      <c r="D17" s="19">
        <v>382.35</v>
      </c>
      <c r="E17" s="19">
        <v>3550.45</v>
      </c>
      <c r="F17" s="19">
        <v>0</v>
      </c>
      <c r="G17" s="19">
        <v>0</v>
      </c>
      <c r="H17" s="20">
        <v>3957.22</v>
      </c>
      <c r="I17" s="19">
        <v>10203.31</v>
      </c>
      <c r="J17" s="16">
        <f t="shared" si="0"/>
        <v>37651.68</v>
      </c>
    </row>
    <row r="18" spans="1:10" ht="13.5" thickBot="1">
      <c r="A18" s="17" t="s">
        <v>29</v>
      </c>
      <c r="B18" s="18" t="s">
        <v>30</v>
      </c>
      <c r="C18" s="43">
        <v>117122.32</v>
      </c>
      <c r="D18" s="19">
        <v>4273.97</v>
      </c>
      <c r="E18" s="19">
        <v>778.64</v>
      </c>
      <c r="F18" s="19">
        <v>113.04</v>
      </c>
      <c r="G18" s="19">
        <v>301.68</v>
      </c>
      <c r="H18" s="20">
        <v>5018.110000000001</v>
      </c>
      <c r="I18" s="19">
        <v>13398.69</v>
      </c>
      <c r="J18" s="16">
        <f t="shared" si="0"/>
        <v>141006.44999999998</v>
      </c>
    </row>
    <row r="19" spans="1:10" ht="13.5" thickBot="1">
      <c r="A19" s="17" t="s">
        <v>31</v>
      </c>
      <c r="B19" s="18" t="s">
        <v>32</v>
      </c>
      <c r="C19" s="43">
        <v>53885.16</v>
      </c>
      <c r="D19" s="20">
        <v>444.04</v>
      </c>
      <c r="E19" s="20">
        <v>1407.47</v>
      </c>
      <c r="F19" s="20">
        <v>0</v>
      </c>
      <c r="G19" s="20">
        <v>0</v>
      </c>
      <c r="H19" s="20">
        <v>6197.889999999998</v>
      </c>
      <c r="I19" s="20">
        <v>6242.37</v>
      </c>
      <c r="J19" s="16">
        <f t="shared" si="0"/>
        <v>68176.93000000001</v>
      </c>
    </row>
    <row r="20" spans="1:10" ht="13.5" thickBot="1">
      <c r="A20" s="17" t="s">
        <v>33</v>
      </c>
      <c r="B20" s="18" t="s">
        <v>34</v>
      </c>
      <c r="C20" s="43">
        <v>36523.75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6">
        <f t="shared" si="0"/>
        <v>36523.75</v>
      </c>
    </row>
    <row r="21" spans="1:10" ht="13.5" thickBot="1">
      <c r="A21" s="17" t="s">
        <v>35</v>
      </c>
      <c r="B21" s="18" t="s">
        <v>36</v>
      </c>
      <c r="C21" s="43">
        <v>205308.34</v>
      </c>
      <c r="D21" s="20">
        <v>574.2099999999999</v>
      </c>
      <c r="E21" s="19">
        <v>471.44</v>
      </c>
      <c r="F21" s="19">
        <v>120.58</v>
      </c>
      <c r="G21" s="19">
        <v>0</v>
      </c>
      <c r="H21" s="20">
        <v>19327.010000000006</v>
      </c>
      <c r="I21" s="19">
        <v>29386.78</v>
      </c>
      <c r="J21" s="16">
        <f t="shared" si="0"/>
        <v>255188.36</v>
      </c>
    </row>
    <row r="22" spans="1:10" ht="13.5" thickBot="1">
      <c r="A22" s="17" t="s">
        <v>37</v>
      </c>
      <c r="B22" s="18" t="s">
        <v>38</v>
      </c>
      <c r="C22" s="43">
        <v>227042.56</v>
      </c>
      <c r="D22" s="20">
        <v>3484.5600000000004</v>
      </c>
      <c r="E22" s="19">
        <v>1339.07</v>
      </c>
      <c r="F22" s="19">
        <v>112.54</v>
      </c>
      <c r="G22" s="19">
        <v>301.05</v>
      </c>
      <c r="H22" s="20">
        <v>23619.040000000015</v>
      </c>
      <c r="I22" s="19">
        <v>35724.22</v>
      </c>
      <c r="J22" s="16">
        <f t="shared" si="0"/>
        <v>291623.04000000004</v>
      </c>
    </row>
    <row r="23" spans="1:10" ht="13.5" thickBot="1">
      <c r="A23" s="17" t="s">
        <v>39</v>
      </c>
      <c r="B23" s="18" t="s">
        <v>40</v>
      </c>
      <c r="C23" s="43">
        <v>1629449.93</v>
      </c>
      <c r="D23" s="19">
        <v>35808.14</v>
      </c>
      <c r="E23" s="19">
        <f>37430.13+3.58</f>
        <v>37433.71</v>
      </c>
      <c r="F23" s="19">
        <f>1258.05+1.38</f>
        <v>1259.43</v>
      </c>
      <c r="G23" s="19">
        <v>1918.09</v>
      </c>
      <c r="H23" s="20">
        <v>468248.7599999977</v>
      </c>
      <c r="I23" s="19">
        <v>821189.9000000022</v>
      </c>
      <c r="J23" s="16">
        <f t="shared" si="0"/>
        <v>2995307.96</v>
      </c>
    </row>
    <row r="24" spans="1:10" ht="13.5" thickBot="1">
      <c r="A24" s="17" t="s">
        <v>41</v>
      </c>
      <c r="B24" s="18" t="s">
        <v>42</v>
      </c>
      <c r="C24" s="43">
        <v>239079.22</v>
      </c>
      <c r="D24" s="19">
        <v>1900.77</v>
      </c>
      <c r="E24" s="19">
        <v>3041.9</v>
      </c>
      <c r="F24" s="19">
        <v>0</v>
      </c>
      <c r="G24" s="19">
        <v>0</v>
      </c>
      <c r="H24" s="20">
        <v>17943.690000000006</v>
      </c>
      <c r="I24" s="19">
        <v>34966.81</v>
      </c>
      <c r="J24" s="16">
        <f t="shared" si="0"/>
        <v>296932.39</v>
      </c>
    </row>
    <row r="25" spans="1:10" ht="13.5" thickBot="1">
      <c r="A25" s="17" t="s">
        <v>43</v>
      </c>
      <c r="B25" s="18" t="s">
        <v>44</v>
      </c>
      <c r="C25" s="43">
        <v>97183.04</v>
      </c>
      <c r="D25" s="19">
        <v>6855.57</v>
      </c>
      <c r="E25" s="19">
        <v>3342.23</v>
      </c>
      <c r="F25" s="19">
        <v>241.34</v>
      </c>
      <c r="G25" s="19">
        <v>923.05</v>
      </c>
      <c r="H25" s="20">
        <v>6915.63</v>
      </c>
      <c r="I25" s="19">
        <v>5419.47</v>
      </c>
      <c r="J25" s="16">
        <f t="shared" si="0"/>
        <v>120880.32999999999</v>
      </c>
    </row>
    <row r="26" spans="1:10" ht="13.5" thickBot="1">
      <c r="A26" s="17" t="s">
        <v>45</v>
      </c>
      <c r="B26" s="18" t="s">
        <v>46</v>
      </c>
      <c r="C26" s="43">
        <v>43641.12</v>
      </c>
      <c r="D26" s="19">
        <v>1757.4299999999998</v>
      </c>
      <c r="E26" s="19">
        <v>1148.14</v>
      </c>
      <c r="F26" s="19">
        <v>0</v>
      </c>
      <c r="G26" s="19">
        <v>0</v>
      </c>
      <c r="H26" s="20">
        <v>1049.71</v>
      </c>
      <c r="I26" s="19">
        <v>120.03</v>
      </c>
      <c r="J26" s="16">
        <f t="shared" si="0"/>
        <v>47716.43</v>
      </c>
    </row>
    <row r="27" spans="1:10" ht="13.5" thickBot="1">
      <c r="A27" s="17" t="s">
        <v>47</v>
      </c>
      <c r="B27" s="18" t="s">
        <v>48</v>
      </c>
      <c r="C27" s="43">
        <v>46888.73</v>
      </c>
      <c r="D27" s="19">
        <v>2506.83</v>
      </c>
      <c r="E27" s="19">
        <v>0</v>
      </c>
      <c r="F27" s="19">
        <v>128.29</v>
      </c>
      <c r="G27" s="19">
        <v>160.37</v>
      </c>
      <c r="H27" s="20">
        <v>2374.5600000000004</v>
      </c>
      <c r="I27" s="19">
        <v>1919.63</v>
      </c>
      <c r="J27" s="16">
        <f t="shared" si="0"/>
        <v>53978.41</v>
      </c>
    </row>
    <row r="28" spans="1:10" ht="13.5" thickBot="1">
      <c r="A28" s="17" t="s">
        <v>49</v>
      </c>
      <c r="B28" s="18" t="s">
        <v>50</v>
      </c>
      <c r="C28" s="43">
        <v>33876.16</v>
      </c>
      <c r="D28" s="19">
        <v>456.45</v>
      </c>
      <c r="E28" s="19">
        <v>647.19</v>
      </c>
      <c r="F28" s="19">
        <v>0</v>
      </c>
      <c r="G28" s="19">
        <v>0</v>
      </c>
      <c r="H28" s="20">
        <v>2577.14</v>
      </c>
      <c r="I28" s="19">
        <v>2805.05</v>
      </c>
      <c r="J28" s="16">
        <f t="shared" si="0"/>
        <v>40361.990000000005</v>
      </c>
    </row>
    <row r="29" spans="1:10" ht="13.5" thickBot="1">
      <c r="A29" s="17" t="s">
        <v>51</v>
      </c>
      <c r="B29" s="18" t="s">
        <v>52</v>
      </c>
      <c r="C29" s="43">
        <v>29669.17</v>
      </c>
      <c r="D29" s="20">
        <v>711.48</v>
      </c>
      <c r="E29" s="20">
        <v>0</v>
      </c>
      <c r="F29" s="20">
        <v>0</v>
      </c>
      <c r="G29" s="20">
        <v>0</v>
      </c>
      <c r="H29" s="20">
        <v>3451.1999999999994</v>
      </c>
      <c r="I29" s="20">
        <v>3390.09</v>
      </c>
      <c r="J29" s="16">
        <f t="shared" si="0"/>
        <v>37221.94</v>
      </c>
    </row>
    <row r="30" spans="1:10" ht="13.5" thickBot="1">
      <c r="A30" s="17" t="s">
        <v>53</v>
      </c>
      <c r="B30" s="18" t="s">
        <v>54</v>
      </c>
      <c r="C30" s="43">
        <v>67583.51</v>
      </c>
      <c r="D30" s="19">
        <v>710.52</v>
      </c>
      <c r="E30" s="19">
        <v>1815.6</v>
      </c>
      <c r="F30" s="19">
        <v>0</v>
      </c>
      <c r="G30" s="19">
        <v>0</v>
      </c>
      <c r="H30" s="20">
        <v>7356.2</v>
      </c>
      <c r="I30" s="19">
        <v>5391.43</v>
      </c>
      <c r="J30" s="16">
        <f t="shared" si="0"/>
        <v>82857.26000000001</v>
      </c>
    </row>
    <row r="31" spans="1:10" ht="13.5" thickBot="1">
      <c r="A31" s="17" t="s">
        <v>55</v>
      </c>
      <c r="B31" s="18" t="s">
        <v>56</v>
      </c>
      <c r="C31" s="43">
        <v>158928.96</v>
      </c>
      <c r="D31" s="19">
        <v>7283.849999999999</v>
      </c>
      <c r="E31" s="19">
        <v>2077.13</v>
      </c>
      <c r="F31" s="19">
        <v>132.88</v>
      </c>
      <c r="G31" s="19">
        <v>381.62</v>
      </c>
      <c r="H31" s="20">
        <v>20978.54</v>
      </c>
      <c r="I31" s="19">
        <v>14360.28</v>
      </c>
      <c r="J31" s="16">
        <f t="shared" si="0"/>
        <v>204143.26</v>
      </c>
    </row>
    <row r="32" spans="1:10" ht="13.5" thickBot="1">
      <c r="A32" s="17" t="s">
        <v>57</v>
      </c>
      <c r="B32" s="18" t="s">
        <v>58</v>
      </c>
      <c r="C32" s="43">
        <v>221698.22</v>
      </c>
      <c r="D32" s="20">
        <v>8389.029999999999</v>
      </c>
      <c r="E32" s="19">
        <v>2051.06</v>
      </c>
      <c r="F32" s="19">
        <v>369.62</v>
      </c>
      <c r="G32" s="19">
        <v>692.96</v>
      </c>
      <c r="H32" s="20">
        <v>25487.219999999987</v>
      </c>
      <c r="I32" s="19">
        <v>31179.81</v>
      </c>
      <c r="J32" s="16">
        <f t="shared" si="0"/>
        <v>289867.92</v>
      </c>
    </row>
    <row r="33" spans="1:10" ht="13.5" thickBot="1">
      <c r="A33" s="17" t="s">
        <v>59</v>
      </c>
      <c r="B33" s="18" t="s">
        <v>60</v>
      </c>
      <c r="C33" s="43">
        <v>2378.71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  <c r="I33" s="19">
        <v>0</v>
      </c>
      <c r="J33" s="16">
        <f t="shared" si="0"/>
        <v>2378.71</v>
      </c>
    </row>
    <row r="34" spans="1:10" ht="13.5" thickBot="1">
      <c r="A34" s="17" t="s">
        <v>61</v>
      </c>
      <c r="B34" s="18" t="s">
        <v>62</v>
      </c>
      <c r="C34" s="43">
        <v>102642.35</v>
      </c>
      <c r="D34" s="19">
        <v>4061.5599999999995</v>
      </c>
      <c r="E34" s="19">
        <v>1138.51</v>
      </c>
      <c r="F34" s="19">
        <v>120.58</v>
      </c>
      <c r="G34" s="19">
        <v>150.73</v>
      </c>
      <c r="H34" s="20">
        <v>2927.15</v>
      </c>
      <c r="I34" s="19">
        <v>1757.34</v>
      </c>
      <c r="J34" s="16">
        <f t="shared" si="0"/>
        <v>112798.21999999999</v>
      </c>
    </row>
    <row r="35" spans="1:10" ht="13.5" thickBot="1">
      <c r="A35" s="17" t="s">
        <v>63</v>
      </c>
      <c r="B35" s="18" t="s">
        <v>64</v>
      </c>
      <c r="C35" s="43">
        <v>61528.98</v>
      </c>
      <c r="D35" s="19">
        <v>5116.01</v>
      </c>
      <c r="E35" s="19">
        <v>1685.39</v>
      </c>
      <c r="F35" s="19">
        <v>0</v>
      </c>
      <c r="G35" s="19">
        <v>0</v>
      </c>
      <c r="H35" s="20">
        <v>5690.389999999999</v>
      </c>
      <c r="I35" s="19">
        <v>0</v>
      </c>
      <c r="J35" s="16">
        <f t="shared" si="0"/>
        <v>74020.77</v>
      </c>
    </row>
    <row r="36" spans="1:10" ht="13.5" thickBot="1">
      <c r="A36" s="17" t="s">
        <v>65</v>
      </c>
      <c r="B36" s="18" t="s">
        <v>66</v>
      </c>
      <c r="C36" s="43">
        <v>418268.75</v>
      </c>
      <c r="D36" s="19">
        <v>9995.240000000002</v>
      </c>
      <c r="E36" s="19">
        <v>7679.56</v>
      </c>
      <c r="F36" s="19">
        <v>523.79</v>
      </c>
      <c r="G36" s="19">
        <v>396.98</v>
      </c>
      <c r="H36" s="20">
        <v>152256.77999999997</v>
      </c>
      <c r="I36" s="19">
        <v>420506.67</v>
      </c>
      <c r="J36" s="16">
        <f t="shared" si="0"/>
        <v>1009627.7699999998</v>
      </c>
    </row>
    <row r="37" spans="1:10" ht="13.5" thickBot="1">
      <c r="A37" s="17" t="s">
        <v>67</v>
      </c>
      <c r="B37" s="18" t="s">
        <v>68</v>
      </c>
      <c r="C37" s="43">
        <v>9639.42</v>
      </c>
      <c r="D37" s="19">
        <v>576.21</v>
      </c>
      <c r="E37" s="19">
        <v>442.98</v>
      </c>
      <c r="F37" s="19">
        <v>0</v>
      </c>
      <c r="G37" s="19">
        <v>0</v>
      </c>
      <c r="H37" s="20">
        <v>741.8400000000001</v>
      </c>
      <c r="I37" s="19">
        <v>2695.56</v>
      </c>
      <c r="J37" s="16">
        <f t="shared" si="0"/>
        <v>14096.01</v>
      </c>
    </row>
    <row r="38" spans="1:10" ht="13.5" thickBot="1">
      <c r="A38" s="17" t="s">
        <v>69</v>
      </c>
      <c r="B38" s="18" t="s">
        <v>70</v>
      </c>
      <c r="C38" s="43">
        <v>93375.33</v>
      </c>
      <c r="D38" s="19">
        <v>1976.9599999999996</v>
      </c>
      <c r="E38" s="19">
        <v>386.45</v>
      </c>
      <c r="F38" s="19">
        <v>206.19</v>
      </c>
      <c r="G38" s="19">
        <v>252</v>
      </c>
      <c r="H38" s="20">
        <v>10961.090000000002</v>
      </c>
      <c r="I38" s="19">
        <v>26750.66</v>
      </c>
      <c r="J38" s="16">
        <f t="shared" si="0"/>
        <v>133908.68</v>
      </c>
    </row>
    <row r="39" spans="1:10" ht="13.5" thickBot="1">
      <c r="A39" s="17" t="s">
        <v>71</v>
      </c>
      <c r="B39" s="18" t="s">
        <v>72</v>
      </c>
      <c r="C39" s="43">
        <v>251928.09</v>
      </c>
      <c r="D39" s="19">
        <v>12442.659999999998</v>
      </c>
      <c r="E39" s="19">
        <v>2860.74</v>
      </c>
      <c r="F39" s="19">
        <v>192.42</v>
      </c>
      <c r="G39" s="19">
        <v>160.36</v>
      </c>
      <c r="H39" s="20">
        <v>10311.109999999997</v>
      </c>
      <c r="I39" s="19">
        <v>13558.38</v>
      </c>
      <c r="J39" s="16">
        <f t="shared" si="0"/>
        <v>291453.75999999995</v>
      </c>
    </row>
    <row r="40" spans="1:10" ht="13.5" thickBot="1">
      <c r="A40" s="17" t="s">
        <v>73</v>
      </c>
      <c r="B40" s="18" t="s">
        <v>74</v>
      </c>
      <c r="C40" s="43">
        <v>90017.17</v>
      </c>
      <c r="D40" s="19">
        <v>2926.57</v>
      </c>
      <c r="E40" s="19">
        <v>2567.1</v>
      </c>
      <c r="F40" s="19">
        <v>252.89</v>
      </c>
      <c r="G40" s="19">
        <v>311.1</v>
      </c>
      <c r="H40" s="20">
        <v>17513.809999999998</v>
      </c>
      <c r="I40" s="19">
        <v>20494.33</v>
      </c>
      <c r="J40" s="16">
        <f t="shared" si="0"/>
        <v>134082.97000000003</v>
      </c>
    </row>
    <row r="41" spans="1:10" ht="13.5" thickBot="1">
      <c r="A41" s="17" t="s">
        <v>75</v>
      </c>
      <c r="B41" s="18" t="s">
        <v>76</v>
      </c>
      <c r="C41" s="43">
        <v>65564.07</v>
      </c>
      <c r="D41" s="19">
        <v>3566.29</v>
      </c>
      <c r="E41" s="19">
        <v>1451.69</v>
      </c>
      <c r="F41" s="19">
        <v>0</v>
      </c>
      <c r="G41" s="19">
        <v>0</v>
      </c>
      <c r="H41" s="20">
        <v>1016.31</v>
      </c>
      <c r="I41" s="19">
        <v>0</v>
      </c>
      <c r="J41" s="16">
        <f t="shared" si="0"/>
        <v>71598.36</v>
      </c>
    </row>
    <row r="42" spans="1:10" ht="13.5" thickBot="1">
      <c r="A42" s="17" t="s">
        <v>77</v>
      </c>
      <c r="B42" s="18" t="s">
        <v>78</v>
      </c>
      <c r="C42" s="43">
        <v>94467.62</v>
      </c>
      <c r="D42" s="19">
        <v>3918.7</v>
      </c>
      <c r="E42" s="19">
        <v>1294.71</v>
      </c>
      <c r="F42" s="19">
        <v>128.29</v>
      </c>
      <c r="G42" s="19">
        <v>160.37</v>
      </c>
      <c r="H42" s="20">
        <v>15900.640000000005</v>
      </c>
      <c r="I42" s="19">
        <v>6886.409999999994</v>
      </c>
      <c r="J42" s="16">
        <f t="shared" si="0"/>
        <v>122756.73999999998</v>
      </c>
    </row>
    <row r="43" spans="1:10" ht="13.5" thickBot="1">
      <c r="A43" s="17" t="s">
        <v>79</v>
      </c>
      <c r="B43" s="18" t="s">
        <v>80</v>
      </c>
      <c r="C43" s="43">
        <v>40739.35</v>
      </c>
      <c r="D43" s="19">
        <v>2659.1299999999997</v>
      </c>
      <c r="E43" s="19">
        <v>654.26</v>
      </c>
      <c r="F43" s="19">
        <v>64.15</v>
      </c>
      <c r="G43" s="19">
        <v>80.18</v>
      </c>
      <c r="H43" s="20">
        <v>2745.889999999999</v>
      </c>
      <c r="I43" s="19">
        <v>960.7800000000011</v>
      </c>
      <c r="J43" s="16">
        <f t="shared" si="0"/>
        <v>47903.74</v>
      </c>
    </row>
    <row r="44" spans="1:10" ht="13.5" thickBot="1">
      <c r="A44" s="17" t="s">
        <v>81</v>
      </c>
      <c r="B44" s="18" t="s">
        <v>82</v>
      </c>
      <c r="C44" s="43">
        <v>0</v>
      </c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19">
        <v>0</v>
      </c>
      <c r="J44" s="16">
        <f t="shared" si="0"/>
        <v>0</v>
      </c>
    </row>
    <row r="45" spans="1:10" ht="13.5" thickBot="1">
      <c r="A45" s="17" t="s">
        <v>83</v>
      </c>
      <c r="B45" s="18" t="s">
        <v>84</v>
      </c>
      <c r="C45" s="43">
        <v>23204.13</v>
      </c>
      <c r="D45" s="19">
        <v>722.03</v>
      </c>
      <c r="E45" s="19">
        <v>160.37</v>
      </c>
      <c r="F45" s="19">
        <v>0</v>
      </c>
      <c r="G45" s="19">
        <v>0</v>
      </c>
      <c r="H45" s="20">
        <v>1191.8</v>
      </c>
      <c r="I45" s="19">
        <v>0</v>
      </c>
      <c r="J45" s="16">
        <f t="shared" si="0"/>
        <v>25278.329999999998</v>
      </c>
    </row>
    <row r="46" spans="1:10" ht="13.5" thickBot="1">
      <c r="A46" s="17" t="s">
        <v>85</v>
      </c>
      <c r="B46" s="18" t="s">
        <v>86</v>
      </c>
      <c r="C46" s="43">
        <v>18208.71</v>
      </c>
      <c r="D46" s="19">
        <v>502.9</v>
      </c>
      <c r="E46" s="19">
        <v>0</v>
      </c>
      <c r="F46" s="19">
        <v>0</v>
      </c>
      <c r="G46" s="19">
        <v>0</v>
      </c>
      <c r="H46" s="20">
        <v>47.269999999999996</v>
      </c>
      <c r="I46" s="19">
        <v>0</v>
      </c>
      <c r="J46" s="16">
        <f t="shared" si="0"/>
        <v>18758.88</v>
      </c>
    </row>
    <row r="47" spans="1:10" ht="13.5" thickBot="1">
      <c r="A47" s="17" t="s">
        <v>87</v>
      </c>
      <c r="B47" s="18" t="s">
        <v>88</v>
      </c>
      <c r="C47" s="43">
        <v>6443.49</v>
      </c>
      <c r="D47" s="19">
        <v>186.32</v>
      </c>
      <c r="E47" s="19">
        <v>0</v>
      </c>
      <c r="F47" s="19">
        <v>0</v>
      </c>
      <c r="G47" s="19">
        <v>0</v>
      </c>
      <c r="H47" s="20">
        <v>156.25</v>
      </c>
      <c r="I47" s="19">
        <v>0</v>
      </c>
      <c r="J47" s="16">
        <f t="shared" si="0"/>
        <v>6786.0599999999995</v>
      </c>
    </row>
    <row r="48" spans="1:10" ht="13.5" thickBot="1">
      <c r="A48" s="17" t="s">
        <v>89</v>
      </c>
      <c r="B48" s="18" t="s">
        <v>90</v>
      </c>
      <c r="C48" s="43">
        <v>246409.14</v>
      </c>
      <c r="D48" s="19">
        <v>4654.15</v>
      </c>
      <c r="E48" s="19">
        <v>4419.21</v>
      </c>
      <c r="F48" s="19">
        <v>113.05</v>
      </c>
      <c r="G48" s="19">
        <v>0</v>
      </c>
      <c r="H48" s="20">
        <v>56919.8500000001</v>
      </c>
      <c r="I48" s="19">
        <v>120910.46</v>
      </c>
      <c r="J48" s="16">
        <f t="shared" si="0"/>
        <v>433425.8600000001</v>
      </c>
    </row>
    <row r="49" spans="1:10" ht="13.5" thickBot="1">
      <c r="A49" s="17" t="s">
        <v>91</v>
      </c>
      <c r="B49" s="18" t="s">
        <v>92</v>
      </c>
      <c r="C49" s="43">
        <v>331283.31</v>
      </c>
      <c r="D49" s="19">
        <v>9244.65</v>
      </c>
      <c r="E49" s="19">
        <v>6406.25</v>
      </c>
      <c r="F49" s="19">
        <v>64.15</v>
      </c>
      <c r="G49" s="19">
        <v>160.37</v>
      </c>
      <c r="H49" s="20">
        <v>35237.04000000001</v>
      </c>
      <c r="I49" s="19">
        <v>47334.17</v>
      </c>
      <c r="J49" s="16">
        <f t="shared" si="0"/>
        <v>429729.94</v>
      </c>
    </row>
    <row r="50" spans="1:10" ht="13.5" thickBot="1">
      <c r="A50" s="17" t="s">
        <v>93</v>
      </c>
      <c r="B50" s="18" t="s">
        <v>94</v>
      </c>
      <c r="C50" s="43">
        <v>415112.25</v>
      </c>
      <c r="D50" s="20">
        <v>9199.43</v>
      </c>
      <c r="E50" s="19">
        <v>6614.59</v>
      </c>
      <c r="F50" s="19">
        <v>64.15</v>
      </c>
      <c r="G50" s="19">
        <v>0</v>
      </c>
      <c r="H50" s="20">
        <v>78750.5700000002</v>
      </c>
      <c r="I50" s="19">
        <v>114910.88</v>
      </c>
      <c r="J50" s="16">
        <f t="shared" si="0"/>
        <v>624651.8700000002</v>
      </c>
    </row>
    <row r="51" spans="1:10" ht="13.5" thickBot="1">
      <c r="A51" s="17" t="s">
        <v>95</v>
      </c>
      <c r="B51" s="18" t="s">
        <v>96</v>
      </c>
      <c r="C51" s="43">
        <v>22064.61</v>
      </c>
      <c r="D51" s="19">
        <v>49.77</v>
      </c>
      <c r="E51" s="19">
        <v>0</v>
      </c>
      <c r="F51" s="19">
        <v>0</v>
      </c>
      <c r="G51" s="19">
        <v>0</v>
      </c>
      <c r="H51" s="20">
        <v>51.07</v>
      </c>
      <c r="I51" s="19">
        <v>0</v>
      </c>
      <c r="J51" s="16">
        <f t="shared" si="0"/>
        <v>22165.45</v>
      </c>
    </row>
    <row r="52" spans="1:10" ht="13.5" thickBot="1">
      <c r="A52" s="17" t="s">
        <v>97</v>
      </c>
      <c r="B52" s="18" t="s">
        <v>98</v>
      </c>
      <c r="C52" s="43">
        <v>213572.85</v>
      </c>
      <c r="D52" s="19">
        <v>4464.620000000001</v>
      </c>
      <c r="E52" s="19">
        <v>7689.34</v>
      </c>
      <c r="F52" s="19">
        <v>0</v>
      </c>
      <c r="G52" s="19">
        <v>85.91</v>
      </c>
      <c r="H52" s="20">
        <v>30561.990000000005</v>
      </c>
      <c r="I52" s="19">
        <v>195933.32</v>
      </c>
      <c r="J52" s="16">
        <f t="shared" si="0"/>
        <v>452308.03</v>
      </c>
    </row>
    <row r="53" spans="1:10" ht="13.5" thickBot="1">
      <c r="A53" s="17" t="s">
        <v>99</v>
      </c>
      <c r="B53" s="18" t="s">
        <v>100</v>
      </c>
      <c r="C53" s="43">
        <v>129444.68</v>
      </c>
      <c r="D53" s="19">
        <v>1634.03</v>
      </c>
      <c r="E53" s="19">
        <v>2588.84</v>
      </c>
      <c r="F53" s="19">
        <v>192.44</v>
      </c>
      <c r="G53" s="19">
        <v>160.37</v>
      </c>
      <c r="H53" s="20">
        <v>44817.74000000006</v>
      </c>
      <c r="I53" s="19">
        <v>44633.26</v>
      </c>
      <c r="J53" s="16">
        <f t="shared" si="0"/>
        <v>223471.36000000004</v>
      </c>
    </row>
    <row r="54" spans="1:10" ht="13.5" thickBot="1">
      <c r="A54" s="17" t="s">
        <v>101</v>
      </c>
      <c r="B54" s="18" t="s">
        <v>102</v>
      </c>
      <c r="C54" s="43">
        <v>47825.75</v>
      </c>
      <c r="D54" s="20">
        <v>33.41999999999999</v>
      </c>
      <c r="E54" s="19">
        <v>150.73</v>
      </c>
      <c r="F54" s="19">
        <v>0</v>
      </c>
      <c r="G54" s="19">
        <v>301.67</v>
      </c>
      <c r="H54" s="20">
        <v>1698.7899999999995</v>
      </c>
      <c r="I54" s="19">
        <v>1866.24</v>
      </c>
      <c r="J54" s="16">
        <f t="shared" si="0"/>
        <v>51876.6</v>
      </c>
    </row>
    <row r="55" spans="1:10" ht="13.5" thickBot="1">
      <c r="A55" s="21" t="s">
        <v>103</v>
      </c>
      <c r="B55" s="22" t="s">
        <v>104</v>
      </c>
      <c r="C55" s="44">
        <v>26635.15</v>
      </c>
      <c r="D55" s="20">
        <v>2135.6800000000003</v>
      </c>
      <c r="E55" s="19">
        <v>320.73</v>
      </c>
      <c r="F55" s="19">
        <v>0</v>
      </c>
      <c r="G55" s="19">
        <v>0</v>
      </c>
      <c r="H55" s="20">
        <v>1606.0400000000002</v>
      </c>
      <c r="I55" s="19">
        <v>0</v>
      </c>
      <c r="J55" s="16">
        <f t="shared" si="0"/>
        <v>30697.600000000002</v>
      </c>
    </row>
    <row r="56" spans="1:10" ht="13.5" thickBot="1">
      <c r="A56" s="21" t="s">
        <v>105</v>
      </c>
      <c r="B56" s="22" t="s">
        <v>106</v>
      </c>
      <c r="C56" s="44">
        <v>5365.2</v>
      </c>
      <c r="D56" s="20">
        <v>723.25</v>
      </c>
      <c r="E56" s="19">
        <v>0</v>
      </c>
      <c r="F56" s="19">
        <v>0</v>
      </c>
      <c r="G56" s="19">
        <v>0</v>
      </c>
      <c r="H56" s="20">
        <v>15.43</v>
      </c>
      <c r="I56" s="19">
        <v>0</v>
      </c>
      <c r="J56" s="16">
        <f t="shared" si="0"/>
        <v>6103.88</v>
      </c>
    </row>
    <row r="57" spans="1:10" ht="13.5" thickBot="1">
      <c r="A57" s="21" t="s">
        <v>107</v>
      </c>
      <c r="B57" s="22" t="s">
        <v>108</v>
      </c>
      <c r="C57" s="44">
        <v>9818.22</v>
      </c>
      <c r="D57" s="20">
        <v>991.41</v>
      </c>
      <c r="E57" s="20">
        <v>0</v>
      </c>
      <c r="F57" s="20">
        <v>0</v>
      </c>
      <c r="G57" s="20">
        <v>0</v>
      </c>
      <c r="H57" s="20">
        <v>1135.1099999999997</v>
      </c>
      <c r="I57" s="20">
        <v>0</v>
      </c>
      <c r="J57" s="16">
        <f t="shared" si="0"/>
        <v>11944.739999999998</v>
      </c>
    </row>
    <row r="58" spans="1:10" ht="13.5" thickBot="1">
      <c r="A58" s="21" t="s">
        <v>109</v>
      </c>
      <c r="B58" s="22" t="s">
        <v>110</v>
      </c>
      <c r="C58" s="44">
        <v>57570.46</v>
      </c>
      <c r="D58" s="19">
        <v>3543.5</v>
      </c>
      <c r="E58" s="19">
        <v>2081.74</v>
      </c>
      <c r="F58" s="19">
        <v>68.74</v>
      </c>
      <c r="G58" s="19">
        <v>408.46</v>
      </c>
      <c r="H58" s="20">
        <v>1145.8600000000001</v>
      </c>
      <c r="I58" s="19">
        <v>873.85</v>
      </c>
      <c r="J58" s="16">
        <f t="shared" si="0"/>
        <v>65692.61</v>
      </c>
    </row>
    <row r="59" spans="1:10" ht="13.5" thickBot="1">
      <c r="A59" s="21" t="s">
        <v>111</v>
      </c>
      <c r="B59" s="22" t="s">
        <v>112</v>
      </c>
      <c r="C59" s="44">
        <v>114423.4</v>
      </c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19">
        <v>1050.73</v>
      </c>
      <c r="J59" s="16">
        <f t="shared" si="0"/>
        <v>115474.12999999999</v>
      </c>
    </row>
    <row r="60" spans="1:10" ht="13.5" thickBot="1">
      <c r="A60" s="23" t="s">
        <v>113</v>
      </c>
      <c r="B60" s="24" t="s">
        <v>114</v>
      </c>
      <c r="C60" s="44">
        <v>18473.85</v>
      </c>
      <c r="D60" s="19">
        <v>1354.25</v>
      </c>
      <c r="E60" s="19">
        <v>0</v>
      </c>
      <c r="F60" s="19">
        <v>0</v>
      </c>
      <c r="G60" s="19">
        <v>0</v>
      </c>
      <c r="H60" s="20">
        <v>142.44</v>
      </c>
      <c r="I60" s="19">
        <v>0</v>
      </c>
      <c r="J60" s="16">
        <f t="shared" si="0"/>
        <v>19970.539999999997</v>
      </c>
    </row>
    <row r="61" spans="1:10" ht="13.5" thickBot="1">
      <c r="A61" s="23" t="s">
        <v>115</v>
      </c>
      <c r="B61" s="25" t="s">
        <v>116</v>
      </c>
      <c r="C61" s="44">
        <v>28986.87</v>
      </c>
      <c r="D61" s="20">
        <v>235.68</v>
      </c>
      <c r="E61" s="19">
        <v>171.82</v>
      </c>
      <c r="F61" s="19">
        <v>0</v>
      </c>
      <c r="G61" s="19">
        <v>0</v>
      </c>
      <c r="H61" s="20">
        <v>5533.279999999999</v>
      </c>
      <c r="I61" s="19">
        <v>1580.94</v>
      </c>
      <c r="J61" s="16">
        <f t="shared" si="0"/>
        <v>36508.59</v>
      </c>
    </row>
    <row r="62" spans="1:10" ht="13.5" thickBot="1">
      <c r="A62" s="21" t="s">
        <v>117</v>
      </c>
      <c r="B62" s="22" t="s">
        <v>118</v>
      </c>
      <c r="C62" s="44">
        <v>9540.13</v>
      </c>
      <c r="D62" s="19">
        <v>367.85</v>
      </c>
      <c r="E62" s="19">
        <v>0</v>
      </c>
      <c r="F62" s="19">
        <v>0</v>
      </c>
      <c r="G62" s="19">
        <v>0</v>
      </c>
      <c r="H62" s="20">
        <v>69.43</v>
      </c>
      <c r="I62" s="19">
        <v>831.17</v>
      </c>
      <c r="J62" s="16">
        <f t="shared" si="0"/>
        <v>10808.58</v>
      </c>
    </row>
    <row r="63" spans="1:10" ht="13.5" thickBot="1">
      <c r="A63" s="21" t="s">
        <v>119</v>
      </c>
      <c r="B63" s="22" t="s">
        <v>120</v>
      </c>
      <c r="C63" s="44">
        <v>35169.02</v>
      </c>
      <c r="D63" s="19">
        <v>278.32000000000005</v>
      </c>
      <c r="E63" s="19">
        <v>0</v>
      </c>
      <c r="F63" s="19">
        <v>0</v>
      </c>
      <c r="G63" s="19">
        <v>0</v>
      </c>
      <c r="H63" s="20">
        <v>470.75</v>
      </c>
      <c r="I63" s="19">
        <v>0</v>
      </c>
      <c r="J63" s="16">
        <f t="shared" si="0"/>
        <v>35918.09</v>
      </c>
    </row>
    <row r="64" spans="1:10" ht="13.5" thickBot="1">
      <c r="A64" s="21" t="s">
        <v>121</v>
      </c>
      <c r="B64" s="22" t="s">
        <v>122</v>
      </c>
      <c r="C64" s="44">
        <v>65105.44</v>
      </c>
      <c r="D64" s="19">
        <v>1864.9700000000003</v>
      </c>
      <c r="E64" s="19">
        <v>889.99</v>
      </c>
      <c r="F64" s="19">
        <v>0</v>
      </c>
      <c r="G64" s="19">
        <v>0</v>
      </c>
      <c r="H64" s="20">
        <v>8731.52</v>
      </c>
      <c r="I64" s="19">
        <v>6278.65</v>
      </c>
      <c r="J64" s="16">
        <f t="shared" si="0"/>
        <v>82870.57</v>
      </c>
    </row>
    <row r="65" spans="1:10" ht="13.5" thickBot="1">
      <c r="A65" s="21" t="s">
        <v>123</v>
      </c>
      <c r="B65" s="22" t="s">
        <v>124</v>
      </c>
      <c r="C65" s="44">
        <v>3122.88</v>
      </c>
      <c r="D65" s="19">
        <v>104.85</v>
      </c>
      <c r="E65" s="19">
        <v>150.73</v>
      </c>
      <c r="F65" s="19">
        <v>0</v>
      </c>
      <c r="G65" s="19">
        <v>0</v>
      </c>
      <c r="H65" s="20">
        <v>11130.900000000001</v>
      </c>
      <c r="I65" s="19">
        <v>0</v>
      </c>
      <c r="J65" s="16">
        <f t="shared" si="0"/>
        <v>14509.36</v>
      </c>
    </row>
    <row r="66" spans="1:10" ht="13.5" thickBot="1">
      <c r="A66" s="21" t="s">
        <v>125</v>
      </c>
      <c r="B66" s="22" t="s">
        <v>126</v>
      </c>
      <c r="C66" s="44">
        <v>23226.05</v>
      </c>
      <c r="D66" s="19">
        <v>1172.68</v>
      </c>
      <c r="E66" s="19">
        <v>160.37</v>
      </c>
      <c r="F66" s="19">
        <v>0</v>
      </c>
      <c r="G66" s="19">
        <v>0</v>
      </c>
      <c r="H66" s="20">
        <v>1099.47</v>
      </c>
      <c r="I66" s="19">
        <v>0</v>
      </c>
      <c r="J66" s="16">
        <f t="shared" si="0"/>
        <v>25658.57</v>
      </c>
    </row>
    <row r="67" spans="1:10" ht="13.5" thickBot="1">
      <c r="A67" s="26" t="s">
        <v>127</v>
      </c>
      <c r="B67" s="27" t="s">
        <v>128</v>
      </c>
      <c r="C67" s="44">
        <v>22284.1</v>
      </c>
      <c r="D67" s="19">
        <v>2024.78</v>
      </c>
      <c r="E67" s="19">
        <v>171.82</v>
      </c>
      <c r="F67" s="19">
        <v>0</v>
      </c>
      <c r="G67" s="19">
        <v>0</v>
      </c>
      <c r="H67" s="20">
        <v>695.44</v>
      </c>
      <c r="I67" s="19">
        <v>0</v>
      </c>
      <c r="J67" s="16">
        <f t="shared" si="0"/>
        <v>25176.139999999996</v>
      </c>
    </row>
    <row r="68" spans="1:10" ht="13.5" thickBot="1">
      <c r="A68" s="26" t="s">
        <v>129</v>
      </c>
      <c r="B68" s="25" t="s">
        <v>130</v>
      </c>
      <c r="C68" s="44">
        <v>16899.98</v>
      </c>
      <c r="D68" s="20">
        <v>1806.47</v>
      </c>
      <c r="E68" s="19">
        <v>0</v>
      </c>
      <c r="F68" s="19">
        <v>0</v>
      </c>
      <c r="G68" s="19">
        <v>160.37</v>
      </c>
      <c r="H68" s="20">
        <v>2366.3599999999997</v>
      </c>
      <c r="I68" s="19">
        <v>1608.48</v>
      </c>
      <c r="J68" s="16">
        <f t="shared" si="0"/>
        <v>22841.66</v>
      </c>
    </row>
    <row r="69" spans="1:10" ht="13.5" thickBot="1">
      <c r="A69" s="28" t="s">
        <v>131</v>
      </c>
      <c r="B69" s="29" t="s">
        <v>132</v>
      </c>
      <c r="C69" s="44">
        <v>225555.33</v>
      </c>
      <c r="D69" s="19">
        <v>10965.36</v>
      </c>
      <c r="E69" s="19">
        <v>3915.54</v>
      </c>
      <c r="F69" s="19">
        <v>320.73</v>
      </c>
      <c r="G69" s="19">
        <v>230.91</v>
      </c>
      <c r="H69" s="20">
        <v>7033.550000000001</v>
      </c>
      <c r="I69" s="19">
        <v>6133.32</v>
      </c>
      <c r="J69" s="16">
        <f aca="true" t="shared" si="1" ref="J69:J78">C69+D69+E69+F69+G69+H69+I69</f>
        <v>254154.74000000002</v>
      </c>
    </row>
    <row r="70" spans="1:10" ht="13.5" thickBot="1">
      <c r="A70" s="30" t="s">
        <v>133</v>
      </c>
      <c r="B70" s="31" t="s">
        <v>134</v>
      </c>
      <c r="C70" s="45">
        <v>29962.74</v>
      </c>
      <c r="D70" s="19">
        <v>2447.34</v>
      </c>
      <c r="E70" s="19">
        <v>85.91</v>
      </c>
      <c r="F70" s="19">
        <v>0</v>
      </c>
      <c r="G70" s="19">
        <v>0</v>
      </c>
      <c r="H70" s="20">
        <v>961.3199999999998</v>
      </c>
      <c r="I70" s="19">
        <v>1278.42</v>
      </c>
      <c r="J70" s="16">
        <f t="shared" si="1"/>
        <v>34735.73</v>
      </c>
    </row>
    <row r="71" spans="1:10" ht="13.5" thickBot="1">
      <c r="A71" s="32" t="s">
        <v>135</v>
      </c>
      <c r="B71" s="24" t="s">
        <v>136</v>
      </c>
      <c r="C71" s="44">
        <v>90994.37</v>
      </c>
      <c r="D71" s="19">
        <v>5937.11</v>
      </c>
      <c r="E71" s="19">
        <v>1453.52</v>
      </c>
      <c r="F71" s="19">
        <v>0</v>
      </c>
      <c r="G71" s="19">
        <v>0</v>
      </c>
      <c r="H71" s="20">
        <v>2952.2399999999993</v>
      </c>
      <c r="I71" s="19">
        <v>7800.91</v>
      </c>
      <c r="J71" s="16">
        <f t="shared" si="1"/>
        <v>109138.15000000001</v>
      </c>
    </row>
    <row r="72" spans="1:10" ht="13.5" thickBot="1">
      <c r="A72" s="33" t="s">
        <v>137</v>
      </c>
      <c r="B72" s="40" t="s">
        <v>138</v>
      </c>
      <c r="C72" s="34">
        <v>15894.96</v>
      </c>
      <c r="D72" s="19">
        <v>924.02</v>
      </c>
      <c r="E72" s="19">
        <v>160.37</v>
      </c>
      <c r="F72" s="19">
        <v>0</v>
      </c>
      <c r="G72" s="19">
        <v>0</v>
      </c>
      <c r="H72" s="20">
        <v>6528.71</v>
      </c>
      <c r="I72" s="19">
        <v>8774.57</v>
      </c>
      <c r="J72" s="16">
        <f t="shared" si="1"/>
        <v>32282.629999999997</v>
      </c>
    </row>
    <row r="73" spans="1:10" ht="13.5" thickBot="1">
      <c r="A73" s="33" t="s">
        <v>139</v>
      </c>
      <c r="B73" s="41" t="s">
        <v>140</v>
      </c>
      <c r="C73" s="35">
        <v>1401.33</v>
      </c>
      <c r="D73" s="19">
        <v>356.62</v>
      </c>
      <c r="E73" s="19">
        <v>0</v>
      </c>
      <c r="F73" s="19">
        <v>0</v>
      </c>
      <c r="G73" s="19">
        <v>0</v>
      </c>
      <c r="H73" s="20">
        <v>0</v>
      </c>
      <c r="I73" s="19">
        <v>0</v>
      </c>
      <c r="J73" s="16">
        <f t="shared" si="1"/>
        <v>1757.9499999999998</v>
      </c>
    </row>
    <row r="74" spans="1:10" ht="13.5" thickBot="1">
      <c r="A74" s="36" t="s">
        <v>141</v>
      </c>
      <c r="B74" s="37" t="s">
        <v>142</v>
      </c>
      <c r="C74" s="44">
        <v>1188.04</v>
      </c>
      <c r="D74" s="19">
        <v>259.6</v>
      </c>
      <c r="E74" s="19">
        <v>0</v>
      </c>
      <c r="F74" s="19">
        <v>0</v>
      </c>
      <c r="G74" s="19">
        <v>0</v>
      </c>
      <c r="H74" s="20">
        <v>0</v>
      </c>
      <c r="I74" s="19">
        <v>0</v>
      </c>
      <c r="J74" s="16">
        <f t="shared" si="1"/>
        <v>1447.6399999999999</v>
      </c>
    </row>
    <row r="75" spans="1:10" ht="13.5" thickBot="1">
      <c r="A75" s="36" t="s">
        <v>143</v>
      </c>
      <c r="B75" s="24" t="s">
        <v>144</v>
      </c>
      <c r="C75" s="44">
        <v>0</v>
      </c>
      <c r="D75" s="46">
        <v>0</v>
      </c>
      <c r="E75" s="19">
        <v>0</v>
      </c>
      <c r="F75" s="19">
        <v>0</v>
      </c>
      <c r="G75" s="19">
        <v>0</v>
      </c>
      <c r="H75" s="20">
        <v>0</v>
      </c>
      <c r="I75" s="19">
        <v>0</v>
      </c>
      <c r="J75" s="16">
        <f t="shared" si="1"/>
        <v>0</v>
      </c>
    </row>
    <row r="76" spans="1:10" ht="13.5" thickBot="1">
      <c r="A76" s="36" t="s">
        <v>145</v>
      </c>
      <c r="B76" s="38" t="s">
        <v>146</v>
      </c>
      <c r="C76" s="44">
        <v>26209.54</v>
      </c>
      <c r="D76" s="19">
        <v>395.93</v>
      </c>
      <c r="E76" s="19">
        <v>0</v>
      </c>
      <c r="F76" s="19">
        <v>0</v>
      </c>
      <c r="G76" s="19">
        <v>0</v>
      </c>
      <c r="H76" s="20">
        <v>118.08</v>
      </c>
      <c r="I76" s="19">
        <v>0</v>
      </c>
      <c r="J76" s="16">
        <f t="shared" si="1"/>
        <v>26723.550000000003</v>
      </c>
    </row>
    <row r="77" spans="1:10" ht="13.5" thickBot="1">
      <c r="A77" s="36" t="s">
        <v>157</v>
      </c>
      <c r="B77" s="38"/>
      <c r="C77" s="63">
        <v>0</v>
      </c>
      <c r="D77" s="53">
        <v>383.05</v>
      </c>
      <c r="E77" s="52">
        <v>0</v>
      </c>
      <c r="F77" s="51">
        <v>0</v>
      </c>
      <c r="G77" s="51">
        <v>0</v>
      </c>
      <c r="H77" s="56">
        <v>0</v>
      </c>
      <c r="I77" s="52">
        <v>0</v>
      </c>
      <c r="J77" s="16">
        <f t="shared" si="1"/>
        <v>383.05</v>
      </c>
    </row>
    <row r="78" spans="1:10" ht="13.5" thickBot="1">
      <c r="A78" s="39"/>
      <c r="B78" s="39" t="s">
        <v>147</v>
      </c>
      <c r="C78" s="64">
        <v>7668514.380000001</v>
      </c>
      <c r="D78" s="55">
        <v>213490</v>
      </c>
      <c r="E78" s="58">
        <f>SUM(E5:E77)</f>
        <v>130084.03000000001</v>
      </c>
      <c r="F78" s="58">
        <f>SUM(F5:F77)</f>
        <v>5227.469999999999</v>
      </c>
      <c r="G78" s="58">
        <v>8246.34</v>
      </c>
      <c r="H78" s="59">
        <v>1194737.68</v>
      </c>
      <c r="I78" s="67">
        <v>2148012.9</v>
      </c>
      <c r="J78" s="68">
        <f t="shared" si="1"/>
        <v>11368312.8</v>
      </c>
    </row>
    <row r="79" spans="4:10" ht="12.75">
      <c r="D79" s="5"/>
      <c r="H79" s="15"/>
      <c r="J79" s="65"/>
    </row>
    <row r="80" ht="12.75">
      <c r="J80" s="66"/>
    </row>
    <row r="81" ht="12.75">
      <c r="J81" s="65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6"/>
  <sheetViews>
    <sheetView workbookViewId="0" topLeftCell="A58">
      <selection activeCell="H5" sqref="H5"/>
    </sheetView>
  </sheetViews>
  <sheetFormatPr defaultColWidth="9.140625" defaultRowHeight="12.75"/>
  <cols>
    <col min="1" max="1" width="4.7109375" style="1" customWidth="1"/>
    <col min="2" max="2" width="15.140625" style="1" customWidth="1"/>
    <col min="3" max="3" width="12.140625" style="2" customWidth="1"/>
    <col min="4" max="5" width="11.28125" style="69" customWidth="1"/>
    <col min="6" max="6" width="10.57421875" style="69" customWidth="1"/>
    <col min="7" max="7" width="11.57421875" style="69" customWidth="1"/>
    <col min="8" max="8" width="10.140625" style="69" customWidth="1"/>
    <col min="9" max="9" width="11.57421875" style="69" customWidth="1"/>
    <col min="10" max="10" width="11.7109375" style="69" customWidth="1"/>
    <col min="11" max="11" width="11.8515625" style="69" customWidth="1"/>
    <col min="12" max="12" width="12.7109375" style="70" customWidth="1"/>
    <col min="13" max="14" width="11.7109375" style="2" bestFit="1" customWidth="1"/>
    <col min="15" max="15" width="14.140625" style="2" customWidth="1"/>
    <col min="16" max="17" width="9.140625" style="2" customWidth="1"/>
    <col min="18" max="16384" width="9.140625" style="1" customWidth="1"/>
  </cols>
  <sheetData>
    <row r="2" spans="1:11" ht="12.75" thickBot="1">
      <c r="A2" s="1" t="s">
        <v>0</v>
      </c>
      <c r="F2" s="70" t="s">
        <v>165</v>
      </c>
      <c r="G2" s="70"/>
      <c r="H2" s="70"/>
      <c r="I2" s="70"/>
      <c r="J2" s="70"/>
      <c r="K2" s="70"/>
    </row>
    <row r="3" spans="1:12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4"/>
      <c r="I3" s="114"/>
      <c r="J3" s="115"/>
      <c r="K3" s="115"/>
      <c r="L3" s="116"/>
    </row>
    <row r="4" spans="1:17" s="72" customFormat="1" ht="73.5" customHeight="1" thickBot="1">
      <c r="A4" s="9"/>
      <c r="B4" s="10"/>
      <c r="C4" s="62" t="s">
        <v>167</v>
      </c>
      <c r="D4" s="85" t="s">
        <v>168</v>
      </c>
      <c r="E4" s="85" t="s">
        <v>175</v>
      </c>
      <c r="F4" s="86" t="s">
        <v>169</v>
      </c>
      <c r="G4" s="86" t="s">
        <v>170</v>
      </c>
      <c r="H4" s="86" t="s">
        <v>176</v>
      </c>
      <c r="I4" s="86" t="s">
        <v>171</v>
      </c>
      <c r="J4" s="85" t="s">
        <v>172</v>
      </c>
      <c r="K4" s="85" t="s">
        <v>173</v>
      </c>
      <c r="L4" s="85" t="s">
        <v>166</v>
      </c>
      <c r="M4" s="71"/>
      <c r="N4" s="71"/>
      <c r="O4" s="71"/>
      <c r="P4" s="71"/>
      <c r="Q4" s="71"/>
    </row>
    <row r="5" spans="1:12" ht="12.75" thickBot="1">
      <c r="A5" s="13" t="s">
        <v>3</v>
      </c>
      <c r="B5" s="14" t="s">
        <v>4</v>
      </c>
      <c r="C5" s="47">
        <v>16281.46</v>
      </c>
      <c r="D5" s="45">
        <v>451.48</v>
      </c>
      <c r="E5" s="47">
        <v>640.7600000000001</v>
      </c>
      <c r="F5" s="45">
        <v>0</v>
      </c>
      <c r="G5" s="45">
        <v>0</v>
      </c>
      <c r="H5" s="45">
        <v>0</v>
      </c>
      <c r="I5" s="45">
        <v>0</v>
      </c>
      <c r="J5" s="43">
        <v>2155.0300000000007</v>
      </c>
      <c r="K5" s="45">
        <v>2932.02</v>
      </c>
      <c r="L5" s="73">
        <f>C5+D5+F5+G5+I5+J5+K5+E5+H5</f>
        <v>22460.75</v>
      </c>
    </row>
    <row r="6" spans="1:12" ht="12.75" thickBot="1">
      <c r="A6" s="17" t="s">
        <v>7</v>
      </c>
      <c r="B6" s="18" t="s">
        <v>8</v>
      </c>
      <c r="C6" s="43">
        <v>51855.67</v>
      </c>
      <c r="D6" s="45">
        <v>2332.74</v>
      </c>
      <c r="E6" s="43">
        <v>2175.4499999999994</v>
      </c>
      <c r="F6" s="45">
        <v>150.73</v>
      </c>
      <c r="G6" s="45">
        <v>0</v>
      </c>
      <c r="H6" s="45">
        <v>0</v>
      </c>
      <c r="I6" s="45">
        <v>0</v>
      </c>
      <c r="J6" s="43">
        <v>4683.96</v>
      </c>
      <c r="K6" s="45">
        <v>8985.29</v>
      </c>
      <c r="L6" s="73">
        <f aca="true" t="shared" si="0" ref="L6:L69">C6+D6+F6+G6+I6+J6+K6+E6+H6</f>
        <v>70183.84</v>
      </c>
    </row>
    <row r="7" spans="1:12" ht="12.75" thickBot="1">
      <c r="A7" s="17" t="s">
        <v>9</v>
      </c>
      <c r="B7" s="18" t="s">
        <v>10</v>
      </c>
      <c r="C7" s="43">
        <v>34390.69</v>
      </c>
      <c r="D7" s="45">
        <v>1161.5900000000006</v>
      </c>
      <c r="E7" s="43">
        <v>1369.54</v>
      </c>
      <c r="F7" s="45">
        <v>320.73</v>
      </c>
      <c r="G7" s="45">
        <v>0</v>
      </c>
      <c r="H7" s="45">
        <v>128.29</v>
      </c>
      <c r="I7" s="45">
        <v>160.37</v>
      </c>
      <c r="J7" s="43">
        <v>527.27</v>
      </c>
      <c r="K7" s="45">
        <v>0</v>
      </c>
      <c r="L7" s="73">
        <f t="shared" si="0"/>
        <v>38058.48000000001</v>
      </c>
    </row>
    <row r="8" spans="1:12" ht="12.75" thickBot="1">
      <c r="A8" s="17" t="s">
        <v>11</v>
      </c>
      <c r="B8" s="18" t="s">
        <v>12</v>
      </c>
      <c r="C8" s="43">
        <v>433171.39</v>
      </c>
      <c r="D8" s="45">
        <v>11774.390000000018</v>
      </c>
      <c r="E8" s="43">
        <v>15808.710000000021</v>
      </c>
      <c r="F8" s="45">
        <v>8696.78</v>
      </c>
      <c r="G8" s="45">
        <v>438.18</v>
      </c>
      <c r="H8" s="45">
        <v>482.49</v>
      </c>
      <c r="I8" s="45">
        <v>603.14</v>
      </c>
      <c r="J8" s="43">
        <v>42307.110000000066</v>
      </c>
      <c r="K8" s="45">
        <v>19162.96</v>
      </c>
      <c r="L8" s="73">
        <f t="shared" si="0"/>
        <v>532445.1500000001</v>
      </c>
    </row>
    <row r="9" spans="1:12" ht="12.75" thickBot="1">
      <c r="A9" s="17" t="s">
        <v>13</v>
      </c>
      <c r="B9" s="18" t="s">
        <v>14</v>
      </c>
      <c r="C9" s="43">
        <v>6762.59</v>
      </c>
      <c r="D9" s="45">
        <v>245.69000000000003</v>
      </c>
      <c r="E9" s="43">
        <v>193.26</v>
      </c>
      <c r="F9" s="45">
        <v>160.37</v>
      </c>
      <c r="G9" s="45">
        <v>0</v>
      </c>
      <c r="H9" s="45">
        <v>0</v>
      </c>
      <c r="I9" s="45">
        <v>0</v>
      </c>
      <c r="J9" s="43">
        <v>6705.879999999999</v>
      </c>
      <c r="K9" s="45">
        <v>0</v>
      </c>
      <c r="L9" s="73">
        <f t="shared" si="0"/>
        <v>14067.789999999999</v>
      </c>
    </row>
    <row r="10" spans="1:12" ht="12.75" thickBot="1">
      <c r="A10" s="17" t="s">
        <v>15</v>
      </c>
      <c r="B10" s="18" t="s">
        <v>16</v>
      </c>
      <c r="C10" s="43">
        <v>30521.91</v>
      </c>
      <c r="D10" s="45">
        <v>840.7900000000002</v>
      </c>
      <c r="E10" s="43">
        <v>722.4100000000001</v>
      </c>
      <c r="F10" s="45">
        <v>0</v>
      </c>
      <c r="G10" s="45">
        <v>0</v>
      </c>
      <c r="H10" s="45">
        <v>0</v>
      </c>
      <c r="I10" s="45">
        <v>0</v>
      </c>
      <c r="J10" s="43">
        <v>444.34999999999997</v>
      </c>
      <c r="K10" s="45">
        <v>0</v>
      </c>
      <c r="L10" s="73">
        <f t="shared" si="0"/>
        <v>32529.46</v>
      </c>
    </row>
    <row r="11" spans="1:12" ht="12.75" thickBot="1">
      <c r="A11" s="17" t="s">
        <v>17</v>
      </c>
      <c r="B11" s="18" t="s">
        <v>18</v>
      </c>
      <c r="C11" s="43">
        <v>30285.64</v>
      </c>
      <c r="D11" s="45">
        <v>203.93</v>
      </c>
      <c r="E11" s="43">
        <v>256.58000000000004</v>
      </c>
      <c r="F11" s="45">
        <v>0</v>
      </c>
      <c r="G11" s="45">
        <v>0</v>
      </c>
      <c r="H11" s="45">
        <v>0</v>
      </c>
      <c r="I11" s="45">
        <v>0</v>
      </c>
      <c r="J11" s="43">
        <v>92.58</v>
      </c>
      <c r="K11" s="45">
        <v>0</v>
      </c>
      <c r="L11" s="73">
        <f t="shared" si="0"/>
        <v>30838.730000000003</v>
      </c>
    </row>
    <row r="12" spans="1:12" ht="12.75" thickBot="1">
      <c r="A12" s="17" t="s">
        <v>19</v>
      </c>
      <c r="B12" s="18" t="s">
        <v>20</v>
      </c>
      <c r="C12" s="43">
        <v>26060.68</v>
      </c>
      <c r="D12" s="45">
        <v>185.45000000000002</v>
      </c>
      <c r="E12" s="43">
        <v>86.06000000000002</v>
      </c>
      <c r="F12" s="45">
        <v>0</v>
      </c>
      <c r="G12" s="45">
        <v>0</v>
      </c>
      <c r="H12" s="45">
        <v>0</v>
      </c>
      <c r="I12" s="45">
        <v>0</v>
      </c>
      <c r="J12" s="43">
        <v>3396.120000000001</v>
      </c>
      <c r="K12" s="45">
        <v>0</v>
      </c>
      <c r="L12" s="73">
        <f t="shared" si="0"/>
        <v>29728.31</v>
      </c>
    </row>
    <row r="13" spans="1:12" ht="12.75" thickBot="1">
      <c r="A13" s="17" t="s">
        <v>21</v>
      </c>
      <c r="B13" s="18" t="s">
        <v>22</v>
      </c>
      <c r="C13" s="43">
        <v>26336.51</v>
      </c>
      <c r="D13" s="45">
        <v>114.92000000000002</v>
      </c>
      <c r="E13" s="43">
        <v>63.269999999999996</v>
      </c>
      <c r="F13" s="45">
        <v>0</v>
      </c>
      <c r="G13" s="45">
        <v>0</v>
      </c>
      <c r="H13" s="45">
        <v>0</v>
      </c>
      <c r="I13" s="45">
        <v>0</v>
      </c>
      <c r="J13" s="43">
        <v>1662.87</v>
      </c>
      <c r="K13" s="45">
        <v>0</v>
      </c>
      <c r="L13" s="73">
        <f t="shared" si="0"/>
        <v>28177.569999999996</v>
      </c>
    </row>
    <row r="14" spans="1:12" ht="12.75" thickBot="1">
      <c r="A14" s="17" t="s">
        <v>23</v>
      </c>
      <c r="B14" s="18" t="s">
        <v>24</v>
      </c>
      <c r="C14" s="43">
        <v>133686.6</v>
      </c>
      <c r="D14" s="45">
        <v>748.7800000000001</v>
      </c>
      <c r="E14" s="43">
        <v>1031.7400000000002</v>
      </c>
      <c r="F14" s="45">
        <v>474.2</v>
      </c>
      <c r="G14" s="45">
        <v>0</v>
      </c>
      <c r="H14" s="45">
        <v>0</v>
      </c>
      <c r="I14" s="45">
        <v>0</v>
      </c>
      <c r="J14" s="43">
        <v>15111.190000000004</v>
      </c>
      <c r="K14" s="45">
        <v>34341.62</v>
      </c>
      <c r="L14" s="73">
        <f t="shared" si="0"/>
        <v>185394.13</v>
      </c>
    </row>
    <row r="15" spans="1:12" ht="12.75" thickBot="1">
      <c r="A15" s="17" t="s">
        <v>25</v>
      </c>
      <c r="B15" s="18" t="s">
        <v>26</v>
      </c>
      <c r="C15" s="43">
        <v>68373.19</v>
      </c>
      <c r="D15" s="45">
        <v>1005.6199999999997</v>
      </c>
      <c r="E15" s="43">
        <v>927.3800000000003</v>
      </c>
      <c r="F15" s="45">
        <v>1103.28</v>
      </c>
      <c r="G15" s="45">
        <v>0</v>
      </c>
      <c r="H15" s="45">
        <v>0</v>
      </c>
      <c r="I15" s="45">
        <v>0</v>
      </c>
      <c r="J15" s="43">
        <v>4233.98</v>
      </c>
      <c r="K15" s="45">
        <v>0</v>
      </c>
      <c r="L15" s="73">
        <f t="shared" si="0"/>
        <v>75643.45</v>
      </c>
    </row>
    <row r="16" spans="1:12" ht="12.75" thickBot="1">
      <c r="A16" s="17" t="s">
        <v>27</v>
      </c>
      <c r="B16" s="18" t="s">
        <v>28</v>
      </c>
      <c r="C16" s="43">
        <v>23103.79</v>
      </c>
      <c r="D16" s="45">
        <v>263.39000000000004</v>
      </c>
      <c r="E16" s="43">
        <v>317.2900000000001</v>
      </c>
      <c r="F16" s="45">
        <v>311.1</v>
      </c>
      <c r="G16" s="45">
        <v>0</v>
      </c>
      <c r="H16" s="45">
        <v>0</v>
      </c>
      <c r="I16" s="45">
        <v>0</v>
      </c>
      <c r="J16" s="43">
        <v>3756.4599999999996</v>
      </c>
      <c r="K16" s="45">
        <v>9515.98</v>
      </c>
      <c r="L16" s="73">
        <f t="shared" si="0"/>
        <v>37268.01</v>
      </c>
    </row>
    <row r="17" spans="1:12" ht="12.75" thickBot="1">
      <c r="A17" s="17" t="s">
        <v>29</v>
      </c>
      <c r="B17" s="18" t="s">
        <v>30</v>
      </c>
      <c r="C17" s="43">
        <v>104622.9</v>
      </c>
      <c r="D17" s="45">
        <v>4405.930000000002</v>
      </c>
      <c r="E17" s="43">
        <v>4627.129999999998</v>
      </c>
      <c r="F17" s="45">
        <v>1760.7</v>
      </c>
      <c r="G17" s="45">
        <v>241.33</v>
      </c>
      <c r="H17" s="45">
        <v>233.62</v>
      </c>
      <c r="I17" s="45">
        <v>292.03999999999996</v>
      </c>
      <c r="J17" s="43">
        <v>753.9900000000001</v>
      </c>
      <c r="K17" s="45">
        <v>15548.9</v>
      </c>
      <c r="L17" s="73">
        <f t="shared" si="0"/>
        <v>132486.53999999998</v>
      </c>
    </row>
    <row r="18" spans="1:12" ht="12.75" thickBot="1">
      <c r="A18" s="17" t="s">
        <v>31</v>
      </c>
      <c r="B18" s="18" t="s">
        <v>32</v>
      </c>
      <c r="C18" s="43">
        <v>53961.67</v>
      </c>
      <c r="D18" s="43">
        <v>632.1900000000002</v>
      </c>
      <c r="E18" s="43">
        <v>542.9399999999999</v>
      </c>
      <c r="F18" s="43">
        <v>1407.47</v>
      </c>
      <c r="G18" s="43">
        <v>0</v>
      </c>
      <c r="H18" s="43">
        <v>0</v>
      </c>
      <c r="I18" s="43">
        <v>0</v>
      </c>
      <c r="J18" s="43">
        <v>2763.17</v>
      </c>
      <c r="K18" s="43">
        <v>8931.53</v>
      </c>
      <c r="L18" s="73">
        <f t="shared" si="0"/>
        <v>68238.97</v>
      </c>
    </row>
    <row r="19" spans="1:12" ht="12.75" thickBot="1">
      <c r="A19" s="17" t="s">
        <v>35</v>
      </c>
      <c r="B19" s="18" t="s">
        <v>36</v>
      </c>
      <c r="C19" s="43">
        <v>159391.16</v>
      </c>
      <c r="D19" s="43">
        <v>576.62</v>
      </c>
      <c r="E19" s="43">
        <v>668.8399999999998</v>
      </c>
      <c r="F19" s="45">
        <v>492.52</v>
      </c>
      <c r="G19" s="45">
        <v>0</v>
      </c>
      <c r="H19" s="45">
        <v>0</v>
      </c>
      <c r="I19" s="45">
        <v>0</v>
      </c>
      <c r="J19" s="43">
        <v>12281.670000000006</v>
      </c>
      <c r="K19" s="45">
        <v>32811.15</v>
      </c>
      <c r="L19" s="73">
        <f t="shared" si="0"/>
        <v>206221.96</v>
      </c>
    </row>
    <row r="20" spans="1:12" ht="12.75" thickBot="1">
      <c r="A20" s="17" t="s">
        <v>37</v>
      </c>
      <c r="B20" s="18" t="s">
        <v>38</v>
      </c>
      <c r="C20" s="43">
        <v>208020.03</v>
      </c>
      <c r="D20" s="43">
        <v>2928.3999999999983</v>
      </c>
      <c r="E20" s="43">
        <v>3358.4999999999995</v>
      </c>
      <c r="F20" s="45">
        <v>3232.45</v>
      </c>
      <c r="G20" s="45">
        <v>240.83</v>
      </c>
      <c r="H20" s="45">
        <v>112.54</v>
      </c>
      <c r="I20" s="45">
        <v>140.68</v>
      </c>
      <c r="J20" s="43">
        <v>16301.730000000003</v>
      </c>
      <c r="K20" s="45">
        <v>37587.48</v>
      </c>
      <c r="L20" s="73">
        <f t="shared" si="0"/>
        <v>271922.63999999996</v>
      </c>
    </row>
    <row r="21" spans="1:12" ht="12.75" thickBot="1">
      <c r="A21" s="17" t="s">
        <v>39</v>
      </c>
      <c r="B21" s="18" t="s">
        <v>40</v>
      </c>
      <c r="C21" s="43">
        <v>1596815.69</v>
      </c>
      <c r="D21" s="45">
        <v>33602.81999999998</v>
      </c>
      <c r="E21" s="43">
        <v>36347.570000000065</v>
      </c>
      <c r="F21" s="45">
        <v>53937.15</v>
      </c>
      <c r="G21" s="45">
        <v>1534.46</v>
      </c>
      <c r="H21" s="45">
        <v>1663.22</v>
      </c>
      <c r="I21" s="45">
        <v>2084.18</v>
      </c>
      <c r="J21" s="43">
        <v>587069.3999999979</v>
      </c>
      <c r="K21" s="45">
        <v>1073203.92</v>
      </c>
      <c r="L21" s="73">
        <f t="shared" si="0"/>
        <v>3386258.409999998</v>
      </c>
    </row>
    <row r="22" spans="1:12" ht="12.75" thickBot="1">
      <c r="A22" s="17" t="s">
        <v>41</v>
      </c>
      <c r="B22" s="18" t="s">
        <v>42</v>
      </c>
      <c r="C22" s="43">
        <v>235449.97</v>
      </c>
      <c r="D22" s="45">
        <v>1546.8000000000002</v>
      </c>
      <c r="E22" s="43">
        <v>2527.6800000000003</v>
      </c>
      <c r="F22" s="45">
        <v>3054.37</v>
      </c>
      <c r="G22" s="45">
        <v>0</v>
      </c>
      <c r="H22" s="45">
        <v>64.15</v>
      </c>
      <c r="I22" s="45">
        <v>80.18</v>
      </c>
      <c r="J22" s="43">
        <v>18823.16999999999</v>
      </c>
      <c r="K22" s="45">
        <v>43630.56</v>
      </c>
      <c r="L22" s="73">
        <f t="shared" si="0"/>
        <v>305176.87999999995</v>
      </c>
    </row>
    <row r="23" spans="1:12" ht="12.75" thickBot="1">
      <c r="A23" s="17" t="s">
        <v>43</v>
      </c>
      <c r="B23" s="18" t="s">
        <v>44</v>
      </c>
      <c r="C23" s="43">
        <v>102599.72</v>
      </c>
      <c r="D23" s="45">
        <v>7055.0699999999915</v>
      </c>
      <c r="E23" s="43">
        <v>6022.319999999992</v>
      </c>
      <c r="F23" s="45">
        <v>2867.88</v>
      </c>
      <c r="G23" s="45">
        <v>738.39</v>
      </c>
      <c r="H23" s="45">
        <v>666.73</v>
      </c>
      <c r="I23" s="45">
        <v>833.4300000000001</v>
      </c>
      <c r="J23" s="43">
        <v>6862.55</v>
      </c>
      <c r="K23" s="45">
        <v>72.85999999999967</v>
      </c>
      <c r="L23" s="73">
        <f t="shared" si="0"/>
        <v>127718.94999999998</v>
      </c>
    </row>
    <row r="24" spans="1:12" ht="12.75" thickBot="1">
      <c r="A24" s="17" t="s">
        <v>45</v>
      </c>
      <c r="B24" s="18" t="s">
        <v>46</v>
      </c>
      <c r="C24" s="43">
        <v>40734.93</v>
      </c>
      <c r="D24" s="45">
        <v>2068.52</v>
      </c>
      <c r="E24" s="43">
        <v>2083.7500000000005</v>
      </c>
      <c r="F24" s="45">
        <v>1474.6</v>
      </c>
      <c r="G24" s="45">
        <v>0</v>
      </c>
      <c r="H24" s="45">
        <v>0</v>
      </c>
      <c r="I24" s="45">
        <v>0</v>
      </c>
      <c r="J24" s="43">
        <v>433.63000000000005</v>
      </c>
      <c r="K24" s="45">
        <v>0</v>
      </c>
      <c r="L24" s="73">
        <f t="shared" si="0"/>
        <v>46795.42999999999</v>
      </c>
    </row>
    <row r="25" spans="1:12" ht="12.75" thickBot="1">
      <c r="A25" s="17" t="s">
        <v>47</v>
      </c>
      <c r="B25" s="18" t="s">
        <v>48</v>
      </c>
      <c r="C25" s="43">
        <v>41517.47</v>
      </c>
      <c r="D25" s="45">
        <v>2820.390000000001</v>
      </c>
      <c r="E25" s="43">
        <v>2900.3499999999985</v>
      </c>
      <c r="F25" s="45">
        <v>0</v>
      </c>
      <c r="G25" s="45">
        <v>128.29</v>
      </c>
      <c r="H25" s="45">
        <v>128.29</v>
      </c>
      <c r="I25" s="45">
        <v>160.37</v>
      </c>
      <c r="J25" s="43">
        <v>3473.769999999999</v>
      </c>
      <c r="K25" s="45">
        <v>2680.98</v>
      </c>
      <c r="L25" s="73">
        <f t="shared" si="0"/>
        <v>53809.91</v>
      </c>
    </row>
    <row r="26" spans="1:12" ht="12.75" thickBot="1">
      <c r="A26" s="17" t="s">
        <v>49</v>
      </c>
      <c r="B26" s="18" t="s">
        <v>50</v>
      </c>
      <c r="C26" s="43">
        <v>28573.85</v>
      </c>
      <c r="D26" s="45">
        <v>235.91000000000003</v>
      </c>
      <c r="E26" s="43">
        <v>559.4200000000001</v>
      </c>
      <c r="F26" s="45">
        <v>659.98</v>
      </c>
      <c r="G26" s="45">
        <v>0</v>
      </c>
      <c r="H26" s="45">
        <v>0</v>
      </c>
      <c r="I26" s="45">
        <v>0</v>
      </c>
      <c r="J26" s="43">
        <v>1896.6799999999998</v>
      </c>
      <c r="K26" s="45">
        <v>4813.87</v>
      </c>
      <c r="L26" s="73">
        <f t="shared" si="0"/>
        <v>36739.71</v>
      </c>
    </row>
    <row r="27" spans="1:12" ht="12.75" thickBot="1">
      <c r="A27" s="17" t="s">
        <v>51</v>
      </c>
      <c r="B27" s="18" t="s">
        <v>52</v>
      </c>
      <c r="C27" s="43">
        <v>31618.22</v>
      </c>
      <c r="D27" s="43">
        <v>338.79999999999995</v>
      </c>
      <c r="E27" s="43">
        <v>644.5</v>
      </c>
      <c r="F27" s="43">
        <v>150.73</v>
      </c>
      <c r="G27" s="43">
        <v>0</v>
      </c>
      <c r="H27" s="43">
        <v>0</v>
      </c>
      <c r="I27" s="43">
        <v>0</v>
      </c>
      <c r="J27" s="43">
        <v>3968.1</v>
      </c>
      <c r="K27" s="43">
        <v>4426.2</v>
      </c>
      <c r="L27" s="73">
        <f t="shared" si="0"/>
        <v>41146.549999999996</v>
      </c>
    </row>
    <row r="28" spans="1:12" ht="12.75" thickBot="1">
      <c r="A28" s="17" t="s">
        <v>53</v>
      </c>
      <c r="B28" s="18" t="s">
        <v>54</v>
      </c>
      <c r="C28" s="43">
        <v>74321.92</v>
      </c>
      <c r="D28" s="45">
        <v>617.0500000000001</v>
      </c>
      <c r="E28" s="43">
        <v>806.3500000000001</v>
      </c>
      <c r="F28" s="45">
        <v>1879.1</v>
      </c>
      <c r="G28" s="45">
        <v>0</v>
      </c>
      <c r="H28" s="45">
        <v>0</v>
      </c>
      <c r="I28" s="45">
        <v>0</v>
      </c>
      <c r="J28" s="43">
        <v>2955.68</v>
      </c>
      <c r="K28" s="45">
        <v>13214.91</v>
      </c>
      <c r="L28" s="73">
        <f t="shared" si="0"/>
        <v>93795.01000000001</v>
      </c>
    </row>
    <row r="29" spans="1:12" ht="12.75" thickBot="1">
      <c r="A29" s="17" t="s">
        <v>55</v>
      </c>
      <c r="B29" s="18" t="s">
        <v>56</v>
      </c>
      <c r="C29" s="43">
        <v>150082.05</v>
      </c>
      <c r="D29" s="45">
        <v>8036.919999999996</v>
      </c>
      <c r="E29" s="43">
        <v>7659.689999999991</v>
      </c>
      <c r="F29" s="45">
        <v>2272.61</v>
      </c>
      <c r="G29" s="45">
        <v>305.3</v>
      </c>
      <c r="H29" s="45">
        <v>433.59</v>
      </c>
      <c r="I29" s="45">
        <v>541.98</v>
      </c>
      <c r="J29" s="43">
        <v>30190.869999999984</v>
      </c>
      <c r="K29" s="45">
        <v>47593.4</v>
      </c>
      <c r="L29" s="73">
        <f t="shared" si="0"/>
        <v>247116.40999999995</v>
      </c>
    </row>
    <row r="30" spans="1:12" ht="12.75" thickBot="1">
      <c r="A30" s="17" t="s">
        <v>57</v>
      </c>
      <c r="B30" s="18" t="s">
        <v>58</v>
      </c>
      <c r="C30" s="43">
        <v>202348.19</v>
      </c>
      <c r="D30" s="43">
        <v>7718.059999999984</v>
      </c>
      <c r="E30" s="43">
        <v>7603.8699999999935</v>
      </c>
      <c r="F30" s="45">
        <v>4423.54</v>
      </c>
      <c r="G30" s="45">
        <v>554.35</v>
      </c>
      <c r="H30" s="45">
        <v>428.34</v>
      </c>
      <c r="I30" s="45">
        <v>535.4599999999999</v>
      </c>
      <c r="J30" s="43">
        <v>25656.54</v>
      </c>
      <c r="K30" s="45">
        <v>29474.92</v>
      </c>
      <c r="L30" s="73">
        <f t="shared" si="0"/>
        <v>278743.27</v>
      </c>
    </row>
    <row r="31" spans="1:12" ht="12.75" thickBot="1">
      <c r="A31" s="17" t="s">
        <v>61</v>
      </c>
      <c r="B31" s="18" t="s">
        <v>62</v>
      </c>
      <c r="C31" s="43">
        <v>101894.39</v>
      </c>
      <c r="D31" s="45">
        <v>3016.1399999999994</v>
      </c>
      <c r="E31" s="43">
        <v>3762.340000000002</v>
      </c>
      <c r="F31" s="45">
        <v>461.83</v>
      </c>
      <c r="G31" s="45">
        <v>120.58</v>
      </c>
      <c r="H31" s="45">
        <v>120.58</v>
      </c>
      <c r="I31" s="45">
        <v>150.73</v>
      </c>
      <c r="J31" s="43">
        <v>7643.329999999999</v>
      </c>
      <c r="K31" s="45">
        <v>2916.85</v>
      </c>
      <c r="L31" s="73">
        <f t="shared" si="0"/>
        <v>120086.77</v>
      </c>
    </row>
    <row r="32" spans="1:12" ht="12.75" thickBot="1">
      <c r="A32" s="17" t="s">
        <v>63</v>
      </c>
      <c r="B32" s="18" t="s">
        <v>64</v>
      </c>
      <c r="C32" s="43">
        <v>57698.82</v>
      </c>
      <c r="D32" s="45">
        <v>5180.129999999995</v>
      </c>
      <c r="E32" s="43">
        <v>5263.179999999993</v>
      </c>
      <c r="F32" s="45">
        <v>1645.33</v>
      </c>
      <c r="G32" s="45">
        <v>0</v>
      </c>
      <c r="H32" s="45">
        <v>0</v>
      </c>
      <c r="I32" s="45">
        <v>0</v>
      </c>
      <c r="J32" s="43">
        <v>2155.9700000000003</v>
      </c>
      <c r="K32" s="45">
        <v>1369.92</v>
      </c>
      <c r="L32" s="73">
        <f t="shared" si="0"/>
        <v>73313.34999999999</v>
      </c>
    </row>
    <row r="33" spans="1:12" ht="12.75" thickBot="1">
      <c r="A33" s="17" t="s">
        <v>65</v>
      </c>
      <c r="B33" s="18" t="s">
        <v>66</v>
      </c>
      <c r="C33" s="43">
        <v>389981.28</v>
      </c>
      <c r="D33" s="45">
        <v>10019.400000000003</v>
      </c>
      <c r="E33" s="43">
        <v>10849.66999999998</v>
      </c>
      <c r="F33" s="45">
        <v>11048.57</v>
      </c>
      <c r="G33" s="45">
        <v>317.6</v>
      </c>
      <c r="H33" s="45">
        <v>635.2</v>
      </c>
      <c r="I33" s="45">
        <v>793.97</v>
      </c>
      <c r="J33" s="43">
        <v>248749.67000000106</v>
      </c>
      <c r="K33" s="45">
        <v>518062.59</v>
      </c>
      <c r="L33" s="73">
        <f t="shared" si="0"/>
        <v>1190457.950000001</v>
      </c>
    </row>
    <row r="34" spans="1:12" ht="12.75" thickBot="1">
      <c r="A34" s="17" t="s">
        <v>67</v>
      </c>
      <c r="B34" s="18" t="s">
        <v>68</v>
      </c>
      <c r="C34" s="43">
        <v>11079.26</v>
      </c>
      <c r="D34" s="45">
        <v>735.1799999999998</v>
      </c>
      <c r="E34" s="43">
        <v>189.37</v>
      </c>
      <c r="F34" s="45">
        <v>584.29</v>
      </c>
      <c r="G34" s="45">
        <v>0</v>
      </c>
      <c r="H34" s="45">
        <v>0</v>
      </c>
      <c r="I34" s="45">
        <v>0</v>
      </c>
      <c r="J34" s="43">
        <v>586.3</v>
      </c>
      <c r="K34" s="45">
        <v>1048.1</v>
      </c>
      <c r="L34" s="73">
        <f t="shared" si="0"/>
        <v>14222.5</v>
      </c>
    </row>
    <row r="35" spans="1:12" ht="12.75" thickBot="1">
      <c r="A35" s="17" t="s">
        <v>69</v>
      </c>
      <c r="B35" s="18" t="s">
        <v>70</v>
      </c>
      <c r="C35" s="43">
        <v>107692.57</v>
      </c>
      <c r="D35" s="45">
        <v>1809.7499999999989</v>
      </c>
      <c r="E35" s="43">
        <v>2323.0099999999993</v>
      </c>
      <c r="F35" s="45">
        <v>1349.09</v>
      </c>
      <c r="G35" s="45">
        <v>201.61</v>
      </c>
      <c r="H35" s="45">
        <v>68.73</v>
      </c>
      <c r="I35" s="45">
        <v>85.91</v>
      </c>
      <c r="J35" s="43">
        <v>23787.519999999993</v>
      </c>
      <c r="K35" s="45">
        <v>26563.83</v>
      </c>
      <c r="L35" s="73">
        <f t="shared" si="0"/>
        <v>163882.02000000005</v>
      </c>
    </row>
    <row r="36" spans="1:12" ht="12.75" thickBot="1">
      <c r="A36" s="17" t="s">
        <v>71</v>
      </c>
      <c r="B36" s="18" t="s">
        <v>72</v>
      </c>
      <c r="C36" s="43">
        <v>237961.71</v>
      </c>
      <c r="D36" s="45">
        <v>12334.090000000007</v>
      </c>
      <c r="E36" s="43">
        <v>12441.879999999986</v>
      </c>
      <c r="F36" s="45">
        <v>1812.1</v>
      </c>
      <c r="G36" s="45">
        <v>128.28</v>
      </c>
      <c r="H36" s="45">
        <v>248.86</v>
      </c>
      <c r="I36" s="45">
        <v>311.08000000000004</v>
      </c>
      <c r="J36" s="43">
        <v>11613.499999999995</v>
      </c>
      <c r="K36" s="45">
        <v>4670.92</v>
      </c>
      <c r="L36" s="73">
        <f t="shared" si="0"/>
        <v>281522.4199999999</v>
      </c>
    </row>
    <row r="37" spans="1:12" ht="12.75" thickBot="1">
      <c r="A37" s="17" t="s">
        <v>73</v>
      </c>
      <c r="B37" s="18" t="s">
        <v>74</v>
      </c>
      <c r="C37" s="43">
        <v>87370.23</v>
      </c>
      <c r="D37" s="45">
        <v>2397.3600000000015</v>
      </c>
      <c r="E37" s="43">
        <v>2375.419999999999</v>
      </c>
      <c r="F37" s="45">
        <v>3576.77</v>
      </c>
      <c r="G37" s="45">
        <v>248.87</v>
      </c>
      <c r="H37" s="45">
        <v>128.29</v>
      </c>
      <c r="I37" s="45">
        <v>160.37</v>
      </c>
      <c r="J37" s="43">
        <v>22336.34</v>
      </c>
      <c r="K37" s="45">
        <v>15001.04</v>
      </c>
      <c r="L37" s="73">
        <f t="shared" si="0"/>
        <v>133594.69</v>
      </c>
    </row>
    <row r="38" spans="1:12" ht="12.75" thickBot="1">
      <c r="A38" s="17" t="s">
        <v>75</v>
      </c>
      <c r="B38" s="18" t="s">
        <v>76</v>
      </c>
      <c r="C38" s="43">
        <v>61148.34</v>
      </c>
      <c r="D38" s="45">
        <v>3170.850000000001</v>
      </c>
      <c r="E38" s="43">
        <v>3456.3200000000024</v>
      </c>
      <c r="F38" s="45">
        <v>960.95</v>
      </c>
      <c r="G38" s="45">
        <v>0</v>
      </c>
      <c r="H38" s="45">
        <v>0</v>
      </c>
      <c r="I38" s="45">
        <v>0</v>
      </c>
      <c r="J38" s="43">
        <v>940.88</v>
      </c>
      <c r="K38" s="45">
        <v>0</v>
      </c>
      <c r="L38" s="73">
        <f t="shared" si="0"/>
        <v>69677.34</v>
      </c>
    </row>
    <row r="39" spans="1:12" ht="12.75" thickBot="1">
      <c r="A39" s="17" t="s">
        <v>77</v>
      </c>
      <c r="B39" s="18" t="s">
        <v>78</v>
      </c>
      <c r="C39" s="43">
        <v>102692.96</v>
      </c>
      <c r="D39" s="45">
        <v>3892.9399999999982</v>
      </c>
      <c r="E39" s="43">
        <v>4060.76</v>
      </c>
      <c r="F39" s="45">
        <v>1882.78</v>
      </c>
      <c r="G39" s="45">
        <v>128.29</v>
      </c>
      <c r="H39" s="45">
        <v>128.29</v>
      </c>
      <c r="I39" s="45">
        <v>160.37</v>
      </c>
      <c r="J39" s="43">
        <v>15069.870000000003</v>
      </c>
      <c r="K39" s="45">
        <v>10828.55</v>
      </c>
      <c r="L39" s="73">
        <f t="shared" si="0"/>
        <v>138844.81</v>
      </c>
    </row>
    <row r="40" spans="1:12" ht="12.75" thickBot="1">
      <c r="A40" s="17" t="s">
        <v>79</v>
      </c>
      <c r="B40" s="18" t="s">
        <v>80</v>
      </c>
      <c r="C40" s="43">
        <v>41864.29</v>
      </c>
      <c r="D40" s="45">
        <v>2319.4000000000015</v>
      </c>
      <c r="E40" s="43">
        <v>2822.920000000002</v>
      </c>
      <c r="F40" s="45">
        <v>827.41</v>
      </c>
      <c r="G40" s="45">
        <v>64.15</v>
      </c>
      <c r="H40" s="45">
        <v>0</v>
      </c>
      <c r="I40" s="45">
        <v>0</v>
      </c>
      <c r="J40" s="43">
        <v>1641.2500000000005</v>
      </c>
      <c r="K40" s="45">
        <v>0</v>
      </c>
      <c r="L40" s="73">
        <f t="shared" si="0"/>
        <v>49539.42000000001</v>
      </c>
    </row>
    <row r="41" spans="1:12" ht="12.75" thickBot="1">
      <c r="A41" s="17" t="s">
        <v>83</v>
      </c>
      <c r="B41" s="18" t="s">
        <v>84</v>
      </c>
      <c r="C41" s="43">
        <v>14301.92</v>
      </c>
      <c r="D41" s="45">
        <v>389.55999999999995</v>
      </c>
      <c r="E41" s="43">
        <v>381.88999999999993</v>
      </c>
      <c r="F41" s="45">
        <v>1142.41</v>
      </c>
      <c r="G41" s="45">
        <v>0</v>
      </c>
      <c r="H41" s="45">
        <v>0</v>
      </c>
      <c r="I41" s="45">
        <v>0</v>
      </c>
      <c r="J41" s="43">
        <v>1809.8200000000002</v>
      </c>
      <c r="K41" s="45">
        <v>0</v>
      </c>
      <c r="L41" s="73">
        <f t="shared" si="0"/>
        <v>18025.6</v>
      </c>
    </row>
    <row r="42" spans="1:12" ht="12.75" thickBot="1">
      <c r="A42" s="17" t="s">
        <v>85</v>
      </c>
      <c r="B42" s="18" t="s">
        <v>86</v>
      </c>
      <c r="C42" s="43">
        <v>13117.35</v>
      </c>
      <c r="D42" s="45">
        <v>401.81</v>
      </c>
      <c r="E42" s="43">
        <v>744.7200000000003</v>
      </c>
      <c r="F42" s="45">
        <v>0</v>
      </c>
      <c r="G42" s="45">
        <v>0</v>
      </c>
      <c r="H42" s="45">
        <v>0</v>
      </c>
      <c r="I42" s="45">
        <v>0</v>
      </c>
      <c r="J42" s="43">
        <v>26.41</v>
      </c>
      <c r="K42" s="45">
        <v>0</v>
      </c>
      <c r="L42" s="73">
        <f t="shared" si="0"/>
        <v>14290.29</v>
      </c>
    </row>
    <row r="43" spans="1:12" ht="12.75" thickBot="1">
      <c r="A43" s="17" t="s">
        <v>87</v>
      </c>
      <c r="B43" s="18" t="s">
        <v>88</v>
      </c>
      <c r="C43" s="43">
        <v>6017.18</v>
      </c>
      <c r="D43" s="45">
        <v>111.18000000000004</v>
      </c>
      <c r="E43" s="43">
        <v>247.43</v>
      </c>
      <c r="F43" s="45">
        <v>0</v>
      </c>
      <c r="G43" s="45">
        <v>0</v>
      </c>
      <c r="H43" s="45">
        <v>0</v>
      </c>
      <c r="I43" s="45">
        <v>0</v>
      </c>
      <c r="J43" s="43">
        <v>42.65</v>
      </c>
      <c r="K43" s="45">
        <v>0</v>
      </c>
      <c r="L43" s="73">
        <f t="shared" si="0"/>
        <v>6418.4400000000005</v>
      </c>
    </row>
    <row r="44" spans="1:12" ht="12.75" thickBot="1">
      <c r="A44" s="17" t="s">
        <v>89</v>
      </c>
      <c r="B44" s="18" t="s">
        <v>90</v>
      </c>
      <c r="C44" s="43">
        <v>245288</v>
      </c>
      <c r="D44" s="45">
        <v>4233.220000000001</v>
      </c>
      <c r="E44" s="43">
        <v>5105.969999999996</v>
      </c>
      <c r="F44" s="45">
        <v>9216.22</v>
      </c>
      <c r="G44" s="45">
        <v>0</v>
      </c>
      <c r="H44" s="45">
        <v>497.91</v>
      </c>
      <c r="I44" s="45">
        <v>622.4000000000001</v>
      </c>
      <c r="J44" s="43">
        <v>61352.31000000011</v>
      </c>
      <c r="K44" s="45">
        <v>177144.13</v>
      </c>
      <c r="L44" s="73">
        <f t="shared" si="0"/>
        <v>503460.16000000003</v>
      </c>
    </row>
    <row r="45" spans="1:12" ht="12.75" thickBot="1">
      <c r="A45" s="17" t="s">
        <v>91</v>
      </c>
      <c r="B45" s="18" t="s">
        <v>92</v>
      </c>
      <c r="C45" s="43">
        <v>314187.41</v>
      </c>
      <c r="D45" s="45">
        <v>9769.89999999998</v>
      </c>
      <c r="E45" s="43">
        <v>10629.529999999986</v>
      </c>
      <c r="F45" s="45">
        <v>5896.36</v>
      </c>
      <c r="G45" s="45">
        <v>128.29</v>
      </c>
      <c r="H45" s="45">
        <v>192.44</v>
      </c>
      <c r="I45" s="45">
        <v>240.55</v>
      </c>
      <c r="J45" s="43">
        <v>30472.61999999998</v>
      </c>
      <c r="K45" s="45">
        <v>44720.33</v>
      </c>
      <c r="L45" s="73">
        <f t="shared" si="0"/>
        <v>416237.4299999999</v>
      </c>
    </row>
    <row r="46" spans="1:12" ht="12.75" thickBot="1">
      <c r="A46" s="17" t="s">
        <v>93</v>
      </c>
      <c r="B46" s="18" t="s">
        <v>94</v>
      </c>
      <c r="C46" s="43">
        <v>339744.6</v>
      </c>
      <c r="D46" s="43">
        <v>8905.909999999996</v>
      </c>
      <c r="E46" s="43">
        <v>10829.989999999982</v>
      </c>
      <c r="F46" s="45">
        <v>6501.07</v>
      </c>
      <c r="G46" s="45">
        <v>0</v>
      </c>
      <c r="H46" s="45">
        <v>384.88</v>
      </c>
      <c r="I46" s="45">
        <v>481.1</v>
      </c>
      <c r="J46" s="43">
        <v>105522.53999999995</v>
      </c>
      <c r="K46" s="45">
        <v>144638.46</v>
      </c>
      <c r="L46" s="73">
        <f t="shared" si="0"/>
        <v>617008.5499999998</v>
      </c>
    </row>
    <row r="47" spans="1:12" ht="12.75" thickBot="1">
      <c r="A47" s="17" t="s">
        <v>95</v>
      </c>
      <c r="B47" s="18" t="s">
        <v>96</v>
      </c>
      <c r="C47" s="43">
        <v>15567.84</v>
      </c>
      <c r="D47" s="45">
        <v>119.4</v>
      </c>
      <c r="E47" s="43">
        <v>90.38000000000001</v>
      </c>
      <c r="F47" s="45">
        <v>0</v>
      </c>
      <c r="G47" s="45">
        <v>0</v>
      </c>
      <c r="H47" s="45">
        <v>0</v>
      </c>
      <c r="I47" s="45">
        <v>0</v>
      </c>
      <c r="J47" s="43">
        <v>662.73</v>
      </c>
      <c r="K47" s="45">
        <v>0</v>
      </c>
      <c r="L47" s="73">
        <f t="shared" si="0"/>
        <v>16440.35</v>
      </c>
    </row>
    <row r="48" spans="1:12" ht="12.75" thickBot="1">
      <c r="A48" s="17" t="s">
        <v>97</v>
      </c>
      <c r="B48" s="18" t="s">
        <v>98</v>
      </c>
      <c r="C48" s="43">
        <v>251622.25</v>
      </c>
      <c r="D48" s="45">
        <v>5010.74</v>
      </c>
      <c r="E48" s="43">
        <v>5271.149999999999</v>
      </c>
      <c r="F48" s="45">
        <v>7551.63</v>
      </c>
      <c r="G48" s="45">
        <v>68.73</v>
      </c>
      <c r="H48" s="45">
        <v>189.31</v>
      </c>
      <c r="I48" s="45">
        <v>236.64</v>
      </c>
      <c r="J48" s="43">
        <v>47244.100000000035</v>
      </c>
      <c r="K48" s="45">
        <v>208862.27</v>
      </c>
      <c r="L48" s="73">
        <f t="shared" si="0"/>
        <v>526056.8200000001</v>
      </c>
    </row>
    <row r="49" spans="1:12" ht="12.75" thickBot="1">
      <c r="A49" s="17" t="s">
        <v>99</v>
      </c>
      <c r="B49" s="18" t="s">
        <v>100</v>
      </c>
      <c r="C49" s="43">
        <v>127978.48</v>
      </c>
      <c r="D49" s="45">
        <v>1832.990000000001</v>
      </c>
      <c r="E49" s="43">
        <v>1855.0500000000009</v>
      </c>
      <c r="F49" s="45">
        <v>2819.2</v>
      </c>
      <c r="G49" s="45">
        <v>128.29</v>
      </c>
      <c r="H49" s="45">
        <v>128.29</v>
      </c>
      <c r="I49" s="45">
        <v>160.37</v>
      </c>
      <c r="J49" s="43">
        <v>45382.27000000001</v>
      </c>
      <c r="K49" s="45">
        <v>45194.11</v>
      </c>
      <c r="L49" s="73">
        <f t="shared" si="0"/>
        <v>225479.05000000002</v>
      </c>
    </row>
    <row r="50" spans="1:12" ht="12.75" thickBot="1">
      <c r="A50" s="17" t="s">
        <v>101</v>
      </c>
      <c r="B50" s="18" t="s">
        <v>102</v>
      </c>
      <c r="C50" s="43">
        <v>26863.11</v>
      </c>
      <c r="D50" s="43">
        <v>481.70000000000005</v>
      </c>
      <c r="E50" s="43">
        <v>395.50000000000006</v>
      </c>
      <c r="F50" s="45">
        <v>0</v>
      </c>
      <c r="G50" s="45">
        <v>241.34</v>
      </c>
      <c r="H50" s="45">
        <v>0</v>
      </c>
      <c r="I50" s="45">
        <v>0</v>
      </c>
      <c r="J50" s="43">
        <v>1366.39</v>
      </c>
      <c r="K50" s="45">
        <v>0</v>
      </c>
      <c r="L50" s="73">
        <f t="shared" si="0"/>
        <v>29348.04</v>
      </c>
    </row>
    <row r="51" spans="1:12" ht="12.75" thickBot="1">
      <c r="A51" s="21" t="s">
        <v>103</v>
      </c>
      <c r="B51" s="22" t="s">
        <v>104</v>
      </c>
      <c r="C51" s="44">
        <v>29748.21</v>
      </c>
      <c r="D51" s="43">
        <v>2265.899999999999</v>
      </c>
      <c r="E51" s="43">
        <v>1912.9500000000007</v>
      </c>
      <c r="F51" s="45">
        <v>481.1</v>
      </c>
      <c r="G51" s="45">
        <v>0</v>
      </c>
      <c r="H51" s="45">
        <v>0</v>
      </c>
      <c r="I51" s="45">
        <v>0</v>
      </c>
      <c r="J51" s="43">
        <v>7635.43</v>
      </c>
      <c r="K51" s="45">
        <v>2504.01</v>
      </c>
      <c r="L51" s="73">
        <f t="shared" si="0"/>
        <v>44547.600000000006</v>
      </c>
    </row>
    <row r="52" spans="1:12" ht="12.75" thickBot="1">
      <c r="A52" s="21" t="s">
        <v>105</v>
      </c>
      <c r="B52" s="22" t="s">
        <v>106</v>
      </c>
      <c r="C52" s="44">
        <v>5166.04</v>
      </c>
      <c r="D52" s="43">
        <v>297.86</v>
      </c>
      <c r="E52" s="43">
        <v>694.79</v>
      </c>
      <c r="F52" s="45">
        <v>0</v>
      </c>
      <c r="G52" s="45">
        <v>0</v>
      </c>
      <c r="H52" s="45">
        <v>0</v>
      </c>
      <c r="I52" s="45">
        <v>0</v>
      </c>
      <c r="J52" s="43">
        <v>196.78</v>
      </c>
      <c r="K52" s="45">
        <v>0</v>
      </c>
      <c r="L52" s="73">
        <f t="shared" si="0"/>
        <v>6355.469999999999</v>
      </c>
    </row>
    <row r="53" spans="1:12" ht="12.75" thickBot="1">
      <c r="A53" s="21" t="s">
        <v>107</v>
      </c>
      <c r="B53" s="22" t="s">
        <v>108</v>
      </c>
      <c r="C53" s="44">
        <v>12567.71</v>
      </c>
      <c r="D53" s="43">
        <v>748.7599999999999</v>
      </c>
      <c r="E53" s="43">
        <v>1393.1400000000003</v>
      </c>
      <c r="F53" s="43">
        <v>0</v>
      </c>
      <c r="G53" s="43">
        <v>0</v>
      </c>
      <c r="H53" s="43">
        <v>0</v>
      </c>
      <c r="I53" s="43">
        <v>0</v>
      </c>
      <c r="J53" s="43">
        <v>488.01000000000005</v>
      </c>
      <c r="K53" s="43">
        <v>0</v>
      </c>
      <c r="L53" s="73">
        <f t="shared" si="0"/>
        <v>15197.619999999999</v>
      </c>
    </row>
    <row r="54" spans="1:12" ht="12.75" thickBot="1">
      <c r="A54" s="21" t="s">
        <v>109</v>
      </c>
      <c r="B54" s="22" t="s">
        <v>110</v>
      </c>
      <c r="C54" s="44">
        <v>43923.58</v>
      </c>
      <c r="D54" s="45">
        <v>3692.8100000000013</v>
      </c>
      <c r="E54" s="43">
        <v>4308.960000000001</v>
      </c>
      <c r="F54" s="45">
        <v>3060.83</v>
      </c>
      <c r="G54" s="45">
        <v>326.77</v>
      </c>
      <c r="H54" s="45">
        <v>258.05</v>
      </c>
      <c r="I54" s="45">
        <v>322.53999999999996</v>
      </c>
      <c r="J54" s="43">
        <v>2182.34</v>
      </c>
      <c r="K54" s="45">
        <v>0</v>
      </c>
      <c r="L54" s="73">
        <f t="shared" si="0"/>
        <v>58075.88</v>
      </c>
    </row>
    <row r="55" spans="1:12" ht="12.75" thickBot="1">
      <c r="A55" s="21" t="s">
        <v>111</v>
      </c>
      <c r="B55" s="22" t="s">
        <v>112</v>
      </c>
      <c r="C55" s="44">
        <v>86198.18</v>
      </c>
      <c r="D55" s="45">
        <v>56.79999999999998</v>
      </c>
      <c r="E55" s="43">
        <v>182.28000000000003</v>
      </c>
      <c r="F55" s="45">
        <v>150.73</v>
      </c>
      <c r="G55" s="45">
        <v>0</v>
      </c>
      <c r="H55" s="45">
        <v>0</v>
      </c>
      <c r="I55" s="45">
        <v>0</v>
      </c>
      <c r="J55" s="43">
        <v>42.74</v>
      </c>
      <c r="K55" s="45">
        <v>1092.17</v>
      </c>
      <c r="L55" s="73">
        <f t="shared" si="0"/>
        <v>87722.9</v>
      </c>
    </row>
    <row r="56" spans="1:12" ht="12.75" thickBot="1">
      <c r="A56" s="23" t="s">
        <v>113</v>
      </c>
      <c r="B56" s="24" t="s">
        <v>114</v>
      </c>
      <c r="C56" s="44">
        <v>18018.26</v>
      </c>
      <c r="D56" s="45">
        <v>1459.989999999999</v>
      </c>
      <c r="E56" s="43">
        <v>1699.4400000000003</v>
      </c>
      <c r="F56" s="45">
        <v>0</v>
      </c>
      <c r="G56" s="45">
        <v>0</v>
      </c>
      <c r="H56" s="45">
        <v>0</v>
      </c>
      <c r="I56" s="45">
        <v>0</v>
      </c>
      <c r="J56" s="43">
        <v>232.41</v>
      </c>
      <c r="K56" s="45">
        <v>0</v>
      </c>
      <c r="L56" s="73">
        <f t="shared" si="0"/>
        <v>21410.099999999995</v>
      </c>
    </row>
    <row r="57" spans="1:12" ht="12.75" thickBot="1">
      <c r="A57" s="23" t="s">
        <v>115</v>
      </c>
      <c r="B57" s="25" t="s">
        <v>116</v>
      </c>
      <c r="C57" s="44">
        <v>26226.33</v>
      </c>
      <c r="D57" s="43">
        <v>308.33</v>
      </c>
      <c r="E57" s="43">
        <v>317.74999999999994</v>
      </c>
      <c r="F57" s="45">
        <v>515.46</v>
      </c>
      <c r="G57" s="45">
        <v>0</v>
      </c>
      <c r="H57" s="45">
        <v>0</v>
      </c>
      <c r="I57" s="45">
        <v>0</v>
      </c>
      <c r="J57" s="43">
        <v>620.24</v>
      </c>
      <c r="K57" s="45">
        <v>812.2</v>
      </c>
      <c r="L57" s="73">
        <f t="shared" si="0"/>
        <v>28800.310000000005</v>
      </c>
    </row>
    <row r="58" spans="1:12" ht="12.75" thickBot="1">
      <c r="A58" s="21" t="s">
        <v>117</v>
      </c>
      <c r="B58" s="22" t="s">
        <v>118</v>
      </c>
      <c r="C58" s="44">
        <v>11081.39</v>
      </c>
      <c r="D58" s="45">
        <v>372.89000000000004</v>
      </c>
      <c r="E58" s="43">
        <v>547.6899999999999</v>
      </c>
      <c r="F58" s="45">
        <v>0</v>
      </c>
      <c r="G58" s="45">
        <v>0</v>
      </c>
      <c r="H58" s="45">
        <v>0</v>
      </c>
      <c r="I58" s="45">
        <v>0</v>
      </c>
      <c r="J58" s="43">
        <v>1232.53</v>
      </c>
      <c r="K58" s="45">
        <v>0</v>
      </c>
      <c r="L58" s="73">
        <f t="shared" si="0"/>
        <v>13234.5</v>
      </c>
    </row>
    <row r="59" spans="1:12" ht="12.75" thickBot="1">
      <c r="A59" s="21" t="s">
        <v>119</v>
      </c>
      <c r="B59" s="22" t="s">
        <v>120</v>
      </c>
      <c r="C59" s="44">
        <v>35251.77</v>
      </c>
      <c r="D59" s="45">
        <v>117.48</v>
      </c>
      <c r="E59" s="43">
        <v>219.26000000000002</v>
      </c>
      <c r="F59" s="45">
        <v>0</v>
      </c>
      <c r="G59" s="45">
        <v>0</v>
      </c>
      <c r="H59" s="45">
        <v>0</v>
      </c>
      <c r="I59" s="45">
        <v>0</v>
      </c>
      <c r="J59" s="43">
        <v>577.9</v>
      </c>
      <c r="K59" s="45">
        <v>0</v>
      </c>
      <c r="L59" s="73">
        <f t="shared" si="0"/>
        <v>36166.41</v>
      </c>
    </row>
    <row r="60" spans="1:12" ht="12.75" thickBot="1">
      <c r="A60" s="21" t="s">
        <v>121</v>
      </c>
      <c r="B60" s="22" t="s">
        <v>122</v>
      </c>
      <c r="C60" s="44">
        <v>79122.19</v>
      </c>
      <c r="D60" s="45">
        <v>1401.8099999999997</v>
      </c>
      <c r="E60" s="43">
        <v>1469.8899999999996</v>
      </c>
      <c r="F60" s="45">
        <v>809.81</v>
      </c>
      <c r="G60" s="45">
        <v>0</v>
      </c>
      <c r="H60" s="45">
        <v>0</v>
      </c>
      <c r="I60" s="45">
        <v>0</v>
      </c>
      <c r="J60" s="43">
        <v>10172.459999999995</v>
      </c>
      <c r="K60" s="45">
        <v>8581.75</v>
      </c>
      <c r="L60" s="73">
        <f t="shared" si="0"/>
        <v>101557.90999999999</v>
      </c>
    </row>
    <row r="61" spans="1:12" ht="12.75" thickBot="1">
      <c r="A61" s="21" t="s">
        <v>123</v>
      </c>
      <c r="B61" s="22" t="s">
        <v>124</v>
      </c>
      <c r="C61" s="44">
        <v>3607.62</v>
      </c>
      <c r="D61" s="45">
        <v>56.919999999999995</v>
      </c>
      <c r="E61" s="43">
        <v>164.23000000000002</v>
      </c>
      <c r="F61" s="45">
        <v>150.73</v>
      </c>
      <c r="G61" s="45">
        <v>0</v>
      </c>
      <c r="H61" s="45">
        <v>0</v>
      </c>
      <c r="I61" s="45">
        <v>0</v>
      </c>
      <c r="J61" s="43">
        <v>856.56</v>
      </c>
      <c r="K61" s="45">
        <v>0</v>
      </c>
      <c r="L61" s="73">
        <f t="shared" si="0"/>
        <v>4836.0599999999995</v>
      </c>
    </row>
    <row r="62" spans="1:12" ht="12.75" thickBot="1">
      <c r="A62" s="21" t="s">
        <v>125</v>
      </c>
      <c r="B62" s="22" t="s">
        <v>126</v>
      </c>
      <c r="C62" s="44">
        <v>24114.96</v>
      </c>
      <c r="D62" s="45">
        <v>1919.3699999999994</v>
      </c>
      <c r="E62" s="43">
        <v>880.76</v>
      </c>
      <c r="F62" s="45">
        <v>160.37</v>
      </c>
      <c r="G62" s="45">
        <v>0</v>
      </c>
      <c r="H62" s="45">
        <v>0</v>
      </c>
      <c r="I62" s="45">
        <v>0</v>
      </c>
      <c r="J62" s="43">
        <v>197.7</v>
      </c>
      <c r="K62" s="45">
        <v>0</v>
      </c>
      <c r="L62" s="73">
        <f t="shared" si="0"/>
        <v>27273.159999999996</v>
      </c>
    </row>
    <row r="63" spans="1:12" ht="12.75" thickBot="1">
      <c r="A63" s="26" t="s">
        <v>127</v>
      </c>
      <c r="B63" s="27" t="s">
        <v>128</v>
      </c>
      <c r="C63" s="44">
        <v>25071.81</v>
      </c>
      <c r="D63" s="45">
        <v>2163.3999999999996</v>
      </c>
      <c r="E63" s="43">
        <v>2196.1200000000003</v>
      </c>
      <c r="F63" s="45">
        <v>454.43</v>
      </c>
      <c r="G63" s="45">
        <v>0</v>
      </c>
      <c r="H63" s="45">
        <v>0</v>
      </c>
      <c r="I63" s="45">
        <v>0</v>
      </c>
      <c r="J63" s="43">
        <v>2613.1600000000003</v>
      </c>
      <c r="K63" s="45">
        <v>0</v>
      </c>
      <c r="L63" s="73">
        <f t="shared" si="0"/>
        <v>32498.92</v>
      </c>
    </row>
    <row r="64" spans="1:12" ht="12.75" thickBot="1">
      <c r="A64" s="26" t="s">
        <v>129</v>
      </c>
      <c r="B64" s="25" t="s">
        <v>130</v>
      </c>
      <c r="C64" s="44">
        <v>20361.79</v>
      </c>
      <c r="D64" s="43">
        <v>643.2200000000003</v>
      </c>
      <c r="E64" s="43">
        <v>1084.5899999999995</v>
      </c>
      <c r="F64" s="45">
        <v>85.91</v>
      </c>
      <c r="G64" s="45">
        <v>128.29</v>
      </c>
      <c r="H64" s="45">
        <v>128.29</v>
      </c>
      <c r="I64" s="45">
        <v>160.37</v>
      </c>
      <c r="J64" s="43">
        <v>766.91</v>
      </c>
      <c r="K64" s="45">
        <v>0</v>
      </c>
      <c r="L64" s="73">
        <f t="shared" si="0"/>
        <v>23359.370000000003</v>
      </c>
    </row>
    <row r="65" spans="1:12" ht="12.75" thickBot="1">
      <c r="A65" s="28" t="s">
        <v>131</v>
      </c>
      <c r="B65" s="29" t="s">
        <v>132</v>
      </c>
      <c r="C65" s="44">
        <v>196755.46</v>
      </c>
      <c r="D65" s="45">
        <v>11444.010000000017</v>
      </c>
      <c r="E65" s="43">
        <v>12568.180000000017</v>
      </c>
      <c r="F65" s="45">
        <v>2382.16</v>
      </c>
      <c r="G65" s="45">
        <v>184.73</v>
      </c>
      <c r="H65" s="45">
        <v>241.33</v>
      </c>
      <c r="I65" s="45">
        <v>301.68</v>
      </c>
      <c r="J65" s="43">
        <v>13257.609999999979</v>
      </c>
      <c r="K65" s="45">
        <v>10049.86</v>
      </c>
      <c r="L65" s="73">
        <f t="shared" si="0"/>
        <v>247185.02000000002</v>
      </c>
    </row>
    <row r="66" spans="1:12" ht="12.75" thickBot="1">
      <c r="A66" s="30" t="s">
        <v>133</v>
      </c>
      <c r="B66" s="31" t="s">
        <v>134</v>
      </c>
      <c r="C66" s="45">
        <v>30054.53</v>
      </c>
      <c r="D66" s="45">
        <v>2094.69</v>
      </c>
      <c r="E66" s="43">
        <v>2205.7</v>
      </c>
      <c r="F66" s="45">
        <v>171.82</v>
      </c>
      <c r="G66" s="45">
        <v>0</v>
      </c>
      <c r="H66" s="45">
        <v>0</v>
      </c>
      <c r="I66" s="45">
        <v>0</v>
      </c>
      <c r="J66" s="43">
        <v>788.6</v>
      </c>
      <c r="K66" s="45">
        <v>0</v>
      </c>
      <c r="L66" s="73">
        <f t="shared" si="0"/>
        <v>35315.34</v>
      </c>
    </row>
    <row r="67" spans="1:12" ht="12.75" thickBot="1">
      <c r="A67" s="32" t="s">
        <v>135</v>
      </c>
      <c r="B67" s="24" t="s">
        <v>136</v>
      </c>
      <c r="C67" s="44">
        <v>86144.18</v>
      </c>
      <c r="D67" s="45">
        <v>5493.059999999997</v>
      </c>
      <c r="E67" s="43">
        <v>5134.979999999991</v>
      </c>
      <c r="F67" s="45">
        <v>1770.34</v>
      </c>
      <c r="G67" s="45">
        <v>0</v>
      </c>
      <c r="H67" s="45">
        <v>128.29</v>
      </c>
      <c r="I67" s="45">
        <v>160.37</v>
      </c>
      <c r="J67" s="43">
        <v>4160.270000000003</v>
      </c>
      <c r="K67" s="45">
        <v>22865.46</v>
      </c>
      <c r="L67" s="73">
        <f t="shared" si="0"/>
        <v>125856.94999999998</v>
      </c>
    </row>
    <row r="68" spans="1:12" ht="12.75" thickBot="1">
      <c r="A68" s="33" t="s">
        <v>137</v>
      </c>
      <c r="B68" s="22" t="s">
        <v>138</v>
      </c>
      <c r="C68" s="44">
        <v>18178.22</v>
      </c>
      <c r="D68" s="45">
        <v>793.7500000000003</v>
      </c>
      <c r="E68" s="43">
        <v>857.2500000000001</v>
      </c>
      <c r="F68" s="45">
        <v>160.37</v>
      </c>
      <c r="G68" s="45">
        <v>0</v>
      </c>
      <c r="H68" s="45">
        <v>0</v>
      </c>
      <c r="I68" s="45">
        <v>0</v>
      </c>
      <c r="J68" s="43">
        <v>4436.679999999998</v>
      </c>
      <c r="K68" s="45">
        <v>9030.49</v>
      </c>
      <c r="L68" s="73">
        <f t="shared" si="0"/>
        <v>33456.759999999995</v>
      </c>
    </row>
    <row r="69" spans="1:12" ht="12.75" thickBot="1">
      <c r="A69" s="33" t="s">
        <v>139</v>
      </c>
      <c r="B69" s="22" t="s">
        <v>140</v>
      </c>
      <c r="C69" s="44">
        <v>1310.12</v>
      </c>
      <c r="D69" s="45">
        <v>236.12</v>
      </c>
      <c r="E69" s="43">
        <v>344.73</v>
      </c>
      <c r="F69" s="45">
        <v>160.37</v>
      </c>
      <c r="G69" s="45">
        <v>0</v>
      </c>
      <c r="H69" s="45">
        <v>0</v>
      </c>
      <c r="I69" s="45">
        <v>0</v>
      </c>
      <c r="J69" s="43">
        <v>0</v>
      </c>
      <c r="K69" s="45">
        <v>0</v>
      </c>
      <c r="L69" s="73">
        <f t="shared" si="0"/>
        <v>2051.3399999999997</v>
      </c>
    </row>
    <row r="70" spans="1:12" ht="12.75" thickBot="1">
      <c r="A70" s="36" t="s">
        <v>141</v>
      </c>
      <c r="B70" s="37" t="s">
        <v>142</v>
      </c>
      <c r="C70" s="44">
        <v>2661.79</v>
      </c>
      <c r="D70" s="45">
        <v>230.52</v>
      </c>
      <c r="E70" s="43">
        <v>238.27</v>
      </c>
      <c r="F70" s="45">
        <v>0</v>
      </c>
      <c r="G70" s="45">
        <v>0</v>
      </c>
      <c r="H70" s="45">
        <v>0</v>
      </c>
      <c r="I70" s="45">
        <v>0</v>
      </c>
      <c r="J70" s="43">
        <v>0</v>
      </c>
      <c r="K70" s="45">
        <v>0</v>
      </c>
      <c r="L70" s="73">
        <f>C70+D70+F70+G70+I70+J70+K70+E70+H70</f>
        <v>3130.58</v>
      </c>
    </row>
    <row r="71" spans="1:12" ht="12.75" thickBot="1">
      <c r="A71" s="36" t="s">
        <v>145</v>
      </c>
      <c r="B71" s="38" t="s">
        <v>146</v>
      </c>
      <c r="C71" s="44">
        <v>23457.13</v>
      </c>
      <c r="D71" s="45">
        <v>508.81999999999994</v>
      </c>
      <c r="E71" s="43">
        <v>252.77</v>
      </c>
      <c r="F71" s="45">
        <v>0</v>
      </c>
      <c r="G71" s="45">
        <v>0</v>
      </c>
      <c r="H71" s="45">
        <v>0</v>
      </c>
      <c r="I71" s="45">
        <v>0</v>
      </c>
      <c r="J71" s="43">
        <v>469.29</v>
      </c>
      <c r="K71" s="45">
        <v>0</v>
      </c>
      <c r="L71" s="73">
        <f>C71+D71+F71+G71+I71+J71+K71+E71+H71</f>
        <v>24688.010000000002</v>
      </c>
    </row>
    <row r="72" spans="1:12" ht="12.75" thickBot="1">
      <c r="A72" s="36" t="s">
        <v>157</v>
      </c>
      <c r="B72" s="38" t="s">
        <v>174</v>
      </c>
      <c r="C72" s="63">
        <v>14061.56</v>
      </c>
      <c r="D72" s="74">
        <v>466.4</v>
      </c>
      <c r="E72" s="43">
        <v>724.4300000000004</v>
      </c>
      <c r="F72" s="75">
        <v>0</v>
      </c>
      <c r="G72" s="76">
        <v>0</v>
      </c>
      <c r="H72" s="76">
        <v>0</v>
      </c>
      <c r="I72" s="76">
        <v>0</v>
      </c>
      <c r="J72" s="77">
        <v>203.05</v>
      </c>
      <c r="K72" s="75">
        <v>0</v>
      </c>
      <c r="L72" s="73">
        <f>C72+D72+F72+G72+I72+J72+K72+E72+H72</f>
        <v>15455.439999999999</v>
      </c>
    </row>
    <row r="73" spans="1:12" ht="12.75" thickBot="1">
      <c r="A73" s="39"/>
      <c r="B73" s="39" t="s">
        <v>147</v>
      </c>
      <c r="C73" s="64">
        <v>7258042.709999999</v>
      </c>
      <c r="D73" s="78">
        <v>204816.81</v>
      </c>
      <c r="E73" s="43">
        <v>222440</v>
      </c>
      <c r="F73" s="79">
        <v>156620.73</v>
      </c>
      <c r="G73" s="79">
        <v>6596.95</v>
      </c>
      <c r="H73" s="79">
        <f>SUM(H5:H72)</f>
        <v>7819.999999999999</v>
      </c>
      <c r="I73" s="79">
        <v>9780.28</v>
      </c>
      <c r="J73" s="80">
        <v>1478044.89</v>
      </c>
      <c r="K73" s="81">
        <v>2644885.59</v>
      </c>
      <c r="L73" s="82">
        <f>C73+D73+F73+G73+I73+J73+K73+E73+H73</f>
        <v>11989047.959999999</v>
      </c>
    </row>
    <row r="74" spans="4:12" ht="12">
      <c r="D74" s="1"/>
      <c r="E74" s="1"/>
      <c r="J74" s="2"/>
      <c r="L74" s="83"/>
    </row>
    <row r="75" ht="12">
      <c r="L75" s="84"/>
    </row>
    <row r="76" ht="12">
      <c r="L76" s="83"/>
    </row>
  </sheetData>
  <mergeCells count="1">
    <mergeCell ref="D3:L3"/>
  </mergeCells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J9" sqref="J9"/>
    </sheetView>
  </sheetViews>
  <sheetFormatPr defaultColWidth="9.140625" defaultRowHeight="12.75"/>
  <cols>
    <col min="1" max="1" width="4.7109375" style="1" customWidth="1"/>
    <col min="2" max="2" width="21.7109375" style="1" customWidth="1"/>
    <col min="3" max="3" width="12.140625" style="2" customWidth="1"/>
    <col min="4" max="4" width="11.28125" style="69" customWidth="1"/>
    <col min="5" max="5" width="10.57421875" style="69" customWidth="1"/>
    <col min="6" max="7" width="11.57421875" style="69" customWidth="1"/>
    <col min="8" max="8" width="11.7109375" style="69" customWidth="1"/>
    <col min="9" max="9" width="11.8515625" style="69" customWidth="1"/>
    <col min="10" max="10" width="12.7109375" style="70" customWidth="1"/>
    <col min="11" max="12" width="11.7109375" style="2" bestFit="1" customWidth="1"/>
    <col min="13" max="13" width="14.140625" style="2" customWidth="1"/>
    <col min="14" max="15" width="9.140625" style="2" customWidth="1"/>
    <col min="16" max="16384" width="9.140625" style="1" customWidth="1"/>
  </cols>
  <sheetData>
    <row r="2" spans="1:9" ht="12.75" thickBot="1">
      <c r="A2" s="1" t="s">
        <v>0</v>
      </c>
      <c r="E2" s="70" t="s">
        <v>177</v>
      </c>
      <c r="F2" s="70"/>
      <c r="G2" s="70"/>
      <c r="H2" s="70"/>
      <c r="I2" s="70"/>
    </row>
    <row r="3" spans="1:10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5"/>
      <c r="I3" s="115"/>
      <c r="J3" s="116"/>
    </row>
    <row r="4" spans="1:15" s="72" customFormat="1" ht="73.5" customHeight="1" thickBot="1">
      <c r="A4" s="9"/>
      <c r="B4" s="10"/>
      <c r="C4" s="62" t="s">
        <v>178</v>
      </c>
      <c r="D4" s="62" t="s">
        <v>179</v>
      </c>
      <c r="E4" s="93" t="s">
        <v>180</v>
      </c>
      <c r="F4" s="93" t="s">
        <v>181</v>
      </c>
      <c r="G4" s="93" t="s">
        <v>182</v>
      </c>
      <c r="H4" s="62" t="s">
        <v>183</v>
      </c>
      <c r="I4" s="62" t="s">
        <v>184</v>
      </c>
      <c r="J4" s="62" t="s">
        <v>185</v>
      </c>
      <c r="K4" s="71"/>
      <c r="L4" s="71"/>
      <c r="M4" s="71"/>
      <c r="N4" s="71"/>
      <c r="O4" s="71"/>
    </row>
    <row r="5" spans="1:10" ht="12.75" thickBot="1">
      <c r="A5" s="13" t="s">
        <v>3</v>
      </c>
      <c r="B5" s="14" t="s">
        <v>4</v>
      </c>
      <c r="C5" s="47">
        <v>18746.6</v>
      </c>
      <c r="D5" s="47">
        <v>435.03999999999996</v>
      </c>
      <c r="E5" s="91">
        <v>0</v>
      </c>
      <c r="F5" s="91">
        <v>0</v>
      </c>
      <c r="G5" s="91">
        <v>0</v>
      </c>
      <c r="H5" s="47">
        <v>2700.61</v>
      </c>
      <c r="I5" s="91">
        <v>1861.1</v>
      </c>
      <c r="J5" s="92">
        <f>C5+D5+E5+F5+G5+H5+I5</f>
        <v>23743.35</v>
      </c>
    </row>
    <row r="6" spans="1:10" ht="12.75" thickBot="1">
      <c r="A6" s="17" t="s">
        <v>7</v>
      </c>
      <c r="B6" s="18" t="s">
        <v>8</v>
      </c>
      <c r="C6" s="43">
        <v>48860.48</v>
      </c>
      <c r="D6" s="43">
        <v>2250.21</v>
      </c>
      <c r="E6" s="45">
        <v>150.73</v>
      </c>
      <c r="F6" s="45">
        <v>0</v>
      </c>
      <c r="G6" s="45">
        <v>0</v>
      </c>
      <c r="H6" s="43">
        <v>3622.52</v>
      </c>
      <c r="I6" s="45">
        <v>6951.08</v>
      </c>
      <c r="J6" s="73">
        <f>C6+D6+E6+F6+G6+H6+I6</f>
        <v>61835.020000000004</v>
      </c>
    </row>
    <row r="7" spans="1:10" ht="12.75" thickBot="1">
      <c r="A7" s="17" t="s">
        <v>9</v>
      </c>
      <c r="B7" s="18" t="s">
        <v>10</v>
      </c>
      <c r="C7" s="43">
        <v>24870</v>
      </c>
      <c r="D7" s="43">
        <v>1308.03</v>
      </c>
      <c r="E7" s="45">
        <v>471.47</v>
      </c>
      <c r="F7" s="45">
        <v>0</v>
      </c>
      <c r="G7" s="45">
        <v>0</v>
      </c>
      <c r="H7" s="43">
        <v>339.35</v>
      </c>
      <c r="I7" s="45">
        <v>0</v>
      </c>
      <c r="J7" s="73">
        <f aca="true" t="shared" si="0" ref="J7:J70">C7+D7+E7+F7+G7+H7+I7</f>
        <v>26988.85</v>
      </c>
    </row>
    <row r="8" spans="1:10" ht="12.75" thickBot="1">
      <c r="A8" s="17" t="s">
        <v>11</v>
      </c>
      <c r="B8" s="18" t="s">
        <v>12</v>
      </c>
      <c r="C8" s="43">
        <v>387195.57</v>
      </c>
      <c r="D8" s="43">
        <v>11828.329999999996</v>
      </c>
      <c r="E8" s="45">
        <v>11965.11</v>
      </c>
      <c r="F8" s="45">
        <v>618.32</v>
      </c>
      <c r="G8" s="45">
        <v>772.9300000000001</v>
      </c>
      <c r="H8" s="43">
        <v>46159.06</v>
      </c>
      <c r="I8" s="45">
        <v>20972.95</v>
      </c>
      <c r="J8" s="73">
        <f t="shared" si="0"/>
        <v>479512.27</v>
      </c>
    </row>
    <row r="9" spans="1:10" ht="12.75" thickBot="1">
      <c r="A9" s="17" t="s">
        <v>13</v>
      </c>
      <c r="B9" s="18" t="s">
        <v>14</v>
      </c>
      <c r="C9" s="43">
        <v>9818.7</v>
      </c>
      <c r="D9" s="43">
        <v>182.98999999999998</v>
      </c>
      <c r="E9" s="45">
        <v>160.37</v>
      </c>
      <c r="F9" s="45">
        <v>0</v>
      </c>
      <c r="G9" s="45">
        <v>0</v>
      </c>
      <c r="H9" s="43">
        <v>9411.08</v>
      </c>
      <c r="I9" s="45">
        <v>1985.88</v>
      </c>
      <c r="J9" s="73">
        <f t="shared" si="0"/>
        <v>21559.02</v>
      </c>
    </row>
    <row r="10" spans="1:10" ht="12.75" thickBot="1">
      <c r="A10" s="17" t="s">
        <v>15</v>
      </c>
      <c r="B10" s="18" t="s">
        <v>16</v>
      </c>
      <c r="C10" s="43">
        <v>28154.55</v>
      </c>
      <c r="D10" s="43">
        <v>635.2499999999999</v>
      </c>
      <c r="E10" s="45">
        <v>0</v>
      </c>
      <c r="F10" s="45">
        <v>0</v>
      </c>
      <c r="G10" s="45">
        <v>0</v>
      </c>
      <c r="H10" s="43">
        <v>1434.97</v>
      </c>
      <c r="I10" s="45">
        <v>0</v>
      </c>
      <c r="J10" s="73">
        <f t="shared" si="0"/>
        <v>30224.77</v>
      </c>
    </row>
    <row r="11" spans="1:10" ht="12.75" thickBot="1">
      <c r="A11" s="17" t="s">
        <v>17</v>
      </c>
      <c r="B11" s="18" t="s">
        <v>18</v>
      </c>
      <c r="C11" s="43">
        <v>34678.74</v>
      </c>
      <c r="D11" s="43">
        <v>81.96</v>
      </c>
      <c r="E11" s="45">
        <v>0</v>
      </c>
      <c r="F11" s="45">
        <v>0</v>
      </c>
      <c r="G11" s="45">
        <v>0</v>
      </c>
      <c r="H11" s="43">
        <v>856.77</v>
      </c>
      <c r="I11" s="45">
        <v>0</v>
      </c>
      <c r="J11" s="73">
        <f t="shared" si="0"/>
        <v>35617.469999999994</v>
      </c>
    </row>
    <row r="12" spans="1:10" ht="12.75" thickBot="1">
      <c r="A12" s="17" t="s">
        <v>19</v>
      </c>
      <c r="B12" s="18" t="s">
        <v>20</v>
      </c>
      <c r="C12" s="43">
        <v>23317.42</v>
      </c>
      <c r="D12" s="43">
        <v>146.66</v>
      </c>
      <c r="E12" s="45">
        <v>333.52</v>
      </c>
      <c r="F12" s="45">
        <v>0</v>
      </c>
      <c r="G12" s="45">
        <v>0</v>
      </c>
      <c r="H12" s="43">
        <v>7024.99</v>
      </c>
      <c r="I12" s="45">
        <v>0</v>
      </c>
      <c r="J12" s="73">
        <f t="shared" si="0"/>
        <v>30822.589999999997</v>
      </c>
    </row>
    <row r="13" spans="1:10" ht="12.75" thickBot="1">
      <c r="A13" s="17" t="s">
        <v>21</v>
      </c>
      <c r="B13" s="18" t="s">
        <v>22</v>
      </c>
      <c r="C13" s="43">
        <v>26588.54</v>
      </c>
      <c r="D13" s="43">
        <v>35.09</v>
      </c>
      <c r="E13" s="45">
        <v>942.92</v>
      </c>
      <c r="F13" s="45">
        <v>0</v>
      </c>
      <c r="G13" s="45">
        <v>0</v>
      </c>
      <c r="H13" s="43">
        <v>699.14</v>
      </c>
      <c r="I13" s="45">
        <v>0</v>
      </c>
      <c r="J13" s="73">
        <f t="shared" si="0"/>
        <v>28265.69</v>
      </c>
    </row>
    <row r="14" spans="1:10" ht="12.75" thickBot="1">
      <c r="A14" s="17" t="s">
        <v>23</v>
      </c>
      <c r="B14" s="18" t="s">
        <v>24</v>
      </c>
      <c r="C14" s="43">
        <v>116626.53</v>
      </c>
      <c r="D14" s="43">
        <v>932.0700000000007</v>
      </c>
      <c r="E14" s="45">
        <v>622.75</v>
      </c>
      <c r="F14" s="45">
        <v>0</v>
      </c>
      <c r="G14" s="45">
        <v>0</v>
      </c>
      <c r="H14" s="43">
        <v>45274.71</v>
      </c>
      <c r="I14" s="45">
        <v>71012.03</v>
      </c>
      <c r="J14" s="73">
        <f t="shared" si="0"/>
        <v>234468.09</v>
      </c>
    </row>
    <row r="15" spans="1:10" ht="12.75" thickBot="1">
      <c r="A15" s="17" t="s">
        <v>25</v>
      </c>
      <c r="B15" s="18" t="s">
        <v>26</v>
      </c>
      <c r="C15" s="43">
        <v>60058.13</v>
      </c>
      <c r="D15" s="43">
        <v>816.8799999999998</v>
      </c>
      <c r="E15" s="45">
        <v>0</v>
      </c>
      <c r="F15" s="45">
        <v>0</v>
      </c>
      <c r="G15" s="45">
        <v>0</v>
      </c>
      <c r="H15" s="43">
        <v>4363.91</v>
      </c>
      <c r="I15" s="45">
        <v>0</v>
      </c>
      <c r="J15" s="73">
        <f t="shared" si="0"/>
        <v>65238.92</v>
      </c>
    </row>
    <row r="16" spans="1:10" ht="12.75" thickBot="1">
      <c r="A16" s="17" t="s">
        <v>27</v>
      </c>
      <c r="B16" s="18" t="s">
        <v>28</v>
      </c>
      <c r="C16" s="43">
        <v>13158.43</v>
      </c>
      <c r="D16" s="43">
        <v>139.29999999999998</v>
      </c>
      <c r="E16" s="45">
        <v>341.55</v>
      </c>
      <c r="F16" s="45">
        <v>0</v>
      </c>
      <c r="G16" s="45">
        <v>0</v>
      </c>
      <c r="H16" s="43">
        <v>5254.92</v>
      </c>
      <c r="I16" s="45">
        <v>5149.78</v>
      </c>
      <c r="J16" s="73">
        <f t="shared" si="0"/>
        <v>24043.979999999996</v>
      </c>
    </row>
    <row r="17" spans="1:10" ht="12.75" thickBot="1">
      <c r="A17" s="17" t="s">
        <v>29</v>
      </c>
      <c r="B17" s="18" t="s">
        <v>30</v>
      </c>
      <c r="C17" s="43">
        <v>103721.94</v>
      </c>
      <c r="D17" s="43">
        <v>4047.8499999999995</v>
      </c>
      <c r="E17" s="45">
        <v>1106.44</v>
      </c>
      <c r="F17" s="45">
        <v>113.04</v>
      </c>
      <c r="G17" s="45">
        <v>141.31</v>
      </c>
      <c r="H17" s="43">
        <v>3944.48</v>
      </c>
      <c r="I17" s="45">
        <v>14427.21</v>
      </c>
      <c r="J17" s="73">
        <f t="shared" si="0"/>
        <v>127502.26999999999</v>
      </c>
    </row>
    <row r="18" spans="1:10" ht="12.75" thickBot="1">
      <c r="A18" s="17" t="s">
        <v>31</v>
      </c>
      <c r="B18" s="18" t="s">
        <v>32</v>
      </c>
      <c r="C18" s="43">
        <v>54109.55</v>
      </c>
      <c r="D18" s="43">
        <v>423.22999999999996</v>
      </c>
      <c r="E18" s="43">
        <v>2007.07</v>
      </c>
      <c r="F18" s="43">
        <v>0</v>
      </c>
      <c r="G18" s="43">
        <v>0</v>
      </c>
      <c r="H18" s="43">
        <v>3264.28</v>
      </c>
      <c r="I18" s="43">
        <v>8743.88</v>
      </c>
      <c r="J18" s="73">
        <f t="shared" si="0"/>
        <v>68548.01000000001</v>
      </c>
    </row>
    <row r="19" spans="1:10" ht="12.75" thickBot="1">
      <c r="A19" s="17" t="s">
        <v>35</v>
      </c>
      <c r="B19" s="18" t="s">
        <v>36</v>
      </c>
      <c r="C19" s="43">
        <v>174643.94</v>
      </c>
      <c r="D19" s="43">
        <v>466.05999999999995</v>
      </c>
      <c r="E19" s="45">
        <v>406.62</v>
      </c>
      <c r="F19" s="45">
        <v>0</v>
      </c>
      <c r="G19" s="45">
        <v>0</v>
      </c>
      <c r="H19" s="43">
        <v>18226.38</v>
      </c>
      <c r="I19" s="45">
        <v>33201.43</v>
      </c>
      <c r="J19" s="73">
        <f t="shared" si="0"/>
        <v>226944.43</v>
      </c>
    </row>
    <row r="20" spans="1:10" ht="12.75" thickBot="1">
      <c r="A20" s="17" t="s">
        <v>37</v>
      </c>
      <c r="B20" s="18" t="s">
        <v>38</v>
      </c>
      <c r="C20" s="43">
        <v>181319.35</v>
      </c>
      <c r="D20" s="43">
        <v>2401.6899999999982</v>
      </c>
      <c r="E20" s="45">
        <v>3840.83</v>
      </c>
      <c r="F20" s="45">
        <v>0</v>
      </c>
      <c r="G20" s="45">
        <v>0</v>
      </c>
      <c r="H20" s="43">
        <v>23076.94</v>
      </c>
      <c r="I20" s="45">
        <v>59765.51</v>
      </c>
      <c r="J20" s="73">
        <f t="shared" si="0"/>
        <v>270404.32</v>
      </c>
    </row>
    <row r="21" spans="1:10" ht="12.75" thickBot="1">
      <c r="A21" s="17" t="s">
        <v>39</v>
      </c>
      <c r="B21" s="18" t="s">
        <v>40</v>
      </c>
      <c r="C21" s="43">
        <v>1706512.52</v>
      </c>
      <c r="D21" s="43">
        <f>33692.89+3.5</f>
        <v>33696.39</v>
      </c>
      <c r="E21" s="45">
        <v>55873.39</v>
      </c>
      <c r="F21" s="45">
        <f>2328.69+4.12</f>
        <v>2332.81</v>
      </c>
      <c r="G21" s="45">
        <v>2910.9099999999994</v>
      </c>
      <c r="H21" s="43">
        <v>581900.64</v>
      </c>
      <c r="I21" s="45">
        <v>883678.29</v>
      </c>
      <c r="J21" s="73">
        <f t="shared" si="0"/>
        <v>3266904.9499999997</v>
      </c>
    </row>
    <row r="22" spans="1:10" ht="12.75" thickBot="1">
      <c r="A22" s="17" t="s">
        <v>41</v>
      </c>
      <c r="B22" s="18" t="s">
        <v>42</v>
      </c>
      <c r="C22" s="43">
        <v>228223.14</v>
      </c>
      <c r="D22" s="43">
        <v>1953.08</v>
      </c>
      <c r="E22" s="45">
        <v>3043.17</v>
      </c>
      <c r="F22" s="45">
        <v>0</v>
      </c>
      <c r="G22" s="45">
        <v>0</v>
      </c>
      <c r="H22" s="43">
        <v>9591.85</v>
      </c>
      <c r="I22" s="45">
        <v>37171.88</v>
      </c>
      <c r="J22" s="73">
        <f t="shared" si="0"/>
        <v>279983.12</v>
      </c>
    </row>
    <row r="23" spans="1:10" ht="12.75" thickBot="1">
      <c r="A23" s="17" t="s">
        <v>43</v>
      </c>
      <c r="B23" s="18" t="s">
        <v>44</v>
      </c>
      <c r="C23" s="43">
        <v>96516.15</v>
      </c>
      <c r="D23" s="43">
        <v>6260.3299999999945</v>
      </c>
      <c r="E23" s="45">
        <v>1414.54</v>
      </c>
      <c r="F23" s="45">
        <v>473.78999999999996</v>
      </c>
      <c r="G23" s="45">
        <v>592.24</v>
      </c>
      <c r="H23" s="43">
        <v>9326.07</v>
      </c>
      <c r="I23" s="45">
        <v>4768.12</v>
      </c>
      <c r="J23" s="73">
        <f t="shared" si="0"/>
        <v>119351.23999999996</v>
      </c>
    </row>
    <row r="24" spans="1:10" ht="12.75" thickBot="1">
      <c r="A24" s="17" t="s">
        <v>45</v>
      </c>
      <c r="B24" s="18" t="s">
        <v>46</v>
      </c>
      <c r="C24" s="43">
        <v>37649.65</v>
      </c>
      <c r="D24" s="43">
        <v>2092.769999999999</v>
      </c>
      <c r="E24" s="45">
        <v>1468.87</v>
      </c>
      <c r="F24" s="45">
        <v>0</v>
      </c>
      <c r="G24" s="45">
        <v>0</v>
      </c>
      <c r="H24" s="43">
        <v>1073.81</v>
      </c>
      <c r="I24" s="45">
        <v>0</v>
      </c>
      <c r="J24" s="73">
        <f t="shared" si="0"/>
        <v>42285.1</v>
      </c>
    </row>
    <row r="25" spans="1:10" ht="12.75" thickBot="1">
      <c r="A25" s="17" t="s">
        <v>47</v>
      </c>
      <c r="B25" s="18" t="s">
        <v>48</v>
      </c>
      <c r="C25" s="43">
        <v>40836.13</v>
      </c>
      <c r="D25" s="43">
        <v>2200.759999999998</v>
      </c>
      <c r="E25" s="45">
        <v>150.73</v>
      </c>
      <c r="F25" s="45">
        <v>128.29</v>
      </c>
      <c r="G25" s="45">
        <v>160.37</v>
      </c>
      <c r="H25" s="43">
        <v>1065.74</v>
      </c>
      <c r="I25" s="45">
        <v>4276.61</v>
      </c>
      <c r="J25" s="73">
        <f t="shared" si="0"/>
        <v>48818.63</v>
      </c>
    </row>
    <row r="26" spans="1:10" ht="12.75" thickBot="1">
      <c r="A26" s="17" t="s">
        <v>49</v>
      </c>
      <c r="B26" s="18" t="s">
        <v>50</v>
      </c>
      <c r="C26" s="43">
        <v>27721.28</v>
      </c>
      <c r="D26" s="43">
        <v>152.41000000000003</v>
      </c>
      <c r="E26" s="45">
        <v>553.45</v>
      </c>
      <c r="F26" s="45">
        <v>114.55</v>
      </c>
      <c r="G26" s="45">
        <v>143.18</v>
      </c>
      <c r="H26" s="43">
        <v>1459.22</v>
      </c>
      <c r="I26" s="45">
        <v>1928.47</v>
      </c>
      <c r="J26" s="73">
        <f t="shared" si="0"/>
        <v>32072.56</v>
      </c>
    </row>
    <row r="27" spans="1:10" ht="12.75" thickBot="1">
      <c r="A27" s="17" t="s">
        <v>51</v>
      </c>
      <c r="B27" s="18" t="s">
        <v>52</v>
      </c>
      <c r="C27" s="43">
        <v>27910.24</v>
      </c>
      <c r="D27" s="43">
        <v>339.75000000000006</v>
      </c>
      <c r="E27" s="43">
        <v>0</v>
      </c>
      <c r="F27" s="43">
        <v>113.04</v>
      </c>
      <c r="G27" s="43">
        <v>141.31</v>
      </c>
      <c r="H27" s="43">
        <v>6698.69</v>
      </c>
      <c r="I27" s="43">
        <v>6347.49</v>
      </c>
      <c r="J27" s="73">
        <f t="shared" si="0"/>
        <v>41550.520000000004</v>
      </c>
    </row>
    <row r="28" spans="1:10" ht="12.75" thickBot="1">
      <c r="A28" s="17" t="s">
        <v>53</v>
      </c>
      <c r="B28" s="18" t="s">
        <v>54</v>
      </c>
      <c r="C28" s="43">
        <v>57825.53</v>
      </c>
      <c r="D28" s="43">
        <v>887.09</v>
      </c>
      <c r="E28" s="45">
        <v>1979.33</v>
      </c>
      <c r="F28" s="45">
        <v>0</v>
      </c>
      <c r="G28" s="45">
        <v>0</v>
      </c>
      <c r="H28" s="43">
        <v>7522.84</v>
      </c>
      <c r="I28" s="45">
        <v>2019.68</v>
      </c>
      <c r="J28" s="73">
        <f t="shared" si="0"/>
        <v>70234.46999999999</v>
      </c>
    </row>
    <row r="29" spans="1:10" ht="12.75" thickBot="1">
      <c r="A29" s="17" t="s">
        <v>55</v>
      </c>
      <c r="B29" s="18" t="s">
        <v>56</v>
      </c>
      <c r="C29" s="43">
        <v>141212.33</v>
      </c>
      <c r="D29" s="43">
        <v>6505.2899999999945</v>
      </c>
      <c r="E29" s="45">
        <v>6247.6</v>
      </c>
      <c r="F29" s="45">
        <v>433.59</v>
      </c>
      <c r="G29" s="45">
        <v>541.98</v>
      </c>
      <c r="H29" s="43">
        <v>26674.63</v>
      </c>
      <c r="I29" s="45">
        <v>10875.86</v>
      </c>
      <c r="J29" s="73">
        <f t="shared" si="0"/>
        <v>192491.28000000003</v>
      </c>
    </row>
    <row r="30" spans="1:10" ht="12.75" thickBot="1">
      <c r="A30" s="17" t="s">
        <v>57</v>
      </c>
      <c r="B30" s="18" t="s">
        <v>58</v>
      </c>
      <c r="C30" s="43">
        <v>194501.86</v>
      </c>
      <c r="D30" s="43">
        <v>6594.609999999989</v>
      </c>
      <c r="E30" s="45">
        <v>4826.08</v>
      </c>
      <c r="F30" s="45">
        <v>253.46</v>
      </c>
      <c r="G30" s="45">
        <v>316.82</v>
      </c>
      <c r="H30" s="43">
        <v>37367.74</v>
      </c>
      <c r="I30" s="45">
        <v>19039.32</v>
      </c>
      <c r="J30" s="73">
        <f t="shared" si="0"/>
        <v>262899.88999999996</v>
      </c>
    </row>
    <row r="31" spans="1:10" ht="12.75" thickBot="1">
      <c r="A31" s="17" t="s">
        <v>61</v>
      </c>
      <c r="B31" s="18" t="s">
        <v>62</v>
      </c>
      <c r="C31" s="43">
        <v>93016.08</v>
      </c>
      <c r="D31" s="43">
        <v>2556.4399999999987</v>
      </c>
      <c r="E31" s="45">
        <v>1287.91</v>
      </c>
      <c r="F31" s="45">
        <v>120.58</v>
      </c>
      <c r="G31" s="45">
        <v>150.73</v>
      </c>
      <c r="H31" s="43">
        <v>7992.81</v>
      </c>
      <c r="I31" s="45">
        <v>2988.29</v>
      </c>
      <c r="J31" s="73">
        <f t="shared" si="0"/>
        <v>108112.84</v>
      </c>
    </row>
    <row r="32" spans="1:10" ht="12.75" thickBot="1">
      <c r="A32" s="17" t="s">
        <v>63</v>
      </c>
      <c r="B32" s="18" t="s">
        <v>64</v>
      </c>
      <c r="C32" s="43">
        <v>55571.22</v>
      </c>
      <c r="D32" s="43">
        <v>5278.719999999998</v>
      </c>
      <c r="E32" s="45">
        <v>759.59</v>
      </c>
      <c r="F32" s="45">
        <v>0</v>
      </c>
      <c r="G32" s="45">
        <v>0</v>
      </c>
      <c r="H32" s="43">
        <v>4162.68</v>
      </c>
      <c r="I32" s="45">
        <v>92.64000000000033</v>
      </c>
      <c r="J32" s="73">
        <f t="shared" si="0"/>
        <v>65864.84999999999</v>
      </c>
    </row>
    <row r="33" spans="1:10" ht="12.75" thickBot="1">
      <c r="A33" s="17" t="s">
        <v>65</v>
      </c>
      <c r="B33" s="18" t="s">
        <v>66</v>
      </c>
      <c r="C33" s="43">
        <v>386457.16</v>
      </c>
      <c r="D33" s="43">
        <v>9508.4</v>
      </c>
      <c r="E33" s="45">
        <v>9255.49</v>
      </c>
      <c r="F33" s="45">
        <v>1084.3799999999999</v>
      </c>
      <c r="G33" s="45">
        <v>1355.4500000000003</v>
      </c>
      <c r="H33" s="43">
        <v>221607.37</v>
      </c>
      <c r="I33" s="45">
        <v>471710.19</v>
      </c>
      <c r="J33" s="73">
        <f t="shared" si="0"/>
        <v>1100978.44</v>
      </c>
    </row>
    <row r="34" spans="1:10" ht="12.75" thickBot="1">
      <c r="A34" s="17" t="s">
        <v>67</v>
      </c>
      <c r="B34" s="18" t="s">
        <v>68</v>
      </c>
      <c r="C34" s="43">
        <v>10776.91</v>
      </c>
      <c r="D34" s="43">
        <v>61.18</v>
      </c>
      <c r="E34" s="45">
        <v>433.34</v>
      </c>
      <c r="F34" s="45">
        <v>0</v>
      </c>
      <c r="G34" s="45">
        <v>0</v>
      </c>
      <c r="H34" s="43">
        <v>985.99</v>
      </c>
      <c r="I34" s="45">
        <v>0</v>
      </c>
      <c r="J34" s="73">
        <f t="shared" si="0"/>
        <v>12257.42</v>
      </c>
    </row>
    <row r="35" spans="1:10" ht="12.75" thickBot="1">
      <c r="A35" s="17" t="s">
        <v>69</v>
      </c>
      <c r="B35" s="18" t="s">
        <v>70</v>
      </c>
      <c r="C35" s="43">
        <v>97481.78</v>
      </c>
      <c r="D35" s="43">
        <v>1521.4999999999998</v>
      </c>
      <c r="E35" s="45">
        <v>1332.52</v>
      </c>
      <c r="F35" s="45">
        <v>0</v>
      </c>
      <c r="G35" s="45">
        <v>0</v>
      </c>
      <c r="H35" s="43">
        <v>22073.89</v>
      </c>
      <c r="I35" s="45">
        <v>27223.75</v>
      </c>
      <c r="J35" s="73">
        <f t="shared" si="0"/>
        <v>149633.44</v>
      </c>
    </row>
    <row r="36" spans="1:10" ht="12.75" thickBot="1">
      <c r="A36" s="17" t="s">
        <v>71</v>
      </c>
      <c r="B36" s="18" t="s">
        <v>72</v>
      </c>
      <c r="C36" s="43">
        <v>238899.9</v>
      </c>
      <c r="D36" s="43">
        <v>11400.06000000002</v>
      </c>
      <c r="E36" s="45">
        <v>2132.82</v>
      </c>
      <c r="F36" s="45">
        <v>568.75</v>
      </c>
      <c r="G36" s="45">
        <v>710.9200000000001</v>
      </c>
      <c r="H36" s="43">
        <v>12486.27</v>
      </c>
      <c r="I36" s="45">
        <v>14759.84</v>
      </c>
      <c r="J36" s="73">
        <f t="shared" si="0"/>
        <v>280958.56000000006</v>
      </c>
    </row>
    <row r="37" spans="1:10" ht="12.75" thickBot="1">
      <c r="A37" s="17" t="s">
        <v>73</v>
      </c>
      <c r="B37" s="18" t="s">
        <v>74</v>
      </c>
      <c r="C37" s="43">
        <v>94812.19</v>
      </c>
      <c r="D37" s="43">
        <v>2261.33</v>
      </c>
      <c r="E37" s="45">
        <v>3263.26</v>
      </c>
      <c r="F37" s="45">
        <v>248.88</v>
      </c>
      <c r="G37" s="45">
        <v>311.09000000000003</v>
      </c>
      <c r="H37" s="43">
        <v>7349.83</v>
      </c>
      <c r="I37" s="45">
        <v>22757.86</v>
      </c>
      <c r="J37" s="73">
        <f t="shared" si="0"/>
        <v>131004.44</v>
      </c>
    </row>
    <row r="38" spans="1:10" ht="12.75" thickBot="1">
      <c r="A38" s="17" t="s">
        <v>75</v>
      </c>
      <c r="B38" s="18" t="s">
        <v>76</v>
      </c>
      <c r="C38" s="43">
        <v>60463.03</v>
      </c>
      <c r="D38" s="43">
        <v>2910.039999999999</v>
      </c>
      <c r="E38" s="45">
        <v>978.14</v>
      </c>
      <c r="F38" s="45">
        <v>0</v>
      </c>
      <c r="G38" s="45">
        <v>0</v>
      </c>
      <c r="H38" s="43">
        <v>2547.21</v>
      </c>
      <c r="I38" s="45">
        <v>0</v>
      </c>
      <c r="J38" s="73">
        <f t="shared" si="0"/>
        <v>66898.42</v>
      </c>
    </row>
    <row r="39" spans="1:10" ht="12.75" thickBot="1">
      <c r="A39" s="17" t="s">
        <v>77</v>
      </c>
      <c r="B39" s="18" t="s">
        <v>78</v>
      </c>
      <c r="C39" s="43">
        <v>91356.72</v>
      </c>
      <c r="D39" s="43">
        <v>3489.469999999998</v>
      </c>
      <c r="E39" s="45">
        <v>1709.92</v>
      </c>
      <c r="F39" s="45">
        <v>0</v>
      </c>
      <c r="G39" s="45">
        <v>0</v>
      </c>
      <c r="H39" s="43">
        <v>9353.21</v>
      </c>
      <c r="I39" s="45">
        <v>4019.63</v>
      </c>
      <c r="J39" s="73">
        <f t="shared" si="0"/>
        <v>109928.95000000001</v>
      </c>
    </row>
    <row r="40" spans="1:10" ht="12.75" thickBot="1">
      <c r="A40" s="17" t="s">
        <v>79</v>
      </c>
      <c r="B40" s="18" t="s">
        <v>80</v>
      </c>
      <c r="C40" s="43">
        <v>38499.73</v>
      </c>
      <c r="D40" s="43">
        <v>2480.6400000000017</v>
      </c>
      <c r="E40" s="45">
        <v>1270.38</v>
      </c>
      <c r="F40" s="45">
        <v>64.15</v>
      </c>
      <c r="G40" s="45">
        <v>80.18</v>
      </c>
      <c r="H40" s="43">
        <v>2274.42</v>
      </c>
      <c r="I40" s="45">
        <v>0</v>
      </c>
      <c r="J40" s="73">
        <f t="shared" si="0"/>
        <v>44669.5</v>
      </c>
    </row>
    <row r="41" spans="1:10" ht="12.75" thickBot="1">
      <c r="A41" s="17" t="s">
        <v>83</v>
      </c>
      <c r="B41" s="18" t="s">
        <v>84</v>
      </c>
      <c r="C41" s="43">
        <v>15006.65</v>
      </c>
      <c r="D41" s="43">
        <v>828.1300000000003</v>
      </c>
      <c r="E41" s="45">
        <v>987.78</v>
      </c>
      <c r="F41" s="45">
        <v>0</v>
      </c>
      <c r="G41" s="45">
        <v>0</v>
      </c>
      <c r="H41" s="43">
        <v>2767.1</v>
      </c>
      <c r="I41" s="45">
        <v>0</v>
      </c>
      <c r="J41" s="73">
        <f t="shared" si="0"/>
        <v>19589.66</v>
      </c>
    </row>
    <row r="42" spans="1:10" ht="12.75" thickBot="1">
      <c r="A42" s="17" t="s">
        <v>85</v>
      </c>
      <c r="B42" s="18" t="s">
        <v>86</v>
      </c>
      <c r="C42" s="43">
        <v>11162.98</v>
      </c>
      <c r="D42" s="43">
        <v>542.5400000000003</v>
      </c>
      <c r="E42" s="45">
        <v>0</v>
      </c>
      <c r="F42" s="45">
        <v>0</v>
      </c>
      <c r="G42" s="45">
        <v>0</v>
      </c>
      <c r="H42" s="43">
        <v>588.64</v>
      </c>
      <c r="I42" s="45">
        <v>0</v>
      </c>
      <c r="J42" s="73">
        <f t="shared" si="0"/>
        <v>12294.16</v>
      </c>
    </row>
    <row r="43" spans="1:10" ht="12.75" thickBot="1">
      <c r="A43" s="17" t="s">
        <v>87</v>
      </c>
      <c r="B43" s="18" t="s">
        <v>88</v>
      </c>
      <c r="C43" s="43">
        <v>6091.92</v>
      </c>
      <c r="D43" s="43">
        <v>140.60000000000002</v>
      </c>
      <c r="E43" s="45">
        <v>0</v>
      </c>
      <c r="F43" s="45">
        <v>0</v>
      </c>
      <c r="G43" s="45">
        <v>0</v>
      </c>
      <c r="H43" s="43">
        <v>54.04</v>
      </c>
      <c r="I43" s="45">
        <v>0</v>
      </c>
      <c r="J43" s="73">
        <f t="shared" si="0"/>
        <v>6286.56</v>
      </c>
    </row>
    <row r="44" spans="1:10" ht="12.75" thickBot="1">
      <c r="A44" s="17" t="s">
        <v>89</v>
      </c>
      <c r="B44" s="18" t="s">
        <v>90</v>
      </c>
      <c r="C44" s="43">
        <v>210715.88</v>
      </c>
      <c r="D44" s="43">
        <v>4045.2700000000023</v>
      </c>
      <c r="E44" s="45">
        <v>12669.73</v>
      </c>
      <c r="F44" s="45">
        <v>297.78</v>
      </c>
      <c r="G44" s="45">
        <v>372.21</v>
      </c>
      <c r="H44" s="43">
        <v>77381.79</v>
      </c>
      <c r="I44" s="45">
        <v>157309.23</v>
      </c>
      <c r="J44" s="73">
        <f t="shared" si="0"/>
        <v>462791.89</v>
      </c>
    </row>
    <row r="45" spans="1:10" ht="12.75" thickBot="1">
      <c r="A45" s="17" t="s">
        <v>91</v>
      </c>
      <c r="B45" s="18" t="s">
        <v>92</v>
      </c>
      <c r="C45" s="43">
        <v>352116.03</v>
      </c>
      <c r="D45" s="43">
        <v>9263.839999999991</v>
      </c>
      <c r="E45" s="45">
        <v>6011.62</v>
      </c>
      <c r="F45" s="45">
        <v>256.59000000000003</v>
      </c>
      <c r="G45" s="45">
        <v>320.73</v>
      </c>
      <c r="H45" s="43">
        <v>29010.41</v>
      </c>
      <c r="I45" s="45">
        <v>42141.82</v>
      </c>
      <c r="J45" s="73">
        <f t="shared" si="0"/>
        <v>439121.04</v>
      </c>
    </row>
    <row r="46" spans="1:10" ht="12.75" thickBot="1">
      <c r="A46" s="17" t="s">
        <v>93</v>
      </c>
      <c r="B46" s="18" t="s">
        <v>94</v>
      </c>
      <c r="C46" s="43">
        <v>340743.73</v>
      </c>
      <c r="D46" s="43">
        <v>8065.759999999987</v>
      </c>
      <c r="E46" s="45">
        <v>12580.1</v>
      </c>
      <c r="F46" s="45">
        <v>261.16999999999996</v>
      </c>
      <c r="G46" s="45">
        <v>326.46000000000004</v>
      </c>
      <c r="H46" s="43">
        <v>123692.6</v>
      </c>
      <c r="I46" s="45">
        <v>96917.67</v>
      </c>
      <c r="J46" s="73">
        <f t="shared" si="0"/>
        <v>582587.49</v>
      </c>
    </row>
    <row r="47" spans="1:10" ht="12.75" thickBot="1">
      <c r="A47" s="17" t="s">
        <v>95</v>
      </c>
      <c r="B47" s="18" t="s">
        <v>96</v>
      </c>
      <c r="C47" s="44">
        <v>16716.92</v>
      </c>
      <c r="D47" s="43">
        <v>0</v>
      </c>
      <c r="E47" s="45">
        <v>282.61</v>
      </c>
      <c r="F47" s="45">
        <v>0</v>
      </c>
      <c r="G47" s="45">
        <v>0</v>
      </c>
      <c r="H47" s="43">
        <v>110.32</v>
      </c>
      <c r="I47" s="45">
        <v>0</v>
      </c>
      <c r="J47" s="73">
        <f t="shared" si="0"/>
        <v>17109.85</v>
      </c>
    </row>
    <row r="48" spans="1:10" ht="12.75" thickBot="1">
      <c r="A48" s="17" t="s">
        <v>97</v>
      </c>
      <c r="B48" s="18" t="s">
        <v>98</v>
      </c>
      <c r="C48" s="44">
        <v>227047.26</v>
      </c>
      <c r="D48" s="43">
        <v>4100.210000000003</v>
      </c>
      <c r="E48" s="45">
        <v>7321.17</v>
      </c>
      <c r="F48" s="45">
        <v>263.45000000000005</v>
      </c>
      <c r="G48" s="45">
        <v>329.33</v>
      </c>
      <c r="H48" s="43">
        <v>36513.65</v>
      </c>
      <c r="I48" s="45">
        <v>168417.78</v>
      </c>
      <c r="J48" s="73">
        <f t="shared" si="0"/>
        <v>443992.85</v>
      </c>
    </row>
    <row r="49" spans="1:10" ht="12.75" thickBot="1">
      <c r="A49" s="17" t="s">
        <v>99</v>
      </c>
      <c r="B49" s="18" t="s">
        <v>100</v>
      </c>
      <c r="C49" s="44">
        <v>110192.99</v>
      </c>
      <c r="D49" s="43">
        <v>1601.1200000000008</v>
      </c>
      <c r="E49" s="45">
        <v>5329.2</v>
      </c>
      <c r="F49" s="45">
        <v>128.29</v>
      </c>
      <c r="G49" s="45">
        <v>160.37</v>
      </c>
      <c r="H49" s="43">
        <v>49258.43</v>
      </c>
      <c r="I49" s="45">
        <v>39295.98</v>
      </c>
      <c r="J49" s="73">
        <f t="shared" si="0"/>
        <v>205966.38</v>
      </c>
    </row>
    <row r="50" spans="1:10" ht="12.75" thickBot="1">
      <c r="A50" s="17" t="s">
        <v>101</v>
      </c>
      <c r="B50" s="18" t="s">
        <v>102</v>
      </c>
      <c r="C50" s="44">
        <v>42395.3</v>
      </c>
      <c r="D50" s="43">
        <v>448.4200000000001</v>
      </c>
      <c r="E50" s="45">
        <v>150.73</v>
      </c>
      <c r="F50" s="45">
        <v>0</v>
      </c>
      <c r="G50" s="45">
        <v>0</v>
      </c>
      <c r="H50" s="43">
        <v>1065.32</v>
      </c>
      <c r="I50" s="45">
        <v>0</v>
      </c>
      <c r="J50" s="73">
        <f t="shared" si="0"/>
        <v>44059.770000000004</v>
      </c>
    </row>
    <row r="51" spans="1:10" ht="12.75" thickBot="1">
      <c r="A51" s="21" t="s">
        <v>103</v>
      </c>
      <c r="B51" s="22" t="s">
        <v>104</v>
      </c>
      <c r="C51" s="44">
        <v>27732.02</v>
      </c>
      <c r="D51" s="43">
        <v>1998.25</v>
      </c>
      <c r="E51" s="45">
        <v>641.47</v>
      </c>
      <c r="F51" s="45">
        <v>0</v>
      </c>
      <c r="G51" s="45">
        <v>0</v>
      </c>
      <c r="H51" s="43">
        <v>6550.27</v>
      </c>
      <c r="I51" s="45">
        <v>2774.89</v>
      </c>
      <c r="J51" s="73">
        <f t="shared" si="0"/>
        <v>39696.9</v>
      </c>
    </row>
    <row r="52" spans="1:10" ht="12.75" thickBot="1">
      <c r="A52" s="21" t="s">
        <v>105</v>
      </c>
      <c r="B52" s="22" t="s">
        <v>106</v>
      </c>
      <c r="C52" s="44">
        <v>3211.78</v>
      </c>
      <c r="D52" s="43">
        <v>290.41999999999996</v>
      </c>
      <c r="E52" s="45">
        <v>0</v>
      </c>
      <c r="F52" s="45">
        <v>0</v>
      </c>
      <c r="G52" s="45">
        <v>0</v>
      </c>
      <c r="H52" s="43">
        <v>0</v>
      </c>
      <c r="I52" s="45">
        <v>0</v>
      </c>
      <c r="J52" s="73">
        <f t="shared" si="0"/>
        <v>3502.2000000000003</v>
      </c>
    </row>
    <row r="53" spans="1:10" ht="12.75" thickBot="1">
      <c r="A53" s="21" t="s">
        <v>107</v>
      </c>
      <c r="B53" s="22" t="s">
        <v>108</v>
      </c>
      <c r="C53" s="44">
        <v>9022.19</v>
      </c>
      <c r="D53" s="43">
        <v>520.96</v>
      </c>
      <c r="E53" s="43">
        <v>0</v>
      </c>
      <c r="F53" s="43">
        <v>0</v>
      </c>
      <c r="G53" s="43">
        <v>0</v>
      </c>
      <c r="H53" s="43">
        <v>678.18</v>
      </c>
      <c r="I53" s="43">
        <v>0</v>
      </c>
      <c r="J53" s="73">
        <f t="shared" si="0"/>
        <v>10221.330000000002</v>
      </c>
    </row>
    <row r="54" spans="1:10" ht="12.75" thickBot="1">
      <c r="A54" s="21" t="s">
        <v>109</v>
      </c>
      <c r="B54" s="22" t="s">
        <v>110</v>
      </c>
      <c r="C54" s="44">
        <v>59747.11</v>
      </c>
      <c r="D54" s="43">
        <v>3013.6000000000004</v>
      </c>
      <c r="E54" s="45">
        <v>3235.22</v>
      </c>
      <c r="F54" s="45">
        <v>189.31</v>
      </c>
      <c r="G54" s="45">
        <v>236.64</v>
      </c>
      <c r="H54" s="43">
        <v>3071.69</v>
      </c>
      <c r="I54" s="45">
        <v>0</v>
      </c>
      <c r="J54" s="73">
        <f t="shared" si="0"/>
        <v>69493.56999999999</v>
      </c>
    </row>
    <row r="55" spans="1:10" ht="12.75" thickBot="1">
      <c r="A55" s="21" t="s">
        <v>111</v>
      </c>
      <c r="B55" s="22" t="s">
        <v>112</v>
      </c>
      <c r="C55" s="44">
        <v>91324.09</v>
      </c>
      <c r="D55" s="43">
        <v>8.75</v>
      </c>
      <c r="E55" s="45">
        <v>452.19</v>
      </c>
      <c r="F55" s="45">
        <v>0</v>
      </c>
      <c r="G55" s="45">
        <v>0</v>
      </c>
      <c r="H55" s="43">
        <v>238.19</v>
      </c>
      <c r="I55" s="45">
        <v>4780.68</v>
      </c>
      <c r="J55" s="73">
        <f t="shared" si="0"/>
        <v>96803.9</v>
      </c>
    </row>
    <row r="56" spans="1:10" ht="12.75" thickBot="1">
      <c r="A56" s="23" t="s">
        <v>113</v>
      </c>
      <c r="B56" s="24" t="s">
        <v>114</v>
      </c>
      <c r="C56" s="44">
        <v>18861.14</v>
      </c>
      <c r="D56" s="43">
        <v>1521.6200000000001</v>
      </c>
      <c r="E56" s="45">
        <v>0</v>
      </c>
      <c r="F56" s="45">
        <v>0</v>
      </c>
      <c r="G56" s="45">
        <v>0</v>
      </c>
      <c r="H56" s="43">
        <v>244.59</v>
      </c>
      <c r="I56" s="45">
        <v>0</v>
      </c>
      <c r="J56" s="73">
        <f t="shared" si="0"/>
        <v>20627.35</v>
      </c>
    </row>
    <row r="57" spans="1:10" ht="12.75" thickBot="1">
      <c r="A57" s="23" t="s">
        <v>115</v>
      </c>
      <c r="B57" s="25" t="s">
        <v>116</v>
      </c>
      <c r="C57" s="44">
        <v>35034.25</v>
      </c>
      <c r="D57" s="43">
        <v>272.72999999999996</v>
      </c>
      <c r="E57" s="45">
        <v>343.64</v>
      </c>
      <c r="F57" s="45">
        <v>0</v>
      </c>
      <c r="G57" s="45">
        <v>0</v>
      </c>
      <c r="H57" s="43">
        <v>2444.78</v>
      </c>
      <c r="I57" s="45">
        <v>4053.93</v>
      </c>
      <c r="J57" s="73">
        <f t="shared" si="0"/>
        <v>42149.33</v>
      </c>
    </row>
    <row r="58" spans="1:10" ht="12.75" thickBot="1">
      <c r="A58" s="21" t="s">
        <v>117</v>
      </c>
      <c r="B58" s="22" t="s">
        <v>118</v>
      </c>
      <c r="C58" s="44">
        <v>10750.02</v>
      </c>
      <c r="D58" s="43">
        <v>545.08</v>
      </c>
      <c r="E58" s="45">
        <v>0</v>
      </c>
      <c r="F58" s="45">
        <v>0</v>
      </c>
      <c r="G58" s="45">
        <v>0</v>
      </c>
      <c r="H58" s="43">
        <v>92.58</v>
      </c>
      <c r="I58" s="45">
        <v>3800.38</v>
      </c>
      <c r="J58" s="73">
        <f t="shared" si="0"/>
        <v>15188.060000000001</v>
      </c>
    </row>
    <row r="59" spans="1:10" ht="12.75" thickBot="1">
      <c r="A59" s="21" t="s">
        <v>119</v>
      </c>
      <c r="B59" s="22" t="s">
        <v>120</v>
      </c>
      <c r="C59" s="44">
        <v>34737.21</v>
      </c>
      <c r="D59" s="43">
        <v>323.98</v>
      </c>
      <c r="E59" s="45">
        <v>0</v>
      </c>
      <c r="F59" s="45">
        <v>0</v>
      </c>
      <c r="G59" s="45">
        <v>0</v>
      </c>
      <c r="H59" s="43">
        <v>466.31</v>
      </c>
      <c r="I59" s="45">
        <v>2963.3</v>
      </c>
      <c r="J59" s="73">
        <f t="shared" si="0"/>
        <v>38490.8</v>
      </c>
    </row>
    <row r="60" spans="1:10" ht="12.75" thickBot="1">
      <c r="A60" s="21" t="s">
        <v>121</v>
      </c>
      <c r="B60" s="22" t="s">
        <v>122</v>
      </c>
      <c r="C60" s="44">
        <v>60990.53</v>
      </c>
      <c r="D60" s="43">
        <v>1383.5800000000002</v>
      </c>
      <c r="E60" s="45">
        <v>809.81</v>
      </c>
      <c r="F60" s="45">
        <v>0</v>
      </c>
      <c r="G60" s="45">
        <v>0</v>
      </c>
      <c r="H60" s="43">
        <v>5110.39</v>
      </c>
      <c r="I60" s="45">
        <v>13746.5</v>
      </c>
      <c r="J60" s="73">
        <f t="shared" si="0"/>
        <v>82040.81</v>
      </c>
    </row>
    <row r="61" spans="1:10" ht="12.75" thickBot="1">
      <c r="A61" s="21" t="s">
        <v>123</v>
      </c>
      <c r="B61" s="22" t="s">
        <v>124</v>
      </c>
      <c r="C61" s="44">
        <v>1194.28</v>
      </c>
      <c r="D61" s="43">
        <v>29.32</v>
      </c>
      <c r="E61" s="45">
        <v>311.1</v>
      </c>
      <c r="F61" s="45">
        <v>0</v>
      </c>
      <c r="G61" s="45">
        <v>0</v>
      </c>
      <c r="H61" s="43">
        <v>31780.01</v>
      </c>
      <c r="I61" s="45">
        <v>0</v>
      </c>
      <c r="J61" s="73">
        <f t="shared" si="0"/>
        <v>33314.71</v>
      </c>
    </row>
    <row r="62" spans="1:10" ht="12.75" thickBot="1">
      <c r="A62" s="21" t="s">
        <v>125</v>
      </c>
      <c r="B62" s="22" t="s">
        <v>126</v>
      </c>
      <c r="C62" s="45">
        <v>26087.91</v>
      </c>
      <c r="D62" s="43">
        <v>1732.41</v>
      </c>
      <c r="E62" s="45">
        <v>160.37</v>
      </c>
      <c r="F62" s="45">
        <v>0</v>
      </c>
      <c r="G62" s="45">
        <v>0</v>
      </c>
      <c r="H62" s="43">
        <v>251.85</v>
      </c>
      <c r="I62" s="45">
        <v>0</v>
      </c>
      <c r="J62" s="73">
        <f t="shared" si="0"/>
        <v>28232.539999999997</v>
      </c>
    </row>
    <row r="63" spans="1:10" ht="12.75" thickBot="1">
      <c r="A63" s="26" t="s">
        <v>127</v>
      </c>
      <c r="B63" s="27" t="s">
        <v>128</v>
      </c>
      <c r="C63" s="44">
        <v>23219.24</v>
      </c>
      <c r="D63" s="43">
        <v>1542.7899999999988</v>
      </c>
      <c r="E63" s="45">
        <v>0</v>
      </c>
      <c r="F63" s="45">
        <v>0</v>
      </c>
      <c r="G63" s="45">
        <v>0</v>
      </c>
      <c r="H63" s="43">
        <v>3084.65</v>
      </c>
      <c r="I63" s="45">
        <v>0</v>
      </c>
      <c r="J63" s="73">
        <f t="shared" si="0"/>
        <v>27846.68</v>
      </c>
    </row>
    <row r="64" spans="1:10" ht="12.75" thickBot="1">
      <c r="A64" s="26" t="s">
        <v>129</v>
      </c>
      <c r="B64" s="25" t="s">
        <v>130</v>
      </c>
      <c r="C64" s="44">
        <v>15551.89</v>
      </c>
      <c r="D64" s="43">
        <v>955.4800000000002</v>
      </c>
      <c r="E64" s="45">
        <v>0</v>
      </c>
      <c r="F64" s="45">
        <v>0</v>
      </c>
      <c r="G64" s="45">
        <v>0</v>
      </c>
      <c r="H64" s="43">
        <v>834.06</v>
      </c>
      <c r="I64" s="45">
        <v>724.04</v>
      </c>
      <c r="J64" s="73">
        <f t="shared" si="0"/>
        <v>18065.47</v>
      </c>
    </row>
    <row r="65" spans="1:10" ht="12.75" thickBot="1">
      <c r="A65" s="28" t="s">
        <v>131</v>
      </c>
      <c r="B65" s="29" t="s">
        <v>132</v>
      </c>
      <c r="C65" s="44">
        <v>210828</v>
      </c>
      <c r="D65" s="43">
        <v>10761.010000000017</v>
      </c>
      <c r="E65" s="45">
        <v>3779.47</v>
      </c>
      <c r="F65" s="45">
        <v>241.32999999999998</v>
      </c>
      <c r="G65" s="45">
        <v>301.68</v>
      </c>
      <c r="H65" s="43">
        <v>12401.99</v>
      </c>
      <c r="I65" s="45">
        <v>9244.47</v>
      </c>
      <c r="J65" s="73">
        <f t="shared" si="0"/>
        <v>247557.94999999998</v>
      </c>
    </row>
    <row r="66" spans="1:10" ht="12.75" thickBot="1">
      <c r="A66" s="30" t="s">
        <v>133</v>
      </c>
      <c r="B66" s="31" t="s">
        <v>134</v>
      </c>
      <c r="C66" s="44">
        <v>28052.67</v>
      </c>
      <c r="D66" s="43">
        <v>1971.059999999999</v>
      </c>
      <c r="E66" s="45">
        <v>160.37</v>
      </c>
      <c r="F66" s="45">
        <v>0</v>
      </c>
      <c r="G66" s="45">
        <v>0</v>
      </c>
      <c r="H66" s="43">
        <v>1021.27</v>
      </c>
      <c r="I66" s="45">
        <v>330.31</v>
      </c>
      <c r="J66" s="73">
        <f t="shared" si="0"/>
        <v>31535.679999999997</v>
      </c>
    </row>
    <row r="67" spans="1:10" ht="12.75" thickBot="1">
      <c r="A67" s="32" t="s">
        <v>135</v>
      </c>
      <c r="B67" s="24" t="s">
        <v>136</v>
      </c>
      <c r="C67" s="44">
        <v>90837.02</v>
      </c>
      <c r="D67" s="43">
        <v>4508.229999999996</v>
      </c>
      <c r="E67" s="45">
        <v>1293.15</v>
      </c>
      <c r="F67" s="45">
        <v>380.28999999999996</v>
      </c>
      <c r="G67" s="45">
        <v>475.38</v>
      </c>
      <c r="H67" s="43">
        <v>9413.14</v>
      </c>
      <c r="I67" s="45">
        <v>18515.85</v>
      </c>
      <c r="J67" s="73">
        <f t="shared" si="0"/>
        <v>125423.06</v>
      </c>
    </row>
    <row r="68" spans="1:10" ht="12.75" thickBot="1">
      <c r="A68" s="33" t="s">
        <v>137</v>
      </c>
      <c r="B68" s="22" t="s">
        <v>138</v>
      </c>
      <c r="C68" s="63">
        <v>15657.97</v>
      </c>
      <c r="D68" s="43">
        <v>749.1600000000003</v>
      </c>
      <c r="E68" s="45">
        <v>160.37</v>
      </c>
      <c r="F68" s="45">
        <v>0</v>
      </c>
      <c r="G68" s="45">
        <v>0</v>
      </c>
      <c r="H68" s="43">
        <v>4171.1</v>
      </c>
      <c r="I68" s="45">
        <v>21295.23</v>
      </c>
      <c r="J68" s="73">
        <f t="shared" si="0"/>
        <v>42033.83</v>
      </c>
    </row>
    <row r="69" spans="1:10" ht="12.75" thickBot="1">
      <c r="A69" s="33" t="s">
        <v>139</v>
      </c>
      <c r="B69" s="22" t="s">
        <v>140</v>
      </c>
      <c r="C69" s="90">
        <v>984.32</v>
      </c>
      <c r="D69" s="43">
        <v>330.9200000000001</v>
      </c>
      <c r="E69" s="45">
        <v>0</v>
      </c>
      <c r="F69" s="45">
        <v>0</v>
      </c>
      <c r="G69" s="45">
        <v>0</v>
      </c>
      <c r="H69" s="43">
        <v>895.65</v>
      </c>
      <c r="I69" s="45">
        <v>0</v>
      </c>
      <c r="J69" s="73">
        <f t="shared" si="0"/>
        <v>2210.8900000000003</v>
      </c>
    </row>
    <row r="70" spans="1:10" ht="12.75" thickBot="1">
      <c r="A70" s="36" t="s">
        <v>141</v>
      </c>
      <c r="B70" s="37" t="s">
        <v>142</v>
      </c>
      <c r="C70" s="43">
        <v>2011.88</v>
      </c>
      <c r="D70" s="87">
        <v>282.34000000000003</v>
      </c>
      <c r="E70" s="45">
        <v>0</v>
      </c>
      <c r="F70" s="45">
        <v>64.15</v>
      </c>
      <c r="G70" s="45">
        <v>80.18</v>
      </c>
      <c r="H70" s="43">
        <v>0</v>
      </c>
      <c r="I70" s="45">
        <v>0</v>
      </c>
      <c r="J70" s="73">
        <f t="shared" si="0"/>
        <v>2438.55</v>
      </c>
    </row>
    <row r="71" spans="1:10" ht="12.75" thickBot="1">
      <c r="A71" s="36" t="s">
        <v>145</v>
      </c>
      <c r="B71" s="38" t="s">
        <v>146</v>
      </c>
      <c r="C71" s="43">
        <v>21438.5</v>
      </c>
      <c r="D71" s="87">
        <v>154.04</v>
      </c>
      <c r="E71" s="45">
        <v>0</v>
      </c>
      <c r="F71" s="45">
        <v>0</v>
      </c>
      <c r="G71" s="45">
        <v>0</v>
      </c>
      <c r="H71" s="43">
        <v>0</v>
      </c>
      <c r="I71" s="45">
        <v>0</v>
      </c>
      <c r="J71" s="73">
        <f>C71+D71+E71+F71+G71+H71+I71</f>
        <v>21592.54</v>
      </c>
    </row>
    <row r="72" spans="1:10" ht="12.75" thickBot="1">
      <c r="A72" s="36" t="s">
        <v>157</v>
      </c>
      <c r="B72" s="38" t="s">
        <v>174</v>
      </c>
      <c r="C72" s="43">
        <v>13166.64</v>
      </c>
      <c r="D72" s="88">
        <v>502.8699999999999</v>
      </c>
      <c r="E72" s="75">
        <v>0</v>
      </c>
      <c r="F72" s="76">
        <v>0</v>
      </c>
      <c r="G72" s="76">
        <v>0</v>
      </c>
      <c r="H72" s="77">
        <v>431.78</v>
      </c>
      <c r="I72" s="75">
        <v>0</v>
      </c>
      <c r="J72" s="73">
        <f>C72+D72+E72+F72+G72+H72+I72</f>
        <v>14101.289999999999</v>
      </c>
    </row>
    <row r="73" spans="1:10" ht="12.75" thickBot="1">
      <c r="A73" s="39"/>
      <c r="B73" s="39" t="s">
        <v>147</v>
      </c>
      <c r="C73" s="43">
        <v>7164742.34</v>
      </c>
      <c r="D73" s="89">
        <f>SUM(D5:D72)</f>
        <v>190715.39</v>
      </c>
      <c r="E73" s="79">
        <v>177010.01</v>
      </c>
      <c r="F73" s="79">
        <f>SUM(F5:F72)</f>
        <v>8749.99</v>
      </c>
      <c r="G73" s="79">
        <v>10932.4</v>
      </c>
      <c r="H73" s="80">
        <v>1552793.8</v>
      </c>
      <c r="I73" s="81">
        <v>2324040.83</v>
      </c>
      <c r="J73" s="73">
        <f>C73+D73+E73+F73+G73+H73+I73</f>
        <v>11428984.76</v>
      </c>
    </row>
    <row r="74" spans="4:10" ht="12">
      <c r="D74" s="1"/>
      <c r="H74" s="2"/>
      <c r="J74" s="83"/>
    </row>
    <row r="75" ht="12">
      <c r="J75" s="84"/>
    </row>
    <row r="76" ht="12">
      <c r="J76" s="83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40">
      <selection activeCell="J78" sqref="J78"/>
    </sheetView>
  </sheetViews>
  <sheetFormatPr defaultColWidth="9.140625" defaultRowHeight="12.75"/>
  <cols>
    <col min="1" max="1" width="4.7109375" style="1" customWidth="1"/>
    <col min="2" max="2" width="21.7109375" style="1" customWidth="1"/>
    <col min="3" max="3" width="12.140625" style="2" customWidth="1"/>
    <col min="4" max="4" width="11.28125" style="69" customWidth="1"/>
    <col min="5" max="5" width="10.57421875" style="69" customWidth="1"/>
    <col min="6" max="7" width="11.57421875" style="69" customWidth="1"/>
    <col min="8" max="8" width="11.7109375" style="69" customWidth="1"/>
    <col min="9" max="9" width="11.8515625" style="69" customWidth="1"/>
    <col min="10" max="10" width="12.7109375" style="70" customWidth="1"/>
    <col min="11" max="12" width="11.7109375" style="2" bestFit="1" customWidth="1"/>
    <col min="13" max="13" width="14.140625" style="2" customWidth="1"/>
    <col min="14" max="15" width="9.140625" style="2" customWidth="1"/>
    <col min="16" max="16384" width="9.140625" style="1" customWidth="1"/>
  </cols>
  <sheetData>
    <row r="2" spans="1:9" ht="12.75" thickBot="1">
      <c r="A2" s="1" t="s">
        <v>0</v>
      </c>
      <c r="E2" s="70" t="s">
        <v>186</v>
      </c>
      <c r="F2" s="70"/>
      <c r="G2" s="70"/>
      <c r="H2" s="70"/>
      <c r="I2" s="70"/>
    </row>
    <row r="3" spans="1:10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5"/>
      <c r="I3" s="115"/>
      <c r="J3" s="116"/>
    </row>
    <row r="4" spans="1:15" s="72" customFormat="1" ht="81" customHeight="1" thickBot="1">
      <c r="A4" s="9"/>
      <c r="B4" s="10"/>
      <c r="C4" s="62" t="s">
        <v>188</v>
      </c>
      <c r="D4" s="62" t="s">
        <v>189</v>
      </c>
      <c r="E4" s="93" t="s">
        <v>190</v>
      </c>
      <c r="F4" s="93" t="s">
        <v>181</v>
      </c>
      <c r="G4" s="93" t="s">
        <v>182</v>
      </c>
      <c r="H4" s="62" t="s">
        <v>191</v>
      </c>
      <c r="I4" s="62" t="s">
        <v>192</v>
      </c>
      <c r="J4" s="62" t="s">
        <v>187</v>
      </c>
      <c r="K4" s="71"/>
      <c r="L4" s="71"/>
      <c r="M4" s="71"/>
      <c r="N4" s="71"/>
      <c r="O4" s="71"/>
    </row>
    <row r="5" spans="1:10" ht="12.75" thickBot="1">
      <c r="A5" s="13" t="s">
        <v>3</v>
      </c>
      <c r="B5" s="14" t="s">
        <v>4</v>
      </c>
      <c r="C5" s="47">
        <v>17146.17</v>
      </c>
      <c r="D5" s="47">
        <v>339.81</v>
      </c>
      <c r="E5" s="91">
        <v>0</v>
      </c>
      <c r="F5" s="91">
        <v>0</v>
      </c>
      <c r="G5" s="91">
        <v>0</v>
      </c>
      <c r="H5" s="47">
        <v>1307.2500000000002</v>
      </c>
      <c r="I5" s="91">
        <v>0</v>
      </c>
      <c r="J5" s="92">
        <f aca="true" t="shared" si="0" ref="J5:J36">C5+D5+E5+F5+G5+H5+I5</f>
        <v>18793.23</v>
      </c>
    </row>
    <row r="6" spans="1:10" ht="12.75" thickBot="1">
      <c r="A6" s="17" t="s">
        <v>7</v>
      </c>
      <c r="B6" s="18" t="s">
        <v>8</v>
      </c>
      <c r="C6" s="43">
        <v>47369.65</v>
      </c>
      <c r="D6" s="43">
        <v>2552.0099999999993</v>
      </c>
      <c r="E6" s="45">
        <v>301.46</v>
      </c>
      <c r="F6" s="45">
        <v>0</v>
      </c>
      <c r="G6" s="45">
        <v>0</v>
      </c>
      <c r="H6" s="43">
        <v>6974.110000000001</v>
      </c>
      <c r="I6" s="45">
        <v>2172.27</v>
      </c>
      <c r="J6" s="73">
        <f t="shared" si="0"/>
        <v>59369.5</v>
      </c>
    </row>
    <row r="7" spans="1:10" ht="12.75" thickBot="1">
      <c r="A7" s="17" t="s">
        <v>9</v>
      </c>
      <c r="B7" s="18" t="s">
        <v>10</v>
      </c>
      <c r="C7" s="43">
        <v>26872.96</v>
      </c>
      <c r="D7" s="43">
        <v>1071.33</v>
      </c>
      <c r="E7" s="45">
        <v>311.1</v>
      </c>
      <c r="F7" s="45">
        <v>0</v>
      </c>
      <c r="G7" s="45">
        <v>0</v>
      </c>
      <c r="H7" s="43">
        <v>946.63</v>
      </c>
      <c r="I7" s="45">
        <v>1766.4</v>
      </c>
      <c r="J7" s="73">
        <f t="shared" si="0"/>
        <v>30968.420000000002</v>
      </c>
    </row>
    <row r="8" spans="1:10" ht="12.75" thickBot="1">
      <c r="A8" s="17" t="s">
        <v>11</v>
      </c>
      <c r="B8" s="18" t="s">
        <v>12</v>
      </c>
      <c r="C8" s="43">
        <v>476002.52</v>
      </c>
      <c r="D8" s="43">
        <v>15278.370000000024</v>
      </c>
      <c r="E8" s="45">
        <v>16929.57</v>
      </c>
      <c r="F8" s="45">
        <v>369.45</v>
      </c>
      <c r="G8" s="45">
        <v>461.83</v>
      </c>
      <c r="H8" s="43">
        <v>41207.82000000002</v>
      </c>
      <c r="I8" s="45">
        <v>28356.5</v>
      </c>
      <c r="J8" s="73">
        <f t="shared" si="0"/>
        <v>578606.06</v>
      </c>
    </row>
    <row r="9" spans="1:10" ht="12.75" thickBot="1">
      <c r="A9" s="17" t="s">
        <v>13</v>
      </c>
      <c r="B9" s="18" t="s">
        <v>14</v>
      </c>
      <c r="C9" s="43">
        <v>9090.12</v>
      </c>
      <c r="D9" s="43">
        <v>299.16</v>
      </c>
      <c r="E9" s="45">
        <v>160.37</v>
      </c>
      <c r="F9" s="45">
        <v>0</v>
      </c>
      <c r="G9" s="45">
        <v>0</v>
      </c>
      <c r="H9" s="43">
        <v>3617.83</v>
      </c>
      <c r="I9" s="45">
        <v>1010.86</v>
      </c>
      <c r="J9" s="73">
        <f t="shared" si="0"/>
        <v>14178.340000000002</v>
      </c>
    </row>
    <row r="10" spans="1:10" ht="12.75" thickBot="1">
      <c r="A10" s="17" t="s">
        <v>15</v>
      </c>
      <c r="B10" s="18" t="s">
        <v>16</v>
      </c>
      <c r="C10" s="43">
        <v>28985.72</v>
      </c>
      <c r="D10" s="43">
        <v>566.19</v>
      </c>
      <c r="E10" s="45">
        <v>0</v>
      </c>
      <c r="F10" s="45">
        <v>0</v>
      </c>
      <c r="G10" s="45">
        <v>0</v>
      </c>
      <c r="H10" s="43">
        <v>1312.1100000000006</v>
      </c>
      <c r="I10" s="45">
        <v>0</v>
      </c>
      <c r="J10" s="73">
        <f t="shared" si="0"/>
        <v>30864.02</v>
      </c>
    </row>
    <row r="11" spans="1:10" ht="12.75" thickBot="1">
      <c r="A11" s="17" t="s">
        <v>17</v>
      </c>
      <c r="B11" s="18" t="s">
        <v>18</v>
      </c>
      <c r="C11" s="43">
        <v>32265.02</v>
      </c>
      <c r="D11" s="43">
        <v>139.22</v>
      </c>
      <c r="E11" s="45">
        <v>0</v>
      </c>
      <c r="F11" s="45">
        <v>0</v>
      </c>
      <c r="G11" s="45">
        <v>0</v>
      </c>
      <c r="H11" s="43">
        <v>61.72</v>
      </c>
      <c r="I11" s="45">
        <v>0</v>
      </c>
      <c r="J11" s="73">
        <f t="shared" si="0"/>
        <v>32465.960000000003</v>
      </c>
    </row>
    <row r="12" spans="1:10" ht="12.75" thickBot="1">
      <c r="A12" s="17" t="s">
        <v>19</v>
      </c>
      <c r="B12" s="18" t="s">
        <v>20</v>
      </c>
      <c r="C12" s="43">
        <v>22989.56</v>
      </c>
      <c r="D12" s="43">
        <v>300.26</v>
      </c>
      <c r="E12" s="45">
        <v>0</v>
      </c>
      <c r="F12" s="45">
        <v>0</v>
      </c>
      <c r="G12" s="45">
        <v>0</v>
      </c>
      <c r="H12" s="43">
        <v>4038.88</v>
      </c>
      <c r="I12" s="45">
        <v>68.63000000000011</v>
      </c>
      <c r="J12" s="73">
        <f t="shared" si="0"/>
        <v>27397.33</v>
      </c>
    </row>
    <row r="13" spans="1:10" ht="12.75" thickBot="1">
      <c r="A13" s="17" t="s">
        <v>21</v>
      </c>
      <c r="B13" s="18" t="s">
        <v>22</v>
      </c>
      <c r="C13" s="43">
        <v>24683.78</v>
      </c>
      <c r="D13" s="43">
        <v>213.01000000000002</v>
      </c>
      <c r="E13" s="45">
        <v>942.92</v>
      </c>
      <c r="F13" s="45">
        <v>0</v>
      </c>
      <c r="G13" s="45">
        <v>0</v>
      </c>
      <c r="H13" s="43">
        <v>710.8199999999999</v>
      </c>
      <c r="I13" s="45">
        <v>0</v>
      </c>
      <c r="J13" s="73">
        <f t="shared" si="0"/>
        <v>26550.529999999995</v>
      </c>
    </row>
    <row r="14" spans="1:10" ht="12.75" thickBot="1">
      <c r="A14" s="17" t="s">
        <v>23</v>
      </c>
      <c r="B14" s="18" t="s">
        <v>24</v>
      </c>
      <c r="C14" s="43">
        <v>122134.64</v>
      </c>
      <c r="D14" s="43">
        <v>1375.86</v>
      </c>
      <c r="E14" s="45">
        <v>1661.67</v>
      </c>
      <c r="F14" s="45">
        <v>0</v>
      </c>
      <c r="G14" s="45">
        <v>0</v>
      </c>
      <c r="H14" s="43">
        <v>16049.990000000002</v>
      </c>
      <c r="I14" s="45">
        <v>51235.03</v>
      </c>
      <c r="J14" s="73">
        <f t="shared" si="0"/>
        <v>192457.19</v>
      </c>
    </row>
    <row r="15" spans="1:10" ht="12.75" thickBot="1">
      <c r="A15" s="17" t="s">
        <v>25</v>
      </c>
      <c r="B15" s="18" t="s">
        <v>26</v>
      </c>
      <c r="C15" s="43">
        <v>66539.15</v>
      </c>
      <c r="D15" s="43">
        <v>936.6600000000007</v>
      </c>
      <c r="E15" s="45">
        <v>0</v>
      </c>
      <c r="F15" s="45">
        <v>0</v>
      </c>
      <c r="G15" s="45">
        <v>0</v>
      </c>
      <c r="H15" s="43">
        <v>1051.0500000000002</v>
      </c>
      <c r="I15" s="45">
        <v>0</v>
      </c>
      <c r="J15" s="73">
        <f t="shared" si="0"/>
        <v>68526.86</v>
      </c>
    </row>
    <row r="16" spans="1:10" ht="12.75" thickBot="1">
      <c r="A16" s="17" t="s">
        <v>27</v>
      </c>
      <c r="B16" s="18" t="s">
        <v>28</v>
      </c>
      <c r="C16" s="43">
        <v>23939.15</v>
      </c>
      <c r="D16" s="43">
        <v>144.82</v>
      </c>
      <c r="E16" s="45">
        <v>806.8</v>
      </c>
      <c r="F16" s="45">
        <v>0</v>
      </c>
      <c r="G16" s="45">
        <v>0</v>
      </c>
      <c r="H16" s="43">
        <v>4998.92</v>
      </c>
      <c r="I16" s="45">
        <v>6847.23</v>
      </c>
      <c r="J16" s="73">
        <f t="shared" si="0"/>
        <v>36736.92</v>
      </c>
    </row>
    <row r="17" spans="1:10" ht="12.75" thickBot="1">
      <c r="A17" s="17" t="s">
        <v>29</v>
      </c>
      <c r="B17" s="18" t="s">
        <v>30</v>
      </c>
      <c r="C17" s="43">
        <v>105826.77</v>
      </c>
      <c r="D17" s="43">
        <v>4724.959999999997</v>
      </c>
      <c r="E17" s="45">
        <v>1414.39</v>
      </c>
      <c r="F17" s="45">
        <v>113.04</v>
      </c>
      <c r="G17" s="45">
        <v>141.31</v>
      </c>
      <c r="H17" s="43">
        <v>2437.5899999999997</v>
      </c>
      <c r="I17" s="45">
        <v>13398.69</v>
      </c>
      <c r="J17" s="73">
        <f t="shared" si="0"/>
        <v>128056.74999999999</v>
      </c>
    </row>
    <row r="18" spans="1:10" ht="12.75" thickBot="1">
      <c r="A18" s="17" t="s">
        <v>31</v>
      </c>
      <c r="B18" s="18" t="s">
        <v>32</v>
      </c>
      <c r="C18" s="43">
        <v>54213.25</v>
      </c>
      <c r="D18" s="43">
        <v>670.0799999999998</v>
      </c>
      <c r="E18" s="43">
        <v>1846.7</v>
      </c>
      <c r="F18" s="43">
        <v>64.15</v>
      </c>
      <c r="G18" s="43">
        <v>80.18</v>
      </c>
      <c r="H18" s="43">
        <v>4585.92</v>
      </c>
      <c r="I18" s="43">
        <v>9110.44</v>
      </c>
      <c r="J18" s="73">
        <f t="shared" si="0"/>
        <v>70570.72</v>
      </c>
    </row>
    <row r="19" spans="1:10" ht="12.75" thickBot="1">
      <c r="A19" s="17" t="s">
        <v>35</v>
      </c>
      <c r="B19" s="18" t="s">
        <v>36</v>
      </c>
      <c r="C19" s="43">
        <v>228271.27</v>
      </c>
      <c r="D19" s="43">
        <v>532.7200000000001</v>
      </c>
      <c r="E19" s="45">
        <v>171.81</v>
      </c>
      <c r="F19" s="45">
        <v>120.58</v>
      </c>
      <c r="G19" s="45">
        <v>150.72</v>
      </c>
      <c r="H19" s="43">
        <v>15069.250000000005</v>
      </c>
      <c r="I19" s="45">
        <v>22226.3</v>
      </c>
      <c r="J19" s="73">
        <f t="shared" si="0"/>
        <v>266542.64999999997</v>
      </c>
    </row>
    <row r="20" spans="1:10" ht="12.75" thickBot="1">
      <c r="A20" s="17" t="s">
        <v>37</v>
      </c>
      <c r="B20" s="18" t="s">
        <v>38</v>
      </c>
      <c r="C20" s="43">
        <v>207462.35</v>
      </c>
      <c r="D20" s="43">
        <v>3360.8199999999983</v>
      </c>
      <c r="E20" s="45">
        <v>3523.28</v>
      </c>
      <c r="F20" s="45">
        <v>225.58</v>
      </c>
      <c r="G20" s="45">
        <v>281.99</v>
      </c>
      <c r="H20" s="43">
        <v>27994.360000000004</v>
      </c>
      <c r="I20" s="45">
        <v>43725.45</v>
      </c>
      <c r="J20" s="73">
        <f t="shared" si="0"/>
        <v>286573.83</v>
      </c>
    </row>
    <row r="21" spans="1:10" ht="12.75" thickBot="1">
      <c r="A21" s="17" t="s">
        <v>39</v>
      </c>
      <c r="B21" s="18" t="s">
        <v>40</v>
      </c>
      <c r="C21" s="43">
        <v>1580015.81</v>
      </c>
      <c r="D21" s="43">
        <v>37760.65000000008</v>
      </c>
      <c r="E21" s="45">
        <v>54130.31</v>
      </c>
      <c r="F21" s="45">
        <v>2381.51</v>
      </c>
      <c r="G21" s="45">
        <v>2976.9299999999994</v>
      </c>
      <c r="H21" s="43">
        <v>558865.0300000021</v>
      </c>
      <c r="I21" s="45">
        <v>857938.87</v>
      </c>
      <c r="J21" s="73">
        <f t="shared" si="0"/>
        <v>3094069.110000002</v>
      </c>
    </row>
    <row r="22" spans="1:10" ht="12.75" thickBot="1">
      <c r="A22" s="17" t="s">
        <v>41</v>
      </c>
      <c r="B22" s="18" t="s">
        <v>42</v>
      </c>
      <c r="C22" s="43">
        <v>247215.18</v>
      </c>
      <c r="D22" s="43">
        <v>1776.6799999999994</v>
      </c>
      <c r="E22" s="45">
        <v>1872.98</v>
      </c>
      <c r="F22" s="45">
        <v>0</v>
      </c>
      <c r="G22" s="45">
        <v>0</v>
      </c>
      <c r="H22" s="43">
        <v>21594.17</v>
      </c>
      <c r="I22" s="45">
        <v>29697.16</v>
      </c>
      <c r="J22" s="73">
        <f t="shared" si="0"/>
        <v>302156.17</v>
      </c>
    </row>
    <row r="23" spans="1:10" ht="12.75" thickBot="1">
      <c r="A23" s="17" t="s">
        <v>43</v>
      </c>
      <c r="B23" s="18" t="s">
        <v>44</v>
      </c>
      <c r="C23" s="43">
        <v>97080.1</v>
      </c>
      <c r="D23" s="43">
        <v>6835.529999999987</v>
      </c>
      <c r="E23" s="45">
        <v>1905.68</v>
      </c>
      <c r="F23" s="45">
        <v>642.76</v>
      </c>
      <c r="G23" s="45">
        <v>803.48</v>
      </c>
      <c r="H23" s="43">
        <v>5751.180000000001</v>
      </c>
      <c r="I23" s="45">
        <v>4344.56</v>
      </c>
      <c r="J23" s="73">
        <f t="shared" si="0"/>
        <v>117363.28999999998</v>
      </c>
    </row>
    <row r="24" spans="1:10" ht="12.75" thickBot="1">
      <c r="A24" s="17" t="s">
        <v>45</v>
      </c>
      <c r="B24" s="18" t="s">
        <v>46</v>
      </c>
      <c r="C24" s="43">
        <v>48464.99</v>
      </c>
      <c r="D24" s="43">
        <v>1786.2100000000005</v>
      </c>
      <c r="E24" s="45">
        <v>1468.87</v>
      </c>
      <c r="F24" s="45">
        <v>0</v>
      </c>
      <c r="G24" s="45">
        <v>0</v>
      </c>
      <c r="H24" s="43">
        <v>1247.4099999999999</v>
      </c>
      <c r="I24" s="45">
        <v>0</v>
      </c>
      <c r="J24" s="73">
        <f t="shared" si="0"/>
        <v>52967.479999999996</v>
      </c>
    </row>
    <row r="25" spans="1:10" ht="12.75" thickBot="1">
      <c r="A25" s="17" t="s">
        <v>47</v>
      </c>
      <c r="B25" s="18" t="s">
        <v>48</v>
      </c>
      <c r="C25" s="43">
        <v>44194.61</v>
      </c>
      <c r="D25" s="43">
        <v>3130.559999999999</v>
      </c>
      <c r="E25" s="45">
        <v>301.46</v>
      </c>
      <c r="F25" s="45">
        <v>128.29</v>
      </c>
      <c r="G25" s="45">
        <v>160.37</v>
      </c>
      <c r="H25" s="43">
        <v>5107.559999999999</v>
      </c>
      <c r="I25" s="45">
        <v>1039.39</v>
      </c>
      <c r="J25" s="73">
        <f t="shared" si="0"/>
        <v>54062.24</v>
      </c>
    </row>
    <row r="26" spans="1:10" ht="12.75" thickBot="1">
      <c r="A26" s="17" t="s">
        <v>49</v>
      </c>
      <c r="B26" s="18" t="s">
        <v>50</v>
      </c>
      <c r="C26" s="43">
        <v>29165.96</v>
      </c>
      <c r="D26" s="43">
        <v>331.56</v>
      </c>
      <c r="E26" s="45">
        <v>785.7</v>
      </c>
      <c r="F26" s="45">
        <v>0</v>
      </c>
      <c r="G26" s="45">
        <v>0</v>
      </c>
      <c r="H26" s="43">
        <v>1310</v>
      </c>
      <c r="I26" s="45">
        <v>3724.63</v>
      </c>
      <c r="J26" s="73">
        <f t="shared" si="0"/>
        <v>35317.85</v>
      </c>
    </row>
    <row r="27" spans="1:10" ht="12.75" thickBot="1">
      <c r="A27" s="17" t="s">
        <v>51</v>
      </c>
      <c r="B27" s="18" t="s">
        <v>52</v>
      </c>
      <c r="C27" s="43">
        <v>33166.34</v>
      </c>
      <c r="D27" s="43">
        <v>515.7699999999999</v>
      </c>
      <c r="E27" s="43">
        <v>171.82</v>
      </c>
      <c r="F27" s="43">
        <v>0</v>
      </c>
      <c r="G27" s="43">
        <v>0</v>
      </c>
      <c r="H27" s="43">
        <v>2612.1700000000005</v>
      </c>
      <c r="I27" s="43">
        <v>7939.09</v>
      </c>
      <c r="J27" s="73">
        <f t="shared" si="0"/>
        <v>44405.18999999999</v>
      </c>
    </row>
    <row r="28" spans="1:10" ht="12.75" thickBot="1">
      <c r="A28" s="17" t="s">
        <v>53</v>
      </c>
      <c r="B28" s="18" t="s">
        <v>54</v>
      </c>
      <c r="C28" s="43">
        <v>57525.85</v>
      </c>
      <c r="D28" s="43">
        <v>946.91</v>
      </c>
      <c r="E28" s="45">
        <v>1553.4</v>
      </c>
      <c r="F28" s="45">
        <v>0</v>
      </c>
      <c r="G28" s="45">
        <v>0</v>
      </c>
      <c r="H28" s="43">
        <v>6467.120000000001</v>
      </c>
      <c r="I28" s="45">
        <v>8968.64</v>
      </c>
      <c r="J28" s="73">
        <f t="shared" si="0"/>
        <v>75461.92</v>
      </c>
    </row>
    <row r="29" spans="1:10" ht="12.75" thickBot="1">
      <c r="A29" s="17" t="s">
        <v>55</v>
      </c>
      <c r="B29" s="18" t="s">
        <v>56</v>
      </c>
      <c r="C29" s="43">
        <v>148634.36</v>
      </c>
      <c r="D29" s="43">
        <v>7536.129999999987</v>
      </c>
      <c r="E29" s="45">
        <v>3230.87</v>
      </c>
      <c r="F29" s="45">
        <v>313.01</v>
      </c>
      <c r="G29" s="45">
        <v>391.26</v>
      </c>
      <c r="H29" s="43">
        <v>29469.21</v>
      </c>
      <c r="I29" s="45">
        <v>40284.1</v>
      </c>
      <c r="J29" s="73">
        <f t="shared" si="0"/>
        <v>229858.93999999997</v>
      </c>
    </row>
    <row r="30" spans="1:10" ht="12.75" thickBot="1">
      <c r="A30" s="17" t="s">
        <v>57</v>
      </c>
      <c r="B30" s="18" t="s">
        <v>58</v>
      </c>
      <c r="C30" s="43">
        <v>192454.44</v>
      </c>
      <c r="D30" s="43">
        <v>7042.479999999995</v>
      </c>
      <c r="E30" s="45">
        <v>5415.44</v>
      </c>
      <c r="F30" s="45">
        <v>377.89</v>
      </c>
      <c r="G30" s="45">
        <v>472.37</v>
      </c>
      <c r="H30" s="43">
        <v>26303.379999999965</v>
      </c>
      <c r="I30" s="45">
        <v>29399.74</v>
      </c>
      <c r="J30" s="73">
        <f t="shared" si="0"/>
        <v>261465.73999999996</v>
      </c>
    </row>
    <row r="31" spans="1:10" ht="12.75" thickBot="1">
      <c r="A31" s="17" t="s">
        <v>61</v>
      </c>
      <c r="B31" s="18" t="s">
        <v>62</v>
      </c>
      <c r="C31" s="43">
        <v>97699.58</v>
      </c>
      <c r="D31" s="43">
        <v>3778.810000000001</v>
      </c>
      <c r="E31" s="45">
        <v>1799.17</v>
      </c>
      <c r="F31" s="45">
        <v>120.58</v>
      </c>
      <c r="G31" s="45">
        <v>150.73</v>
      </c>
      <c r="H31" s="43">
        <v>3820.24</v>
      </c>
      <c r="I31" s="45">
        <v>2980.35</v>
      </c>
      <c r="J31" s="73">
        <f t="shared" si="0"/>
        <v>110349.46</v>
      </c>
    </row>
    <row r="32" spans="1:10" ht="12.75" thickBot="1">
      <c r="A32" s="17" t="s">
        <v>63</v>
      </c>
      <c r="B32" s="18" t="s">
        <v>64</v>
      </c>
      <c r="C32" s="43">
        <v>52291.54</v>
      </c>
      <c r="D32" s="43">
        <v>5013.579999999998</v>
      </c>
      <c r="E32" s="45">
        <v>1080.11</v>
      </c>
      <c r="F32" s="45">
        <v>128.29</v>
      </c>
      <c r="G32" s="45">
        <v>160.37</v>
      </c>
      <c r="H32" s="43">
        <v>3893.5099999999993</v>
      </c>
      <c r="I32" s="45">
        <v>0</v>
      </c>
      <c r="J32" s="73">
        <f t="shared" si="0"/>
        <v>62567.4</v>
      </c>
    </row>
    <row r="33" spans="1:10" ht="12.75" thickBot="1">
      <c r="A33" s="17" t="s">
        <v>65</v>
      </c>
      <c r="B33" s="18" t="s">
        <v>66</v>
      </c>
      <c r="C33" s="43">
        <v>438741.61</v>
      </c>
      <c r="D33" s="43">
        <v>10909.529999999997</v>
      </c>
      <c r="E33" s="45">
        <v>18385.37</v>
      </c>
      <c r="F33" s="45">
        <v>445.89</v>
      </c>
      <c r="G33" s="45">
        <v>557.34</v>
      </c>
      <c r="H33" s="43">
        <v>238879.99000000107</v>
      </c>
      <c r="I33" s="45">
        <v>473695.07</v>
      </c>
      <c r="J33" s="73">
        <f t="shared" si="0"/>
        <v>1181614.800000001</v>
      </c>
    </row>
    <row r="34" spans="1:10" ht="12.75" thickBot="1">
      <c r="A34" s="17" t="s">
        <v>67</v>
      </c>
      <c r="B34" s="18" t="s">
        <v>68</v>
      </c>
      <c r="C34" s="43">
        <v>6160</v>
      </c>
      <c r="D34" s="43">
        <v>0</v>
      </c>
      <c r="E34" s="45">
        <v>574.02</v>
      </c>
      <c r="F34" s="45">
        <v>0</v>
      </c>
      <c r="G34" s="45">
        <v>0</v>
      </c>
      <c r="H34" s="43">
        <v>245.32</v>
      </c>
      <c r="I34" s="45">
        <v>1025.57</v>
      </c>
      <c r="J34" s="73">
        <f t="shared" si="0"/>
        <v>8004.91</v>
      </c>
    </row>
    <row r="35" spans="1:10" ht="12.75" thickBot="1">
      <c r="A35" s="17" t="s">
        <v>69</v>
      </c>
      <c r="B35" s="18" t="s">
        <v>70</v>
      </c>
      <c r="C35" s="43">
        <v>123971.09</v>
      </c>
      <c r="D35" s="43">
        <v>2254.1200000000003</v>
      </c>
      <c r="E35" s="45">
        <v>768.09</v>
      </c>
      <c r="F35" s="45">
        <v>0</v>
      </c>
      <c r="G35" s="45">
        <v>0</v>
      </c>
      <c r="H35" s="43">
        <v>11641.329999999993</v>
      </c>
      <c r="I35" s="45">
        <v>27010.33</v>
      </c>
      <c r="J35" s="73">
        <f t="shared" si="0"/>
        <v>165644.95999999996</v>
      </c>
    </row>
    <row r="36" spans="1:10" ht="12.75" thickBot="1">
      <c r="A36" s="17" t="s">
        <v>71</v>
      </c>
      <c r="B36" s="18" t="s">
        <v>72</v>
      </c>
      <c r="C36" s="43">
        <v>242410.57</v>
      </c>
      <c r="D36" s="43">
        <v>12404.699999999992</v>
      </c>
      <c r="E36" s="45">
        <v>1555.4</v>
      </c>
      <c r="F36" s="45">
        <v>64.14</v>
      </c>
      <c r="G36" s="45">
        <v>80.18</v>
      </c>
      <c r="H36" s="43">
        <v>14626.689999999993</v>
      </c>
      <c r="I36" s="45">
        <v>7895.43</v>
      </c>
      <c r="J36" s="73">
        <f t="shared" si="0"/>
        <v>279037.11</v>
      </c>
    </row>
    <row r="37" spans="1:10" ht="12.75" thickBot="1">
      <c r="A37" s="17" t="s">
        <v>73</v>
      </c>
      <c r="B37" s="18" t="s">
        <v>74</v>
      </c>
      <c r="C37" s="43">
        <v>92020.58</v>
      </c>
      <c r="D37" s="43">
        <v>2622.4700000000007</v>
      </c>
      <c r="E37" s="45">
        <v>3008.05</v>
      </c>
      <c r="F37" s="45">
        <v>248.87</v>
      </c>
      <c r="G37" s="45">
        <v>311.1</v>
      </c>
      <c r="H37" s="43">
        <v>16038.999999999995</v>
      </c>
      <c r="I37" s="45">
        <v>25534.35</v>
      </c>
      <c r="J37" s="73">
        <f aca="true" t="shared" si="1" ref="J37:J68">C37+D37+E37+F37+G37+H37+I37</f>
        <v>139784.42</v>
      </c>
    </row>
    <row r="38" spans="1:10" ht="12.75" thickBot="1">
      <c r="A38" s="17" t="s">
        <v>75</v>
      </c>
      <c r="B38" s="18" t="s">
        <v>76</v>
      </c>
      <c r="C38" s="43">
        <v>60687.72</v>
      </c>
      <c r="D38" s="43">
        <v>3093.450000000003</v>
      </c>
      <c r="E38" s="45">
        <v>484.25</v>
      </c>
      <c r="F38" s="45">
        <v>120.58</v>
      </c>
      <c r="G38" s="45">
        <v>150.73</v>
      </c>
      <c r="H38" s="43">
        <v>790.4100000000002</v>
      </c>
      <c r="I38" s="45">
        <v>0</v>
      </c>
      <c r="J38" s="73">
        <f t="shared" si="1"/>
        <v>65327.140000000014</v>
      </c>
    </row>
    <row r="39" spans="1:10" ht="12.75" thickBot="1">
      <c r="A39" s="17" t="s">
        <v>77</v>
      </c>
      <c r="B39" s="18" t="s">
        <v>78</v>
      </c>
      <c r="C39" s="43">
        <v>97528.98</v>
      </c>
      <c r="D39" s="43">
        <v>3250.91</v>
      </c>
      <c r="E39" s="45">
        <v>2667.71</v>
      </c>
      <c r="F39" s="45">
        <v>128.29</v>
      </c>
      <c r="G39" s="45">
        <v>160.37</v>
      </c>
      <c r="H39" s="43">
        <v>11535.750000000002</v>
      </c>
      <c r="I39" s="45">
        <v>6712.91</v>
      </c>
      <c r="J39" s="73">
        <f t="shared" si="1"/>
        <v>121984.92</v>
      </c>
    </row>
    <row r="40" spans="1:10" ht="12.75" thickBot="1">
      <c r="A40" s="17" t="s">
        <v>79</v>
      </c>
      <c r="B40" s="18" t="s">
        <v>80</v>
      </c>
      <c r="C40" s="43">
        <v>38909.78</v>
      </c>
      <c r="D40" s="43">
        <v>2636.220000000001</v>
      </c>
      <c r="E40" s="45">
        <v>603.34</v>
      </c>
      <c r="F40" s="45">
        <v>64.15</v>
      </c>
      <c r="G40" s="45">
        <v>80.18</v>
      </c>
      <c r="H40" s="43">
        <v>3694.439999999998</v>
      </c>
      <c r="I40" s="45">
        <v>960.78</v>
      </c>
      <c r="J40" s="73">
        <f t="shared" si="1"/>
        <v>46948.88999999999</v>
      </c>
    </row>
    <row r="41" spans="1:10" ht="12.75" thickBot="1">
      <c r="A41" s="17" t="s">
        <v>83</v>
      </c>
      <c r="B41" s="18" t="s">
        <v>84</v>
      </c>
      <c r="C41" s="43">
        <v>17925</v>
      </c>
      <c r="D41" s="43">
        <v>986.17</v>
      </c>
      <c r="E41" s="45">
        <v>1307.17</v>
      </c>
      <c r="F41" s="45">
        <v>0</v>
      </c>
      <c r="G41" s="45">
        <v>0</v>
      </c>
      <c r="H41" s="43">
        <v>2659.6899999999996</v>
      </c>
      <c r="I41" s="45">
        <v>715.89</v>
      </c>
      <c r="J41" s="73">
        <f t="shared" si="1"/>
        <v>23593.919999999995</v>
      </c>
    </row>
    <row r="42" spans="1:10" ht="12.75" thickBot="1">
      <c r="A42" s="17" t="s">
        <v>85</v>
      </c>
      <c r="B42" s="18" t="s">
        <v>86</v>
      </c>
      <c r="C42" s="43">
        <v>14753.14</v>
      </c>
      <c r="D42" s="43">
        <v>608.4700000000001</v>
      </c>
      <c r="E42" s="45">
        <v>0</v>
      </c>
      <c r="F42" s="45">
        <v>0</v>
      </c>
      <c r="G42" s="45">
        <v>0</v>
      </c>
      <c r="H42" s="43">
        <v>30.86</v>
      </c>
      <c r="I42" s="45">
        <v>0</v>
      </c>
      <c r="J42" s="73">
        <f t="shared" si="1"/>
        <v>15392.47</v>
      </c>
    </row>
    <row r="43" spans="1:10" ht="12.75" thickBot="1">
      <c r="A43" s="17" t="s">
        <v>87</v>
      </c>
      <c r="B43" s="18" t="s">
        <v>88</v>
      </c>
      <c r="C43" s="43">
        <v>5080.78</v>
      </c>
      <c r="D43" s="43">
        <v>80.43</v>
      </c>
      <c r="E43" s="45">
        <v>0</v>
      </c>
      <c r="F43" s="45">
        <v>0</v>
      </c>
      <c r="G43" s="45">
        <v>0</v>
      </c>
      <c r="H43" s="43">
        <v>65.92</v>
      </c>
      <c r="I43" s="45">
        <v>0</v>
      </c>
      <c r="J43" s="73">
        <f t="shared" si="1"/>
        <v>5227.13</v>
      </c>
    </row>
    <row r="44" spans="1:10" ht="12.75" thickBot="1">
      <c r="A44" s="17" t="s">
        <v>89</v>
      </c>
      <c r="B44" s="18" t="s">
        <v>90</v>
      </c>
      <c r="C44" s="43">
        <v>249227.56</v>
      </c>
      <c r="D44" s="43">
        <v>5351.659999999997</v>
      </c>
      <c r="E44" s="45">
        <v>7865.7</v>
      </c>
      <c r="F44" s="45">
        <v>305.48</v>
      </c>
      <c r="G44" s="45">
        <v>381.86</v>
      </c>
      <c r="H44" s="43">
        <v>50039.81000000011</v>
      </c>
      <c r="I44" s="45">
        <v>132904.2</v>
      </c>
      <c r="J44" s="73">
        <f t="shared" si="1"/>
        <v>446076.2700000001</v>
      </c>
    </row>
    <row r="45" spans="1:10" ht="12.75" thickBot="1">
      <c r="A45" s="17" t="s">
        <v>91</v>
      </c>
      <c r="B45" s="18" t="s">
        <v>92</v>
      </c>
      <c r="C45" s="43">
        <v>345572.45</v>
      </c>
      <c r="D45" s="43">
        <v>9999.529999999993</v>
      </c>
      <c r="E45" s="45">
        <v>6787.36</v>
      </c>
      <c r="F45" s="45">
        <v>192.44</v>
      </c>
      <c r="G45" s="45">
        <v>240.55</v>
      </c>
      <c r="H45" s="43">
        <v>35134.13999999996</v>
      </c>
      <c r="I45" s="45">
        <v>45063.51</v>
      </c>
      <c r="J45" s="73">
        <f t="shared" si="1"/>
        <v>442989.9799999999</v>
      </c>
    </row>
    <row r="46" spans="1:10" ht="12.75" thickBot="1">
      <c r="A46" s="17" t="s">
        <v>93</v>
      </c>
      <c r="B46" s="18" t="s">
        <v>94</v>
      </c>
      <c r="C46" s="43">
        <v>422203.98</v>
      </c>
      <c r="D46" s="43">
        <v>9801.529999999995</v>
      </c>
      <c r="E46" s="45">
        <v>13652.92</v>
      </c>
      <c r="F46" s="45">
        <v>710.18</v>
      </c>
      <c r="G46" s="45">
        <v>887.76</v>
      </c>
      <c r="H46" s="43">
        <v>119528.15000000004</v>
      </c>
      <c r="I46" s="45">
        <v>150486.26</v>
      </c>
      <c r="J46" s="73">
        <f t="shared" si="1"/>
        <v>717270.78</v>
      </c>
    </row>
    <row r="47" spans="1:10" ht="12.75" thickBot="1">
      <c r="A47" s="17" t="s">
        <v>95</v>
      </c>
      <c r="B47" s="18" t="s">
        <v>96</v>
      </c>
      <c r="C47" s="44">
        <v>14297.21</v>
      </c>
      <c r="D47" s="43">
        <v>71.61</v>
      </c>
      <c r="E47" s="45">
        <v>282.61</v>
      </c>
      <c r="F47" s="45">
        <v>0</v>
      </c>
      <c r="G47" s="45">
        <v>0</v>
      </c>
      <c r="H47" s="43">
        <v>178.35999999999999</v>
      </c>
      <c r="I47" s="45">
        <v>0</v>
      </c>
      <c r="J47" s="73">
        <f t="shared" si="1"/>
        <v>14829.79</v>
      </c>
    </row>
    <row r="48" spans="1:10" ht="12.75" thickBot="1">
      <c r="A48" s="17" t="s">
        <v>97</v>
      </c>
      <c r="B48" s="18" t="s">
        <v>98</v>
      </c>
      <c r="C48" s="44">
        <v>238126.73</v>
      </c>
      <c r="D48" s="43">
        <v>4215.180000000002</v>
      </c>
      <c r="E48" s="45">
        <v>7996.62</v>
      </c>
      <c r="F48" s="45">
        <v>135.16000000000003</v>
      </c>
      <c r="G48" s="45">
        <v>168.95999999999998</v>
      </c>
      <c r="H48" s="43">
        <v>29194.21000000001</v>
      </c>
      <c r="I48" s="45">
        <v>218104.73</v>
      </c>
      <c r="J48" s="73">
        <f t="shared" si="1"/>
        <v>497941.58999999997</v>
      </c>
    </row>
    <row r="49" spans="1:10" ht="12.75" thickBot="1">
      <c r="A49" s="17" t="s">
        <v>99</v>
      </c>
      <c r="B49" s="18" t="s">
        <v>100</v>
      </c>
      <c r="C49" s="44">
        <v>137718.67</v>
      </c>
      <c r="D49" s="43">
        <v>2271.05</v>
      </c>
      <c r="E49" s="45">
        <v>5628.14</v>
      </c>
      <c r="F49" s="45">
        <v>192.44</v>
      </c>
      <c r="G49" s="45">
        <v>240.55</v>
      </c>
      <c r="H49" s="43">
        <v>40394.88000000004</v>
      </c>
      <c r="I49" s="45">
        <v>30626.47</v>
      </c>
      <c r="J49" s="73">
        <f t="shared" si="1"/>
        <v>217072.20000000004</v>
      </c>
    </row>
    <row r="50" spans="1:10" ht="12.75" thickBot="1">
      <c r="A50" s="17" t="s">
        <v>101</v>
      </c>
      <c r="B50" s="18" t="s">
        <v>102</v>
      </c>
      <c r="C50" s="44">
        <v>26198.7</v>
      </c>
      <c r="D50" s="43">
        <v>393.90000000000003</v>
      </c>
      <c r="E50" s="45">
        <v>333.52</v>
      </c>
      <c r="F50" s="45">
        <v>0</v>
      </c>
      <c r="G50" s="45">
        <v>0</v>
      </c>
      <c r="H50" s="43">
        <v>1715.7499999999998</v>
      </c>
      <c r="I50" s="45">
        <v>536.59</v>
      </c>
      <c r="J50" s="73">
        <f t="shared" si="1"/>
        <v>29178.460000000003</v>
      </c>
    </row>
    <row r="51" spans="1:10" ht="12.75" thickBot="1">
      <c r="A51" s="21" t="s">
        <v>103</v>
      </c>
      <c r="B51" s="22" t="s">
        <v>104</v>
      </c>
      <c r="C51" s="44">
        <v>28816.28</v>
      </c>
      <c r="D51" s="43">
        <v>1929.7300000000005</v>
      </c>
      <c r="E51" s="45">
        <v>481.1</v>
      </c>
      <c r="F51" s="45">
        <v>0</v>
      </c>
      <c r="G51" s="45">
        <v>0</v>
      </c>
      <c r="H51" s="43">
        <v>5064.86</v>
      </c>
      <c r="I51" s="45">
        <v>2886.47</v>
      </c>
      <c r="J51" s="73">
        <f t="shared" si="1"/>
        <v>39178.439999999995</v>
      </c>
    </row>
    <row r="52" spans="1:10" ht="12.75" thickBot="1">
      <c r="A52" s="21" t="s">
        <v>105</v>
      </c>
      <c r="B52" s="22" t="s">
        <v>106</v>
      </c>
      <c r="C52" s="44">
        <v>4901.54</v>
      </c>
      <c r="D52" s="43">
        <v>541.3799999999999</v>
      </c>
      <c r="E52" s="45">
        <v>0</v>
      </c>
      <c r="F52" s="45">
        <v>0</v>
      </c>
      <c r="G52" s="45">
        <v>0</v>
      </c>
      <c r="H52" s="43">
        <v>0</v>
      </c>
      <c r="I52" s="45">
        <v>0</v>
      </c>
      <c r="J52" s="73">
        <f t="shared" si="1"/>
        <v>5442.92</v>
      </c>
    </row>
    <row r="53" spans="1:10" ht="12.75" thickBot="1">
      <c r="A53" s="21" t="s">
        <v>107</v>
      </c>
      <c r="B53" s="22" t="s">
        <v>108</v>
      </c>
      <c r="C53" s="44">
        <v>12511.85</v>
      </c>
      <c r="D53" s="43">
        <v>995.3299999999996</v>
      </c>
      <c r="E53" s="43">
        <v>0</v>
      </c>
      <c r="F53" s="43">
        <v>0</v>
      </c>
      <c r="G53" s="43">
        <v>0</v>
      </c>
      <c r="H53" s="43">
        <v>1756.8800000000003</v>
      </c>
      <c r="I53" s="43">
        <v>0</v>
      </c>
      <c r="J53" s="73">
        <f t="shared" si="1"/>
        <v>15264.060000000001</v>
      </c>
    </row>
    <row r="54" spans="1:10" ht="12.75" thickBot="1">
      <c r="A54" s="21" t="s">
        <v>109</v>
      </c>
      <c r="B54" s="22" t="s">
        <v>110</v>
      </c>
      <c r="C54" s="44">
        <v>60005.1</v>
      </c>
      <c r="D54" s="43">
        <v>3612.390000000001</v>
      </c>
      <c r="E54" s="45">
        <v>3686.98</v>
      </c>
      <c r="F54" s="45">
        <v>189.31</v>
      </c>
      <c r="G54" s="45">
        <v>236.64</v>
      </c>
      <c r="H54" s="43">
        <v>4038.2000000000003</v>
      </c>
      <c r="I54" s="45">
        <v>0</v>
      </c>
      <c r="J54" s="73">
        <f t="shared" si="1"/>
        <v>71768.62</v>
      </c>
    </row>
    <row r="55" spans="1:10" ht="12.75" thickBot="1">
      <c r="A55" s="21" t="s">
        <v>111</v>
      </c>
      <c r="B55" s="22" t="s">
        <v>112</v>
      </c>
      <c r="C55" s="44">
        <v>100503.75</v>
      </c>
      <c r="D55" s="43">
        <v>24.67</v>
      </c>
      <c r="E55" s="45">
        <v>150.73</v>
      </c>
      <c r="F55" s="45">
        <v>0</v>
      </c>
      <c r="G55" s="45">
        <v>0</v>
      </c>
      <c r="H55" s="43">
        <v>18.47</v>
      </c>
      <c r="I55" s="45">
        <v>2923.2</v>
      </c>
      <c r="J55" s="73">
        <f t="shared" si="1"/>
        <v>103620.81999999999</v>
      </c>
    </row>
    <row r="56" spans="1:10" ht="12.75" thickBot="1">
      <c r="A56" s="23" t="s">
        <v>113</v>
      </c>
      <c r="B56" s="24" t="s">
        <v>114</v>
      </c>
      <c r="C56" s="44">
        <v>18624.85</v>
      </c>
      <c r="D56" s="43">
        <v>1614.1999999999996</v>
      </c>
      <c r="E56" s="45">
        <v>902.83</v>
      </c>
      <c r="F56" s="45">
        <v>0</v>
      </c>
      <c r="G56" s="45">
        <v>0</v>
      </c>
      <c r="H56" s="43">
        <v>634.8599999999999</v>
      </c>
      <c r="I56" s="45">
        <v>0</v>
      </c>
      <c r="J56" s="73">
        <f t="shared" si="1"/>
        <v>21776.74</v>
      </c>
    </row>
    <row r="57" spans="1:10" ht="12.75" thickBot="1">
      <c r="A57" s="23" t="s">
        <v>115</v>
      </c>
      <c r="B57" s="25" t="s">
        <v>116</v>
      </c>
      <c r="C57" s="44">
        <v>28143.31</v>
      </c>
      <c r="D57" s="43">
        <v>367.53000000000003</v>
      </c>
      <c r="E57" s="45">
        <v>0</v>
      </c>
      <c r="F57" s="45">
        <v>0</v>
      </c>
      <c r="G57" s="45">
        <v>0</v>
      </c>
      <c r="H57" s="43">
        <v>2279.75</v>
      </c>
      <c r="I57" s="45">
        <v>2176.95</v>
      </c>
      <c r="J57" s="73">
        <f t="shared" si="1"/>
        <v>32967.54</v>
      </c>
    </row>
    <row r="58" spans="1:10" ht="12.75" thickBot="1">
      <c r="A58" s="21" t="s">
        <v>117</v>
      </c>
      <c r="B58" s="22" t="s">
        <v>118</v>
      </c>
      <c r="C58" s="44">
        <v>10157.43</v>
      </c>
      <c r="D58" s="43">
        <v>384.4099999999999</v>
      </c>
      <c r="E58" s="45">
        <v>0</v>
      </c>
      <c r="F58" s="45">
        <v>0</v>
      </c>
      <c r="G58" s="45">
        <v>0</v>
      </c>
      <c r="H58" s="43">
        <v>0</v>
      </c>
      <c r="I58" s="45">
        <v>0</v>
      </c>
      <c r="J58" s="73">
        <f t="shared" si="1"/>
        <v>10541.84</v>
      </c>
    </row>
    <row r="59" spans="1:10" ht="12.75" thickBot="1">
      <c r="A59" s="21" t="s">
        <v>119</v>
      </c>
      <c r="B59" s="22" t="s">
        <v>120</v>
      </c>
      <c r="C59" s="44">
        <v>36928.99</v>
      </c>
      <c r="D59" s="43">
        <v>82.68</v>
      </c>
      <c r="E59" s="45">
        <v>0</v>
      </c>
      <c r="F59" s="45">
        <v>0</v>
      </c>
      <c r="G59" s="45">
        <v>0</v>
      </c>
      <c r="H59" s="43">
        <v>567.0500000000001</v>
      </c>
      <c r="I59" s="45">
        <v>0</v>
      </c>
      <c r="J59" s="73">
        <f t="shared" si="1"/>
        <v>37578.72</v>
      </c>
    </row>
    <row r="60" spans="1:10" ht="12.75" thickBot="1">
      <c r="A60" s="21" t="s">
        <v>121</v>
      </c>
      <c r="B60" s="22" t="s">
        <v>122</v>
      </c>
      <c r="C60" s="44">
        <v>58920.22</v>
      </c>
      <c r="D60" s="43">
        <v>1968.6699999999994</v>
      </c>
      <c r="E60" s="45">
        <v>809.81</v>
      </c>
      <c r="F60" s="45">
        <v>0</v>
      </c>
      <c r="G60" s="45">
        <v>0</v>
      </c>
      <c r="H60" s="43">
        <v>18926.970000000005</v>
      </c>
      <c r="I60" s="45">
        <v>10263.29</v>
      </c>
      <c r="J60" s="73">
        <f t="shared" si="1"/>
        <v>90888.95999999999</v>
      </c>
    </row>
    <row r="61" spans="1:10" ht="12.75" thickBot="1">
      <c r="A61" s="21" t="s">
        <v>123</v>
      </c>
      <c r="B61" s="22" t="s">
        <v>124</v>
      </c>
      <c r="C61" s="44">
        <v>6003.26</v>
      </c>
      <c r="D61" s="43">
        <v>103.67999999999999</v>
      </c>
      <c r="E61" s="45">
        <v>461.83</v>
      </c>
      <c r="F61" s="45">
        <v>0</v>
      </c>
      <c r="G61" s="45">
        <v>0</v>
      </c>
      <c r="H61" s="43">
        <v>11107.089999999998</v>
      </c>
      <c r="I61" s="45">
        <v>0</v>
      </c>
      <c r="J61" s="73">
        <f t="shared" si="1"/>
        <v>17675.86</v>
      </c>
    </row>
    <row r="62" spans="1:10" ht="12.75" thickBot="1">
      <c r="A62" s="21" t="s">
        <v>125</v>
      </c>
      <c r="B62" s="22" t="s">
        <v>126</v>
      </c>
      <c r="C62" s="45">
        <v>16119.98</v>
      </c>
      <c r="D62" s="43">
        <v>1346.1000000000004</v>
      </c>
      <c r="E62" s="45">
        <v>160.37</v>
      </c>
      <c r="F62" s="45">
        <v>0</v>
      </c>
      <c r="G62" s="45">
        <v>0</v>
      </c>
      <c r="H62" s="43">
        <v>1533.23</v>
      </c>
      <c r="I62" s="45">
        <v>0</v>
      </c>
      <c r="J62" s="73">
        <f t="shared" si="1"/>
        <v>19159.68</v>
      </c>
    </row>
    <row r="63" spans="1:10" ht="12.75" thickBot="1">
      <c r="A63" s="26" t="s">
        <v>127</v>
      </c>
      <c r="B63" s="27" t="s">
        <v>128</v>
      </c>
      <c r="C63" s="44">
        <v>25421.8</v>
      </c>
      <c r="D63" s="43">
        <v>1620.5599999999995</v>
      </c>
      <c r="E63" s="45">
        <v>0</v>
      </c>
      <c r="F63" s="45">
        <v>0</v>
      </c>
      <c r="G63" s="45">
        <v>0</v>
      </c>
      <c r="H63" s="43">
        <v>1597.6700000000005</v>
      </c>
      <c r="I63" s="45">
        <v>0</v>
      </c>
      <c r="J63" s="73">
        <f t="shared" si="1"/>
        <v>28640.030000000002</v>
      </c>
    </row>
    <row r="64" spans="1:10" ht="12.75" thickBot="1">
      <c r="A64" s="26" t="s">
        <v>129</v>
      </c>
      <c r="B64" s="25" t="s">
        <v>130</v>
      </c>
      <c r="C64" s="44">
        <v>19624.02</v>
      </c>
      <c r="D64" s="43">
        <v>1158.3200000000002</v>
      </c>
      <c r="E64" s="45">
        <v>0</v>
      </c>
      <c r="F64" s="45">
        <v>128.29</v>
      </c>
      <c r="G64" s="45">
        <v>160.37</v>
      </c>
      <c r="H64" s="43">
        <v>1047.65</v>
      </c>
      <c r="I64" s="45">
        <v>718.17</v>
      </c>
      <c r="J64" s="73">
        <f t="shared" si="1"/>
        <v>22836.82</v>
      </c>
    </row>
    <row r="65" spans="1:10" ht="12.75" thickBot="1">
      <c r="A65" s="28" t="s">
        <v>131</v>
      </c>
      <c r="B65" s="29" t="s">
        <v>132</v>
      </c>
      <c r="C65" s="44">
        <v>217850.59</v>
      </c>
      <c r="D65" s="43">
        <v>11423.55</v>
      </c>
      <c r="E65" s="45">
        <v>3401.95</v>
      </c>
      <c r="F65" s="45">
        <v>490.2</v>
      </c>
      <c r="G65" s="45">
        <v>612.78</v>
      </c>
      <c r="H65" s="43">
        <v>14161.93999999999</v>
      </c>
      <c r="I65" s="45">
        <v>11777.76</v>
      </c>
      <c r="J65" s="73">
        <f t="shared" si="1"/>
        <v>259718.77000000002</v>
      </c>
    </row>
    <row r="66" spans="1:10" ht="12.75" thickBot="1">
      <c r="A66" s="30" t="s">
        <v>133</v>
      </c>
      <c r="B66" s="31" t="s">
        <v>134</v>
      </c>
      <c r="C66" s="44">
        <v>32691.05</v>
      </c>
      <c r="D66" s="43">
        <v>2046.3799999999994</v>
      </c>
      <c r="E66" s="45">
        <v>160.37</v>
      </c>
      <c r="F66" s="45">
        <v>0</v>
      </c>
      <c r="G66" s="45">
        <v>0</v>
      </c>
      <c r="H66" s="43">
        <v>2139.4300000000007</v>
      </c>
      <c r="I66" s="45">
        <v>1128.45</v>
      </c>
      <c r="J66" s="73">
        <f t="shared" si="1"/>
        <v>38165.68</v>
      </c>
    </row>
    <row r="67" spans="1:10" ht="12.75" thickBot="1">
      <c r="A67" s="32" t="s">
        <v>135</v>
      </c>
      <c r="B67" s="24" t="s">
        <v>136</v>
      </c>
      <c r="C67" s="44">
        <v>86602.77</v>
      </c>
      <c r="D67" s="43">
        <v>6575.739999999994</v>
      </c>
      <c r="E67" s="45">
        <v>1601.73</v>
      </c>
      <c r="F67" s="45">
        <v>641.4499999999999</v>
      </c>
      <c r="G67" s="45">
        <v>801.85</v>
      </c>
      <c r="H67" s="43">
        <v>3855.7</v>
      </c>
      <c r="I67" s="45">
        <v>25383.31</v>
      </c>
      <c r="J67" s="73">
        <f t="shared" si="1"/>
        <v>125462.54999999999</v>
      </c>
    </row>
    <row r="68" spans="1:10" ht="12.75" thickBot="1">
      <c r="A68" s="33" t="s">
        <v>137</v>
      </c>
      <c r="B68" s="22" t="s">
        <v>138</v>
      </c>
      <c r="C68" s="63">
        <v>16527.01</v>
      </c>
      <c r="D68" s="43">
        <v>783.96</v>
      </c>
      <c r="E68" s="45">
        <v>320.74</v>
      </c>
      <c r="F68" s="45">
        <v>0</v>
      </c>
      <c r="G68" s="45">
        <v>0</v>
      </c>
      <c r="H68" s="43">
        <v>4760.9800000000005</v>
      </c>
      <c r="I68" s="45">
        <v>7166.22</v>
      </c>
      <c r="J68" s="73">
        <f t="shared" si="1"/>
        <v>29558.91</v>
      </c>
    </row>
    <row r="69" spans="1:10" ht="12.75" thickBot="1">
      <c r="A69" s="33" t="s">
        <v>139</v>
      </c>
      <c r="B69" s="22" t="s">
        <v>140</v>
      </c>
      <c r="C69" s="44">
        <v>1952.31</v>
      </c>
      <c r="D69" s="87">
        <v>226.10000000000002</v>
      </c>
      <c r="E69" s="45">
        <v>160.37</v>
      </c>
      <c r="F69" s="45">
        <v>0</v>
      </c>
      <c r="G69" s="45">
        <v>0</v>
      </c>
      <c r="H69" s="43">
        <v>0</v>
      </c>
      <c r="I69" s="45">
        <v>0</v>
      </c>
      <c r="J69" s="73">
        <f>C69+D69+E69+F69+G69+H69+I69</f>
        <v>2338.7799999999997</v>
      </c>
    </row>
    <row r="70" spans="1:10" ht="12.75" thickBot="1">
      <c r="A70" s="36" t="s">
        <v>141</v>
      </c>
      <c r="B70" s="37" t="s">
        <v>142</v>
      </c>
      <c r="C70" s="43">
        <v>2058.25</v>
      </c>
      <c r="D70" s="87">
        <v>136.19</v>
      </c>
      <c r="E70" s="45">
        <v>0</v>
      </c>
      <c r="F70" s="45">
        <v>0</v>
      </c>
      <c r="G70" s="45">
        <v>0</v>
      </c>
      <c r="H70" s="43">
        <v>0</v>
      </c>
      <c r="I70" s="45">
        <v>0</v>
      </c>
      <c r="J70" s="73">
        <f>C70+D70+E70+F70+G70+H70+I70</f>
        <v>2194.44</v>
      </c>
    </row>
    <row r="71" spans="1:10" ht="12.75" thickBot="1">
      <c r="A71" s="36" t="s">
        <v>145</v>
      </c>
      <c r="B71" s="38" t="s">
        <v>146</v>
      </c>
      <c r="C71" s="43">
        <v>24387.22</v>
      </c>
      <c r="D71" s="87">
        <v>498.69</v>
      </c>
      <c r="E71" s="45">
        <v>0</v>
      </c>
      <c r="F71" s="45">
        <v>0</v>
      </c>
      <c r="G71" s="45">
        <v>0</v>
      </c>
      <c r="H71" s="43">
        <v>55.879999999999995</v>
      </c>
      <c r="I71" s="45">
        <v>0</v>
      </c>
      <c r="J71" s="73">
        <f>C71+D71+E71+F71+G71+H71+I71</f>
        <v>24941.79</v>
      </c>
    </row>
    <row r="72" spans="1:10" ht="12.75" thickBot="1">
      <c r="A72" s="36" t="s">
        <v>157</v>
      </c>
      <c r="B72" s="38" t="s">
        <v>174</v>
      </c>
      <c r="C72" s="94">
        <v>16726.5</v>
      </c>
      <c r="D72" s="88">
        <v>682.1500000000002</v>
      </c>
      <c r="E72" s="75">
        <v>0</v>
      </c>
      <c r="F72" s="76">
        <v>0</v>
      </c>
      <c r="G72" s="76">
        <v>0</v>
      </c>
      <c r="H72" s="77">
        <v>177.98000000000002</v>
      </c>
      <c r="I72" s="75">
        <v>0</v>
      </c>
      <c r="J72" s="73">
        <f>C72+D72+E72+F72+G72+H72+I72</f>
        <v>17586.63</v>
      </c>
    </row>
    <row r="73" spans="1:10" ht="12.75" thickBot="1">
      <c r="A73" s="39"/>
      <c r="B73" s="39" t="s">
        <v>147</v>
      </c>
      <c r="C73" s="95">
        <v>7518713.470000001</v>
      </c>
      <c r="D73" s="89">
        <v>218033.49</v>
      </c>
      <c r="E73" s="79">
        <v>185984.96</v>
      </c>
      <c r="F73" s="79">
        <v>9042</v>
      </c>
      <c r="G73" s="79">
        <v>11302.76</v>
      </c>
      <c r="H73" s="80">
        <v>1448924.52</v>
      </c>
      <c r="I73" s="81">
        <v>2351930.24</v>
      </c>
      <c r="J73" s="82">
        <f>C73+D73+E73+F73+G73+H73+I73</f>
        <v>11743931.440000001</v>
      </c>
    </row>
    <row r="74" spans="4:10" ht="12">
      <c r="D74" s="1"/>
      <c r="H74" s="2"/>
      <c r="J74" s="83"/>
    </row>
    <row r="75" ht="12">
      <c r="J75" s="84"/>
    </row>
    <row r="76" ht="12">
      <c r="J76" s="83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34">
      <selection activeCell="J73" sqref="J73"/>
    </sheetView>
  </sheetViews>
  <sheetFormatPr defaultColWidth="9.140625" defaultRowHeight="12.75"/>
  <cols>
    <col min="1" max="1" width="4.7109375" style="1" customWidth="1"/>
    <col min="2" max="2" width="21.7109375" style="1" customWidth="1"/>
    <col min="3" max="3" width="12.140625" style="2" customWidth="1"/>
    <col min="4" max="4" width="11.28125" style="69" customWidth="1"/>
    <col min="5" max="5" width="10.57421875" style="69" customWidth="1"/>
    <col min="6" max="7" width="11.57421875" style="69" customWidth="1"/>
    <col min="8" max="8" width="11.7109375" style="69" customWidth="1"/>
    <col min="9" max="9" width="11.8515625" style="69" customWidth="1"/>
    <col min="10" max="10" width="12.7109375" style="70" customWidth="1"/>
    <col min="11" max="12" width="11.7109375" style="2" bestFit="1" customWidth="1"/>
    <col min="13" max="13" width="14.140625" style="2" customWidth="1"/>
    <col min="14" max="15" width="9.140625" style="2" customWidth="1"/>
    <col min="16" max="16384" width="9.140625" style="1" customWidth="1"/>
  </cols>
  <sheetData>
    <row r="2" spans="1:9" ht="12.75" thickBot="1">
      <c r="A2" s="1" t="s">
        <v>0</v>
      </c>
      <c r="E2" s="70" t="s">
        <v>193</v>
      </c>
      <c r="F2" s="70"/>
      <c r="G2" s="70"/>
      <c r="H2" s="70"/>
      <c r="I2" s="70"/>
    </row>
    <row r="3" spans="1:10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5"/>
      <c r="I3" s="115"/>
      <c r="J3" s="116"/>
    </row>
    <row r="4" spans="1:15" s="72" customFormat="1" ht="81" customHeight="1" thickBot="1">
      <c r="A4" s="9"/>
      <c r="B4" s="10"/>
      <c r="C4" s="62" t="s">
        <v>194</v>
      </c>
      <c r="D4" s="62" t="s">
        <v>195</v>
      </c>
      <c r="E4" s="93" t="s">
        <v>201</v>
      </c>
      <c r="F4" s="93" t="s">
        <v>196</v>
      </c>
      <c r="G4" s="93" t="s">
        <v>197</v>
      </c>
      <c r="H4" s="62" t="s">
        <v>198</v>
      </c>
      <c r="I4" s="62" t="s">
        <v>199</v>
      </c>
      <c r="J4" s="62" t="s">
        <v>200</v>
      </c>
      <c r="K4" s="71"/>
      <c r="L4" s="71"/>
      <c r="M4" s="71"/>
      <c r="N4" s="71"/>
      <c r="O4" s="71"/>
    </row>
    <row r="5" spans="1:10" ht="12.75" thickBot="1">
      <c r="A5" s="13" t="s">
        <v>3</v>
      </c>
      <c r="B5" s="14" t="s">
        <v>4</v>
      </c>
      <c r="C5" s="47">
        <v>13978.02</v>
      </c>
      <c r="D5" s="47">
        <v>400.65</v>
      </c>
      <c r="E5" s="91">
        <v>0</v>
      </c>
      <c r="F5" s="91">
        <v>0</v>
      </c>
      <c r="G5" s="91">
        <v>0</v>
      </c>
      <c r="H5" s="47">
        <v>1296.8000000000002</v>
      </c>
      <c r="I5" s="91">
        <v>1677.45</v>
      </c>
      <c r="J5" s="92">
        <f aca="true" t="shared" si="0" ref="J5:J36">C5+D5+E5+F5+G5+H5+I5</f>
        <v>17352.920000000002</v>
      </c>
    </row>
    <row r="6" spans="1:10" ht="12.75" thickBot="1">
      <c r="A6" s="17" t="s">
        <v>7</v>
      </c>
      <c r="B6" s="18" t="s">
        <v>8</v>
      </c>
      <c r="C6" s="43">
        <v>48409.28</v>
      </c>
      <c r="D6" s="43">
        <v>2703.999999999998</v>
      </c>
      <c r="E6" s="45">
        <v>622.2</v>
      </c>
      <c r="F6" s="45">
        <v>0</v>
      </c>
      <c r="G6" s="45">
        <v>0</v>
      </c>
      <c r="H6" s="43">
        <v>2117.640000000001</v>
      </c>
      <c r="I6" s="45">
        <v>5179.56</v>
      </c>
      <c r="J6" s="73">
        <f t="shared" si="0"/>
        <v>59032.67999999999</v>
      </c>
    </row>
    <row r="7" spans="1:10" ht="12.75" thickBot="1">
      <c r="A7" s="17" t="s">
        <v>9</v>
      </c>
      <c r="B7" s="18" t="s">
        <v>10</v>
      </c>
      <c r="C7" s="43">
        <v>26065.29</v>
      </c>
      <c r="D7" s="43">
        <v>1331.28</v>
      </c>
      <c r="E7" s="45">
        <v>1051.75</v>
      </c>
      <c r="F7" s="45">
        <v>0</v>
      </c>
      <c r="G7" s="45">
        <v>0</v>
      </c>
      <c r="H7" s="43">
        <v>662.1400000000001</v>
      </c>
      <c r="I7" s="45">
        <v>0</v>
      </c>
      <c r="J7" s="73">
        <f t="shared" si="0"/>
        <v>29110.46</v>
      </c>
    </row>
    <row r="8" spans="1:10" ht="12.75" thickBot="1">
      <c r="A8" s="17" t="s">
        <v>11</v>
      </c>
      <c r="B8" s="18" t="s">
        <v>12</v>
      </c>
      <c r="C8" s="43">
        <v>406037.84</v>
      </c>
      <c r="D8" s="43">
        <v>14218.240000000003</v>
      </c>
      <c r="E8" s="45">
        <v>13930.29</v>
      </c>
      <c r="F8" s="45">
        <v>697.89</v>
      </c>
      <c r="G8" s="45">
        <v>872.39</v>
      </c>
      <c r="H8" s="43">
        <v>50648.79000000009</v>
      </c>
      <c r="I8" s="45">
        <v>24077.97</v>
      </c>
      <c r="J8" s="73">
        <f t="shared" si="0"/>
        <v>510483.41000000015</v>
      </c>
    </row>
    <row r="9" spans="1:10" ht="12.75" thickBot="1">
      <c r="A9" s="17" t="s">
        <v>13</v>
      </c>
      <c r="B9" s="18" t="s">
        <v>14</v>
      </c>
      <c r="C9" s="43">
        <v>9716.55</v>
      </c>
      <c r="D9" s="43">
        <v>0</v>
      </c>
      <c r="E9" s="45">
        <v>160.37</v>
      </c>
      <c r="F9" s="45">
        <v>0</v>
      </c>
      <c r="G9" s="45">
        <v>0</v>
      </c>
      <c r="H9" s="43">
        <v>10171.560000000001</v>
      </c>
      <c r="I9" s="45">
        <v>0</v>
      </c>
      <c r="J9" s="73">
        <f t="shared" si="0"/>
        <v>20048.480000000003</v>
      </c>
    </row>
    <row r="10" spans="1:10" ht="12.75" thickBot="1">
      <c r="A10" s="17" t="s">
        <v>15</v>
      </c>
      <c r="B10" s="18" t="s">
        <v>16</v>
      </c>
      <c r="C10" s="43">
        <v>30372.65</v>
      </c>
      <c r="D10" s="43">
        <v>640.6499999999999</v>
      </c>
      <c r="E10" s="45">
        <v>80.18</v>
      </c>
      <c r="F10" s="45">
        <v>0</v>
      </c>
      <c r="G10" s="45">
        <v>0</v>
      </c>
      <c r="H10" s="43">
        <v>719.83</v>
      </c>
      <c r="I10" s="45">
        <v>0</v>
      </c>
      <c r="J10" s="73">
        <f t="shared" si="0"/>
        <v>31813.310000000005</v>
      </c>
    </row>
    <row r="11" spans="1:10" ht="12.75" thickBot="1">
      <c r="A11" s="17" t="s">
        <v>17</v>
      </c>
      <c r="B11" s="18" t="s">
        <v>18</v>
      </c>
      <c r="C11" s="43">
        <v>29146.33</v>
      </c>
      <c r="D11" s="43">
        <v>129.87</v>
      </c>
      <c r="E11" s="45">
        <v>0</v>
      </c>
      <c r="F11" s="45">
        <v>0</v>
      </c>
      <c r="G11" s="45">
        <v>0</v>
      </c>
      <c r="H11" s="43">
        <v>0</v>
      </c>
      <c r="I11" s="45">
        <v>0</v>
      </c>
      <c r="J11" s="73">
        <f t="shared" si="0"/>
        <v>29276.2</v>
      </c>
    </row>
    <row r="12" spans="1:10" ht="12.75" thickBot="1">
      <c r="A12" s="17" t="s">
        <v>19</v>
      </c>
      <c r="B12" s="18" t="s">
        <v>20</v>
      </c>
      <c r="C12" s="43">
        <v>21800.96</v>
      </c>
      <c r="D12" s="43">
        <v>183.68</v>
      </c>
      <c r="E12" s="45">
        <v>0</v>
      </c>
      <c r="F12" s="45">
        <v>0</v>
      </c>
      <c r="G12" s="45">
        <v>0</v>
      </c>
      <c r="H12" s="43">
        <v>3200.4599999999996</v>
      </c>
      <c r="I12" s="45">
        <v>0</v>
      </c>
      <c r="J12" s="73">
        <f t="shared" si="0"/>
        <v>25185.1</v>
      </c>
    </row>
    <row r="13" spans="1:10" ht="12.75" thickBot="1">
      <c r="A13" s="17" t="s">
        <v>21</v>
      </c>
      <c r="B13" s="18" t="s">
        <v>22</v>
      </c>
      <c r="C13" s="43">
        <v>26173.78</v>
      </c>
      <c r="D13" s="43">
        <v>22.98</v>
      </c>
      <c r="E13" s="45">
        <v>1651.02</v>
      </c>
      <c r="F13" s="45">
        <v>0</v>
      </c>
      <c r="G13" s="45">
        <v>0</v>
      </c>
      <c r="H13" s="43">
        <v>663.8199999999999</v>
      </c>
      <c r="I13" s="45">
        <v>0</v>
      </c>
      <c r="J13" s="73">
        <f t="shared" si="0"/>
        <v>28511.6</v>
      </c>
    </row>
    <row r="14" spans="1:10" ht="12.75" thickBot="1">
      <c r="A14" s="17" t="s">
        <v>23</v>
      </c>
      <c r="B14" s="18" t="s">
        <v>24</v>
      </c>
      <c r="C14" s="43">
        <v>122059</v>
      </c>
      <c r="D14" s="43">
        <v>1042.2999999999995</v>
      </c>
      <c r="E14" s="45">
        <v>1728.49</v>
      </c>
      <c r="F14" s="45">
        <v>0</v>
      </c>
      <c r="G14" s="45">
        <v>0</v>
      </c>
      <c r="H14" s="43">
        <v>16181.490000000009</v>
      </c>
      <c r="I14" s="45">
        <v>39831.22</v>
      </c>
      <c r="J14" s="73">
        <f t="shared" si="0"/>
        <v>180842.50000000003</v>
      </c>
    </row>
    <row r="15" spans="1:10" ht="12.75" thickBot="1">
      <c r="A15" s="17" t="s">
        <v>25</v>
      </c>
      <c r="B15" s="18" t="s">
        <v>26</v>
      </c>
      <c r="C15" s="43">
        <v>61292.31</v>
      </c>
      <c r="D15" s="43">
        <v>855.4599999999998</v>
      </c>
      <c r="E15" s="45">
        <v>0</v>
      </c>
      <c r="F15" s="45">
        <v>0</v>
      </c>
      <c r="G15" s="45">
        <v>0</v>
      </c>
      <c r="H15" s="43">
        <v>1488.3299999999997</v>
      </c>
      <c r="I15" s="45">
        <v>0</v>
      </c>
      <c r="J15" s="73">
        <f t="shared" si="0"/>
        <v>63636.1</v>
      </c>
    </row>
    <row r="16" spans="1:10" ht="12.75" thickBot="1">
      <c r="A16" s="17" t="s">
        <v>27</v>
      </c>
      <c r="B16" s="18" t="s">
        <v>28</v>
      </c>
      <c r="C16" s="43">
        <v>17366.05</v>
      </c>
      <c r="D16" s="43">
        <v>44.55</v>
      </c>
      <c r="E16" s="45">
        <v>644.62</v>
      </c>
      <c r="F16" s="45">
        <v>0</v>
      </c>
      <c r="G16" s="45">
        <v>0</v>
      </c>
      <c r="H16" s="43">
        <v>6061.399999999999</v>
      </c>
      <c r="I16" s="45">
        <v>16964.18</v>
      </c>
      <c r="J16" s="73">
        <f t="shared" si="0"/>
        <v>41080.799999999996</v>
      </c>
    </row>
    <row r="17" spans="1:10" ht="12.75" thickBot="1">
      <c r="A17" s="17" t="s">
        <v>29</v>
      </c>
      <c r="B17" s="18" t="s">
        <v>30</v>
      </c>
      <c r="C17" s="43">
        <v>89747.29</v>
      </c>
      <c r="D17" s="43">
        <v>4163.92</v>
      </c>
      <c r="E17" s="45">
        <v>1981.68</v>
      </c>
      <c r="F17" s="45">
        <v>233.62</v>
      </c>
      <c r="G17" s="45">
        <v>292.03999999999996</v>
      </c>
      <c r="H17" s="43">
        <v>4125.640000000001</v>
      </c>
      <c r="I17" s="45">
        <v>13398.69</v>
      </c>
      <c r="J17" s="73">
        <f t="shared" si="0"/>
        <v>113942.87999999998</v>
      </c>
    </row>
    <row r="18" spans="1:10" ht="12.75" thickBot="1">
      <c r="A18" s="17" t="s">
        <v>31</v>
      </c>
      <c r="B18" s="18" t="s">
        <v>32</v>
      </c>
      <c r="C18" s="43">
        <v>37478.41</v>
      </c>
      <c r="D18" s="43">
        <v>777.3000000000003</v>
      </c>
      <c r="E18" s="43">
        <v>1414.21</v>
      </c>
      <c r="F18" s="43">
        <v>0</v>
      </c>
      <c r="G18" s="43">
        <v>0</v>
      </c>
      <c r="H18" s="43">
        <v>2341.8599999999997</v>
      </c>
      <c r="I18" s="43">
        <v>9969.73</v>
      </c>
      <c r="J18" s="73">
        <f t="shared" si="0"/>
        <v>51981.51000000001</v>
      </c>
    </row>
    <row r="19" spans="1:10" ht="12.75" thickBot="1">
      <c r="A19" s="17" t="s">
        <v>35</v>
      </c>
      <c r="B19" s="18" t="s">
        <v>36</v>
      </c>
      <c r="C19" s="43">
        <v>151503.47</v>
      </c>
      <c r="D19" s="43">
        <v>505.10999999999996</v>
      </c>
      <c r="E19" s="45">
        <v>711.98</v>
      </c>
      <c r="F19" s="45">
        <v>120.58</v>
      </c>
      <c r="G19" s="45">
        <v>150.72</v>
      </c>
      <c r="H19" s="43">
        <v>17611.089999999997</v>
      </c>
      <c r="I19" s="45">
        <v>45643.29</v>
      </c>
      <c r="J19" s="73">
        <f t="shared" si="0"/>
        <v>216246.24</v>
      </c>
    </row>
    <row r="20" spans="1:10" ht="12.75" thickBot="1">
      <c r="A20" s="17" t="s">
        <v>37</v>
      </c>
      <c r="B20" s="18" t="s">
        <v>38</v>
      </c>
      <c r="C20" s="43">
        <v>182323.64</v>
      </c>
      <c r="D20" s="43">
        <v>3164.559999999999</v>
      </c>
      <c r="E20" s="45">
        <v>4130.91</v>
      </c>
      <c r="F20" s="45">
        <v>112.54</v>
      </c>
      <c r="G20" s="45">
        <v>140.68</v>
      </c>
      <c r="H20" s="43">
        <v>38572.420000000035</v>
      </c>
      <c r="I20" s="45">
        <v>52504.63</v>
      </c>
      <c r="J20" s="73">
        <f t="shared" si="0"/>
        <v>280949.38000000006</v>
      </c>
    </row>
    <row r="21" spans="1:11" ht="12.75" thickBot="1">
      <c r="A21" s="17" t="s">
        <v>39</v>
      </c>
      <c r="B21" s="18" t="s">
        <v>40</v>
      </c>
      <c r="C21" s="43">
        <v>1649097.51</v>
      </c>
      <c r="D21" s="43">
        <v>36191.39000000011</v>
      </c>
      <c r="E21" s="45">
        <v>78190.47</v>
      </c>
      <c r="F21" s="45">
        <v>350.44</v>
      </c>
      <c r="G21" s="45">
        <v>1438.9</v>
      </c>
      <c r="H21" s="43">
        <v>585717.500000001</v>
      </c>
      <c r="I21" s="45">
        <f>836171.772800001-2198.4</f>
        <v>833973.372800001</v>
      </c>
      <c r="J21" s="73">
        <f t="shared" si="0"/>
        <v>3184959.582800002</v>
      </c>
      <c r="K21" s="2">
        <v>2198.4022000003606</v>
      </c>
    </row>
    <row r="22" spans="1:10" ht="12.75" thickBot="1">
      <c r="A22" s="17" t="s">
        <v>41</v>
      </c>
      <c r="B22" s="18" t="s">
        <v>42</v>
      </c>
      <c r="C22" s="43">
        <v>232141.36</v>
      </c>
      <c r="D22" s="43">
        <v>0</v>
      </c>
      <c r="E22" s="45">
        <v>2568.74</v>
      </c>
      <c r="F22" s="45">
        <v>192.44</v>
      </c>
      <c r="G22" s="45">
        <v>240.55</v>
      </c>
      <c r="H22" s="43">
        <v>17810.090000000007</v>
      </c>
      <c r="I22" s="45">
        <v>31520.23</v>
      </c>
      <c r="J22" s="73">
        <f t="shared" si="0"/>
        <v>284473.41</v>
      </c>
    </row>
    <row r="23" spans="1:10" ht="12.75" thickBot="1">
      <c r="A23" s="17" t="s">
        <v>43</v>
      </c>
      <c r="B23" s="18" t="s">
        <v>44</v>
      </c>
      <c r="C23" s="43">
        <v>93056.36</v>
      </c>
      <c r="D23" s="43">
        <v>6411.200000000003</v>
      </c>
      <c r="E23" s="45">
        <v>3182.67</v>
      </c>
      <c r="F23" s="45">
        <v>425.39</v>
      </c>
      <c r="G23" s="45">
        <v>531.76</v>
      </c>
      <c r="H23" s="43">
        <v>8514.970000000003</v>
      </c>
      <c r="I23" s="45">
        <v>1441.09</v>
      </c>
      <c r="J23" s="73">
        <f t="shared" si="0"/>
        <v>113563.43999999999</v>
      </c>
    </row>
    <row r="24" spans="1:10" ht="12.75" thickBot="1">
      <c r="A24" s="17" t="s">
        <v>45</v>
      </c>
      <c r="B24" s="18" t="s">
        <v>46</v>
      </c>
      <c r="C24" s="43">
        <v>45373.41</v>
      </c>
      <c r="D24" s="43">
        <v>2049.879999999999</v>
      </c>
      <c r="E24" s="45">
        <v>1286.08</v>
      </c>
      <c r="F24" s="45">
        <v>0</v>
      </c>
      <c r="G24" s="45">
        <v>0</v>
      </c>
      <c r="H24" s="43">
        <v>398.71000000000004</v>
      </c>
      <c r="I24" s="45">
        <v>0</v>
      </c>
      <c r="J24" s="73">
        <f t="shared" si="0"/>
        <v>49108.08</v>
      </c>
    </row>
    <row r="25" spans="1:10" ht="12.75" thickBot="1">
      <c r="A25" s="17" t="s">
        <v>47</v>
      </c>
      <c r="B25" s="18" t="s">
        <v>48</v>
      </c>
      <c r="C25" s="43">
        <v>44367.57</v>
      </c>
      <c r="D25" s="43">
        <v>2536.469999999999</v>
      </c>
      <c r="E25" s="45">
        <v>0</v>
      </c>
      <c r="F25" s="45">
        <v>128.29</v>
      </c>
      <c r="G25" s="45">
        <v>160.37</v>
      </c>
      <c r="H25" s="43">
        <v>1015.52</v>
      </c>
      <c r="I25" s="45">
        <v>2942.55</v>
      </c>
      <c r="J25" s="73">
        <f t="shared" si="0"/>
        <v>51150.770000000004</v>
      </c>
    </row>
    <row r="26" spans="1:10" ht="12.75" thickBot="1">
      <c r="A26" s="17" t="s">
        <v>49</v>
      </c>
      <c r="B26" s="18" t="s">
        <v>50</v>
      </c>
      <c r="C26" s="43">
        <v>32658.35</v>
      </c>
      <c r="D26" s="43">
        <v>418.5</v>
      </c>
      <c r="E26" s="45">
        <v>1116.08</v>
      </c>
      <c r="F26" s="45">
        <v>0</v>
      </c>
      <c r="G26" s="45">
        <v>0</v>
      </c>
      <c r="H26" s="43">
        <v>4589.049999999999</v>
      </c>
      <c r="I26" s="45">
        <v>4425.13</v>
      </c>
      <c r="J26" s="73">
        <f t="shared" si="0"/>
        <v>43207.10999999999</v>
      </c>
    </row>
    <row r="27" spans="1:10" ht="12.75" thickBot="1">
      <c r="A27" s="17" t="s">
        <v>51</v>
      </c>
      <c r="B27" s="18" t="s">
        <v>52</v>
      </c>
      <c r="C27" s="43">
        <v>30877.46</v>
      </c>
      <c r="D27" s="43">
        <v>439.81000000000006</v>
      </c>
      <c r="E27" s="43">
        <v>311.1</v>
      </c>
      <c r="F27" s="43">
        <v>250.5</v>
      </c>
      <c r="G27" s="43">
        <v>313.13</v>
      </c>
      <c r="H27" s="43">
        <v>2890.07</v>
      </c>
      <c r="I27" s="43">
        <v>4019.75</v>
      </c>
      <c r="J27" s="73">
        <f t="shared" si="0"/>
        <v>39101.82</v>
      </c>
    </row>
    <row r="28" spans="1:10" ht="12.75" thickBot="1">
      <c r="A28" s="17" t="s">
        <v>53</v>
      </c>
      <c r="B28" s="18" t="s">
        <v>54</v>
      </c>
      <c r="C28" s="43">
        <v>78203.35</v>
      </c>
      <c r="D28" s="43">
        <v>0</v>
      </c>
      <c r="E28" s="45">
        <v>1861.35</v>
      </c>
      <c r="F28" s="45">
        <v>0</v>
      </c>
      <c r="G28" s="45">
        <v>0</v>
      </c>
      <c r="H28" s="43">
        <v>6362.489999999999</v>
      </c>
      <c r="I28" s="45">
        <v>9857.97</v>
      </c>
      <c r="J28" s="73">
        <f t="shared" si="0"/>
        <v>96285.16000000002</v>
      </c>
    </row>
    <row r="29" spans="1:10" ht="12.75" thickBot="1">
      <c r="A29" s="17" t="s">
        <v>55</v>
      </c>
      <c r="B29" s="18" t="s">
        <v>56</v>
      </c>
      <c r="C29" s="43">
        <v>136592.34</v>
      </c>
      <c r="D29" s="43">
        <v>7563.659999999986</v>
      </c>
      <c r="E29" s="45">
        <v>3357.86</v>
      </c>
      <c r="F29" s="45">
        <v>538.92</v>
      </c>
      <c r="G29" s="45">
        <v>673.64</v>
      </c>
      <c r="H29" s="43">
        <v>25591.259999999984</v>
      </c>
      <c r="I29" s="45">
        <v>69872.95</v>
      </c>
      <c r="J29" s="73">
        <f t="shared" si="0"/>
        <v>244190.62999999995</v>
      </c>
    </row>
    <row r="30" spans="1:10" ht="12.75" thickBot="1">
      <c r="A30" s="17" t="s">
        <v>57</v>
      </c>
      <c r="B30" s="18" t="s">
        <v>58</v>
      </c>
      <c r="C30" s="43">
        <v>194308.64</v>
      </c>
      <c r="D30" s="43">
        <v>7535.019999999993</v>
      </c>
      <c r="E30" s="45">
        <v>5657.6</v>
      </c>
      <c r="F30" s="45">
        <v>301.45</v>
      </c>
      <c r="G30" s="45">
        <v>376.81999999999994</v>
      </c>
      <c r="H30" s="43">
        <v>20053.88999999999</v>
      </c>
      <c r="I30" s="45">
        <v>37993.78</v>
      </c>
      <c r="J30" s="73">
        <f t="shared" si="0"/>
        <v>266227.2</v>
      </c>
    </row>
    <row r="31" spans="1:10" ht="12.75" thickBot="1">
      <c r="A31" s="17" t="s">
        <v>61</v>
      </c>
      <c r="B31" s="18" t="s">
        <v>62</v>
      </c>
      <c r="C31" s="43">
        <v>100159.33</v>
      </c>
      <c r="D31" s="43">
        <v>3647.909999999999</v>
      </c>
      <c r="E31" s="45">
        <v>1791.79</v>
      </c>
      <c r="F31" s="45">
        <v>120.58</v>
      </c>
      <c r="G31" s="45">
        <v>150.73</v>
      </c>
      <c r="H31" s="43">
        <v>7686.499999999996</v>
      </c>
      <c r="I31" s="45">
        <v>487.79</v>
      </c>
      <c r="J31" s="73">
        <f t="shared" si="0"/>
        <v>114044.62999999999</v>
      </c>
    </row>
    <row r="32" spans="1:10" ht="12.75" thickBot="1">
      <c r="A32" s="17" t="s">
        <v>63</v>
      </c>
      <c r="B32" s="18" t="s">
        <v>64</v>
      </c>
      <c r="C32" s="43">
        <v>50898.19</v>
      </c>
      <c r="D32" s="43">
        <v>5770.189999999992</v>
      </c>
      <c r="E32" s="45">
        <v>790.1</v>
      </c>
      <c r="F32" s="45">
        <v>241.33</v>
      </c>
      <c r="G32" s="45">
        <v>301.68</v>
      </c>
      <c r="H32" s="43">
        <v>4159.389999999999</v>
      </c>
      <c r="I32" s="45">
        <v>703.39</v>
      </c>
      <c r="J32" s="73">
        <f t="shared" si="0"/>
        <v>62864.27</v>
      </c>
    </row>
    <row r="33" spans="1:10" ht="12.75" thickBot="1">
      <c r="A33" s="17" t="s">
        <v>65</v>
      </c>
      <c r="B33" s="18" t="s">
        <v>66</v>
      </c>
      <c r="C33" s="43">
        <v>414888.25</v>
      </c>
      <c r="D33" s="43">
        <v>11080.959999999977</v>
      </c>
      <c r="E33" s="45">
        <v>15181.98</v>
      </c>
      <c r="F33" s="45">
        <v>86.6</v>
      </c>
      <c r="G33" s="45">
        <v>721.62</v>
      </c>
      <c r="H33" s="43">
        <v>300317.24000000156</v>
      </c>
      <c r="I33" s="45">
        <v>399309.9825999998</v>
      </c>
      <c r="J33" s="73">
        <f t="shared" si="0"/>
        <v>1141586.6326000013</v>
      </c>
    </row>
    <row r="34" spans="1:10" ht="12.75" thickBot="1">
      <c r="A34" s="17" t="s">
        <v>67</v>
      </c>
      <c r="B34" s="18" t="s">
        <v>68</v>
      </c>
      <c r="C34" s="43">
        <v>6894.63</v>
      </c>
      <c r="D34" s="43">
        <v>125.08000000000001</v>
      </c>
      <c r="E34" s="45">
        <v>574.02</v>
      </c>
      <c r="F34" s="45">
        <v>0</v>
      </c>
      <c r="G34" s="45">
        <v>0</v>
      </c>
      <c r="H34" s="43">
        <v>215.16</v>
      </c>
      <c r="I34" s="45">
        <v>1217.48</v>
      </c>
      <c r="J34" s="73">
        <f t="shared" si="0"/>
        <v>9026.369999999999</v>
      </c>
    </row>
    <row r="35" spans="1:10" ht="12.75" thickBot="1">
      <c r="A35" s="17" t="s">
        <v>69</v>
      </c>
      <c r="B35" s="18" t="s">
        <v>70</v>
      </c>
      <c r="C35" s="43">
        <v>137695.05</v>
      </c>
      <c r="D35" s="43">
        <v>1907.4499999999994</v>
      </c>
      <c r="E35" s="45">
        <v>1052.16</v>
      </c>
      <c r="F35" s="45">
        <v>0</v>
      </c>
      <c r="G35" s="45">
        <v>0</v>
      </c>
      <c r="H35" s="43">
        <v>13174.449999999993</v>
      </c>
      <c r="I35" s="45">
        <v>22658.06</v>
      </c>
      <c r="J35" s="73">
        <f t="shared" si="0"/>
        <v>176487.16999999998</v>
      </c>
    </row>
    <row r="36" spans="1:10" ht="12.75" thickBot="1">
      <c r="A36" s="17" t="s">
        <v>71</v>
      </c>
      <c r="B36" s="18" t="s">
        <v>72</v>
      </c>
      <c r="C36" s="43">
        <v>234792.22</v>
      </c>
      <c r="D36" s="43">
        <v>12681.269999999995</v>
      </c>
      <c r="E36" s="45">
        <v>2927.84</v>
      </c>
      <c r="F36" s="45">
        <v>637.48</v>
      </c>
      <c r="G36" s="45">
        <v>796.8199999999999</v>
      </c>
      <c r="H36" s="43">
        <v>12587.630000000003</v>
      </c>
      <c r="I36" s="45">
        <v>21556.08</v>
      </c>
      <c r="J36" s="73">
        <f t="shared" si="0"/>
        <v>285979.34</v>
      </c>
    </row>
    <row r="37" spans="1:10" ht="12.75" thickBot="1">
      <c r="A37" s="17" t="s">
        <v>73</v>
      </c>
      <c r="B37" s="18" t="s">
        <v>74</v>
      </c>
      <c r="C37" s="43">
        <v>102453.89</v>
      </c>
      <c r="D37" s="43">
        <v>2152.9499999999994</v>
      </c>
      <c r="E37" s="45">
        <v>4239.08</v>
      </c>
      <c r="F37" s="45">
        <v>482.51</v>
      </c>
      <c r="G37" s="45">
        <v>603.12</v>
      </c>
      <c r="H37" s="43">
        <v>13523.56</v>
      </c>
      <c r="I37" s="45">
        <v>12697.81</v>
      </c>
      <c r="J37" s="73">
        <f aca="true" t="shared" si="1" ref="J37:J68">C37+D37+E37+F37+G37+H37+I37</f>
        <v>136152.91999999998</v>
      </c>
    </row>
    <row r="38" spans="1:10" ht="12.75" thickBot="1">
      <c r="A38" s="17" t="s">
        <v>75</v>
      </c>
      <c r="B38" s="18" t="s">
        <v>76</v>
      </c>
      <c r="C38" s="43">
        <v>33981.08</v>
      </c>
      <c r="D38" s="43">
        <v>3025.9000000000015</v>
      </c>
      <c r="E38" s="45">
        <v>1116.09</v>
      </c>
      <c r="F38" s="45">
        <v>120.58</v>
      </c>
      <c r="G38" s="45">
        <v>150.73</v>
      </c>
      <c r="H38" s="43">
        <v>1155.8200000000004</v>
      </c>
      <c r="I38" s="45">
        <v>0</v>
      </c>
      <c r="J38" s="73">
        <f t="shared" si="1"/>
        <v>39550.200000000004</v>
      </c>
    </row>
    <row r="39" spans="1:10" ht="12.75" thickBot="1">
      <c r="A39" s="17" t="s">
        <v>77</v>
      </c>
      <c r="B39" s="18" t="s">
        <v>78</v>
      </c>
      <c r="C39" s="43">
        <v>94280.27</v>
      </c>
      <c r="D39" s="43">
        <v>3478.7799999999984</v>
      </c>
      <c r="E39" s="45">
        <v>3881.23</v>
      </c>
      <c r="F39" s="45">
        <v>128.29</v>
      </c>
      <c r="G39" s="45">
        <v>160.37</v>
      </c>
      <c r="H39" s="43">
        <v>18202.550000000007</v>
      </c>
      <c r="I39" s="45">
        <v>4498.12</v>
      </c>
      <c r="J39" s="73">
        <f t="shared" si="1"/>
        <v>124629.60999999999</v>
      </c>
    </row>
    <row r="40" spans="1:10" ht="12.75" thickBot="1">
      <c r="A40" s="17" t="s">
        <v>79</v>
      </c>
      <c r="B40" s="18" t="s">
        <v>80</v>
      </c>
      <c r="C40" s="43">
        <v>38505.58</v>
      </c>
      <c r="D40" s="43">
        <v>2790.4000000000005</v>
      </c>
      <c r="E40" s="45">
        <v>1947.54</v>
      </c>
      <c r="F40" s="45">
        <v>192.44</v>
      </c>
      <c r="G40" s="45">
        <v>240.55</v>
      </c>
      <c r="H40" s="43">
        <v>2878.9500000000003</v>
      </c>
      <c r="I40" s="45">
        <v>0</v>
      </c>
      <c r="J40" s="73">
        <f t="shared" si="1"/>
        <v>46555.46000000001</v>
      </c>
    </row>
    <row r="41" spans="1:10" ht="12.75" thickBot="1">
      <c r="A41" s="17" t="s">
        <v>83</v>
      </c>
      <c r="B41" s="18" t="s">
        <v>84</v>
      </c>
      <c r="C41" s="43">
        <v>17752.71</v>
      </c>
      <c r="D41" s="43">
        <v>1049.3400000000004</v>
      </c>
      <c r="E41" s="45">
        <v>1135.35</v>
      </c>
      <c r="F41" s="45">
        <v>0</v>
      </c>
      <c r="G41" s="45">
        <v>0</v>
      </c>
      <c r="H41" s="43">
        <v>335.58</v>
      </c>
      <c r="I41" s="45">
        <v>0</v>
      </c>
      <c r="J41" s="73">
        <f t="shared" si="1"/>
        <v>20272.98</v>
      </c>
    </row>
    <row r="42" spans="1:10" ht="12.75" thickBot="1">
      <c r="A42" s="17" t="s">
        <v>85</v>
      </c>
      <c r="B42" s="18" t="s">
        <v>86</v>
      </c>
      <c r="C42" s="43">
        <v>14492.13</v>
      </c>
      <c r="D42" s="43">
        <v>559.68</v>
      </c>
      <c r="E42" s="45">
        <v>0</v>
      </c>
      <c r="F42" s="45">
        <v>0</v>
      </c>
      <c r="G42" s="45">
        <v>0</v>
      </c>
      <c r="H42" s="43">
        <v>0</v>
      </c>
      <c r="I42" s="45">
        <v>0</v>
      </c>
      <c r="J42" s="73">
        <f t="shared" si="1"/>
        <v>15051.81</v>
      </c>
    </row>
    <row r="43" spans="1:10" ht="12.75" thickBot="1">
      <c r="A43" s="17" t="s">
        <v>87</v>
      </c>
      <c r="B43" s="18" t="s">
        <v>88</v>
      </c>
      <c r="C43" s="43">
        <v>5126.57</v>
      </c>
      <c r="D43" s="43">
        <v>109.17999999999998</v>
      </c>
      <c r="E43" s="45">
        <v>0</v>
      </c>
      <c r="F43" s="45">
        <v>0</v>
      </c>
      <c r="G43" s="45">
        <v>0</v>
      </c>
      <c r="H43" s="43">
        <v>36.71</v>
      </c>
      <c r="I43" s="45">
        <v>0</v>
      </c>
      <c r="J43" s="73">
        <f t="shared" si="1"/>
        <v>5272.46</v>
      </c>
    </row>
    <row r="44" spans="1:10" ht="12.75" thickBot="1">
      <c r="A44" s="17" t="s">
        <v>89</v>
      </c>
      <c r="B44" s="18" t="s">
        <v>90</v>
      </c>
      <c r="C44" s="43">
        <v>231489.76</v>
      </c>
      <c r="D44" s="43">
        <v>0</v>
      </c>
      <c r="E44" s="45">
        <v>11213</v>
      </c>
      <c r="F44" s="45">
        <v>65.64</v>
      </c>
      <c r="G44" s="45">
        <v>532.8</v>
      </c>
      <c r="H44" s="43">
        <v>55200.92000000012</v>
      </c>
      <c r="I44" s="45">
        <v>140399.30229999998</v>
      </c>
      <c r="J44" s="73">
        <f t="shared" si="1"/>
        <v>438901.4223000001</v>
      </c>
    </row>
    <row r="45" spans="1:10" ht="12.75" thickBot="1">
      <c r="A45" s="17" t="s">
        <v>91</v>
      </c>
      <c r="B45" s="18" t="s">
        <v>92</v>
      </c>
      <c r="C45" s="43">
        <v>322540.51</v>
      </c>
      <c r="D45" s="43">
        <v>10319.019999999999</v>
      </c>
      <c r="E45" s="45">
        <v>8420.36</v>
      </c>
      <c r="F45" s="45">
        <v>192.44</v>
      </c>
      <c r="G45" s="45">
        <v>240.55</v>
      </c>
      <c r="H45" s="43">
        <v>33585.43999999998</v>
      </c>
      <c r="I45" s="45">
        <v>37498.83</v>
      </c>
      <c r="J45" s="73">
        <f t="shared" si="1"/>
        <v>412797.15</v>
      </c>
    </row>
    <row r="46" spans="1:10" ht="12.75" thickBot="1">
      <c r="A46" s="17" t="s">
        <v>93</v>
      </c>
      <c r="B46" s="18" t="s">
        <v>94</v>
      </c>
      <c r="C46" s="43">
        <v>309098.03</v>
      </c>
      <c r="D46" s="43">
        <v>9696.030000000006</v>
      </c>
      <c r="E46" s="45">
        <v>14125.1</v>
      </c>
      <c r="F46" s="45">
        <v>96.91</v>
      </c>
      <c r="G46" s="45">
        <v>807.5699999999999</v>
      </c>
      <c r="H46" s="43">
        <v>122645.19999999997</v>
      </c>
      <c r="I46" s="45">
        <v>74992.06449999996</v>
      </c>
      <c r="J46" s="73">
        <f t="shared" si="1"/>
        <v>531460.9045</v>
      </c>
    </row>
    <row r="47" spans="1:10" ht="12.75" thickBot="1">
      <c r="A47" s="17" t="s">
        <v>95</v>
      </c>
      <c r="B47" s="18" t="s">
        <v>96</v>
      </c>
      <c r="C47" s="44">
        <v>14532.6</v>
      </c>
      <c r="D47" s="43">
        <v>56.05</v>
      </c>
      <c r="E47" s="45">
        <v>0</v>
      </c>
      <c r="F47" s="45">
        <v>0</v>
      </c>
      <c r="G47" s="45">
        <v>0</v>
      </c>
      <c r="H47" s="43">
        <v>210.15</v>
      </c>
      <c r="I47" s="45">
        <v>0</v>
      </c>
      <c r="J47" s="73">
        <f t="shared" si="1"/>
        <v>14798.8</v>
      </c>
    </row>
    <row r="48" spans="1:10" ht="12.75" thickBot="1">
      <c r="A48" s="17" t="s">
        <v>97</v>
      </c>
      <c r="B48" s="18" t="s">
        <v>98</v>
      </c>
      <c r="C48" s="44">
        <v>261256.16</v>
      </c>
      <c r="D48" s="43">
        <v>5007.299999999998</v>
      </c>
      <c r="E48" s="45">
        <v>9470.13</v>
      </c>
      <c r="F48" s="45">
        <v>325.31</v>
      </c>
      <c r="G48" s="45">
        <v>406.65</v>
      </c>
      <c r="H48" s="43">
        <v>42502.81000000005</v>
      </c>
      <c r="I48" s="45">
        <v>249970.23</v>
      </c>
      <c r="J48" s="73">
        <f t="shared" si="1"/>
        <v>568938.5900000001</v>
      </c>
    </row>
    <row r="49" spans="1:10" ht="12.75" thickBot="1">
      <c r="A49" s="17" t="s">
        <v>99</v>
      </c>
      <c r="B49" s="18" t="s">
        <v>100</v>
      </c>
      <c r="C49" s="44">
        <v>115509.88</v>
      </c>
      <c r="D49" s="43">
        <v>1269.0000000000005</v>
      </c>
      <c r="E49" s="45">
        <v>3336.88</v>
      </c>
      <c r="F49" s="45">
        <v>192.44</v>
      </c>
      <c r="G49" s="45">
        <v>240.55</v>
      </c>
      <c r="H49" s="43">
        <v>40952</v>
      </c>
      <c r="I49" s="45">
        <v>48215.55</v>
      </c>
      <c r="J49" s="73">
        <f t="shared" si="1"/>
        <v>209716.3</v>
      </c>
    </row>
    <row r="50" spans="1:10" ht="12.75" thickBot="1">
      <c r="A50" s="17" t="s">
        <v>101</v>
      </c>
      <c r="B50" s="18" t="s">
        <v>102</v>
      </c>
      <c r="C50" s="44">
        <v>26153.28</v>
      </c>
      <c r="D50" s="43">
        <v>267.1399999999999</v>
      </c>
      <c r="E50" s="45">
        <v>333.52</v>
      </c>
      <c r="F50" s="45">
        <v>0</v>
      </c>
      <c r="G50" s="45">
        <v>0</v>
      </c>
      <c r="H50" s="43">
        <v>1723.2600000000002</v>
      </c>
      <c r="I50" s="45">
        <v>0</v>
      </c>
      <c r="J50" s="73">
        <f t="shared" si="1"/>
        <v>28477.199999999997</v>
      </c>
    </row>
    <row r="51" spans="1:10" ht="12.75" thickBot="1">
      <c r="A51" s="21" t="s">
        <v>103</v>
      </c>
      <c r="B51" s="22" t="s">
        <v>104</v>
      </c>
      <c r="C51" s="44">
        <v>23969.17</v>
      </c>
      <c r="D51" s="43">
        <v>2237.3499999999995</v>
      </c>
      <c r="E51" s="45">
        <v>1165.18</v>
      </c>
      <c r="F51" s="45">
        <v>0</v>
      </c>
      <c r="G51" s="45">
        <v>0</v>
      </c>
      <c r="H51" s="43">
        <v>14235.870000000006</v>
      </c>
      <c r="I51" s="45">
        <v>0</v>
      </c>
      <c r="J51" s="73">
        <f t="shared" si="1"/>
        <v>41607.57000000001</v>
      </c>
    </row>
    <row r="52" spans="1:10" ht="12.75" thickBot="1">
      <c r="A52" s="21" t="s">
        <v>105</v>
      </c>
      <c r="B52" s="22" t="s">
        <v>106</v>
      </c>
      <c r="C52" s="44">
        <v>3592.99</v>
      </c>
      <c r="D52" s="43">
        <v>396.32</v>
      </c>
      <c r="E52" s="45">
        <v>0</v>
      </c>
      <c r="F52" s="45">
        <v>0</v>
      </c>
      <c r="G52" s="45">
        <v>0</v>
      </c>
      <c r="H52" s="43">
        <v>153.2</v>
      </c>
      <c r="I52" s="45">
        <v>0</v>
      </c>
      <c r="J52" s="73">
        <f t="shared" si="1"/>
        <v>4142.51</v>
      </c>
    </row>
    <row r="53" spans="1:10" ht="12.75" thickBot="1">
      <c r="A53" s="21" t="s">
        <v>107</v>
      </c>
      <c r="B53" s="22" t="s">
        <v>108</v>
      </c>
      <c r="C53" s="44">
        <v>9605.86</v>
      </c>
      <c r="D53" s="43">
        <v>669.3999999999999</v>
      </c>
      <c r="E53" s="43">
        <v>0</v>
      </c>
      <c r="F53" s="43">
        <v>0</v>
      </c>
      <c r="G53" s="43">
        <v>0</v>
      </c>
      <c r="H53" s="43">
        <v>487.90000000000003</v>
      </c>
      <c r="I53" s="43">
        <v>0</v>
      </c>
      <c r="J53" s="73">
        <f t="shared" si="1"/>
        <v>10763.16</v>
      </c>
    </row>
    <row r="54" spans="1:10" ht="12.75" thickBot="1">
      <c r="A54" s="21" t="s">
        <v>109</v>
      </c>
      <c r="B54" s="22" t="s">
        <v>110</v>
      </c>
      <c r="C54" s="44">
        <v>50267.38</v>
      </c>
      <c r="D54" s="43">
        <v>3477.1099999999974</v>
      </c>
      <c r="E54" s="45">
        <v>3858.2</v>
      </c>
      <c r="F54" s="45">
        <v>258.04</v>
      </c>
      <c r="G54" s="45">
        <v>322.54999999999995</v>
      </c>
      <c r="H54" s="43">
        <v>1417.2200000000005</v>
      </c>
      <c r="I54" s="45">
        <v>0</v>
      </c>
      <c r="J54" s="73">
        <f t="shared" si="1"/>
        <v>59600.5</v>
      </c>
    </row>
    <row r="55" spans="1:10" ht="12.75" thickBot="1">
      <c r="A55" s="21" t="s">
        <v>111</v>
      </c>
      <c r="B55" s="22" t="s">
        <v>112</v>
      </c>
      <c r="C55" s="44">
        <v>86098.62</v>
      </c>
      <c r="D55" s="43">
        <v>101.01</v>
      </c>
      <c r="E55" s="45">
        <v>320.74</v>
      </c>
      <c r="F55" s="45">
        <v>0</v>
      </c>
      <c r="G55" s="45">
        <v>0</v>
      </c>
      <c r="H55" s="43">
        <v>185.61</v>
      </c>
      <c r="I55" s="45">
        <v>1039.35</v>
      </c>
      <c r="J55" s="73">
        <f t="shared" si="1"/>
        <v>87745.33</v>
      </c>
    </row>
    <row r="56" spans="1:10" ht="12.75" thickBot="1">
      <c r="A56" s="23" t="s">
        <v>113</v>
      </c>
      <c r="B56" s="24" t="s">
        <v>114</v>
      </c>
      <c r="C56" s="44">
        <v>16804.14</v>
      </c>
      <c r="D56" s="43">
        <v>1789.9699999999987</v>
      </c>
      <c r="E56" s="45">
        <v>0</v>
      </c>
      <c r="F56" s="45">
        <v>0</v>
      </c>
      <c r="G56" s="45">
        <v>0</v>
      </c>
      <c r="H56" s="43">
        <v>106.27000000000001</v>
      </c>
      <c r="I56" s="45">
        <v>0</v>
      </c>
      <c r="J56" s="73">
        <f t="shared" si="1"/>
        <v>18700.379999999997</v>
      </c>
    </row>
    <row r="57" spans="1:10" ht="12.75" thickBot="1">
      <c r="A57" s="23" t="s">
        <v>115</v>
      </c>
      <c r="B57" s="25" t="s">
        <v>116</v>
      </c>
      <c r="C57" s="44">
        <v>28673.07</v>
      </c>
      <c r="D57" s="43">
        <v>280.41</v>
      </c>
      <c r="E57" s="45">
        <v>1138.69</v>
      </c>
      <c r="F57" s="45">
        <v>0</v>
      </c>
      <c r="G57" s="45">
        <v>0</v>
      </c>
      <c r="H57" s="43">
        <v>1094.6500000000003</v>
      </c>
      <c r="I57" s="45">
        <v>2876.91</v>
      </c>
      <c r="J57" s="73">
        <f t="shared" si="1"/>
        <v>34063.729999999996</v>
      </c>
    </row>
    <row r="58" spans="1:10" ht="12.75" thickBot="1">
      <c r="A58" s="21" t="s">
        <v>117</v>
      </c>
      <c r="B58" s="22" t="s">
        <v>118</v>
      </c>
      <c r="C58" s="44">
        <v>12010.58</v>
      </c>
      <c r="D58" s="43">
        <v>374.57000000000005</v>
      </c>
      <c r="E58" s="45">
        <v>0</v>
      </c>
      <c r="F58" s="45">
        <v>0</v>
      </c>
      <c r="G58" s="45">
        <v>0</v>
      </c>
      <c r="H58" s="43">
        <v>855.4399999999999</v>
      </c>
      <c r="I58" s="45">
        <v>1892.45</v>
      </c>
      <c r="J58" s="73">
        <f t="shared" si="1"/>
        <v>15133.04</v>
      </c>
    </row>
    <row r="59" spans="1:10" ht="12.75" thickBot="1">
      <c r="A59" s="21" t="s">
        <v>119</v>
      </c>
      <c r="B59" s="22" t="s">
        <v>120</v>
      </c>
      <c r="C59" s="44">
        <v>32516.87</v>
      </c>
      <c r="D59" s="43">
        <v>110.83999999999999</v>
      </c>
      <c r="E59" s="45">
        <v>0</v>
      </c>
      <c r="F59" s="45">
        <v>0</v>
      </c>
      <c r="G59" s="45">
        <v>0</v>
      </c>
      <c r="H59" s="43">
        <v>749.0500000000002</v>
      </c>
      <c r="I59" s="45">
        <v>0</v>
      </c>
      <c r="J59" s="73">
        <f t="shared" si="1"/>
        <v>33376.76</v>
      </c>
    </row>
    <row r="60" spans="1:10" ht="12.75" thickBot="1">
      <c r="A60" s="21" t="s">
        <v>121</v>
      </c>
      <c r="B60" s="22" t="s">
        <v>122</v>
      </c>
      <c r="C60" s="44">
        <v>67919.64</v>
      </c>
      <c r="D60" s="43">
        <v>1648.55</v>
      </c>
      <c r="E60" s="45">
        <v>1544.25</v>
      </c>
      <c r="F60" s="45">
        <v>0</v>
      </c>
      <c r="G60" s="45">
        <v>0</v>
      </c>
      <c r="H60" s="43">
        <v>7175.619999999999</v>
      </c>
      <c r="I60" s="45">
        <v>2628.92</v>
      </c>
      <c r="J60" s="73">
        <f t="shared" si="1"/>
        <v>80916.98</v>
      </c>
    </row>
    <row r="61" spans="1:10" ht="12.75" thickBot="1">
      <c r="A61" s="21" t="s">
        <v>123</v>
      </c>
      <c r="B61" s="22" t="s">
        <v>124</v>
      </c>
      <c r="C61" s="44">
        <v>3278.89</v>
      </c>
      <c r="D61" s="43">
        <v>71.33000000000001</v>
      </c>
      <c r="E61" s="45">
        <v>631.83</v>
      </c>
      <c r="F61" s="45">
        <v>0</v>
      </c>
      <c r="G61" s="45">
        <v>0</v>
      </c>
      <c r="H61" s="43">
        <v>13787.82</v>
      </c>
      <c r="I61" s="45">
        <v>0</v>
      </c>
      <c r="J61" s="73">
        <f t="shared" si="1"/>
        <v>17769.87</v>
      </c>
    </row>
    <row r="62" spans="1:10" ht="12.75" thickBot="1">
      <c r="A62" s="21" t="s">
        <v>125</v>
      </c>
      <c r="B62" s="22" t="s">
        <v>126</v>
      </c>
      <c r="C62" s="45">
        <v>25999.03</v>
      </c>
      <c r="D62" s="43">
        <v>1746.919999999999</v>
      </c>
      <c r="E62" s="45">
        <v>160.37</v>
      </c>
      <c r="F62" s="45">
        <v>0</v>
      </c>
      <c r="G62" s="45">
        <v>0</v>
      </c>
      <c r="H62" s="43">
        <v>530.98</v>
      </c>
      <c r="I62" s="45">
        <v>0</v>
      </c>
      <c r="J62" s="73">
        <f t="shared" si="1"/>
        <v>28437.299999999996</v>
      </c>
    </row>
    <row r="63" spans="1:10" ht="12.75" thickBot="1">
      <c r="A63" s="26" t="s">
        <v>127</v>
      </c>
      <c r="B63" s="27" t="s">
        <v>128</v>
      </c>
      <c r="C63" s="44">
        <v>21316.54</v>
      </c>
      <c r="D63" s="43">
        <v>1969.5099999999993</v>
      </c>
      <c r="E63" s="45">
        <v>0</v>
      </c>
      <c r="F63" s="45">
        <v>0</v>
      </c>
      <c r="G63" s="45">
        <v>0</v>
      </c>
      <c r="H63" s="43">
        <v>3084.32</v>
      </c>
      <c r="I63" s="45">
        <v>0</v>
      </c>
      <c r="J63" s="73">
        <f t="shared" si="1"/>
        <v>26370.37</v>
      </c>
    </row>
    <row r="64" spans="1:10" ht="12.75" thickBot="1">
      <c r="A64" s="26" t="s">
        <v>129</v>
      </c>
      <c r="B64" s="25" t="s">
        <v>130</v>
      </c>
      <c r="C64" s="44">
        <v>18942.66</v>
      </c>
      <c r="D64" s="43">
        <v>674.18</v>
      </c>
      <c r="E64" s="45">
        <v>301.46</v>
      </c>
      <c r="F64" s="45">
        <v>128.29</v>
      </c>
      <c r="G64" s="45">
        <v>160.37</v>
      </c>
      <c r="H64" s="43">
        <v>2943.3500000000004</v>
      </c>
      <c r="I64" s="45">
        <v>2675.87</v>
      </c>
      <c r="J64" s="73">
        <f t="shared" si="1"/>
        <v>25826.179999999997</v>
      </c>
    </row>
    <row r="65" spans="1:10" ht="12.75" thickBot="1">
      <c r="A65" s="28" t="s">
        <v>131</v>
      </c>
      <c r="B65" s="29" t="s">
        <v>132</v>
      </c>
      <c r="C65" s="44">
        <v>201255.41</v>
      </c>
      <c r="D65" s="43">
        <v>12074.410000000002</v>
      </c>
      <c r="E65" s="45">
        <v>4610.91</v>
      </c>
      <c r="F65" s="45">
        <v>497.91</v>
      </c>
      <c r="G65" s="45">
        <v>622.4200000000001</v>
      </c>
      <c r="H65" s="43">
        <v>10130.36</v>
      </c>
      <c r="I65" s="45">
        <v>13473.89</v>
      </c>
      <c r="J65" s="73">
        <f t="shared" si="1"/>
        <v>242665.31000000006</v>
      </c>
    </row>
    <row r="66" spans="1:10" ht="12.75" thickBot="1">
      <c r="A66" s="30" t="s">
        <v>133</v>
      </c>
      <c r="B66" s="31" t="s">
        <v>134</v>
      </c>
      <c r="C66" s="44">
        <v>28202.69</v>
      </c>
      <c r="D66" s="43">
        <v>2136.2299999999996</v>
      </c>
      <c r="E66" s="45">
        <v>171.82</v>
      </c>
      <c r="F66" s="45">
        <v>0</v>
      </c>
      <c r="G66" s="45">
        <v>0</v>
      </c>
      <c r="H66" s="43">
        <v>704.95</v>
      </c>
      <c r="I66" s="45">
        <v>0</v>
      </c>
      <c r="J66" s="73">
        <f t="shared" si="1"/>
        <v>31215.69</v>
      </c>
    </row>
    <row r="67" spans="1:10" ht="12.75" thickBot="1">
      <c r="A67" s="32" t="s">
        <v>135</v>
      </c>
      <c r="B67" s="24" t="s">
        <v>136</v>
      </c>
      <c r="C67" s="44">
        <v>81178.2</v>
      </c>
      <c r="D67" s="43">
        <v>5972.959999999983</v>
      </c>
      <c r="E67" s="45">
        <v>4050.09</v>
      </c>
      <c r="F67" s="45">
        <v>444.44</v>
      </c>
      <c r="G67" s="45">
        <v>555.56</v>
      </c>
      <c r="H67" s="43">
        <v>6569.299999999999</v>
      </c>
      <c r="I67" s="45">
        <v>23432.48</v>
      </c>
      <c r="J67" s="73">
        <f t="shared" si="1"/>
        <v>122203.02999999997</v>
      </c>
    </row>
    <row r="68" spans="1:10" ht="12.75" thickBot="1">
      <c r="A68" s="33" t="s">
        <v>137</v>
      </c>
      <c r="B68" s="22" t="s">
        <v>138</v>
      </c>
      <c r="C68" s="63">
        <v>16058.89</v>
      </c>
      <c r="D68" s="43">
        <v>923.8300000000005</v>
      </c>
      <c r="E68" s="45">
        <v>160.37</v>
      </c>
      <c r="F68" s="45">
        <v>0</v>
      </c>
      <c r="G68" s="45">
        <v>0</v>
      </c>
      <c r="H68" s="43">
        <v>5359.97</v>
      </c>
      <c r="I68" s="45">
        <v>12554.54</v>
      </c>
      <c r="J68" s="73">
        <f t="shared" si="1"/>
        <v>35057.600000000006</v>
      </c>
    </row>
    <row r="69" spans="1:10" ht="12.75" thickBot="1">
      <c r="A69" s="33" t="s">
        <v>139</v>
      </c>
      <c r="B69" s="22" t="s">
        <v>140</v>
      </c>
      <c r="C69" s="44">
        <v>1102.66</v>
      </c>
      <c r="D69" s="87">
        <v>302.1700000000001</v>
      </c>
      <c r="E69" s="45">
        <v>0</v>
      </c>
      <c r="F69" s="45">
        <v>0</v>
      </c>
      <c r="G69" s="45">
        <v>0</v>
      </c>
      <c r="H69" s="43">
        <v>0</v>
      </c>
      <c r="I69" s="45">
        <v>0</v>
      </c>
      <c r="J69" s="73">
        <f>C69+D69+E69+F69+G69+H69+I69</f>
        <v>1404.8300000000002</v>
      </c>
    </row>
    <row r="70" spans="1:10" ht="12.75" thickBot="1">
      <c r="A70" s="36" t="s">
        <v>141</v>
      </c>
      <c r="B70" s="37" t="s">
        <v>142</v>
      </c>
      <c r="C70" s="43">
        <v>2436.04</v>
      </c>
      <c r="D70" s="87">
        <v>282.48</v>
      </c>
      <c r="E70" s="45">
        <v>0</v>
      </c>
      <c r="F70" s="45">
        <v>0</v>
      </c>
      <c r="G70" s="45">
        <v>0</v>
      </c>
      <c r="H70" s="43">
        <v>0</v>
      </c>
      <c r="I70" s="45">
        <v>0</v>
      </c>
      <c r="J70" s="73">
        <f>C70+D70+E70+F70+G70+H70+I70</f>
        <v>2718.52</v>
      </c>
    </row>
    <row r="71" spans="1:10" ht="12.75" thickBot="1">
      <c r="A71" s="36" t="s">
        <v>145</v>
      </c>
      <c r="B71" s="38" t="s">
        <v>146</v>
      </c>
      <c r="C71" s="43">
        <v>26766.03</v>
      </c>
      <c r="D71" s="87">
        <v>396.82000000000005</v>
      </c>
      <c r="E71" s="45">
        <v>0</v>
      </c>
      <c r="F71" s="45">
        <v>0</v>
      </c>
      <c r="G71" s="45">
        <v>0</v>
      </c>
      <c r="H71" s="43">
        <v>406.56</v>
      </c>
      <c r="I71" s="45">
        <v>704.08</v>
      </c>
      <c r="J71" s="73">
        <f>C71+D71+E71+F71+G71+H71+I71</f>
        <v>28273.49</v>
      </c>
    </row>
    <row r="72" spans="1:10" ht="12.75" thickBot="1">
      <c r="A72" s="36" t="s">
        <v>157</v>
      </c>
      <c r="B72" s="38" t="s">
        <v>174</v>
      </c>
      <c r="C72" s="94">
        <v>20011.39</v>
      </c>
      <c r="D72" s="88">
        <v>805.4300000000003</v>
      </c>
      <c r="E72" s="75">
        <v>0</v>
      </c>
      <c r="F72" s="76">
        <v>0</v>
      </c>
      <c r="G72" s="76">
        <v>0</v>
      </c>
      <c r="H72" s="77">
        <v>237.73000000000002</v>
      </c>
      <c r="I72" s="75">
        <v>0</v>
      </c>
      <c r="J72" s="73">
        <f>C72+D72+E72+F72+G72+H72+I72</f>
        <v>21054.55</v>
      </c>
    </row>
    <row r="73" spans="1:10" ht="12.75" thickBot="1">
      <c r="A73" s="39"/>
      <c r="B73" s="39" t="s">
        <v>147</v>
      </c>
      <c r="C73" s="95">
        <v>7120654.09</v>
      </c>
      <c r="D73" s="89">
        <v>206765.91</v>
      </c>
      <c r="E73" s="79">
        <v>225289.73</v>
      </c>
      <c r="F73" s="79">
        <v>7563.29</v>
      </c>
      <c r="G73" s="79">
        <v>12205.64</v>
      </c>
      <c r="H73" s="80">
        <v>1570116.31</v>
      </c>
      <c r="I73" s="81">
        <v>2282975.1222</v>
      </c>
      <c r="J73" s="82">
        <f>SUM(J5:J72)</f>
        <v>11423371.692200005</v>
      </c>
    </row>
    <row r="74" spans="4:10" ht="12">
      <c r="D74" s="1"/>
      <c r="H74" s="2"/>
      <c r="J74" s="83"/>
    </row>
    <row r="75" ht="12">
      <c r="J75" s="84"/>
    </row>
    <row r="76" ht="12">
      <c r="J76" s="83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U25" sqref="U25"/>
    </sheetView>
  </sheetViews>
  <sheetFormatPr defaultColWidth="9.140625" defaultRowHeight="12.75"/>
  <cols>
    <col min="1" max="1" width="4.7109375" style="1" customWidth="1"/>
    <col min="2" max="2" width="18.421875" style="1" customWidth="1"/>
    <col min="3" max="3" width="12.140625" style="2" customWidth="1"/>
    <col min="4" max="4" width="11.28125" style="69" customWidth="1"/>
    <col min="5" max="5" width="10.57421875" style="69" customWidth="1"/>
    <col min="6" max="7" width="11.57421875" style="69" customWidth="1"/>
    <col min="8" max="8" width="11.7109375" style="69" customWidth="1"/>
    <col min="9" max="9" width="11.8515625" style="69" customWidth="1"/>
    <col min="10" max="10" width="12.7109375" style="70" customWidth="1"/>
    <col min="11" max="11" width="11.7109375" style="2" hidden="1" customWidth="1"/>
    <col min="12" max="12" width="11.8515625" style="2" hidden="1" customWidth="1"/>
    <col min="13" max="13" width="11.7109375" style="1" hidden="1" customWidth="1"/>
    <col min="14" max="14" width="11.421875" style="1" hidden="1" customWidth="1"/>
    <col min="15" max="15" width="12.8515625" style="1" hidden="1" customWidth="1"/>
    <col min="16" max="16" width="0" style="1" hidden="1" customWidth="1"/>
    <col min="17" max="16384" width="9.140625" style="1" customWidth="1"/>
  </cols>
  <sheetData>
    <row r="2" spans="1:9" ht="12.75" thickBot="1">
      <c r="A2" s="1" t="s">
        <v>0</v>
      </c>
      <c r="E2" s="70" t="s">
        <v>202</v>
      </c>
      <c r="F2" s="70"/>
      <c r="G2" s="70"/>
      <c r="H2" s="70"/>
      <c r="I2" s="70"/>
    </row>
    <row r="3" spans="1:10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5"/>
      <c r="I3" s="115"/>
      <c r="J3" s="116"/>
    </row>
    <row r="4" spans="1:12" s="72" customFormat="1" ht="81" customHeight="1" thickBot="1">
      <c r="A4" s="96"/>
      <c r="B4" s="96"/>
      <c r="C4" s="62" t="s">
        <v>204</v>
      </c>
      <c r="D4" s="62" t="s">
        <v>205</v>
      </c>
      <c r="E4" s="93" t="s">
        <v>206</v>
      </c>
      <c r="F4" s="93" t="s">
        <v>207</v>
      </c>
      <c r="G4" s="93" t="s">
        <v>197</v>
      </c>
      <c r="H4" s="62" t="s">
        <v>208</v>
      </c>
      <c r="I4" s="62" t="s">
        <v>209</v>
      </c>
      <c r="J4" s="62" t="s">
        <v>203</v>
      </c>
      <c r="K4" s="71"/>
      <c r="L4" s="71"/>
    </row>
    <row r="5" spans="1:15" ht="12.75" thickBot="1">
      <c r="A5" s="13" t="s">
        <v>3</v>
      </c>
      <c r="B5" s="14" t="s">
        <v>4</v>
      </c>
      <c r="C5" s="47">
        <v>16435.39</v>
      </c>
      <c r="D5" s="47">
        <v>419.72999999999996</v>
      </c>
      <c r="E5" s="91">
        <v>0</v>
      </c>
      <c r="F5" s="91">
        <v>0</v>
      </c>
      <c r="G5" s="91">
        <v>0</v>
      </c>
      <c r="H5" s="47">
        <v>836.0600000000002</v>
      </c>
      <c r="I5" s="91">
        <v>1817.98</v>
      </c>
      <c r="J5" s="92">
        <f aca="true" t="shared" si="0" ref="J5:J36">C5+D5+E5+F5+G5+H5+I5</f>
        <v>19509.16</v>
      </c>
      <c r="L5" s="2">
        <v>2654.04</v>
      </c>
      <c r="M5" s="1">
        <v>0</v>
      </c>
      <c r="N5" s="2">
        <f>L5+M5</f>
        <v>2654.04</v>
      </c>
      <c r="O5" s="2">
        <f>N5-H5</f>
        <v>1817.9799999999998</v>
      </c>
    </row>
    <row r="6" spans="1:15" ht="12.75" thickBot="1">
      <c r="A6" s="17" t="s">
        <v>7</v>
      </c>
      <c r="B6" s="18" t="s">
        <v>8</v>
      </c>
      <c r="C6" s="43">
        <v>51591.41</v>
      </c>
      <c r="D6" s="43">
        <v>1932.3199999999983</v>
      </c>
      <c r="E6" s="45">
        <v>1246.2</v>
      </c>
      <c r="F6" s="45">
        <v>0</v>
      </c>
      <c r="G6" s="45">
        <v>0</v>
      </c>
      <c r="H6" s="43">
        <v>5601.0599999999995</v>
      </c>
      <c r="I6" s="45">
        <v>3006.4</v>
      </c>
      <c r="J6" s="73">
        <f t="shared" si="0"/>
        <v>63377.39</v>
      </c>
      <c r="L6" s="2">
        <v>8607.46</v>
      </c>
      <c r="M6" s="1">
        <v>0</v>
      </c>
      <c r="N6" s="2">
        <f aca="true" t="shared" si="1" ref="N6:N69">L6+M6</f>
        <v>8607.46</v>
      </c>
      <c r="O6" s="2">
        <f aca="true" t="shared" si="2" ref="O6:O69">N6-H6</f>
        <v>3006.3999999999996</v>
      </c>
    </row>
    <row r="7" spans="1:15" ht="12.75" thickBot="1">
      <c r="A7" s="17" t="s">
        <v>9</v>
      </c>
      <c r="B7" s="18" t="s">
        <v>10</v>
      </c>
      <c r="C7" s="43">
        <v>29724.93</v>
      </c>
      <c r="D7" s="43">
        <v>1021.7900000000004</v>
      </c>
      <c r="E7" s="45">
        <v>2125.62</v>
      </c>
      <c r="F7" s="45">
        <v>0</v>
      </c>
      <c r="G7" s="45">
        <v>0</v>
      </c>
      <c r="H7" s="43">
        <v>787.13</v>
      </c>
      <c r="I7" s="45">
        <v>0</v>
      </c>
      <c r="J7" s="73">
        <f t="shared" si="0"/>
        <v>33659.47</v>
      </c>
      <c r="L7" s="2">
        <v>787.13</v>
      </c>
      <c r="M7" s="1">
        <v>0</v>
      </c>
      <c r="N7" s="2">
        <f t="shared" si="1"/>
        <v>787.13</v>
      </c>
      <c r="O7" s="2">
        <f t="shared" si="2"/>
        <v>0</v>
      </c>
    </row>
    <row r="8" spans="1:15" ht="12.75" thickBot="1">
      <c r="A8" s="17" t="s">
        <v>11</v>
      </c>
      <c r="B8" s="18" t="s">
        <v>12</v>
      </c>
      <c r="C8" s="43">
        <v>465404.71</v>
      </c>
      <c r="D8" s="43">
        <v>13754.109999999984</v>
      </c>
      <c r="E8" s="45">
        <v>13357.32</v>
      </c>
      <c r="F8" s="45">
        <v>426.06</v>
      </c>
      <c r="G8" s="45">
        <v>532.59</v>
      </c>
      <c r="H8" s="43">
        <v>58049.21000000009</v>
      </c>
      <c r="I8" s="45">
        <v>26101.83</v>
      </c>
      <c r="J8" s="73">
        <f t="shared" si="0"/>
        <v>577625.8300000001</v>
      </c>
      <c r="L8" s="2">
        <v>84151.0400000001</v>
      </c>
      <c r="M8" s="1">
        <v>0</v>
      </c>
      <c r="N8" s="2">
        <f t="shared" si="1"/>
        <v>84151.0400000001</v>
      </c>
      <c r="O8" s="2">
        <f t="shared" si="2"/>
        <v>26101.83000000001</v>
      </c>
    </row>
    <row r="9" spans="1:15" ht="12.75" thickBot="1">
      <c r="A9" s="17" t="s">
        <v>13</v>
      </c>
      <c r="B9" s="18" t="s">
        <v>14</v>
      </c>
      <c r="C9" s="43">
        <v>9803.15</v>
      </c>
      <c r="D9" s="43">
        <v>0</v>
      </c>
      <c r="E9" s="45">
        <v>0</v>
      </c>
      <c r="F9" s="45">
        <v>0</v>
      </c>
      <c r="G9" s="45">
        <v>0</v>
      </c>
      <c r="H9" s="43">
        <v>0</v>
      </c>
      <c r="I9" s="45">
        <v>0</v>
      </c>
      <c r="J9" s="73">
        <f t="shared" si="0"/>
        <v>9803.15</v>
      </c>
      <c r="L9" s="2">
        <v>0</v>
      </c>
      <c r="M9" s="1">
        <v>0</v>
      </c>
      <c r="N9" s="2">
        <f t="shared" si="1"/>
        <v>0</v>
      </c>
      <c r="O9" s="2">
        <f t="shared" si="2"/>
        <v>0</v>
      </c>
    </row>
    <row r="10" spans="1:15" ht="12.75" thickBot="1">
      <c r="A10" s="17" t="s">
        <v>15</v>
      </c>
      <c r="B10" s="18" t="s">
        <v>16</v>
      </c>
      <c r="C10" s="43">
        <v>28649.41</v>
      </c>
      <c r="D10" s="43">
        <v>707.34</v>
      </c>
      <c r="E10" s="45">
        <v>0</v>
      </c>
      <c r="F10" s="45">
        <v>0</v>
      </c>
      <c r="G10" s="45">
        <v>0</v>
      </c>
      <c r="H10" s="43">
        <v>1932.5299999999997</v>
      </c>
      <c r="I10" s="45">
        <v>0</v>
      </c>
      <c r="J10" s="73">
        <f t="shared" si="0"/>
        <v>31289.28</v>
      </c>
      <c r="L10" s="2">
        <v>1932.53</v>
      </c>
      <c r="M10" s="1">
        <v>0</v>
      </c>
      <c r="N10" s="2">
        <f t="shared" si="1"/>
        <v>1932.53</v>
      </c>
      <c r="O10" s="2">
        <f t="shared" si="2"/>
        <v>0</v>
      </c>
    </row>
    <row r="11" spans="1:15" ht="12.75" thickBot="1">
      <c r="A11" s="17" t="s">
        <v>17</v>
      </c>
      <c r="B11" s="18" t="s">
        <v>18</v>
      </c>
      <c r="C11" s="43">
        <v>24682.7</v>
      </c>
      <c r="D11" s="43">
        <v>155</v>
      </c>
      <c r="E11" s="45">
        <v>160.37</v>
      </c>
      <c r="F11" s="45">
        <v>0</v>
      </c>
      <c r="G11" s="45">
        <v>0</v>
      </c>
      <c r="H11" s="43">
        <v>387.45</v>
      </c>
      <c r="I11" s="45">
        <v>0</v>
      </c>
      <c r="J11" s="73">
        <f t="shared" si="0"/>
        <v>25385.52</v>
      </c>
      <c r="L11" s="2">
        <v>387.45</v>
      </c>
      <c r="M11" s="1">
        <v>0</v>
      </c>
      <c r="N11" s="2">
        <f t="shared" si="1"/>
        <v>387.45</v>
      </c>
      <c r="O11" s="2">
        <f t="shared" si="2"/>
        <v>0</v>
      </c>
    </row>
    <row r="12" spans="1:15" ht="12.75" thickBot="1">
      <c r="A12" s="17" t="s">
        <v>19</v>
      </c>
      <c r="B12" s="18" t="s">
        <v>20</v>
      </c>
      <c r="C12" s="43">
        <v>24804.41</v>
      </c>
      <c r="D12" s="43">
        <v>416.3299999999999</v>
      </c>
      <c r="E12" s="45">
        <v>80.18</v>
      </c>
      <c r="F12" s="45">
        <v>0</v>
      </c>
      <c r="G12" s="45">
        <v>0</v>
      </c>
      <c r="H12" s="43">
        <v>3310.9399999999996</v>
      </c>
      <c r="I12" s="45">
        <v>92.64000000000033</v>
      </c>
      <c r="J12" s="73">
        <f t="shared" si="0"/>
        <v>28704.499999999996</v>
      </c>
      <c r="L12" s="2">
        <v>3403.58</v>
      </c>
      <c r="M12" s="1">
        <v>0</v>
      </c>
      <c r="N12" s="2">
        <f t="shared" si="1"/>
        <v>3403.58</v>
      </c>
      <c r="O12" s="2">
        <f t="shared" si="2"/>
        <v>92.64000000000033</v>
      </c>
    </row>
    <row r="13" spans="1:15" ht="12.75" thickBot="1">
      <c r="A13" s="17" t="s">
        <v>21</v>
      </c>
      <c r="B13" s="18" t="s">
        <v>22</v>
      </c>
      <c r="C13" s="43">
        <v>26668.25</v>
      </c>
      <c r="D13" s="43">
        <v>148.85</v>
      </c>
      <c r="E13" s="45">
        <v>1811.38</v>
      </c>
      <c r="F13" s="45">
        <v>0</v>
      </c>
      <c r="G13" s="45">
        <v>0</v>
      </c>
      <c r="H13" s="43">
        <v>792.9499999999999</v>
      </c>
      <c r="I13" s="45">
        <v>0</v>
      </c>
      <c r="J13" s="73">
        <f t="shared" si="0"/>
        <v>29421.43</v>
      </c>
      <c r="L13" s="2">
        <v>792.95</v>
      </c>
      <c r="M13" s="1">
        <v>0</v>
      </c>
      <c r="N13" s="2">
        <f t="shared" si="1"/>
        <v>792.95</v>
      </c>
      <c r="O13" s="2">
        <f t="shared" si="2"/>
        <v>0</v>
      </c>
    </row>
    <row r="14" spans="1:15" ht="12.75" thickBot="1">
      <c r="A14" s="17" t="s">
        <v>23</v>
      </c>
      <c r="B14" s="18" t="s">
        <v>24</v>
      </c>
      <c r="C14" s="43">
        <v>128844.46</v>
      </c>
      <c r="D14" s="43">
        <v>1122.7999999999995</v>
      </c>
      <c r="E14" s="45">
        <v>654.26</v>
      </c>
      <c r="F14" s="45">
        <v>128.29</v>
      </c>
      <c r="G14" s="45">
        <v>160.37</v>
      </c>
      <c r="H14" s="43">
        <v>29833.690000000013</v>
      </c>
      <c r="I14" s="45">
        <v>64762.77</v>
      </c>
      <c r="J14" s="73">
        <f t="shared" si="0"/>
        <v>225506.63999999998</v>
      </c>
      <c r="L14" s="2">
        <v>94596.46</v>
      </c>
      <c r="M14" s="1">
        <v>0</v>
      </c>
      <c r="N14" s="2">
        <f t="shared" si="1"/>
        <v>94596.46</v>
      </c>
      <c r="O14" s="2">
        <f t="shared" si="2"/>
        <v>64762.76999999999</v>
      </c>
    </row>
    <row r="15" spans="1:15" ht="12.75" thickBot="1">
      <c r="A15" s="17" t="s">
        <v>25</v>
      </c>
      <c r="B15" s="18" t="s">
        <v>26</v>
      </c>
      <c r="C15" s="43">
        <v>72893.99</v>
      </c>
      <c r="D15" s="43">
        <v>977.5400000000003</v>
      </c>
      <c r="E15" s="45">
        <v>0</v>
      </c>
      <c r="F15" s="45">
        <v>0</v>
      </c>
      <c r="G15" s="45">
        <v>0</v>
      </c>
      <c r="H15" s="43">
        <v>2517.33</v>
      </c>
      <c r="I15" s="45">
        <v>0</v>
      </c>
      <c r="J15" s="73">
        <f t="shared" si="0"/>
        <v>76388.86</v>
      </c>
      <c r="L15" s="2">
        <v>2517.33</v>
      </c>
      <c r="M15" s="1">
        <v>0</v>
      </c>
      <c r="N15" s="2">
        <f t="shared" si="1"/>
        <v>2517.33</v>
      </c>
      <c r="O15" s="2">
        <f t="shared" si="2"/>
        <v>0</v>
      </c>
    </row>
    <row r="16" spans="1:15" ht="12.75" thickBot="1">
      <c r="A16" s="17" t="s">
        <v>27</v>
      </c>
      <c r="B16" s="18" t="s">
        <v>28</v>
      </c>
      <c r="C16" s="43">
        <v>21044.95</v>
      </c>
      <c r="D16" s="43">
        <v>120.76</v>
      </c>
      <c r="E16" s="45">
        <v>4057.12</v>
      </c>
      <c r="F16" s="45">
        <v>128.29</v>
      </c>
      <c r="G16" s="45">
        <v>160.37</v>
      </c>
      <c r="H16" s="43">
        <v>3935.899999999999</v>
      </c>
      <c r="I16" s="45">
        <v>4149.25</v>
      </c>
      <c r="J16" s="73">
        <f t="shared" si="0"/>
        <v>33596.64</v>
      </c>
      <c r="L16" s="2">
        <v>8085.15</v>
      </c>
      <c r="M16" s="1">
        <v>0</v>
      </c>
      <c r="N16" s="2">
        <f t="shared" si="1"/>
        <v>8085.15</v>
      </c>
      <c r="O16" s="2">
        <f t="shared" si="2"/>
        <v>4149.25</v>
      </c>
    </row>
    <row r="17" spans="1:15" ht="12.75" thickBot="1">
      <c r="A17" s="17" t="s">
        <v>29</v>
      </c>
      <c r="B17" s="18" t="s">
        <v>30</v>
      </c>
      <c r="C17" s="43">
        <v>107395.89</v>
      </c>
      <c r="D17" s="43">
        <v>4448.199999999999</v>
      </c>
      <c r="E17" s="45">
        <v>3164.12</v>
      </c>
      <c r="F17" s="45">
        <v>233.62</v>
      </c>
      <c r="G17" s="45">
        <v>292.04</v>
      </c>
      <c r="H17" s="43">
        <v>8376.66</v>
      </c>
      <c r="I17" s="45">
        <v>15548.9</v>
      </c>
      <c r="J17" s="73">
        <f t="shared" si="0"/>
        <v>139459.43</v>
      </c>
      <c r="L17" s="2">
        <v>23925.56</v>
      </c>
      <c r="M17" s="1">
        <v>0</v>
      </c>
      <c r="N17" s="2">
        <f t="shared" si="1"/>
        <v>23925.56</v>
      </c>
      <c r="O17" s="2">
        <f t="shared" si="2"/>
        <v>15548.900000000001</v>
      </c>
    </row>
    <row r="18" spans="1:15" ht="12.75" thickBot="1">
      <c r="A18" s="17" t="s">
        <v>31</v>
      </c>
      <c r="B18" s="18" t="s">
        <v>32</v>
      </c>
      <c r="C18" s="43">
        <v>39247.68</v>
      </c>
      <c r="D18" s="43">
        <v>611.8000000000001</v>
      </c>
      <c r="E18" s="43">
        <v>3010.25</v>
      </c>
      <c r="F18" s="43">
        <v>128.3</v>
      </c>
      <c r="G18" s="43">
        <v>160.36</v>
      </c>
      <c r="H18" s="43">
        <v>2058.02</v>
      </c>
      <c r="I18" s="43">
        <v>6589.59</v>
      </c>
      <c r="J18" s="73">
        <f t="shared" si="0"/>
        <v>51806</v>
      </c>
      <c r="L18" s="2">
        <v>8647.61</v>
      </c>
      <c r="M18" s="1">
        <v>0</v>
      </c>
      <c r="N18" s="2">
        <f t="shared" si="1"/>
        <v>8647.61</v>
      </c>
      <c r="O18" s="2">
        <f t="shared" si="2"/>
        <v>6589.59</v>
      </c>
    </row>
    <row r="19" spans="1:15" ht="12.75" thickBot="1">
      <c r="A19" s="17" t="s">
        <v>35</v>
      </c>
      <c r="B19" s="18" t="s">
        <v>36</v>
      </c>
      <c r="C19" s="43">
        <v>191307.49</v>
      </c>
      <c r="D19" s="43">
        <v>582.1399999999999</v>
      </c>
      <c r="E19" s="45">
        <v>1525.79</v>
      </c>
      <c r="F19" s="45">
        <v>120.58</v>
      </c>
      <c r="G19" s="45">
        <v>150.72</v>
      </c>
      <c r="H19" s="43">
        <v>12061.58</v>
      </c>
      <c r="I19" s="45">
        <v>37478.57</v>
      </c>
      <c r="J19" s="73">
        <f t="shared" si="0"/>
        <v>243226.87</v>
      </c>
      <c r="L19" s="2">
        <v>49540.15</v>
      </c>
      <c r="M19" s="1">
        <v>0</v>
      </c>
      <c r="N19" s="2">
        <f t="shared" si="1"/>
        <v>49540.15</v>
      </c>
      <c r="O19" s="2">
        <f t="shared" si="2"/>
        <v>37478.57</v>
      </c>
    </row>
    <row r="20" spans="1:15" ht="12.75" thickBot="1">
      <c r="A20" s="17" t="s">
        <v>37</v>
      </c>
      <c r="B20" s="18" t="s">
        <v>38</v>
      </c>
      <c r="C20" s="43">
        <v>220431.52</v>
      </c>
      <c r="D20" s="43">
        <v>2538.7399999999984</v>
      </c>
      <c r="E20" s="45">
        <v>3707.49</v>
      </c>
      <c r="F20" s="45">
        <v>225.58</v>
      </c>
      <c r="G20" s="45">
        <v>281.99</v>
      </c>
      <c r="H20" s="43">
        <v>22832.700000000008</v>
      </c>
      <c r="I20" s="45">
        <v>56448.68</v>
      </c>
      <c r="J20" s="73">
        <f t="shared" si="0"/>
        <v>306466.69999999995</v>
      </c>
      <c r="L20" s="2">
        <v>79281.38</v>
      </c>
      <c r="M20" s="1">
        <v>0</v>
      </c>
      <c r="N20" s="2">
        <f t="shared" si="1"/>
        <v>79281.38</v>
      </c>
      <c r="O20" s="2">
        <f t="shared" si="2"/>
        <v>56448.67999999999</v>
      </c>
    </row>
    <row r="21" spans="1:15" ht="12.75" thickBot="1">
      <c r="A21" s="17" t="s">
        <v>39</v>
      </c>
      <c r="B21" s="18" t="s">
        <v>40</v>
      </c>
      <c r="C21" s="43">
        <v>1762133.35</v>
      </c>
      <c r="D21" s="43">
        <v>36384.319999999956</v>
      </c>
      <c r="E21" s="45">
        <v>80305.69</v>
      </c>
      <c r="F21" s="45">
        <v>5796.52</v>
      </c>
      <c r="G21" s="45">
        <v>6245.02</v>
      </c>
      <c r="H21" s="43">
        <v>613833.6400000011</v>
      </c>
      <c r="I21" s="45">
        <f>1196552.2772+2</f>
        <v>1196554.2772</v>
      </c>
      <c r="J21" s="73">
        <f t="shared" si="0"/>
        <v>3701252.817200001</v>
      </c>
      <c r="K21" s="2">
        <v>2196.4</v>
      </c>
      <c r="L21" s="2">
        <v>1620523.09</v>
      </c>
      <c r="M21" s="1">
        <v>189862.82720000052</v>
      </c>
      <c r="N21" s="2">
        <f t="shared" si="1"/>
        <v>1810385.9172000005</v>
      </c>
      <c r="O21" s="2">
        <f t="shared" si="2"/>
        <v>1196552.2771999994</v>
      </c>
    </row>
    <row r="22" spans="1:15" ht="12.75" thickBot="1">
      <c r="A22" s="17" t="s">
        <v>41</v>
      </c>
      <c r="B22" s="18" t="s">
        <v>42</v>
      </c>
      <c r="C22" s="43">
        <v>230964.61</v>
      </c>
      <c r="D22" s="43">
        <v>0</v>
      </c>
      <c r="E22" s="45">
        <v>0</v>
      </c>
      <c r="F22" s="45">
        <v>0</v>
      </c>
      <c r="G22" s="45">
        <v>0</v>
      </c>
      <c r="H22" s="43">
        <v>0</v>
      </c>
      <c r="I22" s="45">
        <v>0</v>
      </c>
      <c r="J22" s="73">
        <f t="shared" si="0"/>
        <v>230964.61</v>
      </c>
      <c r="L22" s="2">
        <v>0</v>
      </c>
      <c r="M22" s="1">
        <v>0</v>
      </c>
      <c r="N22" s="2">
        <f t="shared" si="1"/>
        <v>0</v>
      </c>
      <c r="O22" s="2">
        <f t="shared" si="2"/>
        <v>0</v>
      </c>
    </row>
    <row r="23" spans="1:15" ht="12.75" thickBot="1">
      <c r="A23" s="17" t="s">
        <v>43</v>
      </c>
      <c r="B23" s="18" t="s">
        <v>44</v>
      </c>
      <c r="C23" s="43">
        <v>108441.63</v>
      </c>
      <c r="D23" s="43">
        <v>5659.1699999999855</v>
      </c>
      <c r="E23" s="45">
        <v>5009.98</v>
      </c>
      <c r="F23" s="45">
        <v>810.29</v>
      </c>
      <c r="G23" s="45">
        <v>1012.84</v>
      </c>
      <c r="H23" s="43">
        <v>6761.1399999999985</v>
      </c>
      <c r="I23" s="45">
        <v>4068.32</v>
      </c>
      <c r="J23" s="73">
        <f t="shared" si="0"/>
        <v>131763.36999999997</v>
      </c>
      <c r="L23" s="2">
        <v>10829.46</v>
      </c>
      <c r="M23" s="1">
        <v>0</v>
      </c>
      <c r="N23" s="2">
        <f t="shared" si="1"/>
        <v>10829.46</v>
      </c>
      <c r="O23" s="2">
        <f t="shared" si="2"/>
        <v>4068.3200000000006</v>
      </c>
    </row>
    <row r="24" spans="1:15" ht="12.75" thickBot="1">
      <c r="A24" s="17" t="s">
        <v>45</v>
      </c>
      <c r="B24" s="18" t="s">
        <v>46</v>
      </c>
      <c r="C24" s="43">
        <v>44565.75</v>
      </c>
      <c r="D24" s="43">
        <v>1678.6599999999996</v>
      </c>
      <c r="E24" s="45">
        <v>1468.87</v>
      </c>
      <c r="F24" s="45">
        <v>0</v>
      </c>
      <c r="G24" s="45">
        <v>0</v>
      </c>
      <c r="H24" s="43">
        <v>1192.5</v>
      </c>
      <c r="I24" s="45">
        <v>0</v>
      </c>
      <c r="J24" s="73">
        <f t="shared" si="0"/>
        <v>48905.78</v>
      </c>
      <c r="L24" s="2">
        <v>1192.5</v>
      </c>
      <c r="M24" s="1">
        <v>0</v>
      </c>
      <c r="N24" s="2">
        <f t="shared" si="1"/>
        <v>1192.5</v>
      </c>
      <c r="O24" s="2">
        <f t="shared" si="2"/>
        <v>0</v>
      </c>
    </row>
    <row r="25" spans="1:15" ht="12.75" thickBot="1">
      <c r="A25" s="17" t="s">
        <v>47</v>
      </c>
      <c r="B25" s="18" t="s">
        <v>48</v>
      </c>
      <c r="C25" s="43">
        <v>46162.36</v>
      </c>
      <c r="D25" s="43">
        <v>2621.269999999998</v>
      </c>
      <c r="E25" s="45">
        <v>301.46</v>
      </c>
      <c r="F25" s="45">
        <v>128.29</v>
      </c>
      <c r="G25" s="45">
        <v>160.37</v>
      </c>
      <c r="H25" s="43">
        <v>1215.8100000000002</v>
      </c>
      <c r="I25" s="45">
        <v>3088.16</v>
      </c>
      <c r="J25" s="73">
        <f t="shared" si="0"/>
        <v>53677.72</v>
      </c>
      <c r="L25" s="2">
        <v>4303.97</v>
      </c>
      <c r="M25" s="1">
        <v>0</v>
      </c>
      <c r="N25" s="2">
        <f t="shared" si="1"/>
        <v>4303.97</v>
      </c>
      <c r="O25" s="2">
        <f t="shared" si="2"/>
        <v>3088.16</v>
      </c>
    </row>
    <row r="26" spans="1:15" ht="12.75" thickBot="1">
      <c r="A26" s="17" t="s">
        <v>49</v>
      </c>
      <c r="B26" s="18" t="s">
        <v>50</v>
      </c>
      <c r="C26" s="43">
        <v>32094.56</v>
      </c>
      <c r="D26" s="43">
        <v>202.87</v>
      </c>
      <c r="E26" s="45">
        <v>1513.08</v>
      </c>
      <c r="F26" s="45">
        <v>0</v>
      </c>
      <c r="G26" s="45">
        <v>0</v>
      </c>
      <c r="H26" s="43">
        <v>641.11</v>
      </c>
      <c r="I26" s="45">
        <v>2001.3</v>
      </c>
      <c r="J26" s="73">
        <f t="shared" si="0"/>
        <v>36452.920000000006</v>
      </c>
      <c r="L26" s="2">
        <v>2642.41</v>
      </c>
      <c r="M26" s="1">
        <v>0</v>
      </c>
      <c r="N26" s="2">
        <f t="shared" si="1"/>
        <v>2642.41</v>
      </c>
      <c r="O26" s="2">
        <f t="shared" si="2"/>
        <v>2001.2999999999997</v>
      </c>
    </row>
    <row r="27" spans="1:15" ht="12.75" thickBot="1">
      <c r="A27" s="17" t="s">
        <v>51</v>
      </c>
      <c r="B27" s="18" t="s">
        <v>52</v>
      </c>
      <c r="C27" s="43">
        <v>37553.76</v>
      </c>
      <c r="D27" s="43">
        <v>539.9799999999999</v>
      </c>
      <c r="E27" s="43">
        <v>651.87</v>
      </c>
      <c r="F27" s="43">
        <v>0</v>
      </c>
      <c r="G27" s="43">
        <v>0</v>
      </c>
      <c r="H27" s="43">
        <v>5019.17</v>
      </c>
      <c r="I27" s="43">
        <v>8946.29</v>
      </c>
      <c r="J27" s="73">
        <f t="shared" si="0"/>
        <v>52711.07000000001</v>
      </c>
      <c r="L27" s="2">
        <v>13965.46</v>
      </c>
      <c r="M27" s="1">
        <v>0</v>
      </c>
      <c r="N27" s="2">
        <f t="shared" si="1"/>
        <v>13965.46</v>
      </c>
      <c r="O27" s="2">
        <f t="shared" si="2"/>
        <v>8946.289999999999</v>
      </c>
    </row>
    <row r="28" spans="1:15" ht="12.75" thickBot="1">
      <c r="A28" s="17" t="s">
        <v>53</v>
      </c>
      <c r="B28" s="18" t="s">
        <v>54</v>
      </c>
      <c r="C28" s="43">
        <v>68533.39</v>
      </c>
      <c r="D28" s="43">
        <v>0</v>
      </c>
      <c r="E28" s="45">
        <v>0</v>
      </c>
      <c r="F28" s="45">
        <v>0</v>
      </c>
      <c r="G28" s="45">
        <v>0</v>
      </c>
      <c r="H28" s="43">
        <v>0</v>
      </c>
      <c r="I28" s="45">
        <v>0</v>
      </c>
      <c r="J28" s="73">
        <f t="shared" si="0"/>
        <v>68533.39</v>
      </c>
      <c r="L28" s="2">
        <v>0</v>
      </c>
      <c r="M28" s="1">
        <v>0</v>
      </c>
      <c r="N28" s="2">
        <f t="shared" si="1"/>
        <v>0</v>
      </c>
      <c r="O28" s="2">
        <f t="shared" si="2"/>
        <v>0</v>
      </c>
    </row>
    <row r="29" spans="1:15" ht="12.75" thickBot="1">
      <c r="A29" s="17" t="s">
        <v>55</v>
      </c>
      <c r="B29" s="18" t="s">
        <v>56</v>
      </c>
      <c r="C29" s="43">
        <v>148689.83</v>
      </c>
      <c r="D29" s="43">
        <v>6457.859999999985</v>
      </c>
      <c r="E29" s="45">
        <v>2894.49</v>
      </c>
      <c r="F29" s="45">
        <v>674.92</v>
      </c>
      <c r="G29" s="45">
        <v>843.64</v>
      </c>
      <c r="H29" s="43">
        <v>29134.529999999973</v>
      </c>
      <c r="I29" s="45">
        <v>36007.3</v>
      </c>
      <c r="J29" s="73">
        <f t="shared" si="0"/>
        <v>224702.56999999995</v>
      </c>
      <c r="L29" s="2">
        <v>65141.83</v>
      </c>
      <c r="M29" s="1">
        <v>0</v>
      </c>
      <c r="N29" s="2">
        <f t="shared" si="1"/>
        <v>65141.83</v>
      </c>
      <c r="O29" s="2">
        <f t="shared" si="2"/>
        <v>36007.30000000003</v>
      </c>
    </row>
    <row r="30" spans="1:15" ht="12.75" thickBot="1">
      <c r="A30" s="17" t="s">
        <v>57</v>
      </c>
      <c r="B30" s="18" t="s">
        <v>58</v>
      </c>
      <c r="C30" s="43">
        <v>214268.46</v>
      </c>
      <c r="D30" s="43">
        <v>7123.459999999989</v>
      </c>
      <c r="E30" s="45">
        <v>7676.34</v>
      </c>
      <c r="F30" s="45">
        <v>258.04</v>
      </c>
      <c r="G30" s="45">
        <v>322.55</v>
      </c>
      <c r="H30" s="43">
        <v>40346.600000000035</v>
      </c>
      <c r="I30" s="45">
        <v>44888.82</v>
      </c>
      <c r="J30" s="73">
        <f t="shared" si="0"/>
        <v>314884.27</v>
      </c>
      <c r="L30" s="2">
        <v>85235.42</v>
      </c>
      <c r="M30" s="1">
        <v>0</v>
      </c>
      <c r="N30" s="2">
        <f t="shared" si="1"/>
        <v>85235.42</v>
      </c>
      <c r="O30" s="2">
        <f t="shared" si="2"/>
        <v>44888.81999999996</v>
      </c>
    </row>
    <row r="31" spans="1:15" ht="12.75" thickBot="1">
      <c r="A31" s="17" t="s">
        <v>61</v>
      </c>
      <c r="B31" s="18" t="s">
        <v>62</v>
      </c>
      <c r="C31" s="43">
        <v>113871.78</v>
      </c>
      <c r="D31" s="43">
        <v>3712.230000000003</v>
      </c>
      <c r="E31" s="45">
        <v>2166.44</v>
      </c>
      <c r="F31" s="45">
        <v>120.58</v>
      </c>
      <c r="G31" s="45">
        <v>150.73</v>
      </c>
      <c r="H31" s="43">
        <v>6241.18</v>
      </c>
      <c r="I31" s="45">
        <v>5898.22</v>
      </c>
      <c r="J31" s="73">
        <f t="shared" si="0"/>
        <v>132161.16</v>
      </c>
      <c r="L31" s="2">
        <v>12139.4</v>
      </c>
      <c r="M31" s="1">
        <v>0</v>
      </c>
      <c r="N31" s="2">
        <f t="shared" si="1"/>
        <v>12139.4</v>
      </c>
      <c r="O31" s="2">
        <f t="shared" si="2"/>
        <v>5898.219999999999</v>
      </c>
    </row>
    <row r="32" spans="1:15" ht="12.75" thickBot="1">
      <c r="A32" s="17" t="s">
        <v>63</v>
      </c>
      <c r="B32" s="18" t="s">
        <v>64</v>
      </c>
      <c r="C32" s="43">
        <v>54862.31</v>
      </c>
      <c r="D32" s="43">
        <v>5048.869999999995</v>
      </c>
      <c r="E32" s="45">
        <v>1759.37</v>
      </c>
      <c r="F32" s="45">
        <v>741.36</v>
      </c>
      <c r="G32" s="45">
        <v>926.74</v>
      </c>
      <c r="H32" s="43">
        <v>4158.8099999999995</v>
      </c>
      <c r="I32" s="45">
        <v>0</v>
      </c>
      <c r="J32" s="73">
        <f t="shared" si="0"/>
        <v>67497.45999999999</v>
      </c>
      <c r="L32" s="2">
        <v>4158.81</v>
      </c>
      <c r="M32" s="1">
        <v>0</v>
      </c>
      <c r="N32" s="2">
        <f t="shared" si="1"/>
        <v>4158.81</v>
      </c>
      <c r="O32" s="2">
        <f t="shared" si="2"/>
        <v>0</v>
      </c>
    </row>
    <row r="33" spans="1:15" ht="12.75" thickBot="1">
      <c r="A33" s="17" t="s">
        <v>65</v>
      </c>
      <c r="B33" s="18" t="s">
        <v>66</v>
      </c>
      <c r="C33" s="43">
        <v>469247.02</v>
      </c>
      <c r="D33" s="43">
        <v>10638.15999999999</v>
      </c>
      <c r="E33" s="45">
        <v>16115.17</v>
      </c>
      <c r="F33" s="45">
        <v>1251.89</v>
      </c>
      <c r="G33" s="45">
        <v>951.46</v>
      </c>
      <c r="H33" s="43">
        <v>256980.25000000224</v>
      </c>
      <c r="I33" s="45">
        <v>533969.3973999997</v>
      </c>
      <c r="J33" s="73">
        <f t="shared" si="0"/>
        <v>1289153.347400002</v>
      </c>
      <c r="L33" s="2">
        <v>680105.410000002</v>
      </c>
      <c r="M33" s="1">
        <v>110844.23739999988</v>
      </c>
      <c r="N33" s="2">
        <f t="shared" si="1"/>
        <v>790949.6474000019</v>
      </c>
      <c r="O33" s="2">
        <f t="shared" si="2"/>
        <v>533969.3973999997</v>
      </c>
    </row>
    <row r="34" spans="1:15" ht="12.75" thickBot="1">
      <c r="A34" s="17" t="s">
        <v>67</v>
      </c>
      <c r="B34" s="18" t="s">
        <v>68</v>
      </c>
      <c r="C34" s="43">
        <v>5489.98</v>
      </c>
      <c r="D34" s="43">
        <v>0</v>
      </c>
      <c r="E34" s="45">
        <v>584.06</v>
      </c>
      <c r="F34" s="45">
        <v>0</v>
      </c>
      <c r="G34" s="45">
        <v>0</v>
      </c>
      <c r="H34" s="43">
        <v>563.96</v>
      </c>
      <c r="I34" s="45">
        <v>0</v>
      </c>
      <c r="J34" s="73">
        <f t="shared" si="0"/>
        <v>6637.999999999999</v>
      </c>
      <c r="L34" s="2">
        <v>563.96</v>
      </c>
      <c r="M34" s="1">
        <v>0</v>
      </c>
      <c r="N34" s="2">
        <f t="shared" si="1"/>
        <v>563.96</v>
      </c>
      <c r="O34" s="2">
        <f t="shared" si="2"/>
        <v>0</v>
      </c>
    </row>
    <row r="35" spans="1:15" ht="12.75" thickBot="1">
      <c r="A35" s="17" t="s">
        <v>69</v>
      </c>
      <c r="B35" s="18" t="s">
        <v>70</v>
      </c>
      <c r="C35" s="43">
        <v>128468.36</v>
      </c>
      <c r="D35" s="43">
        <v>2369.97</v>
      </c>
      <c r="E35" s="45">
        <v>3149.1</v>
      </c>
      <c r="F35" s="45">
        <v>0</v>
      </c>
      <c r="G35" s="45">
        <v>0</v>
      </c>
      <c r="H35" s="43">
        <v>14574.529999999999</v>
      </c>
      <c r="I35" s="45">
        <v>20751.21</v>
      </c>
      <c r="J35" s="73">
        <f t="shared" si="0"/>
        <v>169313.16999999998</v>
      </c>
      <c r="L35" s="2">
        <v>35325.74</v>
      </c>
      <c r="M35" s="1">
        <v>0</v>
      </c>
      <c r="N35" s="2">
        <f t="shared" si="1"/>
        <v>35325.74</v>
      </c>
      <c r="O35" s="2">
        <f t="shared" si="2"/>
        <v>20751.21</v>
      </c>
    </row>
    <row r="36" spans="1:15" ht="12.75" thickBot="1">
      <c r="A36" s="17" t="s">
        <v>71</v>
      </c>
      <c r="B36" s="18" t="s">
        <v>72</v>
      </c>
      <c r="C36" s="43">
        <v>255877.8</v>
      </c>
      <c r="D36" s="43">
        <v>12008.909999999994</v>
      </c>
      <c r="E36" s="45">
        <v>3373.75</v>
      </c>
      <c r="F36" s="45">
        <v>1015.48</v>
      </c>
      <c r="G36" s="45">
        <v>1269.32</v>
      </c>
      <c r="H36" s="43">
        <v>11303.069999999992</v>
      </c>
      <c r="I36" s="45">
        <v>11683.93</v>
      </c>
      <c r="J36" s="73">
        <f t="shared" si="0"/>
        <v>296532.25999999995</v>
      </c>
      <c r="L36" s="2">
        <v>22987</v>
      </c>
      <c r="M36" s="1">
        <v>0</v>
      </c>
      <c r="N36" s="2">
        <f t="shared" si="1"/>
        <v>22987</v>
      </c>
      <c r="O36" s="2">
        <f t="shared" si="2"/>
        <v>11683.930000000008</v>
      </c>
    </row>
    <row r="37" spans="1:15" ht="12.75" thickBot="1">
      <c r="A37" s="17" t="s">
        <v>73</v>
      </c>
      <c r="B37" s="18" t="s">
        <v>74</v>
      </c>
      <c r="C37" s="43">
        <v>97270.12</v>
      </c>
      <c r="D37" s="43">
        <v>2300.3199999999997</v>
      </c>
      <c r="E37" s="45">
        <v>3225.35</v>
      </c>
      <c r="F37" s="45">
        <v>241.34</v>
      </c>
      <c r="G37" s="45">
        <v>301.67</v>
      </c>
      <c r="H37" s="43">
        <v>13276.640000000005</v>
      </c>
      <c r="I37" s="45">
        <v>25548.12</v>
      </c>
      <c r="J37" s="73">
        <f aca="true" t="shared" si="3" ref="J37:J68">C37+D37+E37+F37+G37+H37+I37</f>
        <v>142163.56</v>
      </c>
      <c r="L37" s="2">
        <v>38824.76</v>
      </c>
      <c r="M37" s="1">
        <v>0</v>
      </c>
      <c r="N37" s="2">
        <f t="shared" si="1"/>
        <v>38824.76</v>
      </c>
      <c r="O37" s="2">
        <f t="shared" si="2"/>
        <v>25548.119999999995</v>
      </c>
    </row>
    <row r="38" spans="1:15" ht="12.75" thickBot="1">
      <c r="A38" s="17" t="s">
        <v>75</v>
      </c>
      <c r="B38" s="18" t="s">
        <v>76</v>
      </c>
      <c r="C38" s="43">
        <v>66290.26</v>
      </c>
      <c r="D38" s="43">
        <v>3157.9100000000026</v>
      </c>
      <c r="E38" s="45">
        <v>965.35</v>
      </c>
      <c r="F38" s="45">
        <v>248.87</v>
      </c>
      <c r="G38" s="45">
        <v>311.1</v>
      </c>
      <c r="H38" s="43">
        <v>1706.1900000000003</v>
      </c>
      <c r="I38" s="45">
        <v>0</v>
      </c>
      <c r="J38" s="73">
        <f t="shared" si="3"/>
        <v>72679.68000000001</v>
      </c>
      <c r="L38" s="2">
        <v>1706.19</v>
      </c>
      <c r="M38" s="1">
        <v>0</v>
      </c>
      <c r="N38" s="2">
        <f t="shared" si="1"/>
        <v>1706.19</v>
      </c>
      <c r="O38" s="2">
        <f t="shared" si="2"/>
        <v>0</v>
      </c>
    </row>
    <row r="39" spans="1:15" ht="12.75" thickBot="1">
      <c r="A39" s="17" t="s">
        <v>77</v>
      </c>
      <c r="B39" s="18" t="s">
        <v>78</v>
      </c>
      <c r="C39" s="43">
        <v>105570.64</v>
      </c>
      <c r="D39" s="43">
        <v>3091.0799999999995</v>
      </c>
      <c r="E39" s="45">
        <v>2562.68</v>
      </c>
      <c r="F39" s="45">
        <v>128.29</v>
      </c>
      <c r="G39" s="45">
        <v>160.37</v>
      </c>
      <c r="H39" s="43">
        <v>19237.160000000003</v>
      </c>
      <c r="I39" s="45">
        <v>21431.84</v>
      </c>
      <c r="J39" s="73">
        <f t="shared" si="3"/>
        <v>152182.06</v>
      </c>
      <c r="L39" s="2">
        <v>40669</v>
      </c>
      <c r="M39" s="1">
        <v>0</v>
      </c>
      <c r="N39" s="2">
        <f t="shared" si="1"/>
        <v>40669</v>
      </c>
      <c r="O39" s="2">
        <f t="shared" si="2"/>
        <v>21431.839999999997</v>
      </c>
    </row>
    <row r="40" spans="1:15" ht="12.75" thickBot="1">
      <c r="A40" s="17" t="s">
        <v>79</v>
      </c>
      <c r="B40" s="18" t="s">
        <v>80</v>
      </c>
      <c r="C40" s="43">
        <v>40220.23</v>
      </c>
      <c r="D40" s="43">
        <v>2279.0499999999997</v>
      </c>
      <c r="E40" s="45">
        <v>1591.11</v>
      </c>
      <c r="F40" s="45">
        <v>192.44</v>
      </c>
      <c r="G40" s="45">
        <v>240.55</v>
      </c>
      <c r="H40" s="43">
        <v>1904.670000000001</v>
      </c>
      <c r="I40" s="45">
        <v>0</v>
      </c>
      <c r="J40" s="73">
        <f t="shared" si="3"/>
        <v>46428.05000000001</v>
      </c>
      <c r="L40" s="2">
        <v>1904.67</v>
      </c>
      <c r="M40" s="1">
        <v>0</v>
      </c>
      <c r="N40" s="2">
        <f t="shared" si="1"/>
        <v>1904.67</v>
      </c>
      <c r="O40" s="2">
        <f t="shared" si="2"/>
        <v>0</v>
      </c>
    </row>
    <row r="41" spans="1:15" ht="12.75" thickBot="1">
      <c r="A41" s="17" t="s">
        <v>83</v>
      </c>
      <c r="B41" s="18" t="s">
        <v>84</v>
      </c>
      <c r="C41" s="43">
        <v>19475.25</v>
      </c>
      <c r="D41" s="43">
        <v>1251.8999999999999</v>
      </c>
      <c r="E41" s="45">
        <v>814.62</v>
      </c>
      <c r="F41" s="45">
        <v>0</v>
      </c>
      <c r="G41" s="45">
        <v>0</v>
      </c>
      <c r="H41" s="43">
        <v>459.02</v>
      </c>
      <c r="I41" s="45">
        <v>0</v>
      </c>
      <c r="J41" s="73">
        <f t="shared" si="3"/>
        <v>22000.79</v>
      </c>
      <c r="L41" s="2">
        <v>459.02</v>
      </c>
      <c r="M41" s="1">
        <v>0</v>
      </c>
      <c r="N41" s="2">
        <f t="shared" si="1"/>
        <v>459.02</v>
      </c>
      <c r="O41" s="2">
        <f t="shared" si="2"/>
        <v>0</v>
      </c>
    </row>
    <row r="42" spans="1:15" ht="12.75" thickBot="1">
      <c r="A42" s="17" t="s">
        <v>85</v>
      </c>
      <c r="B42" s="18" t="s">
        <v>86</v>
      </c>
      <c r="C42" s="43">
        <v>9350.61</v>
      </c>
      <c r="D42" s="43">
        <v>613.0000000000002</v>
      </c>
      <c r="E42" s="45">
        <v>0</v>
      </c>
      <c r="F42" s="45">
        <v>0</v>
      </c>
      <c r="G42" s="45">
        <v>0</v>
      </c>
      <c r="H42" s="43">
        <v>619.8299999999999</v>
      </c>
      <c r="I42" s="45">
        <v>0</v>
      </c>
      <c r="J42" s="73">
        <f t="shared" si="3"/>
        <v>10583.44</v>
      </c>
      <c r="L42" s="2">
        <v>619.83</v>
      </c>
      <c r="M42" s="1">
        <v>0</v>
      </c>
      <c r="N42" s="2">
        <f t="shared" si="1"/>
        <v>619.83</v>
      </c>
      <c r="O42" s="2">
        <f t="shared" si="2"/>
        <v>0</v>
      </c>
    </row>
    <row r="43" spans="1:15" ht="12.75" thickBot="1">
      <c r="A43" s="17" t="s">
        <v>87</v>
      </c>
      <c r="B43" s="18" t="s">
        <v>88</v>
      </c>
      <c r="C43" s="43">
        <v>4905.72</v>
      </c>
      <c r="D43" s="43">
        <v>183.35</v>
      </c>
      <c r="E43" s="45">
        <v>0</v>
      </c>
      <c r="F43" s="45">
        <v>0</v>
      </c>
      <c r="G43" s="45">
        <v>0</v>
      </c>
      <c r="H43" s="43">
        <v>150.82</v>
      </c>
      <c r="I43" s="45">
        <v>0</v>
      </c>
      <c r="J43" s="73">
        <f t="shared" si="3"/>
        <v>5239.89</v>
      </c>
      <c r="L43" s="2">
        <v>150.82</v>
      </c>
      <c r="M43" s="1">
        <v>0</v>
      </c>
      <c r="N43" s="2">
        <f t="shared" si="1"/>
        <v>150.82</v>
      </c>
      <c r="O43" s="2">
        <f>N43-H43</f>
        <v>0</v>
      </c>
    </row>
    <row r="44" spans="1:15" ht="12.75" thickBot="1">
      <c r="A44" s="17" t="s">
        <v>89</v>
      </c>
      <c r="B44" s="18" t="s">
        <v>90</v>
      </c>
      <c r="C44" s="43">
        <v>237669.35</v>
      </c>
      <c r="D44" s="43">
        <v>0</v>
      </c>
      <c r="E44" s="45">
        <v>0</v>
      </c>
      <c r="F44" s="45">
        <v>360.6</v>
      </c>
      <c r="G44" s="45">
        <v>0</v>
      </c>
      <c r="H44" s="43">
        <v>0</v>
      </c>
      <c r="I44" s="45">
        <v>26600.11769999999</v>
      </c>
      <c r="J44" s="73">
        <f t="shared" si="3"/>
        <v>264630.0677</v>
      </c>
      <c r="L44" s="2">
        <v>0</v>
      </c>
      <c r="M44" s="1">
        <v>26600.11769999999</v>
      </c>
      <c r="N44" s="2">
        <f t="shared" si="1"/>
        <v>26600.11769999999</v>
      </c>
      <c r="O44" s="2">
        <f t="shared" si="2"/>
        <v>26600.11769999999</v>
      </c>
    </row>
    <row r="45" spans="1:15" ht="12.75" thickBot="1">
      <c r="A45" s="17" t="s">
        <v>91</v>
      </c>
      <c r="B45" s="18" t="s">
        <v>92</v>
      </c>
      <c r="C45" s="43">
        <v>372887.77</v>
      </c>
      <c r="D45" s="43">
        <v>11205.079999999982</v>
      </c>
      <c r="E45" s="45">
        <v>8643.14</v>
      </c>
      <c r="F45" s="45">
        <v>68.73</v>
      </c>
      <c r="G45" s="45">
        <v>85.91</v>
      </c>
      <c r="H45" s="43">
        <v>28683.57999999997</v>
      </c>
      <c r="I45" s="45">
        <v>44059.01</v>
      </c>
      <c r="J45" s="73">
        <f t="shared" si="3"/>
        <v>465633.2199999999</v>
      </c>
      <c r="L45" s="2">
        <v>72742.59</v>
      </c>
      <c r="M45" s="1">
        <v>0</v>
      </c>
      <c r="N45" s="2">
        <f t="shared" si="1"/>
        <v>72742.59</v>
      </c>
      <c r="O45" s="2">
        <f t="shared" si="2"/>
        <v>44059.010000000024</v>
      </c>
    </row>
    <row r="46" spans="1:15" ht="12.75" thickBot="1">
      <c r="A46" s="17" t="s">
        <v>93</v>
      </c>
      <c r="B46" s="18" t="s">
        <v>94</v>
      </c>
      <c r="C46" s="43">
        <v>370907.99</v>
      </c>
      <c r="D46" s="43">
        <v>8992.719999999994</v>
      </c>
      <c r="E46" s="45">
        <v>25198.37</v>
      </c>
      <c r="F46" s="45">
        <v>1195.17</v>
      </c>
      <c r="G46" s="45">
        <v>807.57</v>
      </c>
      <c r="H46" s="43">
        <v>118389.65000000004</v>
      </c>
      <c r="I46" s="45">
        <v>139246.0054999999</v>
      </c>
      <c r="J46" s="73">
        <f t="shared" si="3"/>
        <v>664737.4755</v>
      </c>
      <c r="L46" s="2">
        <v>225428.21</v>
      </c>
      <c r="M46" s="1">
        <v>32207.44549999998</v>
      </c>
      <c r="N46" s="2">
        <f t="shared" si="1"/>
        <v>257635.65549999996</v>
      </c>
      <c r="O46" s="2">
        <f t="shared" si="2"/>
        <v>139246.0054999999</v>
      </c>
    </row>
    <row r="47" spans="1:15" ht="12.75" thickBot="1">
      <c r="A47" s="17" t="s">
        <v>95</v>
      </c>
      <c r="B47" s="18" t="s">
        <v>96</v>
      </c>
      <c r="C47" s="44">
        <v>16827.56</v>
      </c>
      <c r="D47" s="43">
        <v>59.07999999999999</v>
      </c>
      <c r="E47" s="45">
        <v>0</v>
      </c>
      <c r="F47" s="45">
        <v>0</v>
      </c>
      <c r="G47" s="45">
        <v>0</v>
      </c>
      <c r="H47" s="43">
        <v>90.26</v>
      </c>
      <c r="I47" s="45">
        <v>0</v>
      </c>
      <c r="J47" s="73">
        <f t="shared" si="3"/>
        <v>16976.9</v>
      </c>
      <c r="L47" s="2">
        <v>90.26</v>
      </c>
      <c r="M47" s="1">
        <v>0</v>
      </c>
      <c r="N47" s="2">
        <f t="shared" si="1"/>
        <v>90.26</v>
      </c>
      <c r="O47" s="2">
        <f t="shared" si="2"/>
        <v>0</v>
      </c>
    </row>
    <row r="48" spans="1:15" ht="12.75" thickBot="1">
      <c r="A48" s="17" t="s">
        <v>97</v>
      </c>
      <c r="B48" s="18" t="s">
        <v>98</v>
      </c>
      <c r="C48" s="44">
        <v>257825.99</v>
      </c>
      <c r="D48" s="43">
        <v>4774.7300000000005</v>
      </c>
      <c r="E48" s="45">
        <v>12374.65</v>
      </c>
      <c r="F48" s="45">
        <v>265.75</v>
      </c>
      <c r="G48" s="45">
        <v>332.19</v>
      </c>
      <c r="H48" s="43">
        <v>45641.22000000004</v>
      </c>
      <c r="I48" s="45">
        <v>239384.04</v>
      </c>
      <c r="J48" s="73">
        <f t="shared" si="3"/>
        <v>560598.5700000001</v>
      </c>
      <c r="L48" s="2">
        <v>285025.26</v>
      </c>
      <c r="M48" s="1">
        <v>0</v>
      </c>
      <c r="N48" s="2">
        <f t="shared" si="1"/>
        <v>285025.26</v>
      </c>
      <c r="O48" s="2">
        <f t="shared" si="2"/>
        <v>239384.03999999998</v>
      </c>
    </row>
    <row r="49" spans="1:15" ht="12.75" thickBot="1">
      <c r="A49" s="17" t="s">
        <v>99</v>
      </c>
      <c r="B49" s="18" t="s">
        <v>100</v>
      </c>
      <c r="C49" s="44">
        <v>150626.21</v>
      </c>
      <c r="D49" s="43">
        <v>1522.470000000001</v>
      </c>
      <c r="E49" s="45">
        <v>1970.59</v>
      </c>
      <c r="F49" s="45">
        <v>64.15</v>
      </c>
      <c r="G49" s="45">
        <v>80.18</v>
      </c>
      <c r="H49" s="43">
        <v>17100.359999999997</v>
      </c>
      <c r="I49" s="45">
        <v>25268.35</v>
      </c>
      <c r="J49" s="73">
        <f t="shared" si="3"/>
        <v>196632.30999999997</v>
      </c>
      <c r="L49" s="2">
        <v>42368.71</v>
      </c>
      <c r="M49" s="1">
        <v>0</v>
      </c>
      <c r="N49" s="2">
        <f t="shared" si="1"/>
        <v>42368.71</v>
      </c>
      <c r="O49" s="2">
        <f t="shared" si="2"/>
        <v>25268.350000000002</v>
      </c>
    </row>
    <row r="50" spans="1:15" ht="12.75" thickBot="1">
      <c r="A50" s="17" t="s">
        <v>101</v>
      </c>
      <c r="B50" s="18" t="s">
        <v>102</v>
      </c>
      <c r="C50" s="44">
        <v>43553.71</v>
      </c>
      <c r="D50" s="43">
        <v>370.65</v>
      </c>
      <c r="E50" s="45">
        <v>333.52</v>
      </c>
      <c r="F50" s="45">
        <v>0</v>
      </c>
      <c r="G50" s="45">
        <v>0</v>
      </c>
      <c r="H50" s="43">
        <v>1098.32</v>
      </c>
      <c r="I50" s="45">
        <v>0</v>
      </c>
      <c r="J50" s="73">
        <f t="shared" si="3"/>
        <v>45356.2</v>
      </c>
      <c r="L50" s="2">
        <v>1098.32</v>
      </c>
      <c r="M50" s="1">
        <v>0</v>
      </c>
      <c r="N50" s="2">
        <f t="shared" si="1"/>
        <v>1098.32</v>
      </c>
      <c r="O50" s="2">
        <f t="shared" si="2"/>
        <v>0</v>
      </c>
    </row>
    <row r="51" spans="1:15" ht="12.75" thickBot="1">
      <c r="A51" s="21" t="s">
        <v>103</v>
      </c>
      <c r="B51" s="22" t="s">
        <v>104</v>
      </c>
      <c r="C51" s="44">
        <v>29365.21</v>
      </c>
      <c r="D51" s="43">
        <v>2081.649999999999</v>
      </c>
      <c r="E51" s="45">
        <v>1337.01</v>
      </c>
      <c r="F51" s="45">
        <v>0</v>
      </c>
      <c r="G51" s="45">
        <v>0</v>
      </c>
      <c r="H51" s="43">
        <v>1126.3500000000001</v>
      </c>
      <c r="I51" s="45">
        <v>0</v>
      </c>
      <c r="J51" s="73">
        <f t="shared" si="3"/>
        <v>33910.219999999994</v>
      </c>
      <c r="L51" s="2">
        <v>1126.35</v>
      </c>
      <c r="M51" s="1">
        <v>0</v>
      </c>
      <c r="N51" s="2">
        <f t="shared" si="1"/>
        <v>1126.35</v>
      </c>
      <c r="O51" s="2">
        <f t="shared" si="2"/>
        <v>0</v>
      </c>
    </row>
    <row r="52" spans="1:15" ht="12.75" thickBot="1">
      <c r="A52" s="21" t="s">
        <v>105</v>
      </c>
      <c r="B52" s="22" t="s">
        <v>106</v>
      </c>
      <c r="C52" s="44">
        <v>5977.03</v>
      </c>
      <c r="D52" s="43">
        <v>605.2099999999998</v>
      </c>
      <c r="E52" s="45">
        <v>0</v>
      </c>
      <c r="F52" s="45">
        <v>0</v>
      </c>
      <c r="G52" s="45">
        <v>0</v>
      </c>
      <c r="H52" s="43">
        <v>100.62</v>
      </c>
      <c r="I52" s="45">
        <v>0</v>
      </c>
      <c r="J52" s="73">
        <f t="shared" si="3"/>
        <v>6682.86</v>
      </c>
      <c r="L52" s="2">
        <v>100.62</v>
      </c>
      <c r="M52" s="1">
        <v>0</v>
      </c>
      <c r="N52" s="2">
        <f t="shared" si="1"/>
        <v>100.62</v>
      </c>
      <c r="O52" s="2">
        <f t="shared" si="2"/>
        <v>0</v>
      </c>
    </row>
    <row r="53" spans="1:15" ht="12.75" thickBot="1">
      <c r="A53" s="21" t="s">
        <v>107</v>
      </c>
      <c r="B53" s="22" t="s">
        <v>108</v>
      </c>
      <c r="C53" s="44">
        <v>9704.81</v>
      </c>
      <c r="D53" s="43">
        <v>1000.96</v>
      </c>
      <c r="E53" s="43">
        <v>0</v>
      </c>
      <c r="F53" s="43">
        <v>0</v>
      </c>
      <c r="G53" s="43">
        <v>0</v>
      </c>
      <c r="H53" s="43">
        <v>1559.1100000000001</v>
      </c>
      <c r="I53" s="43">
        <v>0</v>
      </c>
      <c r="J53" s="73">
        <f t="shared" si="3"/>
        <v>12264.880000000001</v>
      </c>
      <c r="L53" s="2">
        <v>1559.11</v>
      </c>
      <c r="M53" s="1">
        <v>0</v>
      </c>
      <c r="N53" s="2">
        <f t="shared" si="1"/>
        <v>1559.11</v>
      </c>
      <c r="O53" s="2">
        <f t="shared" si="2"/>
        <v>0</v>
      </c>
    </row>
    <row r="54" spans="1:15" ht="12.75" thickBot="1">
      <c r="A54" s="21" t="s">
        <v>109</v>
      </c>
      <c r="B54" s="22" t="s">
        <v>110</v>
      </c>
      <c r="C54" s="44">
        <v>57045.1</v>
      </c>
      <c r="D54" s="43">
        <v>3149.0899999999992</v>
      </c>
      <c r="E54" s="45">
        <v>1560.07</v>
      </c>
      <c r="F54" s="45">
        <v>395.5</v>
      </c>
      <c r="G54" s="45">
        <v>494.37</v>
      </c>
      <c r="H54" s="43">
        <v>1028.34</v>
      </c>
      <c r="I54" s="45">
        <v>762.68</v>
      </c>
      <c r="J54" s="73">
        <f t="shared" si="3"/>
        <v>64435.149999999994</v>
      </c>
      <c r="L54" s="2">
        <v>1791.02</v>
      </c>
      <c r="M54" s="1">
        <v>0</v>
      </c>
      <c r="N54" s="2">
        <f t="shared" si="1"/>
        <v>1791.02</v>
      </c>
      <c r="O54" s="2">
        <f t="shared" si="2"/>
        <v>762.6800000000001</v>
      </c>
    </row>
    <row r="55" spans="1:15" ht="12.75" thickBot="1">
      <c r="A55" s="21" t="s">
        <v>111</v>
      </c>
      <c r="B55" s="22" t="s">
        <v>112</v>
      </c>
      <c r="C55" s="44">
        <v>120378.27</v>
      </c>
      <c r="D55" s="43">
        <v>19.439999999999998</v>
      </c>
      <c r="E55" s="45">
        <v>631.83</v>
      </c>
      <c r="F55" s="45">
        <v>0</v>
      </c>
      <c r="G55" s="45">
        <v>0</v>
      </c>
      <c r="H55" s="43">
        <v>412.83</v>
      </c>
      <c r="I55" s="45">
        <v>9129.88</v>
      </c>
      <c r="J55" s="73">
        <f t="shared" si="3"/>
        <v>130572.25000000001</v>
      </c>
      <c r="L55" s="2">
        <v>9542.71</v>
      </c>
      <c r="M55" s="1">
        <v>0</v>
      </c>
      <c r="N55" s="2">
        <f t="shared" si="1"/>
        <v>9542.71</v>
      </c>
      <c r="O55" s="2">
        <f t="shared" si="2"/>
        <v>9129.88</v>
      </c>
    </row>
    <row r="56" spans="1:15" ht="12.75" thickBot="1">
      <c r="A56" s="23" t="s">
        <v>113</v>
      </c>
      <c r="B56" s="24" t="s">
        <v>114</v>
      </c>
      <c r="C56" s="44">
        <v>19172.55</v>
      </c>
      <c r="D56" s="43">
        <v>1626.7299999999984</v>
      </c>
      <c r="E56" s="45">
        <v>160.37</v>
      </c>
      <c r="F56" s="45">
        <v>0</v>
      </c>
      <c r="G56" s="45">
        <v>0</v>
      </c>
      <c r="H56" s="43">
        <v>393.06000000000006</v>
      </c>
      <c r="I56" s="45">
        <v>0</v>
      </c>
      <c r="J56" s="73">
        <f t="shared" si="3"/>
        <v>21352.71</v>
      </c>
      <c r="L56" s="2">
        <v>393.06</v>
      </c>
      <c r="M56" s="1">
        <v>0</v>
      </c>
      <c r="N56" s="2">
        <f t="shared" si="1"/>
        <v>393.06</v>
      </c>
      <c r="O56" s="2">
        <f t="shared" si="2"/>
        <v>0</v>
      </c>
    </row>
    <row r="57" spans="1:15" ht="12.75" thickBot="1">
      <c r="A57" s="23" t="s">
        <v>115</v>
      </c>
      <c r="B57" s="25" t="s">
        <v>116</v>
      </c>
      <c r="C57" s="44">
        <v>37030.43</v>
      </c>
      <c r="D57" s="43">
        <v>404.96</v>
      </c>
      <c r="E57" s="45">
        <v>494.37</v>
      </c>
      <c r="F57" s="45">
        <v>0</v>
      </c>
      <c r="G57" s="45">
        <v>0</v>
      </c>
      <c r="H57" s="43">
        <v>1998.1900000000005</v>
      </c>
      <c r="I57" s="45">
        <v>1790.03</v>
      </c>
      <c r="J57" s="73">
        <f t="shared" si="3"/>
        <v>41717.98</v>
      </c>
      <c r="L57" s="2">
        <v>3788.22</v>
      </c>
      <c r="M57" s="1">
        <v>0</v>
      </c>
      <c r="N57" s="2">
        <f t="shared" si="1"/>
        <v>3788.22</v>
      </c>
      <c r="O57" s="2">
        <f t="shared" si="2"/>
        <v>1790.0299999999993</v>
      </c>
    </row>
    <row r="58" spans="1:15" ht="12.75" thickBot="1">
      <c r="A58" s="21" t="s">
        <v>117</v>
      </c>
      <c r="B58" s="22" t="s">
        <v>118</v>
      </c>
      <c r="C58" s="44">
        <v>12811.92</v>
      </c>
      <c r="D58" s="43">
        <v>374.61</v>
      </c>
      <c r="E58" s="45">
        <v>0</v>
      </c>
      <c r="F58" s="45">
        <v>0</v>
      </c>
      <c r="G58" s="45">
        <v>0</v>
      </c>
      <c r="H58" s="43">
        <v>102.21</v>
      </c>
      <c r="I58" s="45">
        <v>550.66</v>
      </c>
      <c r="J58" s="73">
        <f t="shared" si="3"/>
        <v>13839.4</v>
      </c>
      <c r="L58" s="2">
        <v>652.87</v>
      </c>
      <c r="M58" s="1">
        <v>0</v>
      </c>
      <c r="N58" s="2">
        <f t="shared" si="1"/>
        <v>652.87</v>
      </c>
      <c r="O58" s="2">
        <f t="shared" si="2"/>
        <v>550.66</v>
      </c>
    </row>
    <row r="59" spans="1:15" ht="12.75" thickBot="1">
      <c r="A59" s="21" t="s">
        <v>119</v>
      </c>
      <c r="B59" s="22" t="s">
        <v>120</v>
      </c>
      <c r="C59" s="44">
        <v>37022.43</v>
      </c>
      <c r="D59" s="43">
        <v>170.35</v>
      </c>
      <c r="E59" s="45">
        <v>0</v>
      </c>
      <c r="F59" s="45">
        <v>0</v>
      </c>
      <c r="G59" s="45">
        <v>0</v>
      </c>
      <c r="H59" s="43">
        <v>779.07</v>
      </c>
      <c r="I59" s="45">
        <v>3092.49</v>
      </c>
      <c r="J59" s="73">
        <f t="shared" si="3"/>
        <v>41064.34</v>
      </c>
      <c r="L59" s="2">
        <v>3871.56</v>
      </c>
      <c r="M59" s="1">
        <v>0</v>
      </c>
      <c r="N59" s="2">
        <f t="shared" si="1"/>
        <v>3871.56</v>
      </c>
      <c r="O59" s="2">
        <f t="shared" si="2"/>
        <v>3092.49</v>
      </c>
    </row>
    <row r="60" spans="1:15" ht="12.75" thickBot="1">
      <c r="A60" s="21" t="s">
        <v>121</v>
      </c>
      <c r="B60" s="22" t="s">
        <v>122</v>
      </c>
      <c r="C60" s="44">
        <v>65509.45</v>
      </c>
      <c r="D60" s="43">
        <v>1749.640000000001</v>
      </c>
      <c r="E60" s="45">
        <v>1739.33</v>
      </c>
      <c r="F60" s="45">
        <v>128.29</v>
      </c>
      <c r="G60" s="45">
        <v>160.37</v>
      </c>
      <c r="H60" s="43">
        <v>8607.839999999997</v>
      </c>
      <c r="I60" s="45">
        <v>7471.83</v>
      </c>
      <c r="J60" s="73">
        <f t="shared" si="3"/>
        <v>85366.74999999999</v>
      </c>
      <c r="L60" s="2">
        <v>16079.67</v>
      </c>
      <c r="M60" s="1">
        <v>0</v>
      </c>
      <c r="N60" s="2">
        <f t="shared" si="1"/>
        <v>16079.67</v>
      </c>
      <c r="O60" s="2">
        <f t="shared" si="2"/>
        <v>7471.830000000004</v>
      </c>
    </row>
    <row r="61" spans="1:15" ht="12.75" thickBot="1">
      <c r="A61" s="21" t="s">
        <v>123</v>
      </c>
      <c r="B61" s="22" t="s">
        <v>124</v>
      </c>
      <c r="C61" s="44">
        <v>3587.67</v>
      </c>
      <c r="D61" s="43">
        <v>104.71000000000001</v>
      </c>
      <c r="E61" s="45">
        <v>622.19</v>
      </c>
      <c r="F61" s="45">
        <v>0</v>
      </c>
      <c r="G61" s="45">
        <v>0</v>
      </c>
      <c r="H61" s="43">
        <v>22141.32000000001</v>
      </c>
      <c r="I61" s="45">
        <v>196.6999999999898</v>
      </c>
      <c r="J61" s="73">
        <f t="shared" si="3"/>
        <v>26652.59</v>
      </c>
      <c r="L61" s="2">
        <v>22338.02</v>
      </c>
      <c r="M61" s="1">
        <v>0</v>
      </c>
      <c r="N61" s="2">
        <f t="shared" si="1"/>
        <v>22338.02</v>
      </c>
      <c r="O61" s="2">
        <f t="shared" si="2"/>
        <v>196.6999999999898</v>
      </c>
    </row>
    <row r="62" spans="1:15" ht="12.75" thickBot="1">
      <c r="A62" s="21" t="s">
        <v>125</v>
      </c>
      <c r="B62" s="22" t="s">
        <v>126</v>
      </c>
      <c r="C62" s="45">
        <v>25904.71</v>
      </c>
      <c r="D62" s="43">
        <v>1234.35</v>
      </c>
      <c r="E62" s="45">
        <v>320.74</v>
      </c>
      <c r="F62" s="45">
        <v>0</v>
      </c>
      <c r="G62" s="45">
        <v>0</v>
      </c>
      <c r="H62" s="43">
        <v>477.61</v>
      </c>
      <c r="I62" s="45">
        <v>0</v>
      </c>
      <c r="J62" s="73">
        <f t="shared" si="3"/>
        <v>27937.41</v>
      </c>
      <c r="L62" s="2">
        <v>477.61</v>
      </c>
      <c r="M62" s="1">
        <v>0</v>
      </c>
      <c r="N62" s="2">
        <f t="shared" si="1"/>
        <v>477.61</v>
      </c>
      <c r="O62" s="2">
        <f t="shared" si="2"/>
        <v>0</v>
      </c>
    </row>
    <row r="63" spans="1:15" ht="12.75" thickBot="1">
      <c r="A63" s="26" t="s">
        <v>127</v>
      </c>
      <c r="B63" s="27" t="s">
        <v>128</v>
      </c>
      <c r="C63" s="44">
        <v>25865.12</v>
      </c>
      <c r="D63" s="43">
        <v>1768.4199999999994</v>
      </c>
      <c r="E63" s="45">
        <v>0</v>
      </c>
      <c r="F63" s="45">
        <v>0</v>
      </c>
      <c r="G63" s="45">
        <v>0</v>
      </c>
      <c r="H63" s="43">
        <v>704.57</v>
      </c>
      <c r="I63" s="45">
        <v>0</v>
      </c>
      <c r="J63" s="73">
        <f t="shared" si="3"/>
        <v>28338.109999999997</v>
      </c>
      <c r="L63" s="2">
        <v>704.57</v>
      </c>
      <c r="M63" s="1">
        <v>0</v>
      </c>
      <c r="N63" s="2">
        <f t="shared" si="1"/>
        <v>704.57</v>
      </c>
      <c r="O63" s="2">
        <f t="shared" si="2"/>
        <v>0</v>
      </c>
    </row>
    <row r="64" spans="1:15" ht="12.75" thickBot="1">
      <c r="A64" s="26" t="s">
        <v>129</v>
      </c>
      <c r="B64" s="25" t="s">
        <v>130</v>
      </c>
      <c r="C64" s="44">
        <v>19937.74</v>
      </c>
      <c r="D64" s="43">
        <v>1317.4899999999998</v>
      </c>
      <c r="E64" s="45">
        <v>301.46</v>
      </c>
      <c r="F64" s="45">
        <v>128.29</v>
      </c>
      <c r="G64" s="45">
        <v>160.37</v>
      </c>
      <c r="H64" s="43">
        <v>620.22</v>
      </c>
      <c r="I64" s="45">
        <v>724.04</v>
      </c>
      <c r="J64" s="73">
        <f t="shared" si="3"/>
        <v>23189.610000000004</v>
      </c>
      <c r="L64" s="2">
        <v>1344.26</v>
      </c>
      <c r="M64" s="1">
        <v>0</v>
      </c>
      <c r="N64" s="2">
        <f t="shared" si="1"/>
        <v>1344.26</v>
      </c>
      <c r="O64" s="2">
        <f t="shared" si="2"/>
        <v>724.04</v>
      </c>
    </row>
    <row r="65" spans="1:15" ht="12.75" thickBot="1">
      <c r="A65" s="28" t="s">
        <v>131</v>
      </c>
      <c r="B65" s="29" t="s">
        <v>132</v>
      </c>
      <c r="C65" s="44">
        <v>231207.23</v>
      </c>
      <c r="D65" s="43">
        <v>11526.090000000007</v>
      </c>
      <c r="E65" s="45">
        <v>5973.76</v>
      </c>
      <c r="F65" s="45">
        <v>241.33</v>
      </c>
      <c r="G65" s="45">
        <v>301.68</v>
      </c>
      <c r="H65" s="43">
        <v>13484.259999999997</v>
      </c>
      <c r="I65" s="45">
        <v>15167.88</v>
      </c>
      <c r="J65" s="73">
        <f t="shared" si="3"/>
        <v>277902.23</v>
      </c>
      <c r="L65" s="2">
        <v>28652.14</v>
      </c>
      <c r="M65" s="1">
        <v>0</v>
      </c>
      <c r="N65" s="2">
        <f t="shared" si="1"/>
        <v>28652.14</v>
      </c>
      <c r="O65" s="2">
        <f t="shared" si="2"/>
        <v>15167.880000000003</v>
      </c>
    </row>
    <row r="66" spans="1:15" ht="12.75" thickBot="1">
      <c r="A66" s="30" t="s">
        <v>133</v>
      </c>
      <c r="B66" s="31" t="s">
        <v>134</v>
      </c>
      <c r="C66" s="44">
        <v>31380.54</v>
      </c>
      <c r="D66" s="43">
        <v>2138.9099999999994</v>
      </c>
      <c r="E66" s="45">
        <v>320.74</v>
      </c>
      <c r="F66" s="45">
        <v>0</v>
      </c>
      <c r="G66" s="45">
        <v>0</v>
      </c>
      <c r="H66" s="43">
        <v>891.9000000000001</v>
      </c>
      <c r="I66" s="45">
        <v>515.93</v>
      </c>
      <c r="J66" s="73">
        <f t="shared" si="3"/>
        <v>35248.02</v>
      </c>
      <c r="L66" s="2">
        <v>1407.83</v>
      </c>
      <c r="M66" s="1">
        <v>0</v>
      </c>
      <c r="N66" s="2">
        <f t="shared" si="1"/>
        <v>1407.83</v>
      </c>
      <c r="O66" s="2">
        <f t="shared" si="2"/>
        <v>515.9299999999998</v>
      </c>
    </row>
    <row r="67" spans="1:15" ht="12.75" thickBot="1">
      <c r="A67" s="32" t="s">
        <v>135</v>
      </c>
      <c r="B67" s="24" t="s">
        <v>136</v>
      </c>
      <c r="C67" s="44">
        <v>96724.58</v>
      </c>
      <c r="D67" s="43">
        <v>4870.459999999995</v>
      </c>
      <c r="E67" s="45">
        <v>3663.2</v>
      </c>
      <c r="F67" s="45">
        <v>252</v>
      </c>
      <c r="G67" s="45">
        <v>315.01</v>
      </c>
      <c r="H67" s="43">
        <v>8454.22</v>
      </c>
      <c r="I67" s="45">
        <v>17373.51</v>
      </c>
      <c r="J67" s="73">
        <f t="shared" si="3"/>
        <v>131652.97999999998</v>
      </c>
      <c r="L67" s="2">
        <v>25827.73</v>
      </c>
      <c r="M67" s="1">
        <v>0</v>
      </c>
      <c r="N67" s="2">
        <f t="shared" si="1"/>
        <v>25827.73</v>
      </c>
      <c r="O67" s="2">
        <f t="shared" si="2"/>
        <v>17373.510000000002</v>
      </c>
    </row>
    <row r="68" spans="1:15" ht="12.75" thickBot="1">
      <c r="A68" s="33" t="s">
        <v>137</v>
      </c>
      <c r="B68" s="22" t="s">
        <v>138</v>
      </c>
      <c r="C68" s="63">
        <v>15775.69</v>
      </c>
      <c r="D68" s="43">
        <v>754.0500000000002</v>
      </c>
      <c r="E68" s="45">
        <v>551.65</v>
      </c>
      <c r="F68" s="45">
        <v>0</v>
      </c>
      <c r="G68" s="45">
        <v>0</v>
      </c>
      <c r="H68" s="43">
        <v>7202.679999999999</v>
      </c>
      <c r="I68" s="45">
        <v>10964.24</v>
      </c>
      <c r="J68" s="73">
        <f t="shared" si="3"/>
        <v>35248.310000000005</v>
      </c>
      <c r="L68" s="2">
        <v>18166.92</v>
      </c>
      <c r="M68" s="1">
        <v>0</v>
      </c>
      <c r="N68" s="2">
        <f t="shared" si="1"/>
        <v>18166.92</v>
      </c>
      <c r="O68" s="2">
        <f t="shared" si="2"/>
        <v>10964.239999999998</v>
      </c>
    </row>
    <row r="69" spans="1:15" ht="12.75" thickBot="1">
      <c r="A69" s="33" t="s">
        <v>139</v>
      </c>
      <c r="B69" s="22" t="s">
        <v>140</v>
      </c>
      <c r="C69" s="44">
        <v>1677.68</v>
      </c>
      <c r="D69" s="87">
        <v>516.21</v>
      </c>
      <c r="E69" s="45">
        <v>0</v>
      </c>
      <c r="F69" s="45">
        <v>0</v>
      </c>
      <c r="G69" s="45">
        <v>0</v>
      </c>
      <c r="H69" s="43">
        <v>0</v>
      </c>
      <c r="I69" s="45">
        <v>0</v>
      </c>
      <c r="J69" s="73">
        <f>C69+D69+E69+F69+G69+H69+I69</f>
        <v>2193.8900000000003</v>
      </c>
      <c r="L69" s="2">
        <v>0</v>
      </c>
      <c r="M69" s="1">
        <v>0</v>
      </c>
      <c r="N69" s="2">
        <f t="shared" si="1"/>
        <v>0</v>
      </c>
      <c r="O69" s="2">
        <f t="shared" si="2"/>
        <v>0</v>
      </c>
    </row>
    <row r="70" spans="1:15" ht="12.75" thickBot="1">
      <c r="A70" s="36" t="s">
        <v>141</v>
      </c>
      <c r="B70" s="37" t="s">
        <v>142</v>
      </c>
      <c r="C70" s="43">
        <v>1270.61</v>
      </c>
      <c r="D70" s="87">
        <v>233.99</v>
      </c>
      <c r="E70" s="45">
        <v>0</v>
      </c>
      <c r="F70" s="45">
        <v>0</v>
      </c>
      <c r="G70" s="45">
        <v>0</v>
      </c>
      <c r="H70" s="43">
        <v>0</v>
      </c>
      <c r="I70" s="45">
        <v>0</v>
      </c>
      <c r="J70" s="73">
        <f>C70+D70+E70+F70+G70+H70+I70</f>
        <v>1504.6</v>
      </c>
      <c r="L70" s="2">
        <v>0</v>
      </c>
      <c r="M70" s="1">
        <v>0</v>
      </c>
      <c r="N70" s="2">
        <f>L70+M70</f>
        <v>0</v>
      </c>
      <c r="O70" s="2">
        <f>N70-H70</f>
        <v>0</v>
      </c>
    </row>
    <row r="71" spans="1:15" ht="12.75" thickBot="1">
      <c r="A71" s="36" t="s">
        <v>145</v>
      </c>
      <c r="B71" s="38" t="s">
        <v>146</v>
      </c>
      <c r="C71" s="43">
        <v>26878.56</v>
      </c>
      <c r="D71" s="87">
        <v>394.86000000000007</v>
      </c>
      <c r="E71" s="45">
        <v>0</v>
      </c>
      <c r="F71" s="45">
        <v>0</v>
      </c>
      <c r="G71" s="45">
        <v>0</v>
      </c>
      <c r="H71" s="43">
        <v>1445.7200000000003</v>
      </c>
      <c r="I71" s="45">
        <v>0</v>
      </c>
      <c r="J71" s="73">
        <f>C71+D71+E71+F71+G71+H71+I71</f>
        <v>28719.140000000003</v>
      </c>
      <c r="L71" s="2">
        <v>1445.72</v>
      </c>
      <c r="M71" s="1">
        <v>0</v>
      </c>
      <c r="N71" s="2">
        <f>L71+M71</f>
        <v>1445.72</v>
      </c>
      <c r="O71" s="2">
        <f>N71-H71</f>
        <v>0</v>
      </c>
    </row>
    <row r="72" spans="1:15" ht="12.75" thickBot="1">
      <c r="A72" s="36" t="s">
        <v>157</v>
      </c>
      <c r="B72" s="38" t="s">
        <v>174</v>
      </c>
      <c r="C72" s="94">
        <v>21393.27</v>
      </c>
      <c r="D72" s="88">
        <v>666.01</v>
      </c>
      <c r="E72" s="75">
        <v>0</v>
      </c>
      <c r="F72" s="76">
        <v>0</v>
      </c>
      <c r="G72" s="76">
        <v>0</v>
      </c>
      <c r="H72" s="77">
        <v>2177.66</v>
      </c>
      <c r="I72" s="75">
        <v>0</v>
      </c>
      <c r="J72" s="73">
        <f>C72+D72+E72+F72+G72+H72+I72</f>
        <v>24236.94</v>
      </c>
      <c r="L72" s="2">
        <v>2177.66</v>
      </c>
      <c r="M72" s="1">
        <v>0</v>
      </c>
      <c r="N72" s="2">
        <f>L72+M72</f>
        <v>2177.66</v>
      </c>
      <c r="O72" s="2">
        <f>N72-H72</f>
        <v>0</v>
      </c>
    </row>
    <row r="73" spans="1:15" ht="12.75" thickBot="1">
      <c r="A73" s="39"/>
      <c r="B73" s="39" t="s">
        <v>147</v>
      </c>
      <c r="C73" s="95">
        <v>7869157.299999999</v>
      </c>
      <c r="D73" s="89">
        <v>199912.71</v>
      </c>
      <c r="E73" s="79">
        <v>237225.87</v>
      </c>
      <c r="F73" s="79">
        <v>16098.84</v>
      </c>
      <c r="G73" s="79">
        <v>17372.45</v>
      </c>
      <c r="H73" s="80">
        <v>1467345.01</v>
      </c>
      <c r="I73" s="81">
        <v>2673129.1878000004</v>
      </c>
      <c r="J73" s="82">
        <f>SUM(J5:J72)</f>
        <v>12480243.36780001</v>
      </c>
      <c r="L73" s="2">
        <v>3780959.57</v>
      </c>
      <c r="M73" s="1">
        <v>359514.62780000037</v>
      </c>
      <c r="N73" s="2">
        <f>L73+M73</f>
        <v>4140474.1978</v>
      </c>
      <c r="O73" s="2">
        <f>N73-H73</f>
        <v>2673129.1878000004</v>
      </c>
    </row>
    <row r="74" spans="4:10" ht="12">
      <c r="D74" s="1"/>
      <c r="H74" s="2"/>
      <c r="J74" s="83"/>
    </row>
    <row r="75" ht="12">
      <c r="J75" s="84"/>
    </row>
    <row r="76" ht="12">
      <c r="J76" s="83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40">
      <selection activeCell="F74" sqref="F74"/>
    </sheetView>
  </sheetViews>
  <sheetFormatPr defaultColWidth="9.140625" defaultRowHeight="12.75"/>
  <cols>
    <col min="1" max="1" width="4.7109375" style="1" customWidth="1"/>
    <col min="2" max="2" width="18.421875" style="1" customWidth="1"/>
    <col min="3" max="3" width="12.140625" style="2" customWidth="1"/>
    <col min="4" max="4" width="11.28125" style="69" customWidth="1"/>
    <col min="5" max="5" width="10.57421875" style="69" customWidth="1"/>
    <col min="6" max="7" width="11.57421875" style="69" customWidth="1"/>
    <col min="8" max="8" width="11.7109375" style="69" customWidth="1"/>
    <col min="9" max="9" width="11.8515625" style="69" customWidth="1"/>
    <col min="10" max="10" width="12.7109375" style="70" customWidth="1"/>
    <col min="11" max="11" width="11.7109375" style="2" hidden="1" customWidth="1"/>
    <col min="12" max="12" width="11.8515625" style="2" hidden="1" customWidth="1"/>
    <col min="13" max="13" width="11.7109375" style="1" hidden="1" customWidth="1"/>
    <col min="14" max="14" width="11.421875" style="1" hidden="1" customWidth="1"/>
    <col min="15" max="15" width="12.8515625" style="1" hidden="1" customWidth="1"/>
    <col min="16" max="16" width="0" style="1" hidden="1" customWidth="1"/>
    <col min="17" max="16384" width="9.140625" style="1" customWidth="1"/>
  </cols>
  <sheetData>
    <row r="2" spans="1:9" ht="12.75" thickBot="1">
      <c r="A2" s="1" t="s">
        <v>0</v>
      </c>
      <c r="E2" s="70" t="s">
        <v>210</v>
      </c>
      <c r="F2" s="70"/>
      <c r="G2" s="70"/>
      <c r="H2" s="70"/>
      <c r="I2" s="70"/>
    </row>
    <row r="3" spans="1:10" ht="12.75" thickBot="1">
      <c r="A3" s="6" t="s">
        <v>1</v>
      </c>
      <c r="B3" s="7" t="s">
        <v>2</v>
      </c>
      <c r="C3" s="8"/>
      <c r="D3" s="114"/>
      <c r="E3" s="114"/>
      <c r="F3" s="114"/>
      <c r="G3" s="114"/>
      <c r="H3" s="115"/>
      <c r="I3" s="115"/>
      <c r="J3" s="116"/>
    </row>
    <row r="4" spans="1:12" s="72" customFormat="1" ht="81" customHeight="1" thickBot="1">
      <c r="A4" s="96"/>
      <c r="B4" s="96"/>
      <c r="C4" s="62" t="s">
        <v>211</v>
      </c>
      <c r="D4" s="62" t="s">
        <v>212</v>
      </c>
      <c r="E4" s="93" t="s">
        <v>213</v>
      </c>
      <c r="F4" s="93" t="s">
        <v>214</v>
      </c>
      <c r="G4" s="93" t="s">
        <v>215</v>
      </c>
      <c r="H4" s="62" t="s">
        <v>216</v>
      </c>
      <c r="I4" s="62" t="s">
        <v>217</v>
      </c>
      <c r="J4" s="62" t="s">
        <v>218</v>
      </c>
      <c r="K4" s="71"/>
      <c r="L4" s="71"/>
    </row>
    <row r="5" spans="1:15" ht="12.75" thickBot="1">
      <c r="A5" s="13" t="s">
        <v>3</v>
      </c>
      <c r="B5" s="14" t="s">
        <v>4</v>
      </c>
      <c r="C5" s="47">
        <v>16370.05</v>
      </c>
      <c r="D5" s="47">
        <v>350.52</v>
      </c>
      <c r="E5" s="91">
        <v>0</v>
      </c>
      <c r="F5" s="91">
        <v>0</v>
      </c>
      <c r="G5" s="91">
        <v>0</v>
      </c>
      <c r="H5" s="47">
        <v>865.7700000000001</v>
      </c>
      <c r="I5" s="91">
        <v>0</v>
      </c>
      <c r="J5" s="92">
        <f aca="true" t="shared" si="0" ref="J5:J36">C5+D5+E5+F5+G5+H5+I5</f>
        <v>17586.34</v>
      </c>
      <c r="L5" s="2">
        <v>2654.04</v>
      </c>
      <c r="M5" s="1">
        <v>0</v>
      </c>
      <c r="N5" s="2">
        <f aca="true" t="shared" si="1" ref="N5:N36">L5+M5</f>
        <v>2654.04</v>
      </c>
      <c r="O5" s="2">
        <f aca="true" t="shared" si="2" ref="O5:O36">N5-H5</f>
        <v>1788.27</v>
      </c>
    </row>
    <row r="6" spans="1:15" ht="12.75" thickBot="1">
      <c r="A6" s="17" t="s">
        <v>7</v>
      </c>
      <c r="B6" s="18" t="s">
        <v>8</v>
      </c>
      <c r="C6" s="43">
        <v>49816.56</v>
      </c>
      <c r="D6" s="43">
        <v>2270.129999999999</v>
      </c>
      <c r="E6" s="45">
        <v>1416.21</v>
      </c>
      <c r="F6" s="45">
        <v>0</v>
      </c>
      <c r="G6" s="45">
        <v>0</v>
      </c>
      <c r="H6" s="43">
        <v>6768.73</v>
      </c>
      <c r="I6" s="45">
        <v>2890.87</v>
      </c>
      <c r="J6" s="73">
        <f t="shared" si="0"/>
        <v>63162.49999999999</v>
      </c>
      <c r="L6" s="2">
        <v>8607.46</v>
      </c>
      <c r="M6" s="1">
        <v>0</v>
      </c>
      <c r="N6" s="2">
        <f t="shared" si="1"/>
        <v>8607.46</v>
      </c>
      <c r="O6" s="2">
        <f t="shared" si="2"/>
        <v>1838.7299999999996</v>
      </c>
    </row>
    <row r="7" spans="1:15" ht="12.75" thickBot="1">
      <c r="A7" s="17" t="s">
        <v>9</v>
      </c>
      <c r="B7" s="18" t="s">
        <v>10</v>
      </c>
      <c r="C7" s="43">
        <v>27393.6</v>
      </c>
      <c r="D7" s="43">
        <v>1177.2800000000004</v>
      </c>
      <c r="E7" s="45">
        <v>1669.24</v>
      </c>
      <c r="F7" s="45">
        <v>0</v>
      </c>
      <c r="G7" s="45">
        <v>0</v>
      </c>
      <c r="H7" s="43">
        <v>2210.1700000000005</v>
      </c>
      <c r="I7" s="45">
        <v>1418.3</v>
      </c>
      <c r="J7" s="73">
        <f t="shared" si="0"/>
        <v>33868.590000000004</v>
      </c>
      <c r="L7" s="2">
        <v>787.13</v>
      </c>
      <c r="M7" s="1">
        <v>0</v>
      </c>
      <c r="N7" s="2">
        <f t="shared" si="1"/>
        <v>787.13</v>
      </c>
      <c r="O7" s="2">
        <f t="shared" si="2"/>
        <v>-1423.0400000000004</v>
      </c>
    </row>
    <row r="8" spans="1:15" ht="12.75" thickBot="1">
      <c r="A8" s="17" t="s">
        <v>11</v>
      </c>
      <c r="B8" s="18" t="s">
        <v>12</v>
      </c>
      <c r="C8" s="43">
        <v>452539.65</v>
      </c>
      <c r="D8" s="43">
        <v>13070.729999999987</v>
      </c>
      <c r="E8" s="45">
        <v>13522.24</v>
      </c>
      <c r="F8" s="45">
        <v>317.6</v>
      </c>
      <c r="G8" s="45">
        <v>397.01</v>
      </c>
      <c r="H8" s="43">
        <v>54775.99000000005</v>
      </c>
      <c r="I8" s="45">
        <v>36825.9</v>
      </c>
      <c r="J8" s="73">
        <f t="shared" si="0"/>
        <v>571449.12</v>
      </c>
      <c r="L8" s="2">
        <v>84151.0400000001</v>
      </c>
      <c r="M8" s="1">
        <v>0</v>
      </c>
      <c r="N8" s="2">
        <f t="shared" si="1"/>
        <v>84151.0400000001</v>
      </c>
      <c r="O8" s="2">
        <f t="shared" si="2"/>
        <v>29375.050000000047</v>
      </c>
    </row>
    <row r="9" spans="1:15" ht="12.75" thickBot="1">
      <c r="A9" s="17" t="s">
        <v>13</v>
      </c>
      <c r="B9" s="18" t="s">
        <v>14</v>
      </c>
      <c r="C9" s="43">
        <v>0</v>
      </c>
      <c r="D9" s="43">
        <v>0</v>
      </c>
      <c r="E9" s="45">
        <v>0</v>
      </c>
      <c r="F9" s="45">
        <v>0</v>
      </c>
      <c r="G9" s="45">
        <v>0</v>
      </c>
      <c r="H9" s="43">
        <v>0</v>
      </c>
      <c r="I9" s="45">
        <v>0</v>
      </c>
      <c r="J9" s="73">
        <f t="shared" si="0"/>
        <v>0</v>
      </c>
      <c r="L9" s="2">
        <v>0</v>
      </c>
      <c r="M9" s="1">
        <v>0</v>
      </c>
      <c r="N9" s="2">
        <f t="shared" si="1"/>
        <v>0</v>
      </c>
      <c r="O9" s="2">
        <f t="shared" si="2"/>
        <v>0</v>
      </c>
    </row>
    <row r="10" spans="1:15" ht="12.75" thickBot="1">
      <c r="A10" s="17" t="s">
        <v>15</v>
      </c>
      <c r="B10" s="18" t="s">
        <v>16</v>
      </c>
      <c r="C10" s="43">
        <v>28182.86</v>
      </c>
      <c r="D10" s="43">
        <v>656.35</v>
      </c>
      <c r="E10" s="45">
        <v>0</v>
      </c>
      <c r="F10" s="45">
        <v>0</v>
      </c>
      <c r="G10" s="45">
        <v>0</v>
      </c>
      <c r="H10" s="43">
        <v>1171.7400000000002</v>
      </c>
      <c r="I10" s="45">
        <v>0</v>
      </c>
      <c r="J10" s="73">
        <f t="shared" si="0"/>
        <v>30010.95</v>
      </c>
      <c r="L10" s="2">
        <v>1932.53</v>
      </c>
      <c r="M10" s="1">
        <v>0</v>
      </c>
      <c r="N10" s="2">
        <f t="shared" si="1"/>
        <v>1932.53</v>
      </c>
      <c r="O10" s="2">
        <f t="shared" si="2"/>
        <v>760.7899999999997</v>
      </c>
    </row>
    <row r="11" spans="1:15" ht="12.75" thickBot="1">
      <c r="A11" s="17" t="s">
        <v>17</v>
      </c>
      <c r="B11" s="18" t="s">
        <v>18</v>
      </c>
      <c r="C11" s="43">
        <v>22211.04</v>
      </c>
      <c r="D11" s="43">
        <v>45.540000000000006</v>
      </c>
      <c r="E11" s="45">
        <v>0</v>
      </c>
      <c r="F11" s="45">
        <v>0</v>
      </c>
      <c r="G11" s="45">
        <v>0</v>
      </c>
      <c r="H11" s="43">
        <v>0</v>
      </c>
      <c r="I11" s="45">
        <v>0</v>
      </c>
      <c r="J11" s="73">
        <f t="shared" si="0"/>
        <v>22256.58</v>
      </c>
      <c r="L11" s="2">
        <v>387.45</v>
      </c>
      <c r="M11" s="1">
        <v>0</v>
      </c>
      <c r="N11" s="2">
        <f t="shared" si="1"/>
        <v>387.45</v>
      </c>
      <c r="O11" s="2">
        <f t="shared" si="2"/>
        <v>387.45</v>
      </c>
    </row>
    <row r="12" spans="1:15" ht="12.75" thickBot="1">
      <c r="A12" s="17" t="s">
        <v>19</v>
      </c>
      <c r="B12" s="18" t="s">
        <v>20</v>
      </c>
      <c r="C12" s="43">
        <v>24017.92</v>
      </c>
      <c r="D12" s="43">
        <v>472.9899999999999</v>
      </c>
      <c r="E12" s="45">
        <v>301.45</v>
      </c>
      <c r="F12" s="45">
        <v>0</v>
      </c>
      <c r="G12" s="45">
        <v>0</v>
      </c>
      <c r="H12" s="43">
        <v>5358.030000000002</v>
      </c>
      <c r="I12" s="45">
        <v>27548.86</v>
      </c>
      <c r="J12" s="73">
        <f t="shared" si="0"/>
        <v>57699.25</v>
      </c>
      <c r="L12" s="2">
        <v>3403.58</v>
      </c>
      <c r="M12" s="1">
        <v>0</v>
      </c>
      <c r="N12" s="2">
        <f t="shared" si="1"/>
        <v>3403.58</v>
      </c>
      <c r="O12" s="2">
        <f t="shared" si="2"/>
        <v>-1954.4500000000016</v>
      </c>
    </row>
    <row r="13" spans="1:15" ht="12.75" thickBot="1">
      <c r="A13" s="17" t="s">
        <v>21</v>
      </c>
      <c r="B13" s="18" t="s">
        <v>22</v>
      </c>
      <c r="C13" s="43">
        <v>21277.43</v>
      </c>
      <c r="D13" s="43">
        <v>277.53999999999996</v>
      </c>
      <c r="E13" s="45">
        <v>1404.74</v>
      </c>
      <c r="F13" s="45">
        <v>0</v>
      </c>
      <c r="G13" s="45">
        <v>0</v>
      </c>
      <c r="H13" s="43">
        <v>609.0400000000001</v>
      </c>
      <c r="I13" s="45">
        <v>0</v>
      </c>
      <c r="J13" s="73">
        <f t="shared" si="0"/>
        <v>23568.750000000004</v>
      </c>
      <c r="L13" s="2">
        <v>792.95</v>
      </c>
      <c r="M13" s="1">
        <v>0</v>
      </c>
      <c r="N13" s="2">
        <f t="shared" si="1"/>
        <v>792.95</v>
      </c>
      <c r="O13" s="2">
        <f t="shared" si="2"/>
        <v>183.90999999999997</v>
      </c>
    </row>
    <row r="14" spans="1:15" ht="12.75" thickBot="1">
      <c r="A14" s="17" t="s">
        <v>23</v>
      </c>
      <c r="B14" s="18" t="s">
        <v>24</v>
      </c>
      <c r="C14" s="43">
        <v>124802.64</v>
      </c>
      <c r="D14" s="43">
        <v>1477.9700000000003</v>
      </c>
      <c r="E14" s="45">
        <v>1472.41</v>
      </c>
      <c r="F14" s="45">
        <v>0</v>
      </c>
      <c r="G14" s="45">
        <v>0</v>
      </c>
      <c r="H14" s="43">
        <v>21084.66000000001</v>
      </c>
      <c r="I14" s="45">
        <v>65826.56</v>
      </c>
      <c r="J14" s="73">
        <f t="shared" si="0"/>
        <v>214664.24000000002</v>
      </c>
      <c r="L14" s="2">
        <v>94596.46</v>
      </c>
      <c r="M14" s="1">
        <v>0</v>
      </c>
      <c r="N14" s="2">
        <f t="shared" si="1"/>
        <v>94596.46</v>
      </c>
      <c r="O14" s="2">
        <f t="shared" si="2"/>
        <v>73511.79999999999</v>
      </c>
    </row>
    <row r="15" spans="1:15" ht="12.75" thickBot="1">
      <c r="A15" s="17" t="s">
        <v>25</v>
      </c>
      <c r="B15" s="18" t="s">
        <v>26</v>
      </c>
      <c r="C15" s="43">
        <v>71359.26</v>
      </c>
      <c r="D15" s="43">
        <v>837.1299999999999</v>
      </c>
      <c r="E15" s="45">
        <v>301.05</v>
      </c>
      <c r="F15" s="45">
        <v>0</v>
      </c>
      <c r="G15" s="45">
        <v>0</v>
      </c>
      <c r="H15" s="43">
        <v>3017.8700000000003</v>
      </c>
      <c r="I15" s="45">
        <v>0</v>
      </c>
      <c r="J15" s="73">
        <f t="shared" si="0"/>
        <v>75515.31</v>
      </c>
      <c r="L15" s="2">
        <v>2517.33</v>
      </c>
      <c r="M15" s="1">
        <v>0</v>
      </c>
      <c r="N15" s="2">
        <f t="shared" si="1"/>
        <v>2517.33</v>
      </c>
      <c r="O15" s="2">
        <f t="shared" si="2"/>
        <v>-500.5400000000004</v>
      </c>
    </row>
    <row r="16" spans="1:15" ht="12.75" thickBot="1">
      <c r="A16" s="17" t="s">
        <v>27</v>
      </c>
      <c r="B16" s="18" t="s">
        <v>28</v>
      </c>
      <c r="C16" s="43">
        <v>20558.45</v>
      </c>
      <c r="D16" s="43">
        <v>152.86</v>
      </c>
      <c r="E16" s="45">
        <v>160.37</v>
      </c>
      <c r="F16" s="45">
        <v>0</v>
      </c>
      <c r="G16" s="45">
        <v>0</v>
      </c>
      <c r="H16" s="43">
        <v>5268.849999999999</v>
      </c>
      <c r="I16" s="45">
        <v>6997.05</v>
      </c>
      <c r="J16" s="73">
        <f t="shared" si="0"/>
        <v>33137.58</v>
      </c>
      <c r="L16" s="2">
        <v>8085.15</v>
      </c>
      <c r="M16" s="1">
        <v>0</v>
      </c>
      <c r="N16" s="2">
        <f t="shared" si="1"/>
        <v>8085.15</v>
      </c>
      <c r="O16" s="2">
        <f t="shared" si="2"/>
        <v>2816.3</v>
      </c>
    </row>
    <row r="17" spans="1:15" ht="12.75" thickBot="1">
      <c r="A17" s="17" t="s">
        <v>29</v>
      </c>
      <c r="B17" s="18" t="s">
        <v>30</v>
      </c>
      <c r="C17" s="43">
        <v>103693.74</v>
      </c>
      <c r="D17" s="43">
        <v>3563.8600000000006</v>
      </c>
      <c r="E17" s="45">
        <v>3162.52</v>
      </c>
      <c r="F17" s="45">
        <v>538.6</v>
      </c>
      <c r="G17" s="45">
        <v>673.27</v>
      </c>
      <c r="H17" s="43">
        <v>1671.4200000000003</v>
      </c>
      <c r="I17" s="45">
        <v>0</v>
      </c>
      <c r="J17" s="73">
        <f t="shared" si="0"/>
        <v>113303.41000000002</v>
      </c>
      <c r="L17" s="2">
        <v>23925.56</v>
      </c>
      <c r="M17" s="1">
        <v>0</v>
      </c>
      <c r="N17" s="2">
        <f t="shared" si="1"/>
        <v>23925.56</v>
      </c>
      <c r="O17" s="2">
        <f t="shared" si="2"/>
        <v>22254.14</v>
      </c>
    </row>
    <row r="18" spans="1:15" ht="12.75" thickBot="1">
      <c r="A18" s="17" t="s">
        <v>31</v>
      </c>
      <c r="B18" s="18" t="s">
        <v>32</v>
      </c>
      <c r="C18" s="43">
        <v>41685.18</v>
      </c>
      <c r="D18" s="43">
        <v>741.3899999999999</v>
      </c>
      <c r="E18" s="43">
        <v>2045.12</v>
      </c>
      <c r="F18" s="43">
        <v>0</v>
      </c>
      <c r="G18" s="43">
        <v>0</v>
      </c>
      <c r="H18" s="43">
        <v>5228.159999999999</v>
      </c>
      <c r="I18" s="43">
        <v>2643.19</v>
      </c>
      <c r="J18" s="73">
        <f t="shared" si="0"/>
        <v>52343.04</v>
      </c>
      <c r="L18" s="2">
        <v>8647.61</v>
      </c>
      <c r="M18" s="1">
        <v>0</v>
      </c>
      <c r="N18" s="2">
        <f t="shared" si="1"/>
        <v>8647.61</v>
      </c>
      <c r="O18" s="2">
        <f t="shared" si="2"/>
        <v>3419.4500000000016</v>
      </c>
    </row>
    <row r="19" spans="1:15" ht="12.75" thickBot="1">
      <c r="A19" s="17" t="s">
        <v>35</v>
      </c>
      <c r="B19" s="18" t="s">
        <v>36</v>
      </c>
      <c r="C19" s="43">
        <v>216835.96</v>
      </c>
      <c r="D19" s="43">
        <v>506.48999999999995</v>
      </c>
      <c r="E19" s="45">
        <v>1135.31</v>
      </c>
      <c r="F19" s="45">
        <v>0</v>
      </c>
      <c r="G19" s="45">
        <v>0</v>
      </c>
      <c r="H19" s="43">
        <v>18314.009999999995</v>
      </c>
      <c r="I19" s="45">
        <v>23151.42</v>
      </c>
      <c r="J19" s="73">
        <f t="shared" si="0"/>
        <v>259943.18999999994</v>
      </c>
      <c r="L19" s="2">
        <v>49540.15</v>
      </c>
      <c r="M19" s="1">
        <v>0</v>
      </c>
      <c r="N19" s="2">
        <f t="shared" si="1"/>
        <v>49540.15</v>
      </c>
      <c r="O19" s="2">
        <f t="shared" si="2"/>
        <v>31226.140000000007</v>
      </c>
    </row>
    <row r="20" spans="1:15" ht="12.75" thickBot="1">
      <c r="A20" s="17" t="s">
        <v>37</v>
      </c>
      <c r="B20" s="18" t="s">
        <v>38</v>
      </c>
      <c r="C20" s="43">
        <v>217414.86</v>
      </c>
      <c r="D20" s="43">
        <v>2870.739999999999</v>
      </c>
      <c r="E20" s="45">
        <v>3747.99</v>
      </c>
      <c r="F20" s="45">
        <v>113.04</v>
      </c>
      <c r="G20" s="45">
        <v>141.31</v>
      </c>
      <c r="H20" s="43">
        <v>28353.210000000014</v>
      </c>
      <c r="I20" s="45">
        <v>64850.28</v>
      </c>
      <c r="J20" s="73">
        <f t="shared" si="0"/>
        <v>317491.43</v>
      </c>
      <c r="L20" s="2">
        <v>79281.38</v>
      </c>
      <c r="M20" s="1">
        <v>0</v>
      </c>
      <c r="N20" s="2">
        <f t="shared" si="1"/>
        <v>79281.38</v>
      </c>
      <c r="O20" s="2">
        <f t="shared" si="2"/>
        <v>50928.16999999999</v>
      </c>
    </row>
    <row r="21" spans="1:15" ht="12.75" thickBot="1">
      <c r="A21" s="17" t="s">
        <v>39</v>
      </c>
      <c r="B21" s="18" t="s">
        <v>40</v>
      </c>
      <c r="C21" s="43">
        <v>1654491.52</v>
      </c>
      <c r="D21" s="43">
        <v>33921.64999999996</v>
      </c>
      <c r="E21" s="45">
        <v>76421.31</v>
      </c>
      <c r="F21" s="45">
        <f>3951.82-1150</f>
        <v>2801.82</v>
      </c>
      <c r="G21" s="45">
        <v>3280.73</v>
      </c>
      <c r="H21" s="43">
        <v>610241.8500000007</v>
      </c>
      <c r="I21" s="45">
        <f>1060552.07-1408.8+2196.4</f>
        <v>1061339.67</v>
      </c>
      <c r="J21" s="73">
        <f t="shared" si="0"/>
        <v>3442498.5500000007</v>
      </c>
      <c r="K21" s="2">
        <v>2196.4</v>
      </c>
      <c r="L21" s="2">
        <v>1620523.09</v>
      </c>
      <c r="M21" s="1">
        <v>189862.82720000052</v>
      </c>
      <c r="N21" s="2">
        <f t="shared" si="1"/>
        <v>1810385.9172000005</v>
      </c>
      <c r="O21" s="2">
        <f t="shared" si="2"/>
        <v>1200144.0672</v>
      </c>
    </row>
    <row r="22" spans="1:15" ht="12.75" thickBot="1">
      <c r="A22" s="17" t="s">
        <v>41</v>
      </c>
      <c r="B22" s="18" t="s">
        <v>42</v>
      </c>
      <c r="C22" s="43">
        <v>0</v>
      </c>
      <c r="D22" s="43">
        <v>0</v>
      </c>
      <c r="E22" s="45">
        <v>0</v>
      </c>
      <c r="F22" s="45">
        <v>0</v>
      </c>
      <c r="G22" s="45">
        <v>0</v>
      </c>
      <c r="H22" s="43">
        <v>0</v>
      </c>
      <c r="I22" s="45">
        <v>0</v>
      </c>
      <c r="J22" s="73">
        <f t="shared" si="0"/>
        <v>0</v>
      </c>
      <c r="L22" s="2">
        <v>0</v>
      </c>
      <c r="M22" s="1">
        <v>0</v>
      </c>
      <c r="N22" s="2">
        <f t="shared" si="1"/>
        <v>0</v>
      </c>
      <c r="O22" s="2">
        <f t="shared" si="2"/>
        <v>0</v>
      </c>
    </row>
    <row r="23" spans="1:15" ht="12.75" thickBot="1">
      <c r="A23" s="17" t="s">
        <v>43</v>
      </c>
      <c r="B23" s="18" t="s">
        <v>44</v>
      </c>
      <c r="C23" s="43">
        <v>100803.46</v>
      </c>
      <c r="D23" s="43">
        <v>6125.159999999995</v>
      </c>
      <c r="E23" s="45">
        <v>4841.81</v>
      </c>
      <c r="F23" s="45">
        <v>859.16</v>
      </c>
      <c r="G23" s="45">
        <v>1073.98</v>
      </c>
      <c r="H23" s="43">
        <v>8157.4400000000005</v>
      </c>
      <c r="I23" s="45">
        <v>46374.74</v>
      </c>
      <c r="J23" s="73">
        <f t="shared" si="0"/>
        <v>168235.75</v>
      </c>
      <c r="L23" s="2">
        <v>10829.46</v>
      </c>
      <c r="M23" s="1">
        <v>0</v>
      </c>
      <c r="N23" s="2">
        <f t="shared" si="1"/>
        <v>10829.46</v>
      </c>
      <c r="O23" s="2">
        <f t="shared" si="2"/>
        <v>2672.0199999999986</v>
      </c>
    </row>
    <row r="24" spans="1:15" ht="12.75" thickBot="1">
      <c r="A24" s="17" t="s">
        <v>45</v>
      </c>
      <c r="B24" s="18" t="s">
        <v>46</v>
      </c>
      <c r="C24" s="43">
        <v>42724.59</v>
      </c>
      <c r="D24" s="43">
        <v>1619.79</v>
      </c>
      <c r="E24" s="45">
        <v>2703.83</v>
      </c>
      <c r="F24" s="45">
        <v>0</v>
      </c>
      <c r="G24" s="45">
        <v>0</v>
      </c>
      <c r="H24" s="43">
        <v>359.46000000000004</v>
      </c>
      <c r="I24" s="45">
        <v>0</v>
      </c>
      <c r="J24" s="73">
        <f t="shared" si="0"/>
        <v>47407.67</v>
      </c>
      <c r="L24" s="2">
        <v>1192.5</v>
      </c>
      <c r="M24" s="1">
        <v>0</v>
      </c>
      <c r="N24" s="2">
        <f t="shared" si="1"/>
        <v>1192.5</v>
      </c>
      <c r="O24" s="2">
        <f t="shared" si="2"/>
        <v>833.04</v>
      </c>
    </row>
    <row r="25" spans="1:15" ht="12.75" thickBot="1">
      <c r="A25" s="17" t="s">
        <v>47</v>
      </c>
      <c r="B25" s="18" t="s">
        <v>48</v>
      </c>
      <c r="C25" s="43">
        <v>40271.55</v>
      </c>
      <c r="D25" s="43">
        <v>2264.199999999999</v>
      </c>
      <c r="E25" s="45">
        <v>301.03</v>
      </c>
      <c r="F25" s="45">
        <v>128.29</v>
      </c>
      <c r="G25" s="45">
        <v>160.37</v>
      </c>
      <c r="H25" s="43">
        <v>5751.34</v>
      </c>
      <c r="I25" s="45">
        <v>1824.68</v>
      </c>
      <c r="J25" s="73">
        <f t="shared" si="0"/>
        <v>50701.46</v>
      </c>
      <c r="L25" s="2">
        <v>4303.97</v>
      </c>
      <c r="M25" s="1">
        <v>0</v>
      </c>
      <c r="N25" s="2">
        <f t="shared" si="1"/>
        <v>4303.97</v>
      </c>
      <c r="O25" s="2">
        <f t="shared" si="2"/>
        <v>-1447.37</v>
      </c>
    </row>
    <row r="26" spans="1:15" ht="12.75" thickBot="1">
      <c r="A26" s="17" t="s">
        <v>49</v>
      </c>
      <c r="B26" s="18" t="s">
        <v>50</v>
      </c>
      <c r="C26" s="43">
        <v>30163.43</v>
      </c>
      <c r="D26" s="43">
        <v>313.95</v>
      </c>
      <c r="E26" s="45">
        <v>641.47</v>
      </c>
      <c r="F26" s="45">
        <v>128.29</v>
      </c>
      <c r="G26" s="45">
        <v>160.37</v>
      </c>
      <c r="H26" s="43">
        <v>2724.43</v>
      </c>
      <c r="I26" s="45">
        <v>1568.29</v>
      </c>
      <c r="J26" s="73">
        <f t="shared" si="0"/>
        <v>35700.23</v>
      </c>
      <c r="L26" s="2">
        <v>2642.41</v>
      </c>
      <c r="M26" s="1">
        <v>0</v>
      </c>
      <c r="N26" s="2">
        <f t="shared" si="1"/>
        <v>2642.41</v>
      </c>
      <c r="O26" s="2">
        <f t="shared" si="2"/>
        <v>-82.01999999999998</v>
      </c>
    </row>
    <row r="27" spans="1:15" ht="12.75" thickBot="1">
      <c r="A27" s="17" t="s">
        <v>51</v>
      </c>
      <c r="B27" s="18" t="s">
        <v>52</v>
      </c>
      <c r="C27" s="43">
        <v>30878.09</v>
      </c>
      <c r="D27" s="43">
        <v>400.13999999999993</v>
      </c>
      <c r="E27" s="43">
        <v>461.83</v>
      </c>
      <c r="F27" s="43">
        <v>0</v>
      </c>
      <c r="G27" s="43">
        <v>0</v>
      </c>
      <c r="H27" s="43">
        <v>5921.71</v>
      </c>
      <c r="I27" s="43">
        <v>5870.33</v>
      </c>
      <c r="J27" s="73">
        <f t="shared" si="0"/>
        <v>43532.100000000006</v>
      </c>
      <c r="L27" s="2">
        <v>13965.46</v>
      </c>
      <c r="M27" s="1">
        <v>0</v>
      </c>
      <c r="N27" s="2">
        <f t="shared" si="1"/>
        <v>13965.46</v>
      </c>
      <c r="O27" s="2">
        <f t="shared" si="2"/>
        <v>8043.749999999999</v>
      </c>
    </row>
    <row r="28" spans="1:15" ht="12.75" thickBot="1">
      <c r="A28" s="17" t="s">
        <v>53</v>
      </c>
      <c r="B28" s="18" t="s">
        <v>54</v>
      </c>
      <c r="C28" s="43">
        <v>0</v>
      </c>
      <c r="D28" s="43">
        <v>0</v>
      </c>
      <c r="E28" s="45">
        <v>0</v>
      </c>
      <c r="F28" s="45">
        <v>0</v>
      </c>
      <c r="G28" s="45">
        <v>0</v>
      </c>
      <c r="H28" s="43">
        <v>0</v>
      </c>
      <c r="I28" s="45">
        <v>0</v>
      </c>
      <c r="J28" s="73">
        <f t="shared" si="0"/>
        <v>0</v>
      </c>
      <c r="L28" s="2">
        <v>0</v>
      </c>
      <c r="M28" s="1">
        <v>0</v>
      </c>
      <c r="N28" s="2">
        <f t="shared" si="1"/>
        <v>0</v>
      </c>
      <c r="O28" s="2">
        <f t="shared" si="2"/>
        <v>0</v>
      </c>
    </row>
    <row r="29" spans="1:15" ht="12.75" thickBot="1">
      <c r="A29" s="17" t="s">
        <v>55</v>
      </c>
      <c r="B29" s="18" t="s">
        <v>56</v>
      </c>
      <c r="C29" s="43">
        <v>146986.72</v>
      </c>
      <c r="D29" s="43">
        <v>7123.109999999988</v>
      </c>
      <c r="E29" s="45">
        <v>4577.13</v>
      </c>
      <c r="F29" s="45">
        <v>795.33</v>
      </c>
      <c r="G29" s="45">
        <v>994.14</v>
      </c>
      <c r="H29" s="43">
        <v>20257.159999999996</v>
      </c>
      <c r="I29" s="45">
        <v>10570.16</v>
      </c>
      <c r="J29" s="73">
        <f t="shared" si="0"/>
        <v>191303.75</v>
      </c>
      <c r="L29" s="2">
        <v>65141.83</v>
      </c>
      <c r="M29" s="1">
        <v>0</v>
      </c>
      <c r="N29" s="2">
        <f t="shared" si="1"/>
        <v>65141.83</v>
      </c>
      <c r="O29" s="2">
        <f t="shared" si="2"/>
        <v>44884.670000000006</v>
      </c>
    </row>
    <row r="30" spans="1:15" ht="12.75" thickBot="1">
      <c r="A30" s="17" t="s">
        <v>57</v>
      </c>
      <c r="B30" s="18" t="s">
        <v>58</v>
      </c>
      <c r="C30" s="43">
        <v>225884.65</v>
      </c>
      <c r="D30" s="43">
        <v>7019.7099999999855</v>
      </c>
      <c r="E30" s="45">
        <v>6080.33</v>
      </c>
      <c r="F30" s="45">
        <v>248.87</v>
      </c>
      <c r="G30" s="45">
        <v>311.1</v>
      </c>
      <c r="H30" s="43">
        <v>29091.61999999998</v>
      </c>
      <c r="I30" s="45">
        <v>33642.59</v>
      </c>
      <c r="J30" s="73">
        <f t="shared" si="0"/>
        <v>302278.87</v>
      </c>
      <c r="L30" s="2">
        <v>85235.42</v>
      </c>
      <c r="M30" s="1">
        <v>0</v>
      </c>
      <c r="N30" s="2">
        <f t="shared" si="1"/>
        <v>85235.42</v>
      </c>
      <c r="O30" s="2">
        <f t="shared" si="2"/>
        <v>56143.80000000002</v>
      </c>
    </row>
    <row r="31" spans="1:15" ht="12.75" thickBot="1">
      <c r="A31" s="17" t="s">
        <v>61</v>
      </c>
      <c r="B31" s="18" t="s">
        <v>62</v>
      </c>
      <c r="C31" s="43">
        <v>111360.69</v>
      </c>
      <c r="D31" s="43">
        <v>3111.120000000002</v>
      </c>
      <c r="E31" s="45">
        <v>2368.02</v>
      </c>
      <c r="F31" s="45">
        <v>0</v>
      </c>
      <c r="G31" s="45">
        <v>0</v>
      </c>
      <c r="H31" s="43">
        <v>7137.169999999997</v>
      </c>
      <c r="I31" s="45">
        <v>2554.41</v>
      </c>
      <c r="J31" s="73">
        <f t="shared" si="0"/>
        <v>126531.41</v>
      </c>
      <c r="L31" s="2">
        <v>12139.4</v>
      </c>
      <c r="M31" s="1">
        <v>0</v>
      </c>
      <c r="N31" s="2">
        <f t="shared" si="1"/>
        <v>12139.4</v>
      </c>
      <c r="O31" s="2">
        <f t="shared" si="2"/>
        <v>5002.230000000002</v>
      </c>
    </row>
    <row r="32" spans="1:15" ht="12.75" thickBot="1">
      <c r="A32" s="17" t="s">
        <v>63</v>
      </c>
      <c r="B32" s="18" t="s">
        <v>64</v>
      </c>
      <c r="C32" s="43">
        <v>55753.28</v>
      </c>
      <c r="D32" s="43">
        <v>5146.720000000001</v>
      </c>
      <c r="E32" s="45">
        <v>1666.4</v>
      </c>
      <c r="F32" s="45">
        <v>625.3599999999999</v>
      </c>
      <c r="G32" s="45">
        <v>781.74</v>
      </c>
      <c r="H32" s="43">
        <v>3145.2099999999996</v>
      </c>
      <c r="I32" s="45">
        <v>92.64</v>
      </c>
      <c r="J32" s="73">
        <f t="shared" si="0"/>
        <v>67211.35</v>
      </c>
      <c r="L32" s="2">
        <v>4158.81</v>
      </c>
      <c r="M32" s="1">
        <v>0</v>
      </c>
      <c r="N32" s="2">
        <f t="shared" si="1"/>
        <v>4158.81</v>
      </c>
      <c r="O32" s="2">
        <f t="shared" si="2"/>
        <v>1013.6000000000008</v>
      </c>
    </row>
    <row r="33" spans="1:15" ht="12.75" thickBot="1">
      <c r="A33" s="17" t="s">
        <v>65</v>
      </c>
      <c r="B33" s="18" t="s">
        <v>66</v>
      </c>
      <c r="C33" s="43">
        <v>487687</v>
      </c>
      <c r="D33" s="43">
        <v>11849.060000000001</v>
      </c>
      <c r="E33" s="45">
        <v>17321.51</v>
      </c>
      <c r="F33" s="45">
        <v>1207.9199999999998</v>
      </c>
      <c r="G33" s="45">
        <v>1509.86</v>
      </c>
      <c r="H33" s="43">
        <v>220915.26000000152</v>
      </c>
      <c r="I33" s="45">
        <v>434627.84</v>
      </c>
      <c r="J33" s="73">
        <f t="shared" si="0"/>
        <v>1175118.4500000016</v>
      </c>
      <c r="L33" s="2">
        <v>680105.410000002</v>
      </c>
      <c r="M33" s="1">
        <v>110844.23739999988</v>
      </c>
      <c r="N33" s="2">
        <f t="shared" si="1"/>
        <v>790949.6474000019</v>
      </c>
      <c r="O33" s="2">
        <f t="shared" si="2"/>
        <v>570034.3874000004</v>
      </c>
    </row>
    <row r="34" spans="1:15" ht="12.75" thickBot="1">
      <c r="A34" s="17" t="s">
        <v>67</v>
      </c>
      <c r="B34" s="18" t="s">
        <v>68</v>
      </c>
      <c r="C34" s="43">
        <v>11351</v>
      </c>
      <c r="D34" s="43">
        <v>66.95</v>
      </c>
      <c r="E34" s="45">
        <v>65.31</v>
      </c>
      <c r="F34" s="45">
        <v>0</v>
      </c>
      <c r="G34" s="45">
        <v>0</v>
      </c>
      <c r="H34" s="43">
        <v>1322.21</v>
      </c>
      <c r="I34" s="45">
        <v>0</v>
      </c>
      <c r="J34" s="73">
        <f t="shared" si="0"/>
        <v>12805.470000000001</v>
      </c>
      <c r="L34" s="2">
        <v>563.96</v>
      </c>
      <c r="M34" s="1">
        <v>0</v>
      </c>
      <c r="N34" s="2">
        <f t="shared" si="1"/>
        <v>563.96</v>
      </c>
      <c r="O34" s="2">
        <f t="shared" si="2"/>
        <v>-758.25</v>
      </c>
    </row>
    <row r="35" spans="1:15" ht="12.75" thickBot="1">
      <c r="A35" s="17" t="s">
        <v>69</v>
      </c>
      <c r="B35" s="18" t="s">
        <v>70</v>
      </c>
      <c r="C35" s="43">
        <v>100503.64</v>
      </c>
      <c r="D35" s="43">
        <v>2074.6700000000005</v>
      </c>
      <c r="E35" s="45">
        <v>2787.52</v>
      </c>
      <c r="F35" s="45">
        <v>128.29</v>
      </c>
      <c r="G35" s="45">
        <v>160.37</v>
      </c>
      <c r="H35" s="43">
        <v>15385.919999999993</v>
      </c>
      <c r="I35" s="45">
        <v>26461.52</v>
      </c>
      <c r="J35" s="73">
        <f t="shared" si="0"/>
        <v>147501.93</v>
      </c>
      <c r="L35" s="2">
        <v>35325.74</v>
      </c>
      <c r="M35" s="1">
        <v>0</v>
      </c>
      <c r="N35" s="2">
        <f t="shared" si="1"/>
        <v>35325.74</v>
      </c>
      <c r="O35" s="2">
        <f t="shared" si="2"/>
        <v>19939.820000000007</v>
      </c>
    </row>
    <row r="36" spans="1:15" ht="12.75" thickBot="1">
      <c r="A36" s="17" t="s">
        <v>71</v>
      </c>
      <c r="B36" s="18" t="s">
        <v>72</v>
      </c>
      <c r="C36" s="43">
        <v>241819.48</v>
      </c>
      <c r="D36" s="43">
        <v>12147.559999999981</v>
      </c>
      <c r="E36" s="45">
        <v>4360.82</v>
      </c>
      <c r="F36" s="45">
        <v>261.16</v>
      </c>
      <c r="G36" s="45">
        <v>326.44</v>
      </c>
      <c r="H36" s="43">
        <v>16759.86999999997</v>
      </c>
      <c r="I36" s="45">
        <v>10873.9</v>
      </c>
      <c r="J36" s="73">
        <f t="shared" si="0"/>
        <v>286549.23</v>
      </c>
      <c r="L36" s="2">
        <v>22987</v>
      </c>
      <c r="M36" s="1">
        <v>0</v>
      </c>
      <c r="N36" s="2">
        <f t="shared" si="1"/>
        <v>22987</v>
      </c>
      <c r="O36" s="2">
        <f t="shared" si="2"/>
        <v>6227.13000000003</v>
      </c>
    </row>
    <row r="37" spans="1:15" ht="12.75" thickBot="1">
      <c r="A37" s="17" t="s">
        <v>73</v>
      </c>
      <c r="B37" s="18" t="s">
        <v>74</v>
      </c>
      <c r="C37" s="43">
        <v>88453.79</v>
      </c>
      <c r="D37" s="43">
        <v>1927.6200000000001</v>
      </c>
      <c r="E37" s="45">
        <v>4222.95</v>
      </c>
      <c r="F37" s="45">
        <v>490.21000000000004</v>
      </c>
      <c r="G37" s="45">
        <v>612.74</v>
      </c>
      <c r="H37" s="43">
        <v>12169.96</v>
      </c>
      <c r="I37" s="45">
        <v>28964.06</v>
      </c>
      <c r="J37" s="73">
        <f aca="true" t="shared" si="3" ref="J37:J68">C37+D37+E37+F37+G37+H37+I37</f>
        <v>136841.33</v>
      </c>
      <c r="L37" s="2">
        <v>38824.76</v>
      </c>
      <c r="M37" s="1">
        <v>0</v>
      </c>
      <c r="N37" s="2">
        <f aca="true" t="shared" si="4" ref="N37:N68">L37+M37</f>
        <v>38824.76</v>
      </c>
      <c r="O37" s="2">
        <f aca="true" t="shared" si="5" ref="O37:O68">N37-H37</f>
        <v>26654.800000000003</v>
      </c>
    </row>
    <row r="38" spans="1:15" ht="12.75" thickBot="1">
      <c r="A38" s="17" t="s">
        <v>75</v>
      </c>
      <c r="B38" s="18" t="s">
        <v>76</v>
      </c>
      <c r="C38" s="43">
        <v>58689.57</v>
      </c>
      <c r="D38" s="43">
        <v>3418.160000000001</v>
      </c>
      <c r="E38" s="45">
        <v>1396.09</v>
      </c>
      <c r="F38" s="45">
        <v>128.29</v>
      </c>
      <c r="G38" s="45">
        <v>160.37</v>
      </c>
      <c r="H38" s="43">
        <v>1841.850000000001</v>
      </c>
      <c r="I38" s="45">
        <v>0</v>
      </c>
      <c r="J38" s="73">
        <f t="shared" si="3"/>
        <v>65634.33</v>
      </c>
      <c r="L38" s="2">
        <v>1706.19</v>
      </c>
      <c r="M38" s="1">
        <v>0</v>
      </c>
      <c r="N38" s="2">
        <f t="shared" si="4"/>
        <v>1706.19</v>
      </c>
      <c r="O38" s="2">
        <f t="shared" si="5"/>
        <v>-135.660000000001</v>
      </c>
    </row>
    <row r="39" spans="1:15" ht="12.75" thickBot="1">
      <c r="A39" s="17" t="s">
        <v>77</v>
      </c>
      <c r="B39" s="18" t="s">
        <v>78</v>
      </c>
      <c r="C39" s="43">
        <v>102736.51</v>
      </c>
      <c r="D39" s="43">
        <v>3675.2199999999975</v>
      </c>
      <c r="E39" s="45">
        <v>3727.65</v>
      </c>
      <c r="F39" s="45">
        <v>248.87</v>
      </c>
      <c r="G39" s="45">
        <v>311.1</v>
      </c>
      <c r="H39" s="43">
        <v>13724.589999999991</v>
      </c>
      <c r="I39" s="45">
        <v>12906.1</v>
      </c>
      <c r="J39" s="73">
        <f t="shared" si="3"/>
        <v>137330.03999999998</v>
      </c>
      <c r="L39" s="2">
        <v>40669</v>
      </c>
      <c r="M39" s="1">
        <v>0</v>
      </c>
      <c r="N39" s="2">
        <f t="shared" si="4"/>
        <v>40669</v>
      </c>
      <c r="O39" s="2">
        <f t="shared" si="5"/>
        <v>26944.41000000001</v>
      </c>
    </row>
    <row r="40" spans="1:15" ht="12.75" thickBot="1">
      <c r="A40" s="17" t="s">
        <v>79</v>
      </c>
      <c r="B40" s="18" t="s">
        <v>80</v>
      </c>
      <c r="C40" s="43">
        <v>40755.79</v>
      </c>
      <c r="D40" s="43">
        <v>2199.0200000000013</v>
      </c>
      <c r="E40" s="45">
        <v>1762.93</v>
      </c>
      <c r="F40" s="45">
        <v>192.44</v>
      </c>
      <c r="G40" s="45">
        <v>240.55</v>
      </c>
      <c r="H40" s="43">
        <v>1750.2600000000016</v>
      </c>
      <c r="I40" s="45">
        <v>0</v>
      </c>
      <c r="J40" s="73">
        <f t="shared" si="3"/>
        <v>46900.99000000001</v>
      </c>
      <c r="L40" s="2">
        <v>1904.67</v>
      </c>
      <c r="M40" s="1">
        <v>0</v>
      </c>
      <c r="N40" s="2">
        <f t="shared" si="4"/>
        <v>1904.67</v>
      </c>
      <c r="O40" s="2">
        <f t="shared" si="5"/>
        <v>154.4099999999985</v>
      </c>
    </row>
    <row r="41" spans="1:15" ht="12.75" thickBot="1">
      <c r="A41" s="17" t="s">
        <v>83</v>
      </c>
      <c r="B41" s="18" t="s">
        <v>84</v>
      </c>
      <c r="C41" s="43">
        <v>24692.65</v>
      </c>
      <c r="D41" s="43">
        <v>885.3400000000004</v>
      </c>
      <c r="E41" s="45">
        <v>792.2</v>
      </c>
      <c r="F41" s="45">
        <v>0</v>
      </c>
      <c r="G41" s="45">
        <v>0</v>
      </c>
      <c r="H41" s="43">
        <v>2632.69</v>
      </c>
      <c r="I41" s="45">
        <v>715.89</v>
      </c>
      <c r="J41" s="73">
        <f t="shared" si="3"/>
        <v>29718.77</v>
      </c>
      <c r="L41" s="2">
        <v>459.02</v>
      </c>
      <c r="M41" s="1">
        <v>0</v>
      </c>
      <c r="N41" s="2">
        <f t="shared" si="4"/>
        <v>459.02</v>
      </c>
      <c r="O41" s="2">
        <f t="shared" si="5"/>
        <v>-2173.67</v>
      </c>
    </row>
    <row r="42" spans="1:15" ht="12.75" thickBot="1">
      <c r="A42" s="17" t="s">
        <v>85</v>
      </c>
      <c r="B42" s="18" t="s">
        <v>86</v>
      </c>
      <c r="C42" s="43">
        <v>7786.49</v>
      </c>
      <c r="D42" s="43">
        <v>558.6800000000001</v>
      </c>
      <c r="E42" s="45">
        <v>0</v>
      </c>
      <c r="F42" s="45">
        <v>0</v>
      </c>
      <c r="G42" s="45">
        <v>0</v>
      </c>
      <c r="H42" s="43">
        <v>911.16</v>
      </c>
      <c r="I42" s="45">
        <v>0</v>
      </c>
      <c r="J42" s="73">
        <f t="shared" si="3"/>
        <v>9256.33</v>
      </c>
      <c r="L42" s="2">
        <v>619.83</v>
      </c>
      <c r="M42" s="1">
        <v>0</v>
      </c>
      <c r="N42" s="2">
        <f t="shared" si="4"/>
        <v>619.83</v>
      </c>
      <c r="O42" s="2">
        <f t="shared" si="5"/>
        <v>-291.3299999999999</v>
      </c>
    </row>
    <row r="43" spans="1:15" ht="12.75" thickBot="1">
      <c r="A43" s="17" t="s">
        <v>87</v>
      </c>
      <c r="B43" s="18" t="s">
        <v>88</v>
      </c>
      <c r="C43" s="43">
        <v>6271.63</v>
      </c>
      <c r="D43" s="43">
        <v>83.36</v>
      </c>
      <c r="E43" s="45">
        <v>0</v>
      </c>
      <c r="F43" s="45">
        <v>0</v>
      </c>
      <c r="G43" s="45">
        <v>0</v>
      </c>
      <c r="H43" s="43">
        <v>78.38</v>
      </c>
      <c r="I43" s="45">
        <v>0</v>
      </c>
      <c r="J43" s="73">
        <f t="shared" si="3"/>
        <v>6433.37</v>
      </c>
      <c r="L43" s="2">
        <v>150.82</v>
      </c>
      <c r="M43" s="1">
        <v>0</v>
      </c>
      <c r="N43" s="2">
        <f t="shared" si="4"/>
        <v>150.82</v>
      </c>
      <c r="O43" s="2">
        <f t="shared" si="5"/>
        <v>72.44</v>
      </c>
    </row>
    <row r="44" spans="1:15" ht="12.75" thickBot="1">
      <c r="A44" s="17" t="s">
        <v>89</v>
      </c>
      <c r="B44" s="18" t="s">
        <v>90</v>
      </c>
      <c r="C44" s="43">
        <v>0</v>
      </c>
      <c r="D44" s="43">
        <v>0</v>
      </c>
      <c r="E44" s="45">
        <v>0</v>
      </c>
      <c r="F44" s="45">
        <v>0</v>
      </c>
      <c r="G44" s="45">
        <v>0</v>
      </c>
      <c r="H44" s="43">
        <v>0</v>
      </c>
      <c r="I44" s="45">
        <v>0</v>
      </c>
      <c r="J44" s="73">
        <f t="shared" si="3"/>
        <v>0</v>
      </c>
      <c r="L44" s="2">
        <v>0</v>
      </c>
      <c r="M44" s="1">
        <v>26600.11769999999</v>
      </c>
      <c r="N44" s="2">
        <f t="shared" si="4"/>
        <v>26600.11769999999</v>
      </c>
      <c r="O44" s="2">
        <f t="shared" si="5"/>
        <v>26600.11769999999</v>
      </c>
    </row>
    <row r="45" spans="1:15" ht="12.75" thickBot="1">
      <c r="A45" s="17" t="s">
        <v>91</v>
      </c>
      <c r="B45" s="18" t="s">
        <v>92</v>
      </c>
      <c r="C45" s="43">
        <v>362564.56</v>
      </c>
      <c r="D45" s="43">
        <v>9286.919999999976</v>
      </c>
      <c r="E45" s="45">
        <v>12144.62</v>
      </c>
      <c r="F45" s="45">
        <v>462.77</v>
      </c>
      <c r="G45" s="45">
        <v>578.47</v>
      </c>
      <c r="H45" s="43">
        <v>36643.06000000001</v>
      </c>
      <c r="I45" s="45">
        <v>41881</v>
      </c>
      <c r="J45" s="73">
        <f t="shared" si="3"/>
        <v>463561.39999999997</v>
      </c>
      <c r="L45" s="2">
        <v>72742.59</v>
      </c>
      <c r="M45" s="1">
        <v>0</v>
      </c>
      <c r="N45" s="2">
        <f t="shared" si="4"/>
        <v>72742.59</v>
      </c>
      <c r="O45" s="2">
        <f t="shared" si="5"/>
        <v>36099.529999999984</v>
      </c>
    </row>
    <row r="46" spans="1:15" ht="12.75" thickBot="1">
      <c r="A46" s="17" t="s">
        <v>93</v>
      </c>
      <c r="B46" s="18" t="s">
        <v>94</v>
      </c>
      <c r="C46" s="43">
        <v>383446.32</v>
      </c>
      <c r="D46" s="43">
        <v>6949.269999999991</v>
      </c>
      <c r="E46" s="45">
        <v>23312.8</v>
      </c>
      <c r="F46" s="45">
        <v>928.5600000000001</v>
      </c>
      <c r="G46" s="45">
        <v>1160.72</v>
      </c>
      <c r="H46" s="43">
        <v>138571.9400000001</v>
      </c>
      <c r="I46" s="45">
        <v>117211.01</v>
      </c>
      <c r="J46" s="73">
        <f t="shared" si="3"/>
        <v>671580.6200000001</v>
      </c>
      <c r="L46" s="2">
        <v>225428.21</v>
      </c>
      <c r="M46" s="1">
        <v>32207.44549999998</v>
      </c>
      <c r="N46" s="2">
        <f t="shared" si="4"/>
        <v>257635.65549999996</v>
      </c>
      <c r="O46" s="2">
        <f t="shared" si="5"/>
        <v>119063.71549999987</v>
      </c>
    </row>
    <row r="47" spans="1:15" ht="12.75" thickBot="1">
      <c r="A47" s="17" t="s">
        <v>95</v>
      </c>
      <c r="B47" s="18" t="s">
        <v>96</v>
      </c>
      <c r="C47" s="44">
        <v>15111.54</v>
      </c>
      <c r="D47" s="43">
        <v>24.869999999999997</v>
      </c>
      <c r="E47" s="45">
        <v>0</v>
      </c>
      <c r="F47" s="45">
        <v>0</v>
      </c>
      <c r="G47" s="45">
        <v>0</v>
      </c>
      <c r="H47" s="43">
        <v>194.51999999999998</v>
      </c>
      <c r="I47" s="45">
        <v>2505.93</v>
      </c>
      <c r="J47" s="73">
        <f t="shared" si="3"/>
        <v>17836.86</v>
      </c>
      <c r="L47" s="2">
        <v>90.26</v>
      </c>
      <c r="M47" s="1">
        <v>0</v>
      </c>
      <c r="N47" s="2">
        <f t="shared" si="4"/>
        <v>90.26</v>
      </c>
      <c r="O47" s="2">
        <f t="shared" si="5"/>
        <v>-104.25999999999998</v>
      </c>
    </row>
    <row r="48" spans="1:15" ht="12.75" thickBot="1">
      <c r="A48" s="17" t="s">
        <v>97</v>
      </c>
      <c r="B48" s="18" t="s">
        <v>98</v>
      </c>
      <c r="C48" s="44">
        <v>236060.34</v>
      </c>
      <c r="D48" s="43">
        <v>4846.72</v>
      </c>
      <c r="E48" s="45">
        <v>12627.84</v>
      </c>
      <c r="F48" s="45">
        <v>137.46</v>
      </c>
      <c r="G48" s="45">
        <v>171.82</v>
      </c>
      <c r="H48" s="43">
        <v>35583.390000000014</v>
      </c>
      <c r="I48" s="45">
        <v>108655.11</v>
      </c>
      <c r="J48" s="73">
        <f t="shared" si="3"/>
        <v>398082.68</v>
      </c>
      <c r="L48" s="2">
        <v>285025.26</v>
      </c>
      <c r="M48" s="1">
        <v>0</v>
      </c>
      <c r="N48" s="2">
        <f t="shared" si="4"/>
        <v>285025.26</v>
      </c>
      <c r="O48" s="2">
        <f t="shared" si="5"/>
        <v>249441.87</v>
      </c>
    </row>
    <row r="49" spans="1:15" ht="12.75" thickBot="1">
      <c r="A49" s="17" t="s">
        <v>99</v>
      </c>
      <c r="B49" s="18" t="s">
        <v>100</v>
      </c>
      <c r="C49" s="44">
        <v>56838.35</v>
      </c>
      <c r="D49" s="43">
        <v>840.8900000000001</v>
      </c>
      <c r="E49" s="45">
        <v>2431.01</v>
      </c>
      <c r="F49" s="45">
        <v>177.19</v>
      </c>
      <c r="G49" s="45">
        <v>221.49</v>
      </c>
      <c r="H49" s="43">
        <v>14237.939999999995</v>
      </c>
      <c r="I49" s="45">
        <v>13085.95</v>
      </c>
      <c r="J49" s="73">
        <f t="shared" si="3"/>
        <v>87832.81999999999</v>
      </c>
      <c r="L49" s="2">
        <v>42368.71</v>
      </c>
      <c r="M49" s="1">
        <v>0</v>
      </c>
      <c r="N49" s="2">
        <f t="shared" si="4"/>
        <v>42368.71</v>
      </c>
      <c r="O49" s="2">
        <f t="shared" si="5"/>
        <v>28130.770000000004</v>
      </c>
    </row>
    <row r="50" spans="1:15" ht="12.75" thickBot="1">
      <c r="A50" s="17" t="s">
        <v>101</v>
      </c>
      <c r="B50" s="18" t="s">
        <v>102</v>
      </c>
      <c r="C50" s="44">
        <v>28971.25</v>
      </c>
      <c r="D50" s="43">
        <v>602.4199999999998</v>
      </c>
      <c r="E50" s="45">
        <v>333.52</v>
      </c>
      <c r="F50" s="45">
        <v>0</v>
      </c>
      <c r="G50" s="45">
        <v>0</v>
      </c>
      <c r="H50" s="43">
        <v>3548.9</v>
      </c>
      <c r="I50" s="45">
        <v>912.27</v>
      </c>
      <c r="J50" s="73">
        <f t="shared" si="3"/>
        <v>34368.35999999999</v>
      </c>
      <c r="L50" s="2">
        <v>1098.32</v>
      </c>
      <c r="M50" s="1">
        <v>0</v>
      </c>
      <c r="N50" s="2">
        <f t="shared" si="4"/>
        <v>1098.32</v>
      </c>
      <c r="O50" s="2">
        <f t="shared" si="5"/>
        <v>-2450.58</v>
      </c>
    </row>
    <row r="51" spans="1:15" ht="12.75" thickBot="1">
      <c r="A51" s="21" t="s">
        <v>103</v>
      </c>
      <c r="B51" s="22" t="s">
        <v>104</v>
      </c>
      <c r="C51" s="44">
        <v>26084.24</v>
      </c>
      <c r="D51" s="43">
        <v>2250.9100000000008</v>
      </c>
      <c r="E51" s="45">
        <v>672.63</v>
      </c>
      <c r="F51" s="45">
        <v>0</v>
      </c>
      <c r="G51" s="45">
        <v>0</v>
      </c>
      <c r="H51" s="43">
        <v>1076.18</v>
      </c>
      <c r="I51" s="45">
        <v>0</v>
      </c>
      <c r="J51" s="73">
        <f t="shared" si="3"/>
        <v>30083.960000000003</v>
      </c>
      <c r="L51" s="2">
        <v>1126.35</v>
      </c>
      <c r="M51" s="1">
        <v>0</v>
      </c>
      <c r="N51" s="2">
        <f t="shared" si="4"/>
        <v>1126.35</v>
      </c>
      <c r="O51" s="2">
        <f t="shared" si="5"/>
        <v>50.169999999999845</v>
      </c>
    </row>
    <row r="52" spans="1:15" ht="12.75" thickBot="1">
      <c r="A52" s="21" t="s">
        <v>105</v>
      </c>
      <c r="B52" s="22" t="s">
        <v>106</v>
      </c>
      <c r="C52" s="44">
        <v>4627.08</v>
      </c>
      <c r="D52" s="43">
        <v>418.69</v>
      </c>
      <c r="E52" s="45">
        <v>0</v>
      </c>
      <c r="F52" s="45">
        <v>0</v>
      </c>
      <c r="G52" s="45">
        <v>0</v>
      </c>
      <c r="H52" s="43">
        <v>0</v>
      </c>
      <c r="I52" s="45">
        <v>0</v>
      </c>
      <c r="J52" s="73">
        <f t="shared" si="3"/>
        <v>5045.7699999999995</v>
      </c>
      <c r="L52" s="2">
        <v>100.62</v>
      </c>
      <c r="M52" s="1">
        <v>0</v>
      </c>
      <c r="N52" s="2">
        <f t="shared" si="4"/>
        <v>100.62</v>
      </c>
      <c r="O52" s="2">
        <f t="shared" si="5"/>
        <v>100.62</v>
      </c>
    </row>
    <row r="53" spans="1:15" ht="12.75" thickBot="1">
      <c r="A53" s="21" t="s">
        <v>107</v>
      </c>
      <c r="B53" s="22" t="s">
        <v>108</v>
      </c>
      <c r="C53" s="44">
        <v>10273.38</v>
      </c>
      <c r="D53" s="43">
        <v>589.2799999999999</v>
      </c>
      <c r="E53" s="43">
        <v>0</v>
      </c>
      <c r="F53" s="43">
        <v>0</v>
      </c>
      <c r="G53" s="43">
        <v>0</v>
      </c>
      <c r="H53" s="43">
        <v>1550.95</v>
      </c>
      <c r="I53" s="43">
        <v>0</v>
      </c>
      <c r="J53" s="73">
        <f t="shared" si="3"/>
        <v>12413.61</v>
      </c>
      <c r="L53" s="2">
        <v>1559.11</v>
      </c>
      <c r="M53" s="1">
        <v>0</v>
      </c>
      <c r="N53" s="2">
        <f t="shared" si="4"/>
        <v>1559.11</v>
      </c>
      <c r="O53" s="2">
        <f t="shared" si="5"/>
        <v>8.159999999999854</v>
      </c>
    </row>
    <row r="54" spans="1:15" ht="12.75" thickBot="1">
      <c r="A54" s="21" t="s">
        <v>109</v>
      </c>
      <c r="B54" s="22" t="s">
        <v>110</v>
      </c>
      <c r="C54" s="44">
        <v>55699.24</v>
      </c>
      <c r="D54" s="43">
        <v>2568.2199999999993</v>
      </c>
      <c r="E54" s="45">
        <v>1726.18</v>
      </c>
      <c r="F54" s="45">
        <v>137.46</v>
      </c>
      <c r="G54" s="45">
        <v>171.82</v>
      </c>
      <c r="H54" s="43">
        <v>2925.3199999999997</v>
      </c>
      <c r="I54" s="45">
        <v>0</v>
      </c>
      <c r="J54" s="73">
        <f t="shared" si="3"/>
        <v>63228.24</v>
      </c>
      <c r="L54" s="2">
        <v>1791.02</v>
      </c>
      <c r="M54" s="1">
        <v>0</v>
      </c>
      <c r="N54" s="2">
        <f t="shared" si="4"/>
        <v>1791.02</v>
      </c>
      <c r="O54" s="2">
        <f t="shared" si="5"/>
        <v>-1134.2999999999997</v>
      </c>
    </row>
    <row r="55" spans="1:15" ht="12.75" thickBot="1">
      <c r="A55" s="21" t="s">
        <v>111</v>
      </c>
      <c r="B55" s="22" t="s">
        <v>112</v>
      </c>
      <c r="C55" s="44">
        <v>134484.17</v>
      </c>
      <c r="D55" s="43">
        <v>16.11</v>
      </c>
      <c r="E55" s="45">
        <v>721.66</v>
      </c>
      <c r="F55" s="45">
        <v>0</v>
      </c>
      <c r="G55" s="45">
        <v>0</v>
      </c>
      <c r="H55" s="43">
        <v>17.82</v>
      </c>
      <c r="I55" s="45">
        <v>2562.95</v>
      </c>
      <c r="J55" s="73">
        <f t="shared" si="3"/>
        <v>137802.71000000002</v>
      </c>
      <c r="L55" s="2">
        <v>9542.71</v>
      </c>
      <c r="M55" s="1">
        <v>0</v>
      </c>
      <c r="N55" s="2">
        <f t="shared" si="4"/>
        <v>9542.71</v>
      </c>
      <c r="O55" s="2">
        <f t="shared" si="5"/>
        <v>9524.89</v>
      </c>
    </row>
    <row r="56" spans="1:15" ht="12.75" thickBot="1">
      <c r="A56" s="23" t="s">
        <v>113</v>
      </c>
      <c r="B56" s="24" t="s">
        <v>114</v>
      </c>
      <c r="C56" s="44">
        <v>20104.2</v>
      </c>
      <c r="D56" s="43">
        <v>1733.6599999999992</v>
      </c>
      <c r="E56" s="45">
        <v>461.82</v>
      </c>
      <c r="F56" s="45">
        <v>0</v>
      </c>
      <c r="G56" s="45">
        <v>0</v>
      </c>
      <c r="H56" s="43">
        <v>211.01</v>
      </c>
      <c r="I56" s="45">
        <v>0</v>
      </c>
      <c r="J56" s="73">
        <f t="shared" si="3"/>
        <v>22510.69</v>
      </c>
      <c r="L56" s="2">
        <v>393.06</v>
      </c>
      <c r="M56" s="1">
        <v>0</v>
      </c>
      <c r="N56" s="2">
        <f t="shared" si="4"/>
        <v>393.06</v>
      </c>
      <c r="O56" s="2">
        <f t="shared" si="5"/>
        <v>182.05</v>
      </c>
    </row>
    <row r="57" spans="1:15" ht="12.75" thickBot="1">
      <c r="A57" s="23" t="s">
        <v>115</v>
      </c>
      <c r="B57" s="25" t="s">
        <v>116</v>
      </c>
      <c r="C57" s="44">
        <v>30597.99</v>
      </c>
      <c r="D57" s="43">
        <v>262.08</v>
      </c>
      <c r="E57" s="45">
        <v>257.73</v>
      </c>
      <c r="F57" s="45">
        <v>0</v>
      </c>
      <c r="G57" s="45">
        <v>0</v>
      </c>
      <c r="H57" s="43">
        <v>2857.4700000000007</v>
      </c>
      <c r="I57" s="45">
        <v>1962.17</v>
      </c>
      <c r="J57" s="73">
        <f t="shared" si="3"/>
        <v>35937.44</v>
      </c>
      <c r="L57" s="2">
        <v>3788.22</v>
      </c>
      <c r="M57" s="1">
        <v>0</v>
      </c>
      <c r="N57" s="2">
        <f t="shared" si="4"/>
        <v>3788.22</v>
      </c>
      <c r="O57" s="2">
        <f t="shared" si="5"/>
        <v>930.7499999999991</v>
      </c>
    </row>
    <row r="58" spans="1:15" ht="12.75" thickBot="1">
      <c r="A58" s="21" t="s">
        <v>117</v>
      </c>
      <c r="B58" s="22" t="s">
        <v>118</v>
      </c>
      <c r="C58" s="44">
        <v>12751.95</v>
      </c>
      <c r="D58" s="43">
        <v>370.64000000000016</v>
      </c>
      <c r="E58" s="45">
        <v>0</v>
      </c>
      <c r="F58" s="45">
        <v>0</v>
      </c>
      <c r="G58" s="45">
        <v>0</v>
      </c>
      <c r="H58" s="43">
        <v>0</v>
      </c>
      <c r="I58" s="45">
        <v>0</v>
      </c>
      <c r="J58" s="73">
        <f t="shared" si="3"/>
        <v>13122.59</v>
      </c>
      <c r="L58" s="2">
        <v>652.87</v>
      </c>
      <c r="M58" s="1">
        <v>0</v>
      </c>
      <c r="N58" s="2">
        <f t="shared" si="4"/>
        <v>652.87</v>
      </c>
      <c r="O58" s="2">
        <f t="shared" si="5"/>
        <v>652.87</v>
      </c>
    </row>
    <row r="59" spans="1:15" ht="12.75" thickBot="1">
      <c r="A59" s="21" t="s">
        <v>119</v>
      </c>
      <c r="B59" s="22" t="s">
        <v>120</v>
      </c>
      <c r="C59" s="44">
        <v>35309.25</v>
      </c>
      <c r="D59" s="43">
        <v>120.23</v>
      </c>
      <c r="E59" s="45">
        <v>240.55</v>
      </c>
      <c r="F59" s="45">
        <v>0</v>
      </c>
      <c r="G59" s="45">
        <v>0</v>
      </c>
      <c r="H59" s="43">
        <v>801.3299999999999</v>
      </c>
      <c r="I59" s="45">
        <v>1641.54</v>
      </c>
      <c r="J59" s="73">
        <f t="shared" si="3"/>
        <v>38112.90000000001</v>
      </c>
      <c r="L59" s="2">
        <v>3871.56</v>
      </c>
      <c r="M59" s="1">
        <v>0</v>
      </c>
      <c r="N59" s="2">
        <f t="shared" si="4"/>
        <v>3871.56</v>
      </c>
      <c r="O59" s="2">
        <f t="shared" si="5"/>
        <v>3070.23</v>
      </c>
    </row>
    <row r="60" spans="1:15" ht="12.75" thickBot="1">
      <c r="A60" s="21" t="s">
        <v>121</v>
      </c>
      <c r="B60" s="22" t="s">
        <v>122</v>
      </c>
      <c r="C60" s="44">
        <v>64182.25</v>
      </c>
      <c r="D60" s="43">
        <v>1879.61</v>
      </c>
      <c r="E60" s="45">
        <v>1723.2</v>
      </c>
      <c r="F60" s="45">
        <v>128.29</v>
      </c>
      <c r="G60" s="45">
        <v>160.37</v>
      </c>
      <c r="H60" s="43">
        <v>5998.259999999999</v>
      </c>
      <c r="I60" s="45">
        <v>24233.46</v>
      </c>
      <c r="J60" s="73">
        <f t="shared" si="3"/>
        <v>98305.43999999997</v>
      </c>
      <c r="L60" s="2">
        <v>16079.67</v>
      </c>
      <c r="M60" s="1">
        <v>0</v>
      </c>
      <c r="N60" s="2">
        <f t="shared" si="4"/>
        <v>16079.67</v>
      </c>
      <c r="O60" s="2">
        <f t="shared" si="5"/>
        <v>10081.41</v>
      </c>
    </row>
    <row r="61" spans="1:15" ht="12.75" thickBot="1">
      <c r="A61" s="21" t="s">
        <v>123</v>
      </c>
      <c r="B61" s="22" t="s">
        <v>124</v>
      </c>
      <c r="C61" s="44">
        <v>4015.42</v>
      </c>
      <c r="D61" s="43">
        <v>106.53999999999999</v>
      </c>
      <c r="E61" s="45">
        <v>320.73</v>
      </c>
      <c r="F61" s="45">
        <v>0</v>
      </c>
      <c r="G61" s="45">
        <v>0</v>
      </c>
      <c r="H61" s="43">
        <v>12347.349999999997</v>
      </c>
      <c r="I61" s="45">
        <v>0</v>
      </c>
      <c r="J61" s="73">
        <f t="shared" si="3"/>
        <v>16790.039999999997</v>
      </c>
      <c r="L61" s="2">
        <v>22338.02</v>
      </c>
      <c r="M61" s="1">
        <v>0</v>
      </c>
      <c r="N61" s="2">
        <f t="shared" si="4"/>
        <v>22338.02</v>
      </c>
      <c r="O61" s="2">
        <f t="shared" si="5"/>
        <v>9990.670000000004</v>
      </c>
    </row>
    <row r="62" spans="1:15" ht="12.75" thickBot="1">
      <c r="A62" s="21" t="s">
        <v>125</v>
      </c>
      <c r="B62" s="22" t="s">
        <v>126</v>
      </c>
      <c r="C62" s="45">
        <v>22591.08</v>
      </c>
      <c r="D62" s="43">
        <v>1299.9300000000005</v>
      </c>
      <c r="E62" s="45">
        <v>320.74</v>
      </c>
      <c r="F62" s="45">
        <v>128.29</v>
      </c>
      <c r="G62" s="45">
        <v>160.37</v>
      </c>
      <c r="H62" s="43">
        <v>1334.1200000000001</v>
      </c>
      <c r="I62" s="45">
        <v>0</v>
      </c>
      <c r="J62" s="73">
        <f t="shared" si="3"/>
        <v>25834.530000000002</v>
      </c>
      <c r="L62" s="2">
        <v>477.61</v>
      </c>
      <c r="M62" s="1">
        <v>0</v>
      </c>
      <c r="N62" s="2">
        <f t="shared" si="4"/>
        <v>477.61</v>
      </c>
      <c r="O62" s="2">
        <f t="shared" si="5"/>
        <v>-856.5100000000001</v>
      </c>
    </row>
    <row r="63" spans="1:15" ht="12.75" thickBot="1">
      <c r="A63" s="26" t="s">
        <v>127</v>
      </c>
      <c r="B63" s="27" t="s">
        <v>128</v>
      </c>
      <c r="C63" s="44">
        <v>22063.16</v>
      </c>
      <c r="D63" s="43">
        <v>2069.709999999999</v>
      </c>
      <c r="E63" s="45">
        <v>320.73</v>
      </c>
      <c r="F63" s="45">
        <v>0</v>
      </c>
      <c r="G63" s="45">
        <v>0</v>
      </c>
      <c r="H63" s="43">
        <v>1432.1900000000003</v>
      </c>
      <c r="I63" s="45">
        <v>0</v>
      </c>
      <c r="J63" s="73">
        <f t="shared" si="3"/>
        <v>25885.789999999997</v>
      </c>
      <c r="L63" s="2">
        <v>704.57</v>
      </c>
      <c r="M63" s="1">
        <v>0</v>
      </c>
      <c r="N63" s="2">
        <f t="shared" si="4"/>
        <v>704.57</v>
      </c>
      <c r="O63" s="2">
        <f t="shared" si="5"/>
        <v>-727.6200000000002</v>
      </c>
    </row>
    <row r="64" spans="1:15" ht="12.75" thickBot="1">
      <c r="A64" s="26" t="s">
        <v>129</v>
      </c>
      <c r="B64" s="25" t="s">
        <v>130</v>
      </c>
      <c r="C64" s="44">
        <v>15026.17</v>
      </c>
      <c r="D64" s="43">
        <v>810.61</v>
      </c>
      <c r="E64" s="45">
        <v>301.46</v>
      </c>
      <c r="F64" s="45">
        <v>128.29</v>
      </c>
      <c r="G64" s="45">
        <v>160.37</v>
      </c>
      <c r="H64" s="43">
        <v>335.98</v>
      </c>
      <c r="I64" s="45">
        <v>0</v>
      </c>
      <c r="J64" s="73">
        <f t="shared" si="3"/>
        <v>16762.88</v>
      </c>
      <c r="L64" s="2">
        <v>1344.26</v>
      </c>
      <c r="M64" s="1">
        <v>0</v>
      </c>
      <c r="N64" s="2">
        <f t="shared" si="4"/>
        <v>1344.26</v>
      </c>
      <c r="O64" s="2">
        <f t="shared" si="5"/>
        <v>1008.28</v>
      </c>
    </row>
    <row r="65" spans="1:15" ht="12.75" thickBot="1">
      <c r="A65" s="28" t="s">
        <v>131</v>
      </c>
      <c r="B65" s="29" t="s">
        <v>132</v>
      </c>
      <c r="C65" s="44">
        <v>226733.74</v>
      </c>
      <c r="D65" s="43">
        <v>11168.710000000005</v>
      </c>
      <c r="E65" s="45">
        <v>7141.47</v>
      </c>
      <c r="F65" s="45">
        <v>256.58</v>
      </c>
      <c r="G65" s="45">
        <v>320.74</v>
      </c>
      <c r="H65" s="43">
        <v>8622.040000000003</v>
      </c>
      <c r="I65" s="45">
        <v>13099.49</v>
      </c>
      <c r="J65" s="73">
        <f t="shared" si="3"/>
        <v>267342.76999999996</v>
      </c>
      <c r="L65" s="2">
        <v>28652.14</v>
      </c>
      <c r="M65" s="1">
        <v>0</v>
      </c>
      <c r="N65" s="2">
        <f t="shared" si="4"/>
        <v>28652.14</v>
      </c>
      <c r="O65" s="2">
        <f t="shared" si="5"/>
        <v>20030.1</v>
      </c>
    </row>
    <row r="66" spans="1:15" ht="12.75" thickBot="1">
      <c r="A66" s="30" t="s">
        <v>133</v>
      </c>
      <c r="B66" s="31" t="s">
        <v>134</v>
      </c>
      <c r="C66" s="44">
        <v>28527</v>
      </c>
      <c r="D66" s="43">
        <v>3127.429999999998</v>
      </c>
      <c r="E66" s="45">
        <v>400.92</v>
      </c>
      <c r="F66" s="45">
        <v>0</v>
      </c>
      <c r="G66" s="45">
        <v>0</v>
      </c>
      <c r="H66" s="43">
        <v>2192.6800000000003</v>
      </c>
      <c r="I66" s="45">
        <v>1386.51</v>
      </c>
      <c r="J66" s="73">
        <f t="shared" si="3"/>
        <v>35634.54</v>
      </c>
      <c r="L66" s="2">
        <v>1407.83</v>
      </c>
      <c r="M66" s="1">
        <v>0</v>
      </c>
      <c r="N66" s="2">
        <f t="shared" si="4"/>
        <v>1407.83</v>
      </c>
      <c r="O66" s="2">
        <f t="shared" si="5"/>
        <v>-784.8500000000004</v>
      </c>
    </row>
    <row r="67" spans="1:15" ht="12.75" thickBot="1">
      <c r="A67" s="32" t="s">
        <v>135</v>
      </c>
      <c r="B67" s="24" t="s">
        <v>136</v>
      </c>
      <c r="C67" s="44">
        <v>87478.81</v>
      </c>
      <c r="D67" s="43">
        <v>4959.0499999999965</v>
      </c>
      <c r="E67" s="45">
        <v>3345.17</v>
      </c>
      <c r="F67" s="45">
        <v>572.7299999999999</v>
      </c>
      <c r="G67" s="45">
        <v>715.93</v>
      </c>
      <c r="H67" s="43">
        <v>3290.3700000000013</v>
      </c>
      <c r="I67" s="45">
        <v>21008.48</v>
      </c>
      <c r="J67" s="73">
        <f t="shared" si="3"/>
        <v>121370.53999999998</v>
      </c>
      <c r="L67" s="2">
        <v>25827.73</v>
      </c>
      <c r="M67" s="1">
        <v>0</v>
      </c>
      <c r="N67" s="2">
        <f t="shared" si="4"/>
        <v>25827.73</v>
      </c>
      <c r="O67" s="2">
        <f t="shared" si="5"/>
        <v>22537.359999999997</v>
      </c>
    </row>
    <row r="68" spans="1:15" ht="12.75" thickBot="1">
      <c r="A68" s="33" t="s">
        <v>137</v>
      </c>
      <c r="B68" s="22" t="s">
        <v>138</v>
      </c>
      <c r="C68" s="63">
        <v>15897.12</v>
      </c>
      <c r="D68" s="43">
        <v>857.94</v>
      </c>
      <c r="E68" s="45">
        <v>1586.43</v>
      </c>
      <c r="F68" s="45">
        <v>0</v>
      </c>
      <c r="G68" s="45">
        <v>0</v>
      </c>
      <c r="H68" s="43">
        <v>3506.9</v>
      </c>
      <c r="I68" s="45">
        <v>9616.19</v>
      </c>
      <c r="J68" s="73">
        <f t="shared" si="3"/>
        <v>31464.58</v>
      </c>
      <c r="L68" s="2">
        <v>18166.92</v>
      </c>
      <c r="M68" s="1">
        <v>0</v>
      </c>
      <c r="N68" s="2">
        <f t="shared" si="4"/>
        <v>18166.92</v>
      </c>
      <c r="O68" s="2">
        <f t="shared" si="5"/>
        <v>14660.019999999999</v>
      </c>
    </row>
    <row r="69" spans="1:15" ht="12.75" thickBot="1">
      <c r="A69" s="33" t="s">
        <v>139</v>
      </c>
      <c r="B69" s="22" t="s">
        <v>140</v>
      </c>
      <c r="C69" s="44">
        <v>2521.06</v>
      </c>
      <c r="D69" s="87">
        <v>163.10999999999999</v>
      </c>
      <c r="E69" s="45">
        <v>0</v>
      </c>
      <c r="F69" s="45">
        <v>0</v>
      </c>
      <c r="G69" s="45">
        <v>0</v>
      </c>
      <c r="H69" s="43">
        <v>882.74</v>
      </c>
      <c r="I69" s="45">
        <v>0</v>
      </c>
      <c r="J69" s="73">
        <f>C69+D69+E69+F69+G69+H69+I69</f>
        <v>3566.91</v>
      </c>
      <c r="L69" s="2">
        <v>0</v>
      </c>
      <c r="M69" s="1">
        <v>0</v>
      </c>
      <c r="N69" s="2">
        <f>L69+M69</f>
        <v>0</v>
      </c>
      <c r="O69" s="2">
        <f>N69-H69</f>
        <v>-882.74</v>
      </c>
    </row>
    <row r="70" spans="1:15" ht="12.75" thickBot="1">
      <c r="A70" s="36" t="s">
        <v>141</v>
      </c>
      <c r="B70" s="37" t="s">
        <v>142</v>
      </c>
      <c r="C70" s="43">
        <v>1692.46</v>
      </c>
      <c r="D70" s="87">
        <v>145.99</v>
      </c>
      <c r="E70" s="45">
        <v>0</v>
      </c>
      <c r="F70" s="45">
        <v>0</v>
      </c>
      <c r="G70" s="45">
        <v>0</v>
      </c>
      <c r="H70" s="43">
        <v>0</v>
      </c>
      <c r="I70" s="45">
        <v>0</v>
      </c>
      <c r="J70" s="73">
        <f>C70+D70+E70+F70+G70+H70+I70</f>
        <v>1838.45</v>
      </c>
      <c r="L70" s="2">
        <v>0</v>
      </c>
      <c r="M70" s="1">
        <v>0</v>
      </c>
      <c r="N70" s="2">
        <f>L70+M70</f>
        <v>0</v>
      </c>
      <c r="O70" s="2">
        <f>N70-H70</f>
        <v>0</v>
      </c>
    </row>
    <row r="71" spans="1:15" ht="12.75" thickBot="1">
      <c r="A71" s="36" t="s">
        <v>145</v>
      </c>
      <c r="B71" s="38" t="s">
        <v>146</v>
      </c>
      <c r="C71" s="43">
        <v>23935.85</v>
      </c>
      <c r="D71" s="87">
        <v>713.5799999999999</v>
      </c>
      <c r="E71" s="45">
        <v>0</v>
      </c>
      <c r="F71" s="45">
        <v>0</v>
      </c>
      <c r="G71" s="45">
        <v>0</v>
      </c>
      <c r="H71" s="43">
        <v>1919.1699999999998</v>
      </c>
      <c r="I71" s="45">
        <v>0</v>
      </c>
      <c r="J71" s="73">
        <f>C71+D71+E71+F71+G71+H71+I71</f>
        <v>26568.6</v>
      </c>
      <c r="L71" s="2">
        <v>1445.72</v>
      </c>
      <c r="M71" s="1">
        <v>0</v>
      </c>
      <c r="N71" s="2">
        <f>L71+M71</f>
        <v>1445.72</v>
      </c>
      <c r="O71" s="2">
        <f>N71-H71</f>
        <v>-473.4499999999998</v>
      </c>
    </row>
    <row r="72" spans="1:15" ht="12.75" thickBot="1">
      <c r="A72" s="36" t="s">
        <v>157</v>
      </c>
      <c r="B72" s="38" t="s">
        <v>174</v>
      </c>
      <c r="C72" s="94">
        <v>18763.87</v>
      </c>
      <c r="D72" s="88">
        <v>514.4</v>
      </c>
      <c r="E72" s="75">
        <v>0</v>
      </c>
      <c r="F72" s="76">
        <v>0</v>
      </c>
      <c r="G72" s="76">
        <v>0</v>
      </c>
      <c r="H72" s="77">
        <v>81.93</v>
      </c>
      <c r="I72" s="75">
        <v>0</v>
      </c>
      <c r="J72" s="73">
        <f>C72+D72+E72+F72+G72+H72+I72</f>
        <v>19360.2</v>
      </c>
      <c r="L72" s="2">
        <v>2177.66</v>
      </c>
      <c r="M72" s="1">
        <v>0</v>
      </c>
      <c r="N72" s="2">
        <f>L72+M72</f>
        <v>2177.66</v>
      </c>
      <c r="O72" s="2">
        <f>N72-H72</f>
        <v>2095.73</v>
      </c>
    </row>
    <row r="73" spans="1:15" ht="12.75" thickBot="1">
      <c r="A73" s="39"/>
      <c r="B73" s="39" t="s">
        <v>147</v>
      </c>
      <c r="C73" s="95">
        <v>6994576.58</v>
      </c>
      <c r="D73" s="89">
        <v>193100.23</v>
      </c>
      <c r="E73" s="79">
        <v>237230</v>
      </c>
      <c r="F73" s="79">
        <f>SUM(F5:F72)</f>
        <v>12271.160000000002</v>
      </c>
      <c r="G73" s="79">
        <v>15117.55</v>
      </c>
      <c r="H73" s="80">
        <v>1415140.75</v>
      </c>
      <c r="I73" s="81">
        <f>SUM(I5:I72)</f>
        <v>2270301.31</v>
      </c>
      <c r="J73" s="82">
        <f>SUM(J5:J72)</f>
        <v>11137737.579999993</v>
      </c>
      <c r="L73" s="2">
        <v>3780959.57</v>
      </c>
      <c r="M73" s="1">
        <v>359514.62780000037</v>
      </c>
      <c r="N73" s="2">
        <f>L73+M73</f>
        <v>4140474.1978</v>
      </c>
      <c r="O73" s="2">
        <f>N73-H73</f>
        <v>2725333.4478</v>
      </c>
    </row>
    <row r="74" spans="4:10" ht="12">
      <c r="D74" s="1"/>
      <c r="H74" s="2"/>
      <c r="J74" s="83"/>
    </row>
    <row r="75" ht="12">
      <c r="J75" s="84"/>
    </row>
    <row r="76" ht="12">
      <c r="J76" s="83"/>
    </row>
  </sheetData>
  <mergeCells count="1">
    <mergeCell ref="D3:J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6"/>
  <sheetViews>
    <sheetView workbookViewId="0" topLeftCell="A39">
      <selection activeCell="H79" sqref="H79"/>
    </sheetView>
  </sheetViews>
  <sheetFormatPr defaultColWidth="9.140625" defaultRowHeight="12.75"/>
  <cols>
    <col min="1" max="1" width="4.421875" style="1" customWidth="1"/>
    <col min="2" max="2" width="16.00390625" style="1" customWidth="1"/>
    <col min="3" max="4" width="11.28125" style="2" customWidth="1"/>
    <col min="5" max="5" width="10.28125" style="69" customWidth="1"/>
    <col min="6" max="6" width="10.57421875" style="69" customWidth="1"/>
    <col min="7" max="7" width="8.28125" style="69" customWidth="1"/>
    <col min="8" max="8" width="9.8515625" style="69" customWidth="1"/>
    <col min="9" max="9" width="11.00390625" style="69" customWidth="1"/>
    <col min="10" max="10" width="11.8515625" style="69" customWidth="1"/>
    <col min="11" max="11" width="12.7109375" style="70" customWidth="1"/>
    <col min="12" max="12" width="11.7109375" style="2" hidden="1" customWidth="1"/>
    <col min="13" max="13" width="11.8515625" style="2" hidden="1" customWidth="1"/>
    <col min="14" max="14" width="11.7109375" style="1" hidden="1" customWidth="1"/>
    <col min="15" max="15" width="11.421875" style="1" hidden="1" customWidth="1"/>
    <col min="16" max="16" width="12.8515625" style="1" hidden="1" customWidth="1"/>
    <col min="17" max="17" width="0" style="1" hidden="1" customWidth="1"/>
    <col min="18" max="16384" width="9.140625" style="1" customWidth="1"/>
  </cols>
  <sheetData>
    <row r="2" spans="1:10" ht="12.75" thickBot="1">
      <c r="A2" s="1" t="s">
        <v>0</v>
      </c>
      <c r="F2" s="70" t="s">
        <v>219</v>
      </c>
      <c r="G2" s="70"/>
      <c r="H2" s="70"/>
      <c r="I2" s="70"/>
      <c r="J2" s="70"/>
    </row>
    <row r="3" spans="1:11" ht="12.75" thickBot="1">
      <c r="A3" s="6" t="s">
        <v>1</v>
      </c>
      <c r="B3" s="7" t="s">
        <v>2</v>
      </c>
      <c r="C3" s="8"/>
      <c r="D3" s="8"/>
      <c r="E3" s="114"/>
      <c r="F3" s="114"/>
      <c r="G3" s="114"/>
      <c r="H3" s="114"/>
      <c r="I3" s="115"/>
      <c r="J3" s="115"/>
      <c r="K3" s="116"/>
    </row>
    <row r="4" spans="1:13" s="72" customFormat="1" ht="81" customHeight="1" thickBot="1">
      <c r="A4" s="96"/>
      <c r="B4" s="96"/>
      <c r="C4" s="62" t="s">
        <v>220</v>
      </c>
      <c r="D4" s="62" t="s">
        <v>228</v>
      </c>
      <c r="E4" s="62" t="s">
        <v>221</v>
      </c>
      <c r="F4" s="93" t="s">
        <v>222</v>
      </c>
      <c r="G4" s="93" t="s">
        <v>223</v>
      </c>
      <c r="H4" s="93" t="s">
        <v>224</v>
      </c>
      <c r="I4" s="62" t="s">
        <v>225</v>
      </c>
      <c r="J4" s="62" t="s">
        <v>226</v>
      </c>
      <c r="K4" s="62" t="s">
        <v>227</v>
      </c>
      <c r="L4" s="71"/>
      <c r="M4" s="71"/>
    </row>
    <row r="5" spans="1:16" ht="12">
      <c r="A5" s="13" t="s">
        <v>3</v>
      </c>
      <c r="B5" s="14" t="s">
        <v>4</v>
      </c>
      <c r="C5" s="47">
        <v>14764.85</v>
      </c>
      <c r="D5" s="47">
        <v>7914.46</v>
      </c>
      <c r="E5" s="47">
        <v>282.47999999999996</v>
      </c>
      <c r="F5" s="91">
        <v>0</v>
      </c>
      <c r="G5" s="91">
        <v>0</v>
      </c>
      <c r="H5" s="91">
        <v>0</v>
      </c>
      <c r="I5" s="47">
        <v>3009.320000000001</v>
      </c>
      <c r="J5" s="91">
        <v>0</v>
      </c>
      <c r="K5" s="92">
        <f>C5+E5+F5+G5+H5+I5+J5+D5</f>
        <v>25971.11</v>
      </c>
      <c r="M5" s="2">
        <v>2654.04</v>
      </c>
      <c r="N5" s="1">
        <v>0</v>
      </c>
      <c r="O5" s="2">
        <f aca="true" t="shared" si="0" ref="O5:O36">M5+N5</f>
        <v>2654.04</v>
      </c>
      <c r="P5" s="2">
        <f aca="true" t="shared" si="1" ref="P5:P36">O5-I5</f>
        <v>-355.2800000000011</v>
      </c>
    </row>
    <row r="6" spans="1:16" ht="12">
      <c r="A6" s="17" t="s">
        <v>7</v>
      </c>
      <c r="B6" s="18" t="s">
        <v>8</v>
      </c>
      <c r="C6" s="43">
        <v>50450.65</v>
      </c>
      <c r="D6" s="43">
        <v>29452.98</v>
      </c>
      <c r="E6" s="43">
        <v>1980.1499999999996</v>
      </c>
      <c r="F6" s="45">
        <v>1030.66</v>
      </c>
      <c r="G6" s="91">
        <v>0</v>
      </c>
      <c r="H6" s="45">
        <v>0</v>
      </c>
      <c r="I6" s="43">
        <v>3217.6300000000015</v>
      </c>
      <c r="J6" s="45">
        <v>5661.66</v>
      </c>
      <c r="K6" s="92">
        <f aca="true" t="shared" si="2" ref="K6:K69">C6+E6+F6+G6+H6+I6+J6+D6</f>
        <v>91793.73000000001</v>
      </c>
      <c r="M6" s="2">
        <v>8607.46</v>
      </c>
      <c r="N6" s="1">
        <v>0</v>
      </c>
      <c r="O6" s="2">
        <f t="shared" si="0"/>
        <v>8607.46</v>
      </c>
      <c r="P6" s="2">
        <f t="shared" si="1"/>
        <v>5389.829999999998</v>
      </c>
    </row>
    <row r="7" spans="1:16" ht="12">
      <c r="A7" s="17" t="s">
        <v>9</v>
      </c>
      <c r="B7" s="18" t="s">
        <v>10</v>
      </c>
      <c r="C7" s="43">
        <v>27625.27</v>
      </c>
      <c r="D7" s="43">
        <v>15175.09</v>
      </c>
      <c r="E7" s="43">
        <v>1122.5400000000006</v>
      </c>
      <c r="F7" s="45">
        <v>916.37</v>
      </c>
      <c r="G7" s="91">
        <v>0</v>
      </c>
      <c r="H7" s="45">
        <v>160.37</v>
      </c>
      <c r="I7" s="43">
        <v>510.82</v>
      </c>
      <c r="J7" s="45">
        <v>0</v>
      </c>
      <c r="K7" s="92">
        <f t="shared" si="2"/>
        <v>45510.46</v>
      </c>
      <c r="M7" s="2">
        <v>787.13</v>
      </c>
      <c r="N7" s="1">
        <v>0</v>
      </c>
      <c r="O7" s="2">
        <f t="shared" si="0"/>
        <v>787.13</v>
      </c>
      <c r="P7" s="2">
        <f t="shared" si="1"/>
        <v>276.31</v>
      </c>
    </row>
    <row r="8" spans="1:16" ht="12">
      <c r="A8" s="17" t="s">
        <v>11</v>
      </c>
      <c r="B8" s="18" t="s">
        <v>12</v>
      </c>
      <c r="C8" s="43">
        <v>453000.74</v>
      </c>
      <c r="D8" s="43">
        <v>222815.02</v>
      </c>
      <c r="E8" s="43">
        <v>15496.840000000015</v>
      </c>
      <c r="F8" s="45">
        <v>12646.56</v>
      </c>
      <c r="G8" s="91">
        <v>0</v>
      </c>
      <c r="H8" s="45">
        <v>301.46</v>
      </c>
      <c r="I8" s="43">
        <v>44184.99000000005</v>
      </c>
      <c r="J8" s="45">
        <v>23670.27</v>
      </c>
      <c r="K8" s="92">
        <f t="shared" si="2"/>
        <v>772115.8800000001</v>
      </c>
      <c r="M8" s="2">
        <v>84151.0400000001</v>
      </c>
      <c r="N8" s="1">
        <v>0</v>
      </c>
      <c r="O8" s="2">
        <f t="shared" si="0"/>
        <v>84151.0400000001</v>
      </c>
      <c r="P8" s="2">
        <f t="shared" si="1"/>
        <v>39966.05000000005</v>
      </c>
    </row>
    <row r="9" spans="1:16" ht="12">
      <c r="A9" s="17" t="s">
        <v>13</v>
      </c>
      <c r="B9" s="18" t="s">
        <v>14</v>
      </c>
      <c r="C9" s="43">
        <v>0</v>
      </c>
      <c r="D9" s="43">
        <v>0</v>
      </c>
      <c r="E9" s="43">
        <v>0</v>
      </c>
      <c r="F9" s="45">
        <v>0</v>
      </c>
      <c r="G9" s="91">
        <v>0</v>
      </c>
      <c r="H9" s="45">
        <v>0</v>
      </c>
      <c r="I9" s="43">
        <v>0</v>
      </c>
      <c r="J9" s="45">
        <v>0</v>
      </c>
      <c r="K9" s="92">
        <f t="shared" si="2"/>
        <v>0</v>
      </c>
      <c r="M9" s="2">
        <v>0</v>
      </c>
      <c r="N9" s="1">
        <v>0</v>
      </c>
      <c r="O9" s="2">
        <f t="shared" si="0"/>
        <v>0</v>
      </c>
      <c r="P9" s="2">
        <f t="shared" si="1"/>
        <v>0</v>
      </c>
    </row>
    <row r="10" spans="1:16" ht="12">
      <c r="A10" s="17" t="s">
        <v>15</v>
      </c>
      <c r="B10" s="18" t="s">
        <v>16</v>
      </c>
      <c r="C10" s="43">
        <v>28410.73</v>
      </c>
      <c r="D10" s="43">
        <v>15373.34</v>
      </c>
      <c r="E10" s="43">
        <v>292.7899999999999</v>
      </c>
      <c r="F10" s="45">
        <v>0</v>
      </c>
      <c r="G10" s="91">
        <v>0</v>
      </c>
      <c r="H10" s="45">
        <v>0</v>
      </c>
      <c r="I10" s="43">
        <v>582.61</v>
      </c>
      <c r="J10" s="45">
        <v>0</v>
      </c>
      <c r="K10" s="92">
        <f t="shared" si="2"/>
        <v>44659.47</v>
      </c>
      <c r="M10" s="2">
        <v>1932.53</v>
      </c>
      <c r="N10" s="1">
        <v>0</v>
      </c>
      <c r="O10" s="2">
        <f t="shared" si="0"/>
        <v>1932.53</v>
      </c>
      <c r="P10" s="2">
        <f t="shared" si="1"/>
        <v>1349.92</v>
      </c>
    </row>
    <row r="11" spans="1:16" ht="12">
      <c r="A11" s="17" t="s">
        <v>17</v>
      </c>
      <c r="B11" s="18" t="s">
        <v>18</v>
      </c>
      <c r="C11" s="43">
        <v>28501.17</v>
      </c>
      <c r="D11" s="43">
        <v>17463.67</v>
      </c>
      <c r="E11" s="43">
        <v>26.61</v>
      </c>
      <c r="F11" s="45">
        <v>0</v>
      </c>
      <c r="G11" s="91">
        <v>0</v>
      </c>
      <c r="H11" s="45">
        <v>0</v>
      </c>
      <c r="I11" s="43">
        <v>0</v>
      </c>
      <c r="J11" s="45">
        <v>0</v>
      </c>
      <c r="K11" s="92">
        <f t="shared" si="2"/>
        <v>45991.45</v>
      </c>
      <c r="M11" s="2">
        <v>387.45</v>
      </c>
      <c r="N11" s="1">
        <v>0</v>
      </c>
      <c r="O11" s="2">
        <f t="shared" si="0"/>
        <v>387.45</v>
      </c>
      <c r="P11" s="2">
        <f t="shared" si="1"/>
        <v>387.45</v>
      </c>
    </row>
    <row r="12" spans="1:16" ht="12">
      <c r="A12" s="17" t="s">
        <v>19</v>
      </c>
      <c r="B12" s="18" t="s">
        <v>20</v>
      </c>
      <c r="C12" s="43">
        <v>21666.04</v>
      </c>
      <c r="D12" s="43">
        <v>11698.83</v>
      </c>
      <c r="E12" s="43">
        <v>248.52</v>
      </c>
      <c r="F12" s="45">
        <v>160.37</v>
      </c>
      <c r="G12" s="91">
        <v>0</v>
      </c>
      <c r="H12" s="45">
        <v>0</v>
      </c>
      <c r="I12" s="43">
        <v>1851.52</v>
      </c>
      <c r="J12" s="45">
        <v>22.88000000000011</v>
      </c>
      <c r="K12" s="92">
        <f t="shared" si="2"/>
        <v>35648.16</v>
      </c>
      <c r="M12" s="2">
        <v>3403.58</v>
      </c>
      <c r="N12" s="1">
        <v>0</v>
      </c>
      <c r="O12" s="2">
        <f t="shared" si="0"/>
        <v>3403.58</v>
      </c>
      <c r="P12" s="2">
        <f t="shared" si="1"/>
        <v>1552.06</v>
      </c>
    </row>
    <row r="13" spans="1:16" ht="12">
      <c r="A13" s="17" t="s">
        <v>21</v>
      </c>
      <c r="B13" s="18" t="s">
        <v>22</v>
      </c>
      <c r="C13" s="43">
        <v>24515.69</v>
      </c>
      <c r="D13" s="43">
        <v>12987.93</v>
      </c>
      <c r="E13" s="43">
        <v>316.71000000000004</v>
      </c>
      <c r="F13" s="45">
        <v>2522.22</v>
      </c>
      <c r="G13" s="91">
        <v>0</v>
      </c>
      <c r="H13" s="45">
        <v>85.91</v>
      </c>
      <c r="I13" s="43">
        <v>775.25</v>
      </c>
      <c r="J13" s="45">
        <v>0</v>
      </c>
      <c r="K13" s="92">
        <f t="shared" si="2"/>
        <v>41203.71</v>
      </c>
      <c r="M13" s="2">
        <v>792.95</v>
      </c>
      <c r="N13" s="1">
        <v>0</v>
      </c>
      <c r="O13" s="2">
        <f t="shared" si="0"/>
        <v>792.95</v>
      </c>
      <c r="P13" s="2">
        <f t="shared" si="1"/>
        <v>17.700000000000045</v>
      </c>
    </row>
    <row r="14" spans="1:16" ht="12">
      <c r="A14" s="17" t="s">
        <v>23</v>
      </c>
      <c r="B14" s="18" t="s">
        <v>24</v>
      </c>
      <c r="C14" s="43">
        <v>131651.36</v>
      </c>
      <c r="D14" s="43">
        <v>65376.16</v>
      </c>
      <c r="E14" s="43">
        <v>1007.77</v>
      </c>
      <c r="F14" s="45">
        <v>4107.85</v>
      </c>
      <c r="G14" s="91">
        <v>0</v>
      </c>
      <c r="H14" s="45">
        <v>0</v>
      </c>
      <c r="I14" s="43">
        <v>10923.82</v>
      </c>
      <c r="J14" s="45">
        <v>48772.69</v>
      </c>
      <c r="K14" s="92">
        <f t="shared" si="2"/>
        <v>261839.65</v>
      </c>
      <c r="M14" s="2">
        <v>94596.46</v>
      </c>
      <c r="N14" s="1">
        <v>0</v>
      </c>
      <c r="O14" s="2">
        <f t="shared" si="0"/>
        <v>94596.46</v>
      </c>
      <c r="P14" s="2">
        <f t="shared" si="1"/>
        <v>83672.64000000001</v>
      </c>
    </row>
    <row r="15" spans="1:16" ht="12">
      <c r="A15" s="17" t="s">
        <v>25</v>
      </c>
      <c r="B15" s="18" t="s">
        <v>26</v>
      </c>
      <c r="C15" s="43">
        <v>68752.06</v>
      </c>
      <c r="D15" s="43">
        <v>38180.25</v>
      </c>
      <c r="E15" s="43">
        <v>864.1899999999997</v>
      </c>
      <c r="F15" s="45">
        <v>493.89</v>
      </c>
      <c r="G15" s="91">
        <v>0</v>
      </c>
      <c r="H15" s="45">
        <v>0</v>
      </c>
      <c r="I15" s="43">
        <v>877.78</v>
      </c>
      <c r="J15" s="45">
        <v>0</v>
      </c>
      <c r="K15" s="92">
        <f t="shared" si="2"/>
        <v>109168.17</v>
      </c>
      <c r="M15" s="2">
        <v>2517.33</v>
      </c>
      <c r="N15" s="1">
        <v>0</v>
      </c>
      <c r="O15" s="2">
        <f t="shared" si="0"/>
        <v>2517.33</v>
      </c>
      <c r="P15" s="2">
        <f t="shared" si="1"/>
        <v>1639.55</v>
      </c>
    </row>
    <row r="16" spans="1:16" ht="12">
      <c r="A16" s="17" t="s">
        <v>27</v>
      </c>
      <c r="B16" s="18" t="s">
        <v>28</v>
      </c>
      <c r="C16" s="43">
        <v>19832.25</v>
      </c>
      <c r="D16" s="43">
        <v>10504.79</v>
      </c>
      <c r="E16" s="43">
        <v>301.48</v>
      </c>
      <c r="F16" s="45">
        <v>772.91</v>
      </c>
      <c r="G16" s="91">
        <v>0</v>
      </c>
      <c r="H16" s="45">
        <v>0</v>
      </c>
      <c r="I16" s="43">
        <v>2763.0900000000006</v>
      </c>
      <c r="J16" s="45">
        <v>9225.5</v>
      </c>
      <c r="K16" s="92">
        <f t="shared" si="2"/>
        <v>43400.02</v>
      </c>
      <c r="M16" s="2">
        <v>8085.15</v>
      </c>
      <c r="N16" s="1">
        <v>0</v>
      </c>
      <c r="O16" s="2">
        <f t="shared" si="0"/>
        <v>8085.15</v>
      </c>
      <c r="P16" s="2">
        <f t="shared" si="1"/>
        <v>5322.0599999999995</v>
      </c>
    </row>
    <row r="17" spans="1:16" ht="12">
      <c r="A17" s="17" t="s">
        <v>29</v>
      </c>
      <c r="B17" s="18" t="s">
        <v>30</v>
      </c>
      <c r="C17" s="43">
        <v>91571.08</v>
      </c>
      <c r="D17" s="43">
        <v>50807.36</v>
      </c>
      <c r="E17" s="43">
        <v>4060.690000000003</v>
      </c>
      <c r="F17" s="45">
        <v>4940.88</v>
      </c>
      <c r="G17" s="91">
        <v>0</v>
      </c>
      <c r="H17" s="45">
        <v>602.51</v>
      </c>
      <c r="I17" s="43">
        <v>3217.2300000000005</v>
      </c>
      <c r="J17" s="45">
        <v>13398.69</v>
      </c>
      <c r="K17" s="92">
        <f t="shared" si="2"/>
        <v>168598.44</v>
      </c>
      <c r="M17" s="2">
        <v>23925.56</v>
      </c>
      <c r="N17" s="1">
        <v>0</v>
      </c>
      <c r="O17" s="2">
        <f t="shared" si="0"/>
        <v>23925.56</v>
      </c>
      <c r="P17" s="2">
        <f t="shared" si="1"/>
        <v>20708.33</v>
      </c>
    </row>
    <row r="18" spans="1:16" ht="12">
      <c r="A18" s="17" t="s">
        <v>31</v>
      </c>
      <c r="B18" s="18" t="s">
        <v>32</v>
      </c>
      <c r="C18" s="43">
        <v>51054.79</v>
      </c>
      <c r="D18" s="43">
        <v>28892.29</v>
      </c>
      <c r="E18" s="43">
        <v>613.3</v>
      </c>
      <c r="F18" s="43">
        <v>2705.52</v>
      </c>
      <c r="G18" s="91">
        <v>0</v>
      </c>
      <c r="H18" s="43">
        <v>85.91</v>
      </c>
      <c r="I18" s="43">
        <v>4230.589999999999</v>
      </c>
      <c r="J18" s="43">
        <v>9176.42</v>
      </c>
      <c r="K18" s="92">
        <f t="shared" si="2"/>
        <v>96758.82</v>
      </c>
      <c r="M18" s="2">
        <v>8647.61</v>
      </c>
      <c r="N18" s="1">
        <v>0</v>
      </c>
      <c r="O18" s="2">
        <f t="shared" si="0"/>
        <v>8647.61</v>
      </c>
      <c r="P18" s="2">
        <f t="shared" si="1"/>
        <v>4417.020000000001</v>
      </c>
    </row>
    <row r="19" spans="1:16" ht="12">
      <c r="A19" s="17" t="s">
        <v>35</v>
      </c>
      <c r="B19" s="18" t="s">
        <v>36</v>
      </c>
      <c r="C19" s="43">
        <v>176935.82</v>
      </c>
      <c r="D19" s="43">
        <v>101899.33</v>
      </c>
      <c r="E19" s="43">
        <v>504.78000000000003</v>
      </c>
      <c r="F19" s="45">
        <v>1362.29</v>
      </c>
      <c r="G19" s="91">
        <v>0</v>
      </c>
      <c r="H19" s="45">
        <v>301.44</v>
      </c>
      <c r="I19" s="43">
        <v>36149.80999999996</v>
      </c>
      <c r="J19" s="45">
        <v>32132.95</v>
      </c>
      <c r="K19" s="92">
        <f t="shared" si="2"/>
        <v>349286.42</v>
      </c>
      <c r="M19" s="2">
        <v>49540.15</v>
      </c>
      <c r="N19" s="1">
        <v>0</v>
      </c>
      <c r="O19" s="2">
        <f t="shared" si="0"/>
        <v>49540.15</v>
      </c>
      <c r="P19" s="2">
        <f t="shared" si="1"/>
        <v>13390.34000000004</v>
      </c>
    </row>
    <row r="20" spans="1:16" ht="12">
      <c r="A20" s="17" t="s">
        <v>37</v>
      </c>
      <c r="B20" s="18" t="s">
        <v>38</v>
      </c>
      <c r="C20" s="43">
        <v>210758.46</v>
      </c>
      <c r="D20" s="43">
        <v>115525.45</v>
      </c>
      <c r="E20" s="43">
        <v>2807.8899999999994</v>
      </c>
      <c r="F20" s="45">
        <v>5954.98</v>
      </c>
      <c r="G20" s="91">
        <v>0</v>
      </c>
      <c r="H20" s="45">
        <v>291.41</v>
      </c>
      <c r="I20" s="43">
        <v>27897.190000000002</v>
      </c>
      <c r="J20" s="45">
        <v>38006.99</v>
      </c>
      <c r="K20" s="92">
        <f t="shared" si="2"/>
        <v>401242.37</v>
      </c>
      <c r="M20" s="2">
        <v>79281.38</v>
      </c>
      <c r="N20" s="1">
        <v>0</v>
      </c>
      <c r="O20" s="2">
        <f t="shared" si="0"/>
        <v>79281.38</v>
      </c>
      <c r="P20" s="2">
        <f t="shared" si="1"/>
        <v>51384.19</v>
      </c>
    </row>
    <row r="21" spans="1:16" ht="12">
      <c r="A21" s="17" t="s">
        <v>39</v>
      </c>
      <c r="B21" s="18" t="s">
        <v>40</v>
      </c>
      <c r="C21" s="43">
        <v>1864232.25</v>
      </c>
      <c r="D21" s="43">
        <v>963285.62</v>
      </c>
      <c r="E21" s="43">
        <v>36707.930000000066</v>
      </c>
      <c r="F21" s="45">
        <f>66460.85+1513.34</f>
        <v>67974.19</v>
      </c>
      <c r="G21" s="45">
        <v>2300</v>
      </c>
      <c r="H21" s="45">
        <f>6044.38+2270</f>
        <v>8314.380000000001</v>
      </c>
      <c r="I21" s="43">
        <v>598006.3300000038</v>
      </c>
      <c r="J21" s="45">
        <v>1097078.81</v>
      </c>
      <c r="K21" s="92">
        <f t="shared" si="2"/>
        <v>4637899.5100000035</v>
      </c>
      <c r="L21" s="2">
        <v>2196.4</v>
      </c>
      <c r="M21" s="2">
        <v>1620523.09</v>
      </c>
      <c r="N21" s="1">
        <v>189862.82720000052</v>
      </c>
      <c r="O21" s="2">
        <f t="shared" si="0"/>
        <v>1810385.9172000005</v>
      </c>
      <c r="P21" s="2">
        <f t="shared" si="1"/>
        <v>1212379.5871999967</v>
      </c>
    </row>
    <row r="22" spans="1:16" ht="12">
      <c r="A22" s="17" t="s">
        <v>41</v>
      </c>
      <c r="B22" s="18" t="s">
        <v>42</v>
      </c>
      <c r="C22" s="43">
        <v>0</v>
      </c>
      <c r="D22" s="43">
        <v>0</v>
      </c>
      <c r="E22" s="43">
        <v>0</v>
      </c>
      <c r="F22" s="45">
        <v>0</v>
      </c>
      <c r="G22" s="45">
        <v>0</v>
      </c>
      <c r="H22" s="45">
        <v>0</v>
      </c>
      <c r="I22" s="43">
        <v>0</v>
      </c>
      <c r="J22" s="45">
        <v>0</v>
      </c>
      <c r="K22" s="92">
        <f t="shared" si="2"/>
        <v>0</v>
      </c>
      <c r="M22" s="2">
        <v>0</v>
      </c>
      <c r="N22" s="1">
        <v>0</v>
      </c>
      <c r="O22" s="2">
        <f t="shared" si="0"/>
        <v>0</v>
      </c>
      <c r="P22" s="2">
        <f t="shared" si="1"/>
        <v>0</v>
      </c>
    </row>
    <row r="23" spans="1:16" ht="12">
      <c r="A23" s="17" t="s">
        <v>43</v>
      </c>
      <c r="B23" s="18" t="s">
        <v>44</v>
      </c>
      <c r="C23" s="43">
        <v>106631.77</v>
      </c>
      <c r="D23" s="43">
        <v>54312.22</v>
      </c>
      <c r="E23" s="43">
        <v>5974.179999999993</v>
      </c>
      <c r="F23" s="45">
        <v>6953.94</v>
      </c>
      <c r="G23" s="45">
        <v>0</v>
      </c>
      <c r="H23" s="45">
        <v>1438.87</v>
      </c>
      <c r="I23" s="43">
        <v>13530.280000000002</v>
      </c>
      <c r="J23" s="45">
        <v>1624.4</v>
      </c>
      <c r="K23" s="92">
        <f t="shared" si="2"/>
        <v>190465.66</v>
      </c>
      <c r="M23" s="2">
        <v>10829.46</v>
      </c>
      <c r="N23" s="1">
        <v>0</v>
      </c>
      <c r="O23" s="2">
        <f t="shared" si="0"/>
        <v>10829.46</v>
      </c>
      <c r="P23" s="2">
        <f t="shared" si="1"/>
        <v>-2700.8200000000033</v>
      </c>
    </row>
    <row r="24" spans="1:16" ht="12">
      <c r="A24" s="17" t="s">
        <v>45</v>
      </c>
      <c r="B24" s="18" t="s">
        <v>46</v>
      </c>
      <c r="C24" s="43">
        <v>45583.53</v>
      </c>
      <c r="D24" s="43">
        <v>4428.53</v>
      </c>
      <c r="E24" s="43">
        <v>1914.9799999999993</v>
      </c>
      <c r="F24" s="45">
        <v>1789.6</v>
      </c>
      <c r="G24" s="45">
        <v>0</v>
      </c>
      <c r="H24" s="45">
        <v>0</v>
      </c>
      <c r="I24" s="43">
        <v>996.33</v>
      </c>
      <c r="J24" s="45">
        <v>0</v>
      </c>
      <c r="K24" s="92">
        <f t="shared" si="2"/>
        <v>54712.969999999994</v>
      </c>
      <c r="M24" s="2">
        <v>1192.5</v>
      </c>
      <c r="N24" s="1">
        <v>0</v>
      </c>
      <c r="O24" s="2">
        <f t="shared" si="0"/>
        <v>1192.5</v>
      </c>
      <c r="P24" s="2">
        <f t="shared" si="1"/>
        <v>196.16999999999996</v>
      </c>
    </row>
    <row r="25" spans="1:16" ht="12">
      <c r="A25" s="17" t="s">
        <v>47</v>
      </c>
      <c r="B25" s="18" t="s">
        <v>48</v>
      </c>
      <c r="C25" s="43">
        <v>49717.68</v>
      </c>
      <c r="D25" s="43">
        <v>4089.28</v>
      </c>
      <c r="E25" s="43">
        <v>3138.679999999997</v>
      </c>
      <c r="F25" s="45">
        <v>160.36</v>
      </c>
      <c r="G25" s="45">
        <v>0</v>
      </c>
      <c r="H25" s="45">
        <v>160.37</v>
      </c>
      <c r="I25" s="43">
        <v>3692.46</v>
      </c>
      <c r="J25" s="45">
        <v>1432.53</v>
      </c>
      <c r="K25" s="92">
        <f t="shared" si="2"/>
        <v>62391.36</v>
      </c>
      <c r="M25" s="2">
        <v>4303.97</v>
      </c>
      <c r="N25" s="1">
        <v>0</v>
      </c>
      <c r="O25" s="2">
        <f t="shared" si="0"/>
        <v>4303.97</v>
      </c>
      <c r="P25" s="2">
        <f t="shared" si="1"/>
        <v>611.5100000000002</v>
      </c>
    </row>
    <row r="26" spans="1:16" ht="12">
      <c r="A26" s="17" t="s">
        <v>49</v>
      </c>
      <c r="B26" s="18" t="s">
        <v>50</v>
      </c>
      <c r="C26" s="43">
        <v>23553.19</v>
      </c>
      <c r="D26" s="43">
        <v>3889.5</v>
      </c>
      <c r="E26" s="43">
        <v>236.02</v>
      </c>
      <c r="F26" s="45">
        <v>635.4</v>
      </c>
      <c r="G26" s="45">
        <v>0</v>
      </c>
      <c r="H26" s="45">
        <v>0</v>
      </c>
      <c r="I26" s="43">
        <v>2625.27</v>
      </c>
      <c r="J26" s="45">
        <v>4762.4</v>
      </c>
      <c r="K26" s="92">
        <f t="shared" si="2"/>
        <v>35701.78</v>
      </c>
      <c r="M26" s="2">
        <v>2642.41</v>
      </c>
      <c r="N26" s="1">
        <v>0</v>
      </c>
      <c r="O26" s="2">
        <f t="shared" si="0"/>
        <v>2642.41</v>
      </c>
      <c r="P26" s="2">
        <f t="shared" si="1"/>
        <v>17.139999999999873</v>
      </c>
    </row>
    <row r="27" spans="1:16" ht="12">
      <c r="A27" s="17" t="s">
        <v>51</v>
      </c>
      <c r="B27" s="18" t="s">
        <v>52</v>
      </c>
      <c r="C27" s="43">
        <v>30813.17</v>
      </c>
      <c r="D27" s="43">
        <v>5980.96</v>
      </c>
      <c r="E27" s="43">
        <v>372.6899999999999</v>
      </c>
      <c r="F27" s="43">
        <v>523.77</v>
      </c>
      <c r="G27" s="45">
        <v>0</v>
      </c>
      <c r="H27" s="43">
        <v>0</v>
      </c>
      <c r="I27" s="43">
        <v>6544.07</v>
      </c>
      <c r="J27" s="43">
        <v>5945.88</v>
      </c>
      <c r="K27" s="92">
        <f t="shared" si="2"/>
        <v>50180.53999999999</v>
      </c>
      <c r="M27" s="2">
        <v>13965.46</v>
      </c>
      <c r="N27" s="1">
        <v>0</v>
      </c>
      <c r="O27" s="2">
        <f t="shared" si="0"/>
        <v>13965.46</v>
      </c>
      <c r="P27" s="2">
        <f t="shared" si="1"/>
        <v>7421.389999999999</v>
      </c>
    </row>
    <row r="28" spans="1:16" ht="12">
      <c r="A28" s="17" t="s">
        <v>53</v>
      </c>
      <c r="B28" s="18" t="s">
        <v>54</v>
      </c>
      <c r="C28" s="43">
        <v>0</v>
      </c>
      <c r="D28" s="43">
        <v>0</v>
      </c>
      <c r="E28" s="43">
        <v>0</v>
      </c>
      <c r="F28" s="45">
        <v>0</v>
      </c>
      <c r="G28" s="45">
        <v>0</v>
      </c>
      <c r="H28" s="45">
        <v>0</v>
      </c>
      <c r="I28" s="43">
        <v>0</v>
      </c>
      <c r="J28" s="45">
        <v>0</v>
      </c>
      <c r="K28" s="92">
        <f t="shared" si="2"/>
        <v>0</v>
      </c>
      <c r="M28" s="2">
        <v>0</v>
      </c>
      <c r="N28" s="1">
        <v>0</v>
      </c>
      <c r="O28" s="2">
        <f t="shared" si="0"/>
        <v>0</v>
      </c>
      <c r="P28" s="2">
        <f t="shared" si="1"/>
        <v>0</v>
      </c>
    </row>
    <row r="29" spans="1:16" ht="12">
      <c r="A29" s="17" t="s">
        <v>55</v>
      </c>
      <c r="B29" s="18" t="s">
        <v>56</v>
      </c>
      <c r="C29" s="43">
        <v>136658.41</v>
      </c>
      <c r="D29" s="43">
        <v>18033.28</v>
      </c>
      <c r="E29" s="43">
        <v>6759.24999999999</v>
      </c>
      <c r="F29" s="45">
        <v>4215.71</v>
      </c>
      <c r="G29" s="45">
        <v>0</v>
      </c>
      <c r="H29" s="45">
        <v>1010.39</v>
      </c>
      <c r="I29" s="43">
        <v>16874.129999999997</v>
      </c>
      <c r="J29" s="45">
        <v>12229.4</v>
      </c>
      <c r="K29" s="92">
        <f t="shared" si="2"/>
        <v>195780.57</v>
      </c>
      <c r="M29" s="2">
        <v>65141.83</v>
      </c>
      <c r="N29" s="1">
        <v>0</v>
      </c>
      <c r="O29" s="2">
        <f t="shared" si="0"/>
        <v>65141.83</v>
      </c>
      <c r="P29" s="2">
        <f t="shared" si="1"/>
        <v>48267.700000000004</v>
      </c>
    </row>
    <row r="30" spans="1:16" ht="12">
      <c r="A30" s="17" t="s">
        <v>57</v>
      </c>
      <c r="B30" s="18" t="s">
        <v>58</v>
      </c>
      <c r="C30" s="43">
        <v>210039.95</v>
      </c>
      <c r="D30" s="43">
        <v>123545.78</v>
      </c>
      <c r="E30" s="43">
        <v>7211.019999999991</v>
      </c>
      <c r="F30" s="45">
        <v>7218.53</v>
      </c>
      <c r="G30" s="45">
        <v>0</v>
      </c>
      <c r="H30" s="45">
        <v>637.56</v>
      </c>
      <c r="I30" s="43">
        <v>35125</v>
      </c>
      <c r="J30" s="45">
        <v>48643.33</v>
      </c>
      <c r="K30" s="92">
        <f t="shared" si="2"/>
        <v>432421.17000000004</v>
      </c>
      <c r="M30" s="2">
        <v>85235.42</v>
      </c>
      <c r="N30" s="1">
        <v>0</v>
      </c>
      <c r="O30" s="2">
        <f t="shared" si="0"/>
        <v>85235.42</v>
      </c>
      <c r="P30" s="2">
        <f t="shared" si="1"/>
        <v>50110.42</v>
      </c>
    </row>
    <row r="31" spans="1:16" ht="12">
      <c r="A31" s="17" t="s">
        <v>61</v>
      </c>
      <c r="B31" s="18" t="s">
        <v>62</v>
      </c>
      <c r="C31" s="43">
        <v>109857.9</v>
      </c>
      <c r="D31" s="43">
        <v>59748.06</v>
      </c>
      <c r="E31" s="43">
        <v>4300.959999999998</v>
      </c>
      <c r="F31" s="45">
        <v>5096.17</v>
      </c>
      <c r="G31" s="45">
        <v>0</v>
      </c>
      <c r="H31" s="45">
        <v>163.23</v>
      </c>
      <c r="I31" s="43">
        <v>7190.449999999998</v>
      </c>
      <c r="J31" s="45">
        <v>1115.35</v>
      </c>
      <c r="K31" s="92">
        <f t="shared" si="2"/>
        <v>187472.12</v>
      </c>
      <c r="M31" s="2">
        <v>12139.4</v>
      </c>
      <c r="N31" s="1">
        <v>0</v>
      </c>
      <c r="O31" s="2">
        <f t="shared" si="0"/>
        <v>12139.4</v>
      </c>
      <c r="P31" s="2">
        <f t="shared" si="1"/>
        <v>4948.950000000002</v>
      </c>
    </row>
    <row r="32" spans="1:16" ht="12">
      <c r="A32" s="17" t="s">
        <v>63</v>
      </c>
      <c r="B32" s="18" t="s">
        <v>64</v>
      </c>
      <c r="C32" s="43">
        <v>53266.13</v>
      </c>
      <c r="D32" s="43">
        <v>29104.96</v>
      </c>
      <c r="E32" s="43">
        <v>4823.239999999993</v>
      </c>
      <c r="F32" s="45">
        <v>1961.34</v>
      </c>
      <c r="G32" s="45">
        <v>0</v>
      </c>
      <c r="H32" s="45">
        <v>933.3</v>
      </c>
      <c r="I32" s="43">
        <v>4976.139999999999</v>
      </c>
      <c r="J32" s="45">
        <v>437.01</v>
      </c>
      <c r="K32" s="92">
        <f t="shared" si="2"/>
        <v>95502.12</v>
      </c>
      <c r="M32" s="2">
        <v>4158.81</v>
      </c>
      <c r="N32" s="1">
        <v>0</v>
      </c>
      <c r="O32" s="2">
        <f t="shared" si="0"/>
        <v>4158.81</v>
      </c>
      <c r="P32" s="2">
        <f t="shared" si="1"/>
        <v>-817.329999999999</v>
      </c>
    </row>
    <row r="33" spans="1:16" ht="12">
      <c r="A33" s="17" t="s">
        <v>65</v>
      </c>
      <c r="B33" s="18" t="s">
        <v>66</v>
      </c>
      <c r="C33" s="43">
        <v>482886.53</v>
      </c>
      <c r="D33" s="43">
        <v>252600.03</v>
      </c>
      <c r="E33" s="43">
        <v>12090.839999999982</v>
      </c>
      <c r="F33" s="45">
        <v>18800.24</v>
      </c>
      <c r="G33" s="45">
        <v>0</v>
      </c>
      <c r="H33" s="45">
        <v>1502.51</v>
      </c>
      <c r="I33" s="43">
        <v>305966.23000000115</v>
      </c>
      <c r="J33" s="45">
        <v>543220.6099999993</v>
      </c>
      <c r="K33" s="92">
        <f t="shared" si="2"/>
        <v>1617066.9900000005</v>
      </c>
      <c r="M33" s="2">
        <v>680105.410000002</v>
      </c>
      <c r="N33" s="1">
        <v>110844.23739999988</v>
      </c>
      <c r="O33" s="2">
        <f t="shared" si="0"/>
        <v>790949.6474000019</v>
      </c>
      <c r="P33" s="2">
        <f t="shared" si="1"/>
        <v>484983.41740000073</v>
      </c>
    </row>
    <row r="34" spans="1:16" ht="12">
      <c r="A34" s="17" t="s">
        <v>67</v>
      </c>
      <c r="B34" s="18" t="s">
        <v>68</v>
      </c>
      <c r="C34" s="43">
        <v>13674.93</v>
      </c>
      <c r="D34" s="43">
        <v>4253.06</v>
      </c>
      <c r="E34" s="43">
        <v>69.23</v>
      </c>
      <c r="F34" s="45">
        <v>0</v>
      </c>
      <c r="G34" s="45">
        <v>0</v>
      </c>
      <c r="H34" s="45">
        <v>0</v>
      </c>
      <c r="I34" s="43">
        <v>265.26</v>
      </c>
      <c r="J34" s="45">
        <v>0</v>
      </c>
      <c r="K34" s="92">
        <f t="shared" si="2"/>
        <v>18262.48</v>
      </c>
      <c r="M34" s="2">
        <v>563.96</v>
      </c>
      <c r="N34" s="1">
        <v>0</v>
      </c>
      <c r="O34" s="2">
        <f t="shared" si="0"/>
        <v>563.96</v>
      </c>
      <c r="P34" s="2">
        <f t="shared" si="1"/>
        <v>298.70000000000005</v>
      </c>
    </row>
    <row r="35" spans="1:16" ht="12">
      <c r="A35" s="17" t="s">
        <v>69</v>
      </c>
      <c r="B35" s="18" t="s">
        <v>70</v>
      </c>
      <c r="C35" s="43">
        <v>85804.26</v>
      </c>
      <c r="D35" s="43">
        <v>57634.72</v>
      </c>
      <c r="E35" s="43">
        <v>1705.6699999999996</v>
      </c>
      <c r="F35" s="45">
        <v>2010.71</v>
      </c>
      <c r="G35" s="45">
        <v>0</v>
      </c>
      <c r="H35" s="45">
        <v>0</v>
      </c>
      <c r="I35" s="43">
        <v>7779.820000000001</v>
      </c>
      <c r="J35" s="45">
        <v>24879.81</v>
      </c>
      <c r="K35" s="92">
        <f t="shared" si="2"/>
        <v>179814.99</v>
      </c>
      <c r="M35" s="2">
        <v>35325.74</v>
      </c>
      <c r="N35" s="1">
        <v>0</v>
      </c>
      <c r="O35" s="2">
        <f t="shared" si="0"/>
        <v>35325.74</v>
      </c>
      <c r="P35" s="2">
        <f t="shared" si="1"/>
        <v>27545.92</v>
      </c>
    </row>
    <row r="36" spans="1:16" ht="12">
      <c r="A36" s="17" t="s">
        <v>71</v>
      </c>
      <c r="B36" s="18" t="s">
        <v>72</v>
      </c>
      <c r="C36" s="43">
        <v>243013.8</v>
      </c>
      <c r="D36" s="43">
        <v>132700.76</v>
      </c>
      <c r="E36" s="43">
        <v>12825.749999999976</v>
      </c>
      <c r="F36" s="45">
        <v>3303.43</v>
      </c>
      <c r="G36" s="45">
        <v>0</v>
      </c>
      <c r="H36" s="45">
        <v>797.88</v>
      </c>
      <c r="I36" s="43">
        <v>9690.380000000003</v>
      </c>
      <c r="J36" s="45">
        <v>9697.01</v>
      </c>
      <c r="K36" s="92">
        <f t="shared" si="2"/>
        <v>412029.00999999995</v>
      </c>
      <c r="M36" s="2">
        <v>22987</v>
      </c>
      <c r="N36" s="1">
        <v>0</v>
      </c>
      <c r="O36" s="2">
        <f t="shared" si="0"/>
        <v>22987</v>
      </c>
      <c r="P36" s="2">
        <f t="shared" si="1"/>
        <v>13296.619999999997</v>
      </c>
    </row>
    <row r="37" spans="1:16" ht="12">
      <c r="A37" s="17" t="s">
        <v>73</v>
      </c>
      <c r="B37" s="18" t="s">
        <v>74</v>
      </c>
      <c r="C37" s="43">
        <v>91775.85</v>
      </c>
      <c r="D37" s="43">
        <v>48870.97</v>
      </c>
      <c r="E37" s="43">
        <v>2355.659999999999</v>
      </c>
      <c r="F37" s="45">
        <v>4384.56</v>
      </c>
      <c r="G37" s="45">
        <v>0</v>
      </c>
      <c r="H37" s="45">
        <v>461.83</v>
      </c>
      <c r="I37" s="43">
        <v>13089.689999999995</v>
      </c>
      <c r="J37" s="45">
        <v>23065.33</v>
      </c>
      <c r="K37" s="92">
        <f t="shared" si="2"/>
        <v>184003.88999999998</v>
      </c>
      <c r="M37" s="2">
        <v>38824.76</v>
      </c>
      <c r="N37" s="1">
        <v>0</v>
      </c>
      <c r="O37" s="2">
        <f aca="true" t="shared" si="3" ref="O37:O68">M37+N37</f>
        <v>38824.76</v>
      </c>
      <c r="P37" s="2">
        <f aca="true" t="shared" si="4" ref="P37:P68">O37-I37</f>
        <v>25735.070000000007</v>
      </c>
    </row>
    <row r="38" spans="1:16" ht="12">
      <c r="A38" s="17" t="s">
        <v>75</v>
      </c>
      <c r="B38" s="18" t="s">
        <v>76</v>
      </c>
      <c r="C38" s="43">
        <v>62152.36</v>
      </c>
      <c r="D38" s="43">
        <v>32587.24</v>
      </c>
      <c r="E38" s="43">
        <v>2966.690000000001</v>
      </c>
      <c r="F38" s="45">
        <v>1224.27</v>
      </c>
      <c r="G38" s="45">
        <v>0</v>
      </c>
      <c r="H38" s="45">
        <v>160.37</v>
      </c>
      <c r="I38" s="43">
        <v>2726.470000000001</v>
      </c>
      <c r="J38" s="45">
        <v>0</v>
      </c>
      <c r="K38" s="92">
        <f t="shared" si="2"/>
        <v>101817.40000000001</v>
      </c>
      <c r="M38" s="2">
        <v>1706.19</v>
      </c>
      <c r="N38" s="1">
        <v>0</v>
      </c>
      <c r="O38" s="2">
        <f t="shared" si="3"/>
        <v>1706.19</v>
      </c>
      <c r="P38" s="2">
        <f t="shared" si="4"/>
        <v>-1020.2800000000011</v>
      </c>
    </row>
    <row r="39" spans="1:16" ht="12">
      <c r="A39" s="17" t="s">
        <v>77</v>
      </c>
      <c r="B39" s="18" t="s">
        <v>78</v>
      </c>
      <c r="C39" s="43">
        <v>98403.08</v>
      </c>
      <c r="D39" s="43">
        <v>56623.98</v>
      </c>
      <c r="E39" s="43">
        <v>3084.329999999999</v>
      </c>
      <c r="F39" s="45">
        <v>4424.11</v>
      </c>
      <c r="G39" s="45">
        <v>0</v>
      </c>
      <c r="H39" s="45">
        <v>471.47</v>
      </c>
      <c r="I39" s="43">
        <v>14026.029999999993</v>
      </c>
      <c r="J39" s="45">
        <v>6041.24</v>
      </c>
      <c r="K39" s="92">
        <f t="shared" si="2"/>
        <v>183074.24000000002</v>
      </c>
      <c r="M39" s="2">
        <v>40669</v>
      </c>
      <c r="N39" s="1">
        <v>0</v>
      </c>
      <c r="O39" s="2">
        <f t="shared" si="3"/>
        <v>40669</v>
      </c>
      <c r="P39" s="2">
        <f t="shared" si="4"/>
        <v>26642.97000000001</v>
      </c>
    </row>
    <row r="40" spans="1:16" ht="12">
      <c r="A40" s="17" t="s">
        <v>79</v>
      </c>
      <c r="B40" s="18" t="s">
        <v>80</v>
      </c>
      <c r="C40" s="43">
        <v>40770.23</v>
      </c>
      <c r="D40" s="43">
        <v>20324.3</v>
      </c>
      <c r="E40" s="43">
        <v>2703.25</v>
      </c>
      <c r="F40" s="45">
        <v>1792.75</v>
      </c>
      <c r="G40" s="45">
        <v>0</v>
      </c>
      <c r="H40" s="45">
        <v>412.37</v>
      </c>
      <c r="I40" s="43">
        <v>2410.2300000000005</v>
      </c>
      <c r="J40" s="45">
        <v>1071.18</v>
      </c>
      <c r="K40" s="92">
        <f t="shared" si="2"/>
        <v>69484.31000000001</v>
      </c>
      <c r="M40" s="2">
        <v>1904.67</v>
      </c>
      <c r="N40" s="1">
        <v>0</v>
      </c>
      <c r="O40" s="2">
        <f t="shared" si="3"/>
        <v>1904.67</v>
      </c>
      <c r="P40" s="2">
        <f t="shared" si="4"/>
        <v>-505.5600000000004</v>
      </c>
    </row>
    <row r="41" spans="1:16" ht="12">
      <c r="A41" s="17" t="s">
        <v>83</v>
      </c>
      <c r="B41" s="18" t="s">
        <v>84</v>
      </c>
      <c r="C41" s="43">
        <v>21972.68</v>
      </c>
      <c r="D41" s="43">
        <v>11402.87</v>
      </c>
      <c r="E41" s="43">
        <v>1091.2399999999998</v>
      </c>
      <c r="F41" s="45">
        <v>1770.74</v>
      </c>
      <c r="G41" s="45">
        <v>0</v>
      </c>
      <c r="H41" s="45">
        <v>0</v>
      </c>
      <c r="I41" s="43">
        <v>1403.43</v>
      </c>
      <c r="J41" s="45">
        <v>0</v>
      </c>
      <c r="K41" s="92">
        <f t="shared" si="2"/>
        <v>37640.96</v>
      </c>
      <c r="M41" s="2">
        <v>459.02</v>
      </c>
      <c r="N41" s="1">
        <v>0</v>
      </c>
      <c r="O41" s="2">
        <f t="shared" si="3"/>
        <v>459.02</v>
      </c>
      <c r="P41" s="2">
        <f t="shared" si="4"/>
        <v>-944.4100000000001</v>
      </c>
    </row>
    <row r="42" spans="1:16" ht="12">
      <c r="A42" s="17" t="s">
        <v>85</v>
      </c>
      <c r="B42" s="18" t="s">
        <v>86</v>
      </c>
      <c r="C42" s="43">
        <v>8033.64</v>
      </c>
      <c r="D42" s="43">
        <v>4152.38</v>
      </c>
      <c r="E42" s="43">
        <v>0</v>
      </c>
      <c r="F42" s="45">
        <v>0</v>
      </c>
      <c r="G42" s="45">
        <v>0</v>
      </c>
      <c r="H42" s="45">
        <v>0</v>
      </c>
      <c r="I42" s="43">
        <v>0</v>
      </c>
      <c r="J42" s="45">
        <v>0</v>
      </c>
      <c r="K42" s="92">
        <f t="shared" si="2"/>
        <v>12186.02</v>
      </c>
      <c r="M42" s="2">
        <v>619.83</v>
      </c>
      <c r="N42" s="1">
        <v>0</v>
      </c>
      <c r="O42" s="2">
        <f t="shared" si="3"/>
        <v>619.83</v>
      </c>
      <c r="P42" s="2">
        <f t="shared" si="4"/>
        <v>619.83</v>
      </c>
    </row>
    <row r="43" spans="1:16" ht="12">
      <c r="A43" s="17" t="s">
        <v>87</v>
      </c>
      <c r="B43" s="18" t="s">
        <v>88</v>
      </c>
      <c r="C43" s="43">
        <v>5006.46</v>
      </c>
      <c r="D43" s="43">
        <v>3788.12</v>
      </c>
      <c r="E43" s="43">
        <v>95.26</v>
      </c>
      <c r="F43" s="45">
        <v>0</v>
      </c>
      <c r="G43" s="45">
        <v>0</v>
      </c>
      <c r="H43" s="45">
        <v>0</v>
      </c>
      <c r="I43" s="43">
        <v>709.81</v>
      </c>
      <c r="J43" s="45">
        <v>0</v>
      </c>
      <c r="K43" s="92">
        <f t="shared" si="2"/>
        <v>9599.650000000001</v>
      </c>
      <c r="M43" s="2">
        <v>150.82</v>
      </c>
      <c r="N43" s="1">
        <v>0</v>
      </c>
      <c r="O43" s="2">
        <f t="shared" si="3"/>
        <v>150.82</v>
      </c>
      <c r="P43" s="2">
        <f t="shared" si="4"/>
        <v>-558.99</v>
      </c>
    </row>
    <row r="44" spans="1:16" ht="12">
      <c r="A44" s="17" t="s">
        <v>89</v>
      </c>
      <c r="B44" s="18" t="s">
        <v>90</v>
      </c>
      <c r="C44" s="43">
        <v>0</v>
      </c>
      <c r="D44" s="43">
        <v>0</v>
      </c>
      <c r="E44" s="43">
        <v>0</v>
      </c>
      <c r="F44" s="45">
        <v>0</v>
      </c>
      <c r="G44" s="45">
        <v>0</v>
      </c>
      <c r="H44" s="45">
        <v>0</v>
      </c>
      <c r="I44" s="43">
        <v>0</v>
      </c>
      <c r="J44" s="45">
        <v>0</v>
      </c>
      <c r="K44" s="92">
        <f t="shared" si="2"/>
        <v>0</v>
      </c>
      <c r="M44" s="2">
        <v>0</v>
      </c>
      <c r="N44" s="1">
        <v>26600.11769999999</v>
      </c>
      <c r="O44" s="2">
        <f t="shared" si="3"/>
        <v>26600.11769999999</v>
      </c>
      <c r="P44" s="2">
        <f t="shared" si="4"/>
        <v>26600.11769999999</v>
      </c>
    </row>
    <row r="45" spans="1:16" ht="12">
      <c r="A45" s="17" t="s">
        <v>91</v>
      </c>
      <c r="B45" s="18" t="s">
        <v>92</v>
      </c>
      <c r="C45" s="43">
        <v>381926.73</v>
      </c>
      <c r="D45" s="43">
        <v>192779.39</v>
      </c>
      <c r="E45" s="43">
        <v>10183.749999999978</v>
      </c>
      <c r="F45" s="45">
        <v>11856.86</v>
      </c>
      <c r="G45" s="45">
        <v>0</v>
      </c>
      <c r="H45" s="45">
        <v>557.38</v>
      </c>
      <c r="I45" s="43">
        <v>36941.11999999998</v>
      </c>
      <c r="J45" s="45">
        <v>48734.48</v>
      </c>
      <c r="K45" s="92">
        <f t="shared" si="2"/>
        <v>682979.71</v>
      </c>
      <c r="M45" s="2">
        <v>72742.59</v>
      </c>
      <c r="N45" s="1">
        <v>0</v>
      </c>
      <c r="O45" s="2">
        <f t="shared" si="3"/>
        <v>72742.59</v>
      </c>
      <c r="P45" s="2">
        <f t="shared" si="4"/>
        <v>35801.470000000016</v>
      </c>
    </row>
    <row r="46" spans="1:16" ht="12">
      <c r="A46" s="17" t="s">
        <v>93</v>
      </c>
      <c r="B46" s="18" t="s">
        <v>94</v>
      </c>
      <c r="C46" s="43">
        <v>311930.39</v>
      </c>
      <c r="D46" s="43">
        <v>197284.33</v>
      </c>
      <c r="E46" s="43">
        <v>9840.750000000007</v>
      </c>
      <c r="F46" s="45">
        <v>24618.58</v>
      </c>
      <c r="G46" s="45">
        <v>0</v>
      </c>
      <c r="H46" s="45">
        <v>793.11</v>
      </c>
      <c r="I46" s="43">
        <v>139858.64000000004</v>
      </c>
      <c r="J46" s="45">
        <v>196078.78</v>
      </c>
      <c r="K46" s="92">
        <f t="shared" si="2"/>
        <v>880404.5800000001</v>
      </c>
      <c r="M46" s="2">
        <v>225428.21</v>
      </c>
      <c r="N46" s="1">
        <v>32207.44549999998</v>
      </c>
      <c r="O46" s="2">
        <f t="shared" si="3"/>
        <v>257635.65549999996</v>
      </c>
      <c r="P46" s="2">
        <f t="shared" si="4"/>
        <v>117777.01549999992</v>
      </c>
    </row>
    <row r="47" spans="1:16" ht="12">
      <c r="A47" s="17" t="s">
        <v>95</v>
      </c>
      <c r="B47" s="18" t="s">
        <v>96</v>
      </c>
      <c r="C47" s="44">
        <v>15110.72</v>
      </c>
      <c r="D47" s="44">
        <v>7254.72</v>
      </c>
      <c r="E47" s="43">
        <v>21.84</v>
      </c>
      <c r="F47" s="45">
        <v>0</v>
      </c>
      <c r="G47" s="45">
        <v>0</v>
      </c>
      <c r="H47" s="45">
        <v>0</v>
      </c>
      <c r="I47" s="43">
        <v>227.96999999999997</v>
      </c>
      <c r="J47" s="45">
        <v>0</v>
      </c>
      <c r="K47" s="92">
        <f t="shared" si="2"/>
        <v>22615.25</v>
      </c>
      <c r="M47" s="2">
        <v>90.26</v>
      </c>
      <c r="N47" s="1">
        <v>0</v>
      </c>
      <c r="O47" s="2">
        <f t="shared" si="3"/>
        <v>90.26</v>
      </c>
      <c r="P47" s="2">
        <f t="shared" si="4"/>
        <v>-137.70999999999998</v>
      </c>
    </row>
    <row r="48" spans="1:16" ht="12">
      <c r="A48" s="17" t="s">
        <v>97</v>
      </c>
      <c r="B48" s="18" t="s">
        <v>98</v>
      </c>
      <c r="C48" s="44">
        <v>228949.39</v>
      </c>
      <c r="D48" s="44">
        <v>147474.08</v>
      </c>
      <c r="E48" s="43">
        <v>4209.440000000003</v>
      </c>
      <c r="F48" s="45">
        <v>12236.98</v>
      </c>
      <c r="G48" s="45">
        <v>0</v>
      </c>
      <c r="H48" s="45">
        <v>429.55</v>
      </c>
      <c r="I48" s="43">
        <v>44704.73000000006</v>
      </c>
      <c r="J48" s="45">
        <v>117640.34</v>
      </c>
      <c r="K48" s="92">
        <f t="shared" si="2"/>
        <v>555644.51</v>
      </c>
      <c r="M48" s="2">
        <v>285025.26</v>
      </c>
      <c r="N48" s="1">
        <v>0</v>
      </c>
      <c r="O48" s="2">
        <f t="shared" si="3"/>
        <v>285025.26</v>
      </c>
      <c r="P48" s="2">
        <f t="shared" si="4"/>
        <v>240320.52999999994</v>
      </c>
    </row>
    <row r="49" spans="1:16" ht="12">
      <c r="A49" s="17" t="s">
        <v>99</v>
      </c>
      <c r="B49" s="18" t="s">
        <v>100</v>
      </c>
      <c r="C49" s="44">
        <v>60247.61</v>
      </c>
      <c r="D49" s="44">
        <v>28884.31</v>
      </c>
      <c r="E49" s="43">
        <v>1394.86</v>
      </c>
      <c r="F49" s="45">
        <v>2376.39</v>
      </c>
      <c r="G49" s="45">
        <v>0</v>
      </c>
      <c r="H49" s="45">
        <v>0</v>
      </c>
      <c r="I49" s="43">
        <v>13188.159999999998</v>
      </c>
      <c r="J49" s="45">
        <v>25946.17</v>
      </c>
      <c r="K49" s="92">
        <f t="shared" si="2"/>
        <v>132037.5</v>
      </c>
      <c r="M49" s="2">
        <v>42368.71</v>
      </c>
      <c r="N49" s="1">
        <v>0</v>
      </c>
      <c r="O49" s="2">
        <f t="shared" si="3"/>
        <v>42368.71</v>
      </c>
      <c r="P49" s="2">
        <f t="shared" si="4"/>
        <v>29180.550000000003</v>
      </c>
    </row>
    <row r="50" spans="1:16" ht="12">
      <c r="A50" s="17" t="s">
        <v>101</v>
      </c>
      <c r="B50" s="18" t="s">
        <v>102</v>
      </c>
      <c r="C50" s="44">
        <v>28015.83</v>
      </c>
      <c r="D50" s="44">
        <v>14521.43</v>
      </c>
      <c r="E50" s="43">
        <v>505.89</v>
      </c>
      <c r="F50" s="45">
        <v>333.52</v>
      </c>
      <c r="G50" s="45">
        <v>0</v>
      </c>
      <c r="H50" s="45">
        <v>0</v>
      </c>
      <c r="I50" s="43">
        <v>2467.55</v>
      </c>
      <c r="J50" s="45">
        <v>543.27</v>
      </c>
      <c r="K50" s="92">
        <f t="shared" si="2"/>
        <v>46387.490000000005</v>
      </c>
      <c r="M50" s="2">
        <v>1098.32</v>
      </c>
      <c r="N50" s="1">
        <v>0</v>
      </c>
      <c r="O50" s="2">
        <f t="shared" si="3"/>
        <v>1098.32</v>
      </c>
      <c r="P50" s="2">
        <f t="shared" si="4"/>
        <v>-1369.2300000000002</v>
      </c>
    </row>
    <row r="51" spans="1:16" ht="12">
      <c r="A51" s="21" t="s">
        <v>103</v>
      </c>
      <c r="B51" s="22" t="s">
        <v>104</v>
      </c>
      <c r="C51" s="44">
        <v>27794.98</v>
      </c>
      <c r="D51" s="44">
        <v>14788.92</v>
      </c>
      <c r="E51" s="43">
        <v>2267.2799999999993</v>
      </c>
      <c r="F51" s="45">
        <v>400.91</v>
      </c>
      <c r="G51" s="45">
        <v>0</v>
      </c>
      <c r="H51" s="45">
        <v>160.37</v>
      </c>
      <c r="I51" s="43">
        <v>1754.99</v>
      </c>
      <c r="J51" s="45">
        <v>0</v>
      </c>
      <c r="K51" s="92">
        <f t="shared" si="2"/>
        <v>47167.45</v>
      </c>
      <c r="M51" s="2">
        <v>1126.35</v>
      </c>
      <c r="N51" s="1">
        <v>0</v>
      </c>
      <c r="O51" s="2">
        <f t="shared" si="3"/>
        <v>1126.35</v>
      </c>
      <c r="P51" s="2">
        <f t="shared" si="4"/>
        <v>-628.6400000000001</v>
      </c>
    </row>
    <row r="52" spans="1:16" ht="12">
      <c r="A52" s="21" t="s">
        <v>105</v>
      </c>
      <c r="B52" s="22" t="s">
        <v>106</v>
      </c>
      <c r="C52" s="44">
        <v>4226.11</v>
      </c>
      <c r="D52" s="44">
        <v>2213.64</v>
      </c>
      <c r="E52" s="43">
        <v>408.14000000000004</v>
      </c>
      <c r="F52" s="45">
        <v>0</v>
      </c>
      <c r="G52" s="45">
        <v>0</v>
      </c>
      <c r="H52" s="45">
        <v>0</v>
      </c>
      <c r="I52" s="43">
        <v>0</v>
      </c>
      <c r="J52" s="45">
        <v>0</v>
      </c>
      <c r="K52" s="92">
        <f t="shared" si="2"/>
        <v>6847.889999999999</v>
      </c>
      <c r="M52" s="2">
        <v>100.62</v>
      </c>
      <c r="N52" s="1">
        <v>0</v>
      </c>
      <c r="O52" s="2">
        <f t="shared" si="3"/>
        <v>100.62</v>
      </c>
      <c r="P52" s="2">
        <f t="shared" si="4"/>
        <v>100.62</v>
      </c>
    </row>
    <row r="53" spans="1:16" ht="12">
      <c r="A53" s="21" t="s">
        <v>107</v>
      </c>
      <c r="B53" s="22" t="s">
        <v>108</v>
      </c>
      <c r="C53" s="44">
        <v>10369.59</v>
      </c>
      <c r="D53" s="44">
        <v>4636.59</v>
      </c>
      <c r="E53" s="43">
        <v>644.92</v>
      </c>
      <c r="F53" s="43">
        <v>0</v>
      </c>
      <c r="G53" s="45">
        <v>0</v>
      </c>
      <c r="H53" s="43">
        <v>0</v>
      </c>
      <c r="I53" s="43">
        <v>440.05000000000007</v>
      </c>
      <c r="J53" s="43">
        <v>0</v>
      </c>
      <c r="K53" s="92">
        <f t="shared" si="2"/>
        <v>16091.15</v>
      </c>
      <c r="M53" s="2">
        <v>1559.11</v>
      </c>
      <c r="N53" s="1">
        <v>0</v>
      </c>
      <c r="O53" s="2">
        <f t="shared" si="3"/>
        <v>1559.11</v>
      </c>
      <c r="P53" s="2">
        <f t="shared" si="4"/>
        <v>1119.06</v>
      </c>
    </row>
    <row r="54" spans="1:16" ht="12">
      <c r="A54" s="21" t="s">
        <v>109</v>
      </c>
      <c r="B54" s="22" t="s">
        <v>110</v>
      </c>
      <c r="C54" s="44">
        <v>47810.96</v>
      </c>
      <c r="D54" s="44">
        <v>26297.95</v>
      </c>
      <c r="E54" s="43">
        <v>3053.6400000000017</v>
      </c>
      <c r="F54" s="45">
        <v>2668.13</v>
      </c>
      <c r="G54" s="45">
        <v>0</v>
      </c>
      <c r="H54" s="45">
        <v>547.73</v>
      </c>
      <c r="I54" s="43">
        <v>1743.0300000000007</v>
      </c>
      <c r="J54" s="45">
        <v>0</v>
      </c>
      <c r="K54" s="92">
        <f t="shared" si="2"/>
        <v>82121.44</v>
      </c>
      <c r="M54" s="2">
        <v>1791.02</v>
      </c>
      <c r="N54" s="1">
        <v>0</v>
      </c>
      <c r="O54" s="2">
        <f t="shared" si="3"/>
        <v>1791.02</v>
      </c>
      <c r="P54" s="2">
        <f t="shared" si="4"/>
        <v>47.98999999999933</v>
      </c>
    </row>
    <row r="55" spans="1:16" ht="12">
      <c r="A55" s="21" t="s">
        <v>111</v>
      </c>
      <c r="B55" s="22" t="s">
        <v>112</v>
      </c>
      <c r="C55" s="44">
        <v>60470.26</v>
      </c>
      <c r="D55" s="44">
        <v>43431.33</v>
      </c>
      <c r="E55" s="43">
        <v>84.07</v>
      </c>
      <c r="F55" s="45">
        <v>311.1</v>
      </c>
      <c r="G55" s="45">
        <v>0</v>
      </c>
      <c r="H55" s="45">
        <v>0</v>
      </c>
      <c r="I55" s="43">
        <v>0</v>
      </c>
      <c r="J55" s="45">
        <v>1039.35</v>
      </c>
      <c r="K55" s="92">
        <f t="shared" si="2"/>
        <v>105336.11</v>
      </c>
      <c r="M55" s="2">
        <v>9542.71</v>
      </c>
      <c r="N55" s="1">
        <v>0</v>
      </c>
      <c r="O55" s="2">
        <f t="shared" si="3"/>
        <v>9542.71</v>
      </c>
      <c r="P55" s="2">
        <f t="shared" si="4"/>
        <v>9542.71</v>
      </c>
    </row>
    <row r="56" spans="1:16" ht="12">
      <c r="A56" s="23" t="s">
        <v>113</v>
      </c>
      <c r="B56" s="24" t="s">
        <v>114</v>
      </c>
      <c r="C56" s="44">
        <v>18335.09</v>
      </c>
      <c r="D56" s="44">
        <v>9700.68</v>
      </c>
      <c r="E56" s="43">
        <v>2084.8699999999985</v>
      </c>
      <c r="F56" s="45">
        <v>461.82</v>
      </c>
      <c r="G56" s="45">
        <v>0</v>
      </c>
      <c r="H56" s="45">
        <v>0</v>
      </c>
      <c r="I56" s="43">
        <v>829.6800000000001</v>
      </c>
      <c r="J56" s="45">
        <v>0</v>
      </c>
      <c r="K56" s="92">
        <f t="shared" si="2"/>
        <v>31412.14</v>
      </c>
      <c r="M56" s="2">
        <v>393.06</v>
      </c>
      <c r="N56" s="1">
        <v>0</v>
      </c>
      <c r="O56" s="2">
        <f t="shared" si="3"/>
        <v>393.06</v>
      </c>
      <c r="P56" s="2">
        <f t="shared" si="4"/>
        <v>-436.62000000000006</v>
      </c>
    </row>
    <row r="57" spans="1:16" ht="12">
      <c r="A57" s="23" t="s">
        <v>115</v>
      </c>
      <c r="B57" s="25" t="s">
        <v>116</v>
      </c>
      <c r="C57" s="44">
        <v>30497.75</v>
      </c>
      <c r="D57" s="44">
        <v>18083.8</v>
      </c>
      <c r="E57" s="43">
        <v>405.38999999999993</v>
      </c>
      <c r="F57" s="45">
        <v>1613.81</v>
      </c>
      <c r="G57" s="45">
        <v>0</v>
      </c>
      <c r="H57" s="45">
        <v>0</v>
      </c>
      <c r="I57" s="43">
        <v>1665.140000000001</v>
      </c>
      <c r="J57" s="45">
        <v>1864.02</v>
      </c>
      <c r="K57" s="92">
        <f t="shared" si="2"/>
        <v>54129.91</v>
      </c>
      <c r="M57" s="2">
        <v>3788.22</v>
      </c>
      <c r="N57" s="1">
        <v>0</v>
      </c>
      <c r="O57" s="2">
        <f t="shared" si="3"/>
        <v>3788.22</v>
      </c>
      <c r="P57" s="2">
        <f t="shared" si="4"/>
        <v>2123.079999999999</v>
      </c>
    </row>
    <row r="58" spans="1:16" ht="12">
      <c r="A58" s="21" t="s">
        <v>117</v>
      </c>
      <c r="B58" s="22" t="s">
        <v>118</v>
      </c>
      <c r="C58" s="44">
        <v>10092.59</v>
      </c>
      <c r="D58" s="44">
        <v>5229.68</v>
      </c>
      <c r="E58" s="43">
        <v>263.81</v>
      </c>
      <c r="F58" s="45">
        <v>0</v>
      </c>
      <c r="G58" s="45">
        <v>0</v>
      </c>
      <c r="H58" s="45">
        <v>0</v>
      </c>
      <c r="I58" s="43">
        <v>221.26</v>
      </c>
      <c r="J58" s="45">
        <v>2610.31</v>
      </c>
      <c r="K58" s="92">
        <f t="shared" si="2"/>
        <v>18417.65</v>
      </c>
      <c r="M58" s="2">
        <v>652.87</v>
      </c>
      <c r="N58" s="1">
        <v>0</v>
      </c>
      <c r="O58" s="2">
        <f t="shared" si="3"/>
        <v>652.87</v>
      </c>
      <c r="P58" s="2">
        <f t="shared" si="4"/>
        <v>431.61</v>
      </c>
    </row>
    <row r="59" spans="1:16" ht="12">
      <c r="A59" s="21" t="s">
        <v>119</v>
      </c>
      <c r="B59" s="22" t="s">
        <v>120</v>
      </c>
      <c r="C59" s="44">
        <v>33352.13</v>
      </c>
      <c r="D59" s="44">
        <v>20271.6</v>
      </c>
      <c r="E59" s="43">
        <v>364.18</v>
      </c>
      <c r="F59" s="45">
        <v>80.18</v>
      </c>
      <c r="G59" s="45">
        <v>0</v>
      </c>
      <c r="H59" s="45">
        <v>0</v>
      </c>
      <c r="I59" s="43">
        <v>1410.8500000000008</v>
      </c>
      <c r="J59" s="45">
        <v>0</v>
      </c>
      <c r="K59" s="92">
        <f t="shared" si="2"/>
        <v>55478.939999999995</v>
      </c>
      <c r="M59" s="2">
        <v>3871.56</v>
      </c>
      <c r="N59" s="1">
        <v>0</v>
      </c>
      <c r="O59" s="2">
        <f t="shared" si="3"/>
        <v>3871.56</v>
      </c>
      <c r="P59" s="2">
        <f t="shared" si="4"/>
        <v>2460.709999999999</v>
      </c>
    </row>
    <row r="60" spans="1:16" ht="12">
      <c r="A60" s="21" t="s">
        <v>121</v>
      </c>
      <c r="B60" s="22" t="s">
        <v>122</v>
      </c>
      <c r="C60" s="44">
        <v>69034.6</v>
      </c>
      <c r="D60" s="44">
        <v>35660.21</v>
      </c>
      <c r="E60" s="43">
        <v>1907.7899999999988</v>
      </c>
      <c r="F60" s="45">
        <v>2017.96</v>
      </c>
      <c r="G60" s="45">
        <v>0</v>
      </c>
      <c r="H60" s="45">
        <v>160.37</v>
      </c>
      <c r="I60" s="43">
        <v>14142.22999999999</v>
      </c>
      <c r="J60" s="45">
        <v>3470.76</v>
      </c>
      <c r="K60" s="92">
        <f t="shared" si="2"/>
        <v>126393.91999999998</v>
      </c>
      <c r="M60" s="2">
        <v>16079.67</v>
      </c>
      <c r="N60" s="1">
        <v>0</v>
      </c>
      <c r="O60" s="2">
        <f t="shared" si="3"/>
        <v>16079.67</v>
      </c>
      <c r="P60" s="2">
        <f t="shared" si="4"/>
        <v>1937.4400000000096</v>
      </c>
    </row>
    <row r="61" spans="1:16" ht="12">
      <c r="A61" s="21" t="s">
        <v>123</v>
      </c>
      <c r="B61" s="22" t="s">
        <v>124</v>
      </c>
      <c r="C61" s="44">
        <v>3489.48</v>
      </c>
      <c r="D61" s="44">
        <v>1316.17</v>
      </c>
      <c r="E61" s="43">
        <v>99.33999999999999</v>
      </c>
      <c r="F61" s="45">
        <v>160.37</v>
      </c>
      <c r="G61" s="45">
        <v>0</v>
      </c>
      <c r="H61" s="45">
        <v>160.37</v>
      </c>
      <c r="I61" s="43">
        <v>11178.009999999998</v>
      </c>
      <c r="J61" s="45">
        <v>0</v>
      </c>
      <c r="K61" s="92">
        <f t="shared" si="2"/>
        <v>16403.739999999998</v>
      </c>
      <c r="M61" s="2">
        <v>22338.02</v>
      </c>
      <c r="N61" s="1">
        <v>0</v>
      </c>
      <c r="O61" s="2">
        <f t="shared" si="3"/>
        <v>22338.02</v>
      </c>
      <c r="P61" s="2">
        <f t="shared" si="4"/>
        <v>11160.010000000002</v>
      </c>
    </row>
    <row r="62" spans="1:16" ht="12">
      <c r="A62" s="21" t="s">
        <v>125</v>
      </c>
      <c r="B62" s="22" t="s">
        <v>126</v>
      </c>
      <c r="C62" s="45">
        <v>21362.28</v>
      </c>
      <c r="D62" s="45">
        <v>11186.49</v>
      </c>
      <c r="E62" s="43">
        <v>1322.19</v>
      </c>
      <c r="F62" s="45">
        <v>160.37</v>
      </c>
      <c r="G62" s="45">
        <v>0</v>
      </c>
      <c r="H62" s="45">
        <v>0</v>
      </c>
      <c r="I62" s="43">
        <v>173.43</v>
      </c>
      <c r="J62" s="45">
        <v>0</v>
      </c>
      <c r="K62" s="92">
        <f t="shared" si="2"/>
        <v>34204.759999999995</v>
      </c>
      <c r="M62" s="2">
        <v>477.61</v>
      </c>
      <c r="N62" s="1">
        <v>0</v>
      </c>
      <c r="O62" s="2">
        <f t="shared" si="3"/>
        <v>477.61</v>
      </c>
      <c r="P62" s="2">
        <f t="shared" si="4"/>
        <v>304.18</v>
      </c>
    </row>
    <row r="63" spans="1:16" ht="12">
      <c r="A63" s="26" t="s">
        <v>127</v>
      </c>
      <c r="B63" s="27" t="s">
        <v>128</v>
      </c>
      <c r="C63" s="44">
        <v>23575.26</v>
      </c>
      <c r="D63" s="44">
        <v>15875.07</v>
      </c>
      <c r="E63" s="43">
        <v>1349.45</v>
      </c>
      <c r="F63" s="45">
        <v>1161.35</v>
      </c>
      <c r="G63" s="45">
        <v>0</v>
      </c>
      <c r="H63" s="45">
        <v>0</v>
      </c>
      <c r="I63" s="43">
        <v>1316.3100000000004</v>
      </c>
      <c r="J63" s="45">
        <v>0</v>
      </c>
      <c r="K63" s="92">
        <f t="shared" si="2"/>
        <v>43277.44</v>
      </c>
      <c r="M63" s="2">
        <v>704.57</v>
      </c>
      <c r="N63" s="1">
        <v>0</v>
      </c>
      <c r="O63" s="2">
        <f t="shared" si="3"/>
        <v>704.57</v>
      </c>
      <c r="P63" s="2">
        <f t="shared" si="4"/>
        <v>-611.7400000000004</v>
      </c>
    </row>
    <row r="64" spans="1:16" ht="12">
      <c r="A64" s="26" t="s">
        <v>129</v>
      </c>
      <c r="B64" s="25" t="s">
        <v>130</v>
      </c>
      <c r="C64" s="44">
        <v>23344.01</v>
      </c>
      <c r="D64" s="44">
        <v>8694.43</v>
      </c>
      <c r="E64" s="43">
        <v>1119.69</v>
      </c>
      <c r="F64" s="45">
        <v>301.46</v>
      </c>
      <c r="G64" s="45">
        <v>0</v>
      </c>
      <c r="H64" s="45">
        <v>160.37</v>
      </c>
      <c r="I64" s="43">
        <v>3164</v>
      </c>
      <c r="J64" s="45">
        <v>4066.35</v>
      </c>
      <c r="K64" s="92">
        <f t="shared" si="2"/>
        <v>40850.31</v>
      </c>
      <c r="M64" s="2">
        <v>1344.26</v>
      </c>
      <c r="N64" s="1">
        <v>0</v>
      </c>
      <c r="O64" s="2">
        <f t="shared" si="3"/>
        <v>1344.26</v>
      </c>
      <c r="P64" s="2">
        <f t="shared" si="4"/>
        <v>-1819.74</v>
      </c>
    </row>
    <row r="65" spans="1:16" ht="12">
      <c r="A65" s="28" t="s">
        <v>131</v>
      </c>
      <c r="B65" s="29" t="s">
        <v>132</v>
      </c>
      <c r="C65" s="44">
        <v>219439.19</v>
      </c>
      <c r="D65" s="44">
        <v>121312.82</v>
      </c>
      <c r="E65" s="43">
        <v>12103.990000000036</v>
      </c>
      <c r="F65" s="45">
        <v>7100.8</v>
      </c>
      <c r="G65" s="45">
        <v>0</v>
      </c>
      <c r="H65" s="45">
        <v>622.2</v>
      </c>
      <c r="I65" s="43">
        <v>14807.599999999993</v>
      </c>
      <c r="J65" s="45">
        <v>4731.57</v>
      </c>
      <c r="K65" s="92">
        <f t="shared" si="2"/>
        <v>380118.17000000004</v>
      </c>
      <c r="M65" s="2">
        <v>28652.14</v>
      </c>
      <c r="N65" s="1">
        <v>0</v>
      </c>
      <c r="O65" s="2">
        <f t="shared" si="3"/>
        <v>28652.14</v>
      </c>
      <c r="P65" s="2">
        <f t="shared" si="4"/>
        <v>13844.540000000006</v>
      </c>
    </row>
    <row r="66" spans="1:16" ht="12">
      <c r="A66" s="30" t="s">
        <v>133</v>
      </c>
      <c r="B66" s="31" t="s">
        <v>134</v>
      </c>
      <c r="C66" s="44">
        <v>29971.66</v>
      </c>
      <c r="D66" s="44">
        <v>24183.32</v>
      </c>
      <c r="E66" s="43">
        <v>834.0899999999999</v>
      </c>
      <c r="F66" s="45">
        <v>1149.91</v>
      </c>
      <c r="G66" s="45">
        <v>0</v>
      </c>
      <c r="H66" s="45">
        <v>0</v>
      </c>
      <c r="I66" s="43">
        <v>668.0699999999999</v>
      </c>
      <c r="J66" s="45">
        <v>689.09</v>
      </c>
      <c r="K66" s="92">
        <f t="shared" si="2"/>
        <v>57496.14</v>
      </c>
      <c r="M66" s="2">
        <v>1407.83</v>
      </c>
      <c r="N66" s="1">
        <v>0</v>
      </c>
      <c r="O66" s="2">
        <f t="shared" si="3"/>
        <v>1407.83</v>
      </c>
      <c r="P66" s="2">
        <f t="shared" si="4"/>
        <v>739.76</v>
      </c>
    </row>
    <row r="67" spans="1:16" ht="12">
      <c r="A67" s="32" t="s">
        <v>135</v>
      </c>
      <c r="B67" s="24" t="s">
        <v>136</v>
      </c>
      <c r="C67" s="44">
        <v>80098.22</v>
      </c>
      <c r="D67" s="44">
        <v>44715.35</v>
      </c>
      <c r="E67" s="43">
        <v>5496.839999999995</v>
      </c>
      <c r="F67" s="45">
        <v>6297.45</v>
      </c>
      <c r="G67" s="45">
        <v>0</v>
      </c>
      <c r="H67" s="45">
        <v>315.01</v>
      </c>
      <c r="I67" s="43">
        <v>9231.09</v>
      </c>
      <c r="J67" s="45">
        <v>17040.29</v>
      </c>
      <c r="K67" s="92">
        <f t="shared" si="2"/>
        <v>163194.25</v>
      </c>
      <c r="M67" s="2">
        <v>25827.73</v>
      </c>
      <c r="N67" s="1">
        <v>0</v>
      </c>
      <c r="O67" s="2">
        <f t="shared" si="3"/>
        <v>25827.73</v>
      </c>
      <c r="P67" s="2">
        <f t="shared" si="4"/>
        <v>16596.64</v>
      </c>
    </row>
    <row r="68" spans="1:16" ht="12">
      <c r="A68" s="33" t="s">
        <v>137</v>
      </c>
      <c r="B68" s="22" t="s">
        <v>138</v>
      </c>
      <c r="C68" s="63">
        <v>19226.2</v>
      </c>
      <c r="D68" s="63">
        <v>9583.08</v>
      </c>
      <c r="E68" s="43">
        <v>721.0800000000002</v>
      </c>
      <c r="F68" s="45">
        <v>1023.12</v>
      </c>
      <c r="G68" s="45">
        <v>0</v>
      </c>
      <c r="H68" s="45">
        <v>0</v>
      </c>
      <c r="I68" s="43">
        <v>4573.0599999999995</v>
      </c>
      <c r="J68" s="45">
        <v>9678.87</v>
      </c>
      <c r="K68" s="92">
        <f t="shared" si="2"/>
        <v>44805.41</v>
      </c>
      <c r="M68" s="2">
        <v>18166.92</v>
      </c>
      <c r="N68" s="1">
        <v>0</v>
      </c>
      <c r="O68" s="2">
        <f t="shared" si="3"/>
        <v>18166.92</v>
      </c>
      <c r="P68" s="2">
        <f t="shared" si="4"/>
        <v>13593.859999999999</v>
      </c>
    </row>
    <row r="69" spans="1:16" ht="12">
      <c r="A69" s="33" t="s">
        <v>139</v>
      </c>
      <c r="B69" s="22" t="s">
        <v>140</v>
      </c>
      <c r="C69" s="44">
        <v>2250.04</v>
      </c>
      <c r="D69" s="97">
        <v>1060.35</v>
      </c>
      <c r="E69" s="87">
        <v>397.15999999999997</v>
      </c>
      <c r="F69" s="45">
        <v>249.28</v>
      </c>
      <c r="G69" s="45">
        <v>0</v>
      </c>
      <c r="H69" s="45">
        <v>0</v>
      </c>
      <c r="I69" s="43">
        <v>113.98</v>
      </c>
      <c r="J69" s="45">
        <v>0</v>
      </c>
      <c r="K69" s="92">
        <f t="shared" si="2"/>
        <v>4070.81</v>
      </c>
      <c r="M69" s="2">
        <v>0</v>
      </c>
      <c r="N69" s="1">
        <v>0</v>
      </c>
      <c r="O69" s="2">
        <f>M69+N69</f>
        <v>0</v>
      </c>
      <c r="P69" s="2">
        <f>O69-I69</f>
        <v>-113.98</v>
      </c>
    </row>
    <row r="70" spans="1:16" ht="12">
      <c r="A70" s="36" t="s">
        <v>141</v>
      </c>
      <c r="B70" s="37" t="s">
        <v>142</v>
      </c>
      <c r="C70" s="43">
        <v>3178.6</v>
      </c>
      <c r="D70" s="87">
        <v>1141.25</v>
      </c>
      <c r="E70" s="87">
        <v>375.7</v>
      </c>
      <c r="F70" s="45">
        <v>0</v>
      </c>
      <c r="G70" s="45">
        <v>0</v>
      </c>
      <c r="H70" s="45">
        <v>0</v>
      </c>
      <c r="I70" s="43">
        <v>0</v>
      </c>
      <c r="J70" s="45">
        <v>0</v>
      </c>
      <c r="K70" s="92">
        <f>C70+E70+F70+G70+H70+I70+J70+D70</f>
        <v>4695.549999999999</v>
      </c>
      <c r="M70" s="2">
        <v>0</v>
      </c>
      <c r="N70" s="1">
        <v>0</v>
      </c>
      <c r="O70" s="2">
        <f>M70+N70</f>
        <v>0</v>
      </c>
      <c r="P70" s="2">
        <f>O70-I70</f>
        <v>0</v>
      </c>
    </row>
    <row r="71" spans="1:16" ht="12">
      <c r="A71" s="36" t="s">
        <v>145</v>
      </c>
      <c r="B71" s="38" t="s">
        <v>146</v>
      </c>
      <c r="C71" s="43">
        <v>28778.37</v>
      </c>
      <c r="D71" s="87">
        <v>14213.09</v>
      </c>
      <c r="E71" s="87">
        <v>458.02000000000004</v>
      </c>
      <c r="F71" s="45">
        <v>0</v>
      </c>
      <c r="G71" s="45">
        <v>0</v>
      </c>
      <c r="H71" s="45">
        <v>0</v>
      </c>
      <c r="I71" s="43">
        <v>356.79</v>
      </c>
      <c r="J71" s="45">
        <v>0</v>
      </c>
      <c r="K71" s="92">
        <f>C71+E71+F71+G71+H71+I71+J71+D71</f>
        <v>43806.270000000004</v>
      </c>
      <c r="M71" s="2">
        <v>1445.72</v>
      </c>
      <c r="N71" s="1">
        <v>0</v>
      </c>
      <c r="O71" s="2">
        <f>M71+N71</f>
        <v>1445.72</v>
      </c>
      <c r="P71" s="2">
        <f>O71-I71</f>
        <v>1088.93</v>
      </c>
    </row>
    <row r="72" spans="1:16" ht="12.75" thickBot="1">
      <c r="A72" s="36" t="s">
        <v>157</v>
      </c>
      <c r="B72" s="38" t="s">
        <v>174</v>
      </c>
      <c r="C72" s="94">
        <v>16073.95</v>
      </c>
      <c r="D72" s="88">
        <v>9901.06</v>
      </c>
      <c r="E72" s="88">
        <v>674.53</v>
      </c>
      <c r="F72" s="75">
        <v>0</v>
      </c>
      <c r="G72" s="45">
        <v>0</v>
      </c>
      <c r="H72" s="76">
        <v>0</v>
      </c>
      <c r="I72" s="77">
        <v>505.39</v>
      </c>
      <c r="J72" s="75">
        <v>0</v>
      </c>
      <c r="K72" s="98">
        <f>C72+E72+F72+G72+H72+I72+J72+D72</f>
        <v>27154.93</v>
      </c>
      <c r="M72" s="2">
        <v>2177.66</v>
      </c>
      <c r="N72" s="1">
        <v>0</v>
      </c>
      <c r="O72" s="2">
        <f>M72+N72</f>
        <v>2177.66</v>
      </c>
      <c r="P72" s="2">
        <f>O72-I72</f>
        <v>1672.27</v>
      </c>
    </row>
    <row r="73" spans="1:16" ht="12.75" thickBot="1">
      <c r="A73" s="39"/>
      <c r="B73" s="39" t="s">
        <v>147</v>
      </c>
      <c r="C73" s="95">
        <v>6992290.750000001</v>
      </c>
      <c r="D73" s="89">
        <v>3789727.6</v>
      </c>
      <c r="E73" s="89">
        <v>202946.31</v>
      </c>
      <c r="F73" s="79">
        <f>SUM(F5:F72)</f>
        <v>248434.66999999995</v>
      </c>
      <c r="G73" s="79">
        <f>SUM(G5:G72)</f>
        <v>2300</v>
      </c>
      <c r="H73" s="79">
        <f>SUM(H5:H72)</f>
        <v>22199.999999999996</v>
      </c>
      <c r="I73" s="80">
        <v>1493502.590000005</v>
      </c>
      <c r="J73" s="81">
        <v>2395445.99</v>
      </c>
      <c r="K73" s="82">
        <f>C73+E73+F73+G73+H73+I73+J73+D73-0.47</f>
        <v>15146847.440000005</v>
      </c>
      <c r="M73" s="2">
        <v>3780959.57</v>
      </c>
      <c r="N73" s="1">
        <v>359514.62780000037</v>
      </c>
      <c r="O73" s="2">
        <f>M73+N73</f>
        <v>4140474.1978</v>
      </c>
      <c r="P73" s="2">
        <f>O73-I73</f>
        <v>2646971.607799995</v>
      </c>
    </row>
    <row r="74" spans="5:11" ht="12">
      <c r="E74" s="1"/>
      <c r="I74" s="2"/>
      <c r="K74" s="83"/>
    </row>
    <row r="75" ht="12">
      <c r="K75" s="84"/>
    </row>
    <row r="76" ht="12">
      <c r="K76" s="83"/>
    </row>
  </sheetData>
  <mergeCells count="1">
    <mergeCell ref="E3:K3"/>
  </mergeCells>
  <printOptions/>
  <pageMargins left="0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2022-01-14T10:41:36Z</cp:lastPrinted>
  <dcterms:created xsi:type="dcterms:W3CDTF">1996-10-14T23:33:28Z</dcterms:created>
  <dcterms:modified xsi:type="dcterms:W3CDTF">2022-01-14T10:41:45Z</dcterms:modified>
  <cp:category/>
  <cp:version/>
  <cp:contentType/>
  <cp:contentStatus/>
</cp:coreProperties>
</file>