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 windowWidth="15195" windowHeight="8445" tabRatio="555" activeTab="1"/>
  </bookViews>
  <sheets>
    <sheet name="VENITURI" sheetId="1" r:id="rId1"/>
    <sheet name="CHELTUIELI " sheetId="2" r:id="rId2"/>
  </sheets>
  <definedNames>
    <definedName name="_xlfn.BAHTTEXT" hidden="1">#NAME?</definedName>
    <definedName name="_xlnm.Print_Area" localSheetId="1">'CHELTUIELI '!$A$1:$G$174</definedName>
    <definedName name="_xlnm.Print_Area" localSheetId="0">'VENITURI'!$A$1:$F$83</definedName>
    <definedName name="_xlnm.Print_Titles" localSheetId="1">'CHELTUIELI '!$3:$4</definedName>
    <definedName name="_xlnm.Print_Titles" localSheetId="0">'VENITURI'!$5:$6</definedName>
  </definedNames>
  <calcPr fullCalcOnLoad="1"/>
</workbook>
</file>

<file path=xl/sharedStrings.xml><?xml version="1.0" encoding="utf-8"?>
<sst xmlns="http://schemas.openxmlformats.org/spreadsheetml/2006/main" count="432" uniqueCount="386">
  <si>
    <t>Cod</t>
  </si>
  <si>
    <t>Denumire indicator</t>
  </si>
  <si>
    <t xml:space="preserve">B        </t>
  </si>
  <si>
    <t>50. 05</t>
  </si>
  <si>
    <t xml:space="preserve">CHELTUIELI- TOTAL      </t>
  </si>
  <si>
    <t>50.05.01</t>
  </si>
  <si>
    <t>CHELTUIELI CURENTE</t>
  </si>
  <si>
    <t>50.05.10</t>
  </si>
  <si>
    <t>TITLUL I CHELTUIELI DE PERSONAL</t>
  </si>
  <si>
    <t>50.05.20</t>
  </si>
  <si>
    <t>TITLUL II BUNURI SI SERVICII</t>
  </si>
  <si>
    <t>Ajutoare sociale</t>
  </si>
  <si>
    <t>Ajutoare sociale in numerar</t>
  </si>
  <si>
    <t>50.05.70</t>
  </si>
  <si>
    <t>CHELTUIELI DE CAPITAL</t>
  </si>
  <si>
    <t>50.05.71</t>
  </si>
  <si>
    <t>50.05.85</t>
  </si>
  <si>
    <t>PLATI EFECTUATE IN ANII PRECEDENTI SI RECUPERATE IN ANUL CURENT</t>
  </si>
  <si>
    <t>66.00.05</t>
  </si>
  <si>
    <t>66.00.05.01</t>
  </si>
  <si>
    <t>66.00.05.70</t>
  </si>
  <si>
    <t>66 .05</t>
  </si>
  <si>
    <t>SANATATE</t>
  </si>
  <si>
    <t>66.05.01</t>
  </si>
  <si>
    <t>66.05.10</t>
  </si>
  <si>
    <t>66.05.10.01</t>
  </si>
  <si>
    <t>Cheltuieli de salarii in bani</t>
  </si>
  <si>
    <t>66.05.10.01.01</t>
  </si>
  <si>
    <t>66.05.10.01.12</t>
  </si>
  <si>
    <t>Indemnizatii platite unor persoane din afara unitatii</t>
  </si>
  <si>
    <t>66.05.10.01.13</t>
  </si>
  <si>
    <t>Indemnizatii de delegare</t>
  </si>
  <si>
    <t>66.05.10.01.30</t>
  </si>
  <si>
    <t>66.05.10.03</t>
  </si>
  <si>
    <t>Contributii</t>
  </si>
  <si>
    <t>66.05.10.03.01</t>
  </si>
  <si>
    <t>Contributii de asigurari sociale de stat</t>
  </si>
  <si>
    <t>66.05.10.03.02</t>
  </si>
  <si>
    <t>Contributii de asigurari de somaj</t>
  </si>
  <si>
    <t>66.05.10.03.03</t>
  </si>
  <si>
    <t>Contributii de asigurari sociale de sanatate</t>
  </si>
  <si>
    <t>66.05.10.03.04</t>
  </si>
  <si>
    <t xml:space="preserve">Contributii de asigurari pentru accidente de munca si boli profesionale </t>
  </si>
  <si>
    <t>66.05.10.03.06</t>
  </si>
  <si>
    <t>Contributii pentru concedii si indemnizatii</t>
  </si>
  <si>
    <t>66.05.20</t>
  </si>
  <si>
    <t>66.05.20.01</t>
  </si>
  <si>
    <t>Bunuri si servicii</t>
  </si>
  <si>
    <t>66.05.20.01.01</t>
  </si>
  <si>
    <t>Furnituri de birou</t>
  </si>
  <si>
    <t>66.05.20.01.02</t>
  </si>
  <si>
    <t>Materiale pentru curatenie</t>
  </si>
  <si>
    <t>66.05.20.01.03</t>
  </si>
  <si>
    <t>Incalzit, iluminat si forta motrica</t>
  </si>
  <si>
    <t>66.05.20.01.04</t>
  </si>
  <si>
    <t>Apa, canal si salubritate</t>
  </si>
  <si>
    <t>66.05.20.01.05</t>
  </si>
  <si>
    <t>Carburanti si lubrifianti</t>
  </si>
  <si>
    <t>66.05.20.01.06</t>
  </si>
  <si>
    <t>Piese de schimb</t>
  </si>
  <si>
    <t>66.05.20.01.08</t>
  </si>
  <si>
    <t>Posta, telecomunicatii, radio, tv, internet</t>
  </si>
  <si>
    <t>66.05.20.01.09</t>
  </si>
  <si>
    <t>Materiale si prestari de servicii cu caracter medical</t>
  </si>
  <si>
    <t>Materiale si prestari de servicii cu caracter functional pt ch.proprii</t>
  </si>
  <si>
    <t>66.05.20.01.30</t>
  </si>
  <si>
    <t>66.05.20.02</t>
  </si>
  <si>
    <t>Reparatii curente</t>
  </si>
  <si>
    <t>66.05.20.05</t>
  </si>
  <si>
    <t>Bunuri de natura obiectelor de inventar</t>
  </si>
  <si>
    <t>66.05.20.05.30</t>
  </si>
  <si>
    <t>Alte obiecte de inventar</t>
  </si>
  <si>
    <t>66.05.20.06</t>
  </si>
  <si>
    <t>Deplasari, detasari, transferari</t>
  </si>
  <si>
    <t>66.05.20.06.01</t>
  </si>
  <si>
    <t>Deplasari interne, detasari, transferari</t>
  </si>
  <si>
    <t>66.05.20.06.02</t>
  </si>
  <si>
    <t>Deplasari in strainatate</t>
  </si>
  <si>
    <t>66.05.20.11</t>
  </si>
  <si>
    <t>Carti, publicatii si materiale documentare</t>
  </si>
  <si>
    <t>66.05.20.13</t>
  </si>
  <si>
    <t>Pregatire profesionala</t>
  </si>
  <si>
    <t>66.05.20.14</t>
  </si>
  <si>
    <t>Protectia muncii</t>
  </si>
  <si>
    <t>66.05.20.30</t>
  </si>
  <si>
    <t>Alte cheltuieli</t>
  </si>
  <si>
    <t>66.05.20.30.04</t>
  </si>
  <si>
    <t>Chirii</t>
  </si>
  <si>
    <t>66.05.20.30.30</t>
  </si>
  <si>
    <t>Alte cheltuieli cu bunuri si servicii</t>
  </si>
  <si>
    <t>66.05.70</t>
  </si>
  <si>
    <t>66.05.71</t>
  </si>
  <si>
    <t>66.05.71.01</t>
  </si>
  <si>
    <t>66.05.71.01.02</t>
  </si>
  <si>
    <t>Masini, echipamente si mijloace de transport</t>
  </si>
  <si>
    <t>66.05.71.01.30</t>
  </si>
  <si>
    <t>Alte active fixe</t>
  </si>
  <si>
    <t>Administratia centrala</t>
  </si>
  <si>
    <t>66.05.02</t>
  </si>
  <si>
    <t>66.05.03</t>
  </si>
  <si>
    <t>Produse farmaceutice, materiale sanitare specifice si dispozitive medicale</t>
  </si>
  <si>
    <t>66.05.03.01</t>
  </si>
  <si>
    <t>66.05.03.02</t>
  </si>
  <si>
    <t>66.05.03.03</t>
  </si>
  <si>
    <t>66.05.03.04</t>
  </si>
  <si>
    <t>66.05.03.05</t>
  </si>
  <si>
    <t>66.05.04</t>
  </si>
  <si>
    <t>Servicii medicale in ambulator</t>
  </si>
  <si>
    <t>66.05.04.01</t>
  </si>
  <si>
    <t xml:space="preserve">   - activitate curenta</t>
  </si>
  <si>
    <t xml:space="preserve">  - centre de permanenta</t>
  </si>
  <si>
    <t>66.05.04.02</t>
  </si>
  <si>
    <t>66.05.04.03</t>
  </si>
  <si>
    <t>66.05.04.04</t>
  </si>
  <si>
    <t>66.05.04.05</t>
  </si>
  <si>
    <t>66.05.05</t>
  </si>
  <si>
    <t>66.05.06</t>
  </si>
  <si>
    <t>Servicii medicale in unitati sanitare cu paturi</t>
  </si>
  <si>
    <t>66.05.06.01</t>
  </si>
  <si>
    <t>66.05.06.04</t>
  </si>
  <si>
    <t>66.05.07</t>
  </si>
  <si>
    <t>66.05.11</t>
  </si>
  <si>
    <t xml:space="preserve"> Plati efectuate in anii precedenti si recuperate in anul curent</t>
  </si>
  <si>
    <t>68.05.01</t>
  </si>
  <si>
    <t>68.05.57.00</t>
  </si>
  <si>
    <t>68.05.57.02</t>
  </si>
  <si>
    <t>68.05.57.02.01</t>
  </si>
  <si>
    <t>68.05.05</t>
  </si>
  <si>
    <t>Asistenta sociala in caz de boli si invaliditati</t>
  </si>
  <si>
    <t>68.05.05.01</t>
  </si>
  <si>
    <t>Asistenta sociala in caz de boli</t>
  </si>
  <si>
    <t>68.05.06</t>
  </si>
  <si>
    <t>Asistenta sociala pentru familie si copii</t>
  </si>
  <si>
    <t>68.05.85</t>
  </si>
  <si>
    <t xml:space="preserve"> Plati efectuate in anii precedenti si recuperate in anul curent - Asistenta sociala</t>
  </si>
  <si>
    <t>REZERVE</t>
  </si>
  <si>
    <t>97.05.02</t>
  </si>
  <si>
    <t>Fond de rezerva al Casei Nationale de Asigurari de Sanatate</t>
  </si>
  <si>
    <t>DIRECTOR,</t>
  </si>
  <si>
    <t>Ec.Mihaela CONSTANTIN</t>
  </si>
  <si>
    <t xml:space="preserve">mii lei </t>
  </si>
  <si>
    <t>00.01.05</t>
  </si>
  <si>
    <t>VENITURI -TOTAL</t>
  </si>
  <si>
    <t xml:space="preserve">I. VENITURI CURENTE          </t>
  </si>
  <si>
    <t xml:space="preserve">B. CONTRIBUTII DE ASIGURARI            </t>
  </si>
  <si>
    <t>20.05</t>
  </si>
  <si>
    <t xml:space="preserve">CONTRIBUTIILE ANGAJATORILOR  </t>
  </si>
  <si>
    <t>20.05.03</t>
  </si>
  <si>
    <t>Contributii de asigurari sociale de sanatate datorate de angajatori</t>
  </si>
  <si>
    <t>20.05.03.01</t>
  </si>
  <si>
    <t>20.05.03.02</t>
  </si>
  <si>
    <t>Contributii pt. asigurari sociale de sanatate datorate de persoanele aflate in somaj</t>
  </si>
  <si>
    <t>20.05.03.04</t>
  </si>
  <si>
    <t>20.05.03.05</t>
  </si>
  <si>
    <t>20.05.03.06</t>
  </si>
  <si>
    <t>21.05</t>
  </si>
  <si>
    <t>CONTRIBUTIILE ASIGURATILOR</t>
  </si>
  <si>
    <t>21.05.03</t>
  </si>
  <si>
    <t>Contributii de asigurari sociale de sanatate datorate de asigurati</t>
  </si>
  <si>
    <t>21.05.03.01</t>
  </si>
  <si>
    <t xml:space="preserve">Contributia datorata de persoane asigurate care au calitatea de angajat </t>
  </si>
  <si>
    <t>21.05.03.02</t>
  </si>
  <si>
    <t>21.05.03.03</t>
  </si>
  <si>
    <t>21.05.03.04</t>
  </si>
  <si>
    <t>Contributia datorata de pensionari</t>
  </si>
  <si>
    <t>21.05.05</t>
  </si>
  <si>
    <t>Contributii facultative ale asiguratilor</t>
  </si>
  <si>
    <t>21.05.50</t>
  </si>
  <si>
    <t>Alte contributii pentru asigurari sociale datorate de asigurati</t>
  </si>
  <si>
    <t>29.00.05</t>
  </si>
  <si>
    <t xml:space="preserve">C.VENITURI NEFISCALE         </t>
  </si>
  <si>
    <t xml:space="preserve">C1.VENITURI DIN PROPRIETATE       </t>
  </si>
  <si>
    <t>30.05</t>
  </si>
  <si>
    <t xml:space="preserve">VENITURI DIN PROPRIETATE       </t>
  </si>
  <si>
    <t>30.05.50</t>
  </si>
  <si>
    <t>Alte venituri din proprietate</t>
  </si>
  <si>
    <t>31.05</t>
  </si>
  <si>
    <t>Venituri din dobanzi</t>
  </si>
  <si>
    <t>31.05.03</t>
  </si>
  <si>
    <t>Alte venituri din dobanzi</t>
  </si>
  <si>
    <t>36.05</t>
  </si>
  <si>
    <t>DIVERSE VENITURI</t>
  </si>
  <si>
    <t>36.05.50</t>
  </si>
  <si>
    <t xml:space="preserve">Alte venituri </t>
  </si>
  <si>
    <t>37.05</t>
  </si>
  <si>
    <t>TRANSFERURI VOLUNTARE, ALTELE DECAT SUBVENTIILE</t>
  </si>
  <si>
    <t>37.05.01</t>
  </si>
  <si>
    <t>Donatii si sponsorizari</t>
  </si>
  <si>
    <t>41.00.05</t>
  </si>
  <si>
    <t>IV. SUBVENTII</t>
  </si>
  <si>
    <t>42. 00</t>
  </si>
  <si>
    <t>SUBVENTII DE LA ALTE NIVELE ALE ADMINISTRATIEI PUBLICE</t>
  </si>
  <si>
    <t>42.05</t>
  </si>
  <si>
    <t>SUBVENTII DE LA BUGETUL DE STAT</t>
  </si>
  <si>
    <t>42.05.22</t>
  </si>
  <si>
    <t>Contributii de asigurari de sanatate pentru persoane care satisfac serviciul militar in termen</t>
  </si>
  <si>
    <t>42.05.23</t>
  </si>
  <si>
    <t xml:space="preserve"> Contributii de asigurari de sanatate pentru persoane care executa o pedeapsa  privativa de libertate sau arest preventiv</t>
  </si>
  <si>
    <t>42.05.26</t>
  </si>
  <si>
    <t>42.05.27</t>
  </si>
  <si>
    <t xml:space="preserve"> Contributii de asigurari de sanatate pentru persoanele aflate in concediu pentru cresterea copilului</t>
  </si>
  <si>
    <t>43.05</t>
  </si>
  <si>
    <t>SUBVENTII DE LA ALTE ADMINISTRATII</t>
  </si>
  <si>
    <t>43.05.02</t>
  </si>
  <si>
    <t>Contributii de asigurari de sanatate pentru persoane care executa o pedeapsa  privativa de libertate sau arest preventiv</t>
  </si>
  <si>
    <t>43.05.03</t>
  </si>
  <si>
    <t>43.05.05</t>
  </si>
  <si>
    <t xml:space="preserve">Contributii de asigurari de sanatate pentru persoane care se afla in concediu medical sau in concedii medicale pentru ingrijirea copilului bolnav in varsta de pana la 7 ani   </t>
  </si>
  <si>
    <t>43.05.06</t>
  </si>
  <si>
    <t>Contributii de asigurari de sanatate pentru persoane care se afla in concediu medical din cauza de accidente de munca si boli profesionale</t>
  </si>
  <si>
    <t>43.05.11</t>
  </si>
  <si>
    <t>Contributii de asigurari de sanatate pentru persoanele beneficiare de ajutor social</t>
  </si>
  <si>
    <t>43.05.12</t>
  </si>
  <si>
    <t>Sume alocate din veniturile proprii ale Ministerului Sanatatii Publice</t>
  </si>
  <si>
    <t>Contributii de la persoane juridice sau fizice care angajeaza personal salariat</t>
  </si>
  <si>
    <t xml:space="preserve">Contributii  pentru concedii si indemnizatii de la persoane juridice sau fizice </t>
  </si>
  <si>
    <t xml:space="preserve">Contributii pentru concedii sau indemnizatii  datorate de persoanele aflate in somaj </t>
  </si>
  <si>
    <t xml:space="preserve">Contributia suportata de angajator pentru concedii si indemnizatii datoarata de persoanele aflate in incapacitate temporara de munca din cauza de accident de munca sau boala profesionala </t>
  </si>
  <si>
    <t>Contributia pentru concedii si indemnizatii datorate de asigurati</t>
  </si>
  <si>
    <t>30. 00.05</t>
  </si>
  <si>
    <t>33.00.05</t>
  </si>
  <si>
    <t>C2 VANZARI DE BUNURI SI SERVICII</t>
  </si>
  <si>
    <t>43.05.13</t>
  </si>
  <si>
    <t>Contributii din bugetul asigurarilor sociale de stat, din sumele alocate sistemului de asigurari pentru accidente de munca si boli profesionale, pentru concedii si indemnizatii datorate persoanelor aflate in incapacitate temporara de munca din cauza accidentelor de munca sau bolilor profesionale</t>
  </si>
  <si>
    <t>Raspundem de realitatea si exactitatea datelor</t>
  </si>
  <si>
    <t>Presedinte - Director General</t>
  </si>
  <si>
    <t>Director Executiv - Management Economic</t>
  </si>
  <si>
    <t>00.02.05</t>
  </si>
  <si>
    <t>20. 00.05</t>
  </si>
  <si>
    <t>TITLUL III DOBANZI</t>
  </si>
  <si>
    <t>TITLUL IX ASISTENTA SOCIALA</t>
  </si>
  <si>
    <t>TITLUL XII ACTIVE NEFINANCIARE</t>
  </si>
  <si>
    <t>Partea a III-a CHELTUIELI SOCIAL - CULTURALE</t>
  </si>
  <si>
    <t>Materiale si prestari de servicii cu caracter functional din care:</t>
  </si>
  <si>
    <t>Alte dobanzi</t>
  </si>
  <si>
    <t>Dobanda datorata trezoreriei statului</t>
  </si>
  <si>
    <t>Active fixe</t>
  </si>
  <si>
    <t>Medicamente cu si fara contributie personala</t>
  </si>
  <si>
    <t>ASIGURARI SI ASISTENTA SOCIALA</t>
  </si>
  <si>
    <r>
      <t>TITLUL</t>
    </r>
    <r>
      <rPr>
        <b/>
        <i/>
        <sz val="10"/>
        <rFont val="Arial"/>
        <family val="2"/>
      </rPr>
      <t xml:space="preserve"> IX</t>
    </r>
    <r>
      <rPr>
        <b/>
        <sz val="10"/>
        <rFont val="Arial"/>
        <family val="2"/>
      </rPr>
      <t xml:space="preserve"> ASISTENTA SOCIALA</t>
    </r>
  </si>
  <si>
    <t>Asistenta medicala primara, din care:</t>
  </si>
  <si>
    <t>Asistenta medicala stomatologica, din care:</t>
  </si>
  <si>
    <t>Asistenta medicala pentru specialitati paraclinice, din care:</t>
  </si>
  <si>
    <t xml:space="preserve">Asistenta medicala in centrele medicale multifunctionale, din care: </t>
  </si>
  <si>
    <t xml:space="preserve">   -  sume pentru servicii medicale tratament si medicatie pentru personalul contractual din sistemul sanitar</t>
  </si>
  <si>
    <t>66.05.30</t>
  </si>
  <si>
    <t>66.05.30.03</t>
  </si>
  <si>
    <t>66.05.30.03.02</t>
  </si>
  <si>
    <t>50.05.30</t>
  </si>
  <si>
    <t>66.00.05.01.57</t>
  </si>
  <si>
    <t>50.05.57</t>
  </si>
  <si>
    <t>97.05</t>
  </si>
  <si>
    <t>66.05.85</t>
  </si>
  <si>
    <t>Incasari realizate cumulat</t>
  </si>
  <si>
    <t>Incasari realizate luna curenta</t>
  </si>
  <si>
    <t xml:space="preserve">Plati efectuate cumulat </t>
  </si>
  <si>
    <t>Plati efectuate luna curenta</t>
  </si>
  <si>
    <t>Prevederi bugetare aprobate la finele perioadei de raportare</t>
  </si>
  <si>
    <t>Credite de angajament</t>
  </si>
  <si>
    <t>Credite bugetare anuale aprobate la finele perioadei de raportare</t>
  </si>
  <si>
    <t>Intocmit,</t>
  </si>
  <si>
    <t>Nume Prenume</t>
  </si>
  <si>
    <t>Nr. Telefon</t>
  </si>
  <si>
    <t>21.05.09</t>
  </si>
  <si>
    <t>Contributii de asigurari sociale de sanatate de la persoane care realizeaza venituri de natura profesionala cu caracter ocazional.</t>
  </si>
  <si>
    <t>42.05.47</t>
  </si>
  <si>
    <t>66.05.71.01.03</t>
  </si>
  <si>
    <t>Mobilier, aparatura birotica si alte active corporale</t>
  </si>
  <si>
    <t>Spitale generale</t>
  </si>
  <si>
    <t>42.05.48</t>
  </si>
  <si>
    <t>42.05.49</t>
  </si>
  <si>
    <t>Contributii de asigurari de sanatate pentru cetateni straini aflati in centrele de cazare</t>
  </si>
  <si>
    <t>Contributii de asigurari de sanatate pentru personalul monahal al cultelor recunoscute</t>
  </si>
  <si>
    <t>43.05.18</t>
  </si>
  <si>
    <t>Contributii de asigurari de sanatate pentru cetatenii romani victime ale traficului de persoane pentru o perioada de cel mult 12 luni</t>
  </si>
  <si>
    <t>42.05.50</t>
  </si>
  <si>
    <t>Contributii de asigurari de sanatate pentru persoanele care se afla in executarea masurilor prevazute la art.105, 113 si 114 din Codul penal, precum si pentru persoanele care se afla in perioada de amanare sau intrerupere a executarii pedepsei private de libertate</t>
  </si>
  <si>
    <t>Servicii de urgenta prespitalicesti si transport sanitar, din care:</t>
  </si>
  <si>
    <t xml:space="preserve">    ~ unitati publice</t>
  </si>
  <si>
    <t xml:space="preserve">    ~ unitati private</t>
  </si>
  <si>
    <t xml:space="preserve">    ~ activitatea curenta</t>
  </si>
  <si>
    <t>45.05</t>
  </si>
  <si>
    <t>SUME PRIMITE DE LA UE/ALTI DONATORI IN CONTUL PLATILOR EFECTUATE SI PREFINANTARI</t>
  </si>
  <si>
    <t>45.05.01</t>
  </si>
  <si>
    <t>Fondul European de Dezvoltare Regionala</t>
  </si>
  <si>
    <t>45.05.02</t>
  </si>
  <si>
    <t>Fondul Social European</t>
  </si>
  <si>
    <t>50.05.56</t>
  </si>
  <si>
    <t>TITLUL VIII PROIECTE CU FINANTARE DIN FONDURI EXTERNE NERAMBURSABILE (FEN) POSTADERARE</t>
  </si>
  <si>
    <t>Fondul European de Dezvoltare Regionala (FEDR)</t>
  </si>
  <si>
    <t>Fondul Social European (FSE)</t>
  </si>
  <si>
    <t>66.05.56</t>
  </si>
  <si>
    <t>66.05.56.01</t>
  </si>
  <si>
    <t>66.05.56.02</t>
  </si>
  <si>
    <t>Contributii de asigurari de sanatate pentru pensionari</t>
  </si>
  <si>
    <t>42.05.30</t>
  </si>
  <si>
    <t>Consultanta si expertiza</t>
  </si>
  <si>
    <t xml:space="preserve">    ~ personal contractual</t>
  </si>
  <si>
    <t xml:space="preserve">    ~ medicamente 40% - pentru pensionarii cu pensii de pana la 700 lei/prevazute a fi finantate din veniturile proprii ale M.S. sub forma de transferuri catre bugetul F.N.U.A.S.S.</t>
  </si>
  <si>
    <t>66.05.20.12</t>
  </si>
  <si>
    <t>42.05.53</t>
  </si>
  <si>
    <t xml:space="preserve">Sume alocate din bugetul de stat, altele decat cele de echilibrare, prin bugetul Ministerului Sanatatii </t>
  </si>
  <si>
    <t>12.05</t>
  </si>
  <si>
    <t>12.05.09</t>
  </si>
  <si>
    <t>Alte impozite si taxe generale pe bunuri si servicii</t>
  </si>
  <si>
    <t>Venituri din contributia datorata pentru medicamente finantate din Fondul national unic de asigurari sociale de sanatate si din bugetul Ministerului Sanatatii</t>
  </si>
  <si>
    <t xml:space="preserve">Subventii primite de bugetul fondului national unic de asigurari sociale de sanatate </t>
  </si>
  <si>
    <t>21.05.03.05</t>
  </si>
  <si>
    <t>Contibutii de asigurari sociale de sanatate restituite</t>
  </si>
  <si>
    <t>Contributii de asigurari sociale de sanatate datorate de persoane care realizeaza venituri din activitati independente si alte activitati si persoanele care nu realizeaza venituri</t>
  </si>
  <si>
    <t>21.05.16</t>
  </si>
  <si>
    <t>21.05.17</t>
  </si>
  <si>
    <t>21.05.18</t>
  </si>
  <si>
    <t>21.05.19</t>
  </si>
  <si>
    <t>21.05.20</t>
  </si>
  <si>
    <t>21.05.21</t>
  </si>
  <si>
    <t>Contributia individuala de asigurari sociale de sanatate datorata de persoanele care realizeaza venituri din drepturi de proprietate intelectuala</t>
  </si>
  <si>
    <t>Contributia individuala de asigurari sociale de sanatate datorata de persoanele care realizeaza venituri din activitati desfasurate in baza contractelor/conventiilor civile incheiate potrivit Codului civil, precum si a contractelor pe agent</t>
  </si>
  <si>
    <t>Contributia individuala de asigurari sociale de sanatate datorata de persoanele care realizeaza venituri din activitatea de expertiza contabila si tehnica, judiciara si extrajudiciara</t>
  </si>
  <si>
    <t>Contributia individuala de asigurari sociale de sanatate datorata de persoanele care realizeaza venitul obtinut dintr-o asociere cu o microintreprindere care nu genereza o persoana juridica</t>
  </si>
  <si>
    <t>Contributia individuala de asigurari sociale de sanatate datorata de persoanele care realizeaza venituri , in regim de retinere la sursa a impozitului pe venit, din asocierile fara personalitate juridica</t>
  </si>
  <si>
    <t>Contributia individuala de asigurari sociale de sanatate datorata de persoanele care realizeaza venituri , in regim de retinere la sursa a impozitului pe venit, din activitati agricole</t>
  </si>
  <si>
    <t>12.05.10</t>
  </si>
  <si>
    <t>Venituri din contributia datorata pentru medicamente finantate din Fondul national unic de asigurari sociale de sanatate pana la data de 30 septembrie 2011</t>
  </si>
  <si>
    <t>Constructii</t>
  </si>
  <si>
    <t>Reparatii capitale aferente activelor fixe</t>
  </si>
  <si>
    <t xml:space="preserve">    ~ Subprogramul de monitorizarea activa a terapiilor specifice oncologice </t>
  </si>
  <si>
    <t xml:space="preserve">                   ~ PET - CT</t>
  </si>
  <si>
    <t xml:space="preserve">    ~  sume pentru evaluarea anuala a bolnavilor cu diabet zaharat (hemoglobina glicata)</t>
  </si>
  <si>
    <t>Alte drepturi salariale in bani, din care:</t>
  </si>
  <si>
    <t>Medicamente pentru boli cronice cu risc crescut utilizate in programele nationale cu scop curativ, din care:</t>
  </si>
  <si>
    <t xml:space="preserve">          Programul national detratament pentru boli rare</t>
  </si>
  <si>
    <t xml:space="preserve">          Programul national de tratament al bolilor neurologice</t>
  </si>
  <si>
    <t xml:space="preserve">          Programul national de tratament al hemofiliei si talasemiei</t>
  </si>
  <si>
    <t xml:space="preserve">          Programul national  de diabet zaharat</t>
  </si>
  <si>
    <t xml:space="preserve">          Programul national de boli endocrine</t>
  </si>
  <si>
    <t xml:space="preserve">          Programul national de transplant de organe, tesuturi si celule de origine umana</t>
  </si>
  <si>
    <t xml:space="preserve">          Programul national de oncologie</t>
  </si>
  <si>
    <t xml:space="preserve">         Programul national de sanatate mintala</t>
  </si>
  <si>
    <t xml:space="preserve">           -hotarari judecatoresti conform OUG 71/2009; OUG 92/2012</t>
  </si>
  <si>
    <t>Materiale sanitare specifice utilizate in programele nationale cu scop curativ, din care:</t>
  </si>
  <si>
    <t xml:space="preserve">       Programul national  de diabet zaharat-pompe insulina si materiale consumabile</t>
  </si>
  <si>
    <t xml:space="preserve">         Programul national de ortopedie</t>
  </si>
  <si>
    <t xml:space="preserve">          Subprogramul de tratament al surditatii prin proteze auditive implantabile</t>
  </si>
  <si>
    <t xml:space="preserve">          Programul national de terapie intensiva a insuficientei hepatice</t>
  </si>
  <si>
    <t xml:space="preserve">         Programul national de boli cardiovasculare</t>
  </si>
  <si>
    <t xml:space="preserve">       Programul national de sanatate mintala</t>
  </si>
  <si>
    <t xml:space="preserve">    ~ Programul national de diagnostic si tratament cu ajutorul aparaturii de inalta performanta, din care:</t>
  </si>
  <si>
    <t xml:space="preserve">   - Subprogramul de radiologie interventionala </t>
  </si>
  <si>
    <t xml:space="preserve">   - Subprogramul de diagnostic si tratament al epilepsiei rezistente la tratamentul medicamentos</t>
  </si>
  <si>
    <t xml:space="preserve">  -  Subprogramul de tratament al hidrocefaliei congenitale sau dobandite la copil</t>
  </si>
  <si>
    <t xml:space="preserve">  - Subprogramul de tratament al durerii neuropate prin implant de neurostimulator medular</t>
  </si>
  <si>
    <t xml:space="preserve"> Plati efectuate in anii precedenti si recuperate in anul curent- Sanatate</t>
  </si>
  <si>
    <t>Servicii medicale de hemodializa si dializa peritoneala,din care:</t>
  </si>
  <si>
    <t>Dispozitive si echipamente medicale, din care:</t>
  </si>
  <si>
    <t>Asistenta medicala  pentru specialitati clinice, din care:</t>
  </si>
  <si>
    <t>Unitati de recuperare-reabilitare a sanatatii, din care:</t>
  </si>
  <si>
    <t>Ingrijiri medicale la domiciliu, din care:</t>
  </si>
  <si>
    <t>Prestatii medicale acordate in baza documentelor internationale, din care:</t>
  </si>
  <si>
    <t>Servicii publice descentralizate, din care:</t>
  </si>
  <si>
    <t>Indemnizatii de detasare</t>
  </si>
  <si>
    <t>21.05.22</t>
  </si>
  <si>
    <t>Contributia individuala de asigurari sociale de sanatate datorata de persoanele care realizeaza venituri din arendarea bunurilor agricole</t>
  </si>
  <si>
    <t>20.05.03.03</t>
  </si>
  <si>
    <t>Veniuri incasate in urma valorificarii creantelor de catre  AVAS</t>
  </si>
  <si>
    <t>Salarii de baza din care:</t>
  </si>
  <si>
    <t xml:space="preserve">      -salarii de baza</t>
  </si>
  <si>
    <t xml:space="preserve">      -concedii medicale</t>
  </si>
  <si>
    <t xml:space="preserve">      -altele</t>
  </si>
  <si>
    <t xml:space="preserve">           -concedii medicale</t>
  </si>
  <si>
    <t xml:space="preserve">           -altele</t>
  </si>
  <si>
    <t xml:space="preserve">Prevederi bugetare trimestriale </t>
  </si>
  <si>
    <t>Credite bugetare trimestriale cumulate</t>
  </si>
  <si>
    <t>21.05.23</t>
  </si>
  <si>
    <t>Contributia individuala de asigurari sociale de sanatate datorata de persoanele care realizeaza venituri din cedarea folosintei bunurilor</t>
  </si>
  <si>
    <t>Venituri din compensarea creantelor din despagubiri</t>
  </si>
  <si>
    <t>Alte bunuri si servicii pentru intretinere si functionare, din care:</t>
  </si>
  <si>
    <t xml:space="preserve"> - sume pentru servicii poştale în vederea distribuţiei cardurilor naţionale </t>
  </si>
  <si>
    <t xml:space="preserve"> Subprogramul de reconstructie mamara dupa afectiuni oncologice prin endoprotezare</t>
  </si>
  <si>
    <t>M. Dragut</t>
  </si>
  <si>
    <t>Valentin Florin CIOCAN</t>
  </si>
  <si>
    <t>Theodora OPREA</t>
  </si>
  <si>
    <t>Director-Economic</t>
  </si>
  <si>
    <t>CONT DE EXECUTIE VENITURI DECEMBRIE 2014</t>
  </si>
  <si>
    <t>CONT DE EXECUTIE CHELTUIELI DECEMBRIE 2014</t>
  </si>
  <si>
    <t xml:space="preserve">    ~ activitatea curenta, din care:</t>
  </si>
</sst>
</file>

<file path=xl/styles.xml><?xml version="1.0" encoding="utf-8"?>
<styleSheet xmlns="http://schemas.openxmlformats.org/spreadsheetml/2006/main">
  <numFmts count="61">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0"/>
    <numFmt numFmtId="174" formatCode="#,##0.0"/>
    <numFmt numFmtId="175" formatCode="#,##0.00_ ;[Red]\-#,##0.00\ "/>
    <numFmt numFmtId="176" formatCode="#,##0.00;[Red]#,##0.00"/>
    <numFmt numFmtId="177" formatCode="0.00;[Red]0.00"/>
    <numFmt numFmtId="178" formatCode="#,##0_ ;[Red]\-#,##0\ "/>
    <numFmt numFmtId="179" formatCode="0_ ;[Red]\-0\ "/>
    <numFmt numFmtId="180" formatCode="#,##0.00_ ;\-#,##0.00\ "/>
    <numFmt numFmtId="181" formatCode="_-* #,##0\ _L_E_I_-;\-* #,##0\ _L_E_I_-;_-* &quot;-&quot;\ _L_E_I_-;_-@_-"/>
    <numFmt numFmtId="182" formatCode="_-* #,##0.00\ _L_E_I_-;\-* #,##0.00\ _L_E_I_-;_-* &quot;-&quot;??\ _L_E_I_-;_-@_-"/>
    <numFmt numFmtId="183" formatCode="#,##0.0000"/>
    <numFmt numFmtId="184" formatCode="#,##0.000000000"/>
    <numFmt numFmtId="185" formatCode="#,##0.00000000000000"/>
    <numFmt numFmtId="186" formatCode="#,##0.0000000000000000"/>
    <numFmt numFmtId="187" formatCode="#,##0.0000000"/>
    <numFmt numFmtId="188" formatCode="#,##0.0_ ;[Red]\-#,##0.0\ "/>
    <numFmt numFmtId="189" formatCode="0.00000"/>
    <numFmt numFmtId="190" formatCode="0.0000"/>
    <numFmt numFmtId="191" formatCode="0.000"/>
    <numFmt numFmtId="192" formatCode="0.0"/>
    <numFmt numFmtId="193" formatCode="0.000000000"/>
    <numFmt numFmtId="194" formatCode="0.00000000"/>
    <numFmt numFmtId="195" formatCode="0.0000000"/>
    <numFmt numFmtId="196" formatCode="0.000000"/>
    <numFmt numFmtId="197" formatCode="&quot;Da&quot;;&quot;Da&quot;;&quot;Nu&quot;"/>
    <numFmt numFmtId="198" formatCode="&quot;Adevărat&quot;;&quot;Adevărat&quot;;&quot;Fals&quot;"/>
    <numFmt numFmtId="199" formatCode="&quot;Activat&quot;;&quot;Activat&quot;;&quot;Dezactivat&quot;"/>
    <numFmt numFmtId="200" formatCode="#,##0.00000"/>
    <numFmt numFmtId="201" formatCode="#,##0.000000"/>
    <numFmt numFmtId="202" formatCode="#,##0.00000000"/>
    <numFmt numFmtId="203" formatCode="#,##0.0000000000"/>
    <numFmt numFmtId="204" formatCode="#,##0.00000000000"/>
    <numFmt numFmtId="205" formatCode="#,##0;[Red]#,##0"/>
    <numFmt numFmtId="206" formatCode="0_ ;\-0\ "/>
    <numFmt numFmtId="207" formatCode="_-* #,##0\ _L_e_i_-;\-* #,##0\ _L_e_i_-;_-* &quot;-&quot;\ _L_e_i_-;_-@_-"/>
    <numFmt numFmtId="208" formatCode="_-* #,##0.00\ _L_e_i_-;\-* #,##0.00\ _L_e_i_-;_-* &quot;-&quot;??\ _L_e_i_-;_-@_-"/>
    <numFmt numFmtId="209" formatCode="#,##0.0\ &quot;lei&quot;"/>
    <numFmt numFmtId="210" formatCode="#,##0.000000000000"/>
    <numFmt numFmtId="211" formatCode="[$-418]d\ mmmm\ yyyy"/>
    <numFmt numFmtId="212" formatCode="[$-418]mmmm\-yy;@"/>
    <numFmt numFmtId="213" formatCode="#,##0.0000000000000"/>
    <numFmt numFmtId="214" formatCode="#,##0.000000000000000"/>
    <numFmt numFmtId="215" formatCode="#,##0.00000000000000000"/>
    <numFmt numFmtId="216" formatCode="#,##0.000000000000000000"/>
  </numFmts>
  <fonts count="55">
    <font>
      <sz val="10"/>
      <name val="Arial"/>
      <family val="0"/>
    </font>
    <font>
      <u val="single"/>
      <sz val="10"/>
      <color indexed="12"/>
      <name val="Arial"/>
      <family val="0"/>
    </font>
    <font>
      <u val="single"/>
      <sz val="10"/>
      <color indexed="36"/>
      <name val="Arial"/>
      <family val="0"/>
    </font>
    <font>
      <b/>
      <i/>
      <sz val="14"/>
      <name val="Arial"/>
      <family val="2"/>
    </font>
    <font>
      <b/>
      <i/>
      <sz val="10"/>
      <name val="Arial"/>
      <family val="2"/>
    </font>
    <font>
      <b/>
      <sz val="9"/>
      <name val="Arial"/>
      <family val="2"/>
    </font>
    <font>
      <sz val="8"/>
      <name val="Arial"/>
      <family val="2"/>
    </font>
    <font>
      <sz val="9"/>
      <name val="Arial"/>
      <family val="2"/>
    </font>
    <font>
      <b/>
      <sz val="10"/>
      <name val="Arial"/>
      <family val="2"/>
    </font>
    <font>
      <b/>
      <i/>
      <sz val="8"/>
      <name val="Arial"/>
      <family val="2"/>
    </font>
    <font>
      <i/>
      <sz val="8"/>
      <name val="Arial"/>
      <family val="2"/>
    </font>
    <font>
      <sz val="11"/>
      <name val="Times New Roman CE"/>
      <family val="0"/>
    </font>
    <font>
      <sz val="11"/>
      <name val="Arial"/>
      <family val="2"/>
    </font>
    <font>
      <i/>
      <sz val="11"/>
      <name val="Arial"/>
      <family val="2"/>
    </font>
    <font>
      <b/>
      <sz val="12"/>
      <name val="Arial"/>
      <family val="2"/>
    </font>
    <font>
      <b/>
      <sz val="14"/>
      <name val="Arial"/>
      <family val="2"/>
    </font>
    <font>
      <b/>
      <i/>
      <sz val="11"/>
      <name val="Arial"/>
      <family val="2"/>
    </font>
    <font>
      <b/>
      <sz val="11"/>
      <name val="Arial"/>
      <family val="2"/>
    </font>
    <font>
      <b/>
      <i/>
      <sz val="12"/>
      <name val="Arial"/>
      <family val="2"/>
    </font>
    <font>
      <i/>
      <sz val="10"/>
      <name val="Arial"/>
      <family val="2"/>
    </font>
    <font>
      <i/>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right style="hair"/>
      <top style="hair"/>
      <bottom style="hair"/>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2"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1"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35">
    <xf numFmtId="0" fontId="0" fillId="0" borderId="0" xfId="0" applyAlignment="1">
      <alignment/>
    </xf>
    <xf numFmtId="49" fontId="6" fillId="0" borderId="0" xfId="0" applyNumberFormat="1" applyFont="1" applyFill="1" applyBorder="1" applyAlignment="1">
      <alignment vertical="top" wrapText="1"/>
    </xf>
    <xf numFmtId="3" fontId="7" fillId="0" borderId="0" xfId="0" applyNumberFormat="1" applyFont="1" applyFill="1" applyBorder="1" applyAlignment="1">
      <alignment/>
    </xf>
    <xf numFmtId="3" fontId="8" fillId="0" borderId="0" xfId="0" applyNumberFormat="1" applyFont="1" applyFill="1" applyBorder="1" applyAlignment="1">
      <alignment horizontal="center" wrapText="1"/>
    </xf>
    <xf numFmtId="0" fontId="7" fillId="0" borderId="0" xfId="0" applyFont="1" applyFill="1" applyAlignment="1">
      <alignment/>
    </xf>
    <xf numFmtId="0" fontId="10" fillId="0" borderId="0" xfId="0" applyFont="1" applyFill="1" applyAlignment="1">
      <alignment/>
    </xf>
    <xf numFmtId="4" fontId="8" fillId="0" borderId="0" xfId="0" applyNumberFormat="1" applyFont="1" applyFill="1" applyBorder="1" applyAlignment="1">
      <alignment/>
    </xf>
    <xf numFmtId="0" fontId="8" fillId="0" borderId="0" xfId="0" applyFont="1" applyFill="1" applyAlignment="1">
      <alignment/>
    </xf>
    <xf numFmtId="0" fontId="0" fillId="0" borderId="0" xfId="0" applyFont="1" applyFill="1" applyAlignment="1">
      <alignment/>
    </xf>
    <xf numFmtId="0" fontId="8" fillId="0" borderId="0" xfId="0" applyFont="1" applyFill="1" applyAlignment="1">
      <alignment vertical="center" wrapText="1"/>
    </xf>
    <xf numFmtId="4" fontId="0" fillId="0" borderId="10" xfId="0" applyNumberFormat="1" applyFont="1" applyFill="1" applyBorder="1" applyAlignment="1">
      <alignment wrapText="1"/>
    </xf>
    <xf numFmtId="4" fontId="8" fillId="0" borderId="10" xfId="0" applyNumberFormat="1" applyFont="1" applyFill="1" applyBorder="1" applyAlignment="1">
      <alignment wrapText="1"/>
    </xf>
    <xf numFmtId="4" fontId="0" fillId="0" borderId="10" xfId="0" applyNumberFormat="1" applyFont="1" applyFill="1" applyBorder="1" applyAlignment="1" applyProtection="1">
      <alignment horizontal="left" wrapText="1"/>
      <protection/>
    </xf>
    <xf numFmtId="175" fontId="0" fillId="0" borderId="10" xfId="0" applyNumberFormat="1" applyFont="1" applyFill="1" applyBorder="1" applyAlignment="1" applyProtection="1">
      <alignment wrapText="1"/>
      <protection/>
    </xf>
    <xf numFmtId="0" fontId="0" fillId="0" borderId="0" xfId="0" applyFont="1" applyFill="1" applyAlignment="1">
      <alignment wrapText="1"/>
    </xf>
    <xf numFmtId="49" fontId="5" fillId="0" borderId="10" xfId="0" applyNumberFormat="1" applyFont="1" applyFill="1" applyBorder="1" applyAlignment="1">
      <alignment horizontal="left"/>
    </xf>
    <xf numFmtId="0" fontId="8" fillId="0" borderId="0" xfId="0" applyFont="1" applyFill="1" applyBorder="1" applyAlignment="1">
      <alignment/>
    </xf>
    <xf numFmtId="0" fontId="0" fillId="0" borderId="10" xfId="0" applyFont="1" applyFill="1" applyBorder="1" applyAlignment="1">
      <alignment wrapText="1"/>
    </xf>
    <xf numFmtId="175" fontId="0" fillId="0" borderId="10" xfId="58" applyNumberFormat="1" applyFont="1" applyFill="1" applyBorder="1" applyAlignment="1" applyProtection="1">
      <alignment wrapText="1"/>
      <protection/>
    </xf>
    <xf numFmtId="0" fontId="12" fillId="0" borderId="0" xfId="0" applyFont="1" applyFill="1" applyAlignment="1">
      <alignment wrapText="1"/>
    </xf>
    <xf numFmtId="0" fontId="12" fillId="0" borderId="0" xfId="0" applyFont="1" applyFill="1" applyAlignment="1">
      <alignment/>
    </xf>
    <xf numFmtId="175" fontId="8" fillId="0" borderId="10" xfId="58" applyNumberFormat="1" applyFont="1" applyFill="1" applyBorder="1" applyAlignment="1" applyProtection="1">
      <alignment horizontal="left" wrapText="1"/>
      <protection/>
    </xf>
    <xf numFmtId="175" fontId="8" fillId="0" borderId="10" xfId="58" applyNumberFormat="1" applyFont="1" applyFill="1" applyBorder="1" applyAlignment="1">
      <alignment wrapText="1"/>
      <protection/>
    </xf>
    <xf numFmtId="175" fontId="0" fillId="0" borderId="10" xfId="58" applyNumberFormat="1" applyFont="1" applyFill="1" applyBorder="1" applyAlignment="1">
      <alignment wrapText="1"/>
      <protection/>
    </xf>
    <xf numFmtId="175" fontId="0" fillId="0" borderId="10" xfId="58" applyNumberFormat="1" applyFont="1" applyFill="1" applyBorder="1" applyAlignment="1" applyProtection="1">
      <alignment horizontal="left" vertical="center" wrapText="1"/>
      <protection/>
    </xf>
    <xf numFmtId="175" fontId="0" fillId="0" borderId="10" xfId="57" applyNumberFormat="1" applyFont="1" applyFill="1" applyBorder="1" applyAlignment="1">
      <alignment vertical="top" wrapText="1"/>
      <protection/>
    </xf>
    <xf numFmtId="175" fontId="8" fillId="0" borderId="10" xfId="58" applyNumberFormat="1" applyFont="1" applyFill="1" applyBorder="1" applyAlignment="1">
      <alignment/>
      <protection/>
    </xf>
    <xf numFmtId="175" fontId="0" fillId="0" borderId="10" xfId="58" applyNumberFormat="1" applyFont="1" applyFill="1" applyBorder="1" applyAlignment="1">
      <alignment/>
      <protection/>
    </xf>
    <xf numFmtId="49" fontId="9" fillId="0" borderId="0" xfId="0" applyNumberFormat="1" applyFont="1" applyFill="1" applyBorder="1" applyAlignment="1">
      <alignment horizontal="center" vertical="top" wrapText="1"/>
    </xf>
    <xf numFmtId="3" fontId="9" fillId="0" borderId="0" xfId="0" applyNumberFormat="1" applyFont="1" applyFill="1" applyBorder="1" applyAlignment="1">
      <alignment horizontal="center"/>
    </xf>
    <xf numFmtId="0" fontId="9" fillId="0" borderId="0" xfId="0" applyFont="1" applyFill="1" applyBorder="1" applyAlignment="1">
      <alignment horizontal="center"/>
    </xf>
    <xf numFmtId="49" fontId="8" fillId="0" borderId="10" xfId="0" applyNumberFormat="1" applyFont="1" applyFill="1" applyBorder="1" applyAlignment="1">
      <alignment horizontal="center" vertical="center" wrapText="1"/>
    </xf>
    <xf numFmtId="3" fontId="8" fillId="0" borderId="10" xfId="0" applyNumberFormat="1" applyFont="1" applyFill="1" applyBorder="1" applyAlignment="1">
      <alignment horizontal="center" vertical="center" wrapText="1"/>
    </xf>
    <xf numFmtId="49" fontId="4" fillId="0" borderId="10" xfId="0" applyNumberFormat="1" applyFont="1" applyFill="1" applyBorder="1" applyAlignment="1">
      <alignment horizontal="center" vertical="top" wrapText="1"/>
    </xf>
    <xf numFmtId="3" fontId="4" fillId="0" borderId="10" xfId="0" applyNumberFormat="1" applyFont="1" applyFill="1" applyBorder="1" applyAlignment="1">
      <alignment horizontal="center"/>
    </xf>
    <xf numFmtId="0" fontId="4" fillId="0" borderId="10" xfId="0" applyFont="1" applyFill="1" applyBorder="1" applyAlignment="1">
      <alignment horizontal="center"/>
    </xf>
    <xf numFmtId="49" fontId="8" fillId="0" borderId="10" xfId="0" applyNumberFormat="1" applyFont="1" applyFill="1" applyBorder="1" applyAlignment="1">
      <alignment vertical="top" wrapText="1"/>
    </xf>
    <xf numFmtId="3" fontId="8" fillId="0" borderId="10" xfId="0" applyNumberFormat="1" applyFont="1" applyFill="1" applyBorder="1" applyAlignment="1">
      <alignment vertical="top" wrapText="1"/>
    </xf>
    <xf numFmtId="49" fontId="0" fillId="0" borderId="10" xfId="0" applyNumberFormat="1" applyFont="1" applyFill="1" applyBorder="1" applyAlignment="1">
      <alignment vertical="top" wrapText="1"/>
    </xf>
    <xf numFmtId="3" fontId="0" fillId="0" borderId="10" xfId="0" applyNumberFormat="1" applyFont="1" applyFill="1" applyBorder="1" applyAlignment="1" applyProtection="1">
      <alignment vertical="top" wrapText="1"/>
      <protection/>
    </xf>
    <xf numFmtId="49" fontId="0" fillId="0" borderId="10" xfId="0" applyNumberFormat="1" applyFont="1" applyFill="1" applyBorder="1" applyAlignment="1" applyProtection="1">
      <alignment vertical="top" wrapText="1"/>
      <protection/>
    </xf>
    <xf numFmtId="49" fontId="0" fillId="0" borderId="10" xfId="0" applyNumberFormat="1" applyFont="1" applyFill="1" applyBorder="1" applyAlignment="1">
      <alignment horizontal="left" vertical="top" wrapText="1"/>
    </xf>
    <xf numFmtId="49" fontId="8" fillId="0" borderId="10" xfId="0" applyNumberFormat="1" applyFont="1" applyFill="1" applyBorder="1" applyAlignment="1">
      <alignment horizontal="left" vertical="top" wrapText="1"/>
    </xf>
    <xf numFmtId="3" fontId="4" fillId="0" borderId="0" xfId="0" applyNumberFormat="1" applyFont="1" applyFill="1" applyBorder="1" applyAlignment="1">
      <alignment horizontal="center" wrapText="1"/>
    </xf>
    <xf numFmtId="4" fontId="8" fillId="0" borderId="10" xfId="0" applyNumberFormat="1" applyFont="1" applyFill="1" applyBorder="1" applyAlignment="1">
      <alignment horizontal="center" vertical="center" wrapText="1"/>
    </xf>
    <xf numFmtId="3" fontId="8" fillId="0" borderId="10" xfId="0" applyNumberFormat="1" applyFont="1" applyFill="1" applyBorder="1" applyAlignment="1">
      <alignment horizontal="center"/>
    </xf>
    <xf numFmtId="0" fontId="13" fillId="0" borderId="0" xfId="0" applyFont="1" applyFill="1" applyAlignment="1">
      <alignment horizontal="left" wrapText="1"/>
    </xf>
    <xf numFmtId="4" fontId="8" fillId="0" borderId="10" xfId="58" applyNumberFormat="1" applyFont="1" applyFill="1" applyBorder="1" applyAlignment="1" applyProtection="1">
      <alignment horizontal="right" wrapText="1"/>
      <protection/>
    </xf>
    <xf numFmtId="4" fontId="8" fillId="0" borderId="10" xfId="58" applyNumberFormat="1" applyFont="1" applyFill="1" applyBorder="1" applyAlignment="1">
      <alignment horizontal="right" wrapText="1"/>
      <protection/>
    </xf>
    <xf numFmtId="4" fontId="4" fillId="0" borderId="10" xfId="0" applyNumberFormat="1" applyFont="1" applyFill="1" applyBorder="1" applyAlignment="1">
      <alignment horizontal="right"/>
    </xf>
    <xf numFmtId="4" fontId="8" fillId="0" borderId="10" xfId="58" applyNumberFormat="1" applyFont="1" applyFill="1" applyBorder="1" applyAlignment="1">
      <alignment horizontal="right"/>
      <protection/>
    </xf>
    <xf numFmtId="4" fontId="0" fillId="0" borderId="10" xfId="58" applyNumberFormat="1" applyFont="1" applyFill="1" applyBorder="1" applyAlignment="1">
      <alignment horizontal="right" wrapText="1"/>
      <protection/>
    </xf>
    <xf numFmtId="3" fontId="0" fillId="0" borderId="0" xfId="0" applyNumberFormat="1" applyFont="1" applyFill="1" applyAlignment="1">
      <alignment/>
    </xf>
    <xf numFmtId="3" fontId="15" fillId="0" borderId="0" xfId="0" applyNumberFormat="1" applyFont="1" applyFill="1" applyAlignment="1">
      <alignment horizontal="center"/>
    </xf>
    <xf numFmtId="0" fontId="15" fillId="0" borderId="0" xfId="0" applyFont="1" applyFill="1" applyAlignment="1">
      <alignment horizontal="center"/>
    </xf>
    <xf numFmtId="0" fontId="8" fillId="0" borderId="0" xfId="0" applyFont="1" applyFill="1" applyAlignment="1">
      <alignment/>
    </xf>
    <xf numFmtId="0" fontId="8" fillId="0" borderId="0" xfId="0" applyFont="1" applyFill="1" applyBorder="1" applyAlignment="1">
      <alignment/>
    </xf>
    <xf numFmtId="4" fontId="8" fillId="0" borderId="0" xfId="0" applyNumberFormat="1" applyFont="1" applyFill="1" applyBorder="1" applyAlignment="1">
      <alignment/>
    </xf>
    <xf numFmtId="49" fontId="12" fillId="0" borderId="10" xfId="0" applyNumberFormat="1" applyFont="1" applyFill="1" applyBorder="1" applyAlignment="1">
      <alignment vertical="top" wrapText="1"/>
    </xf>
    <xf numFmtId="175" fontId="16" fillId="0" borderId="10" xfId="58" applyNumberFormat="1" applyFont="1" applyFill="1" applyBorder="1" applyAlignment="1">
      <alignment wrapText="1"/>
      <protection/>
    </xf>
    <xf numFmtId="4" fontId="17" fillId="0" borderId="10" xfId="58" applyNumberFormat="1" applyFont="1" applyFill="1" applyBorder="1" applyAlignment="1" applyProtection="1">
      <alignment horizontal="right" wrapText="1"/>
      <protection/>
    </xf>
    <xf numFmtId="0" fontId="13" fillId="0" borderId="0" xfId="0" applyFont="1" applyFill="1" applyAlignment="1">
      <alignment/>
    </xf>
    <xf numFmtId="49" fontId="13" fillId="0" borderId="10" xfId="0" applyNumberFormat="1" applyFont="1" applyFill="1" applyBorder="1" applyAlignment="1">
      <alignment vertical="top" wrapText="1"/>
    </xf>
    <xf numFmtId="4" fontId="16" fillId="0" borderId="10" xfId="0" applyNumberFormat="1" applyFont="1" applyFill="1" applyBorder="1" applyAlignment="1">
      <alignment horizontal="right"/>
    </xf>
    <xf numFmtId="49" fontId="17" fillId="0" borderId="10" xfId="0" applyNumberFormat="1" applyFont="1" applyFill="1" applyBorder="1" applyAlignment="1">
      <alignment vertical="top" wrapText="1"/>
    </xf>
    <xf numFmtId="175" fontId="17" fillId="0" borderId="10" xfId="58" applyNumberFormat="1" applyFont="1" applyFill="1" applyBorder="1" applyAlignment="1">
      <alignment wrapText="1"/>
      <protection/>
    </xf>
    <xf numFmtId="4" fontId="17" fillId="0" borderId="10" xfId="58" applyNumberFormat="1" applyFont="1" applyFill="1" applyBorder="1" applyAlignment="1">
      <alignment horizontal="right" wrapText="1"/>
      <protection/>
    </xf>
    <xf numFmtId="0" fontId="0" fillId="0" borderId="0" xfId="0" applyFont="1" applyFill="1" applyAlignment="1">
      <alignment horizontal="center"/>
    </xf>
    <xf numFmtId="4" fontId="0" fillId="0" borderId="10" xfId="58" applyNumberFormat="1" applyFont="1" applyFill="1" applyBorder="1" applyAlignment="1">
      <alignment wrapText="1"/>
      <protection/>
    </xf>
    <xf numFmtId="4" fontId="11" fillId="0" borderId="10" xfId="0" applyNumberFormat="1" applyFont="1" applyFill="1" applyBorder="1" applyAlignment="1">
      <alignment wrapText="1"/>
    </xf>
    <xf numFmtId="0" fontId="4" fillId="0" borderId="0" xfId="0" applyFont="1" applyFill="1" applyAlignment="1">
      <alignment horizontal="left"/>
    </xf>
    <xf numFmtId="4" fontId="3" fillId="0" borderId="0" xfId="0" applyNumberFormat="1" applyFont="1" applyFill="1" applyAlignment="1">
      <alignment horizontal="center"/>
    </xf>
    <xf numFmtId="0" fontId="3" fillId="0" borderId="0" xfId="0" applyFont="1" applyFill="1" applyAlignment="1">
      <alignment horizontal="left"/>
    </xf>
    <xf numFmtId="0" fontId="8" fillId="0" borderId="0" xfId="0" applyFont="1" applyFill="1" applyBorder="1" applyAlignment="1">
      <alignment horizontal="left"/>
    </xf>
    <xf numFmtId="0" fontId="4" fillId="0" borderId="0" xfId="0" applyFont="1" applyFill="1" applyBorder="1" applyAlignment="1">
      <alignment/>
    </xf>
    <xf numFmtId="0" fontId="4" fillId="0" borderId="0" xfId="0" applyFont="1" applyFill="1" applyAlignment="1">
      <alignment horizontal="center"/>
    </xf>
    <xf numFmtId="4" fontId="8" fillId="0" borderId="0" xfId="0" applyNumberFormat="1" applyFont="1" applyFill="1" applyBorder="1" applyAlignment="1">
      <alignment horizontal="center" vertical="center" wrapText="1"/>
    </xf>
    <xf numFmtId="0" fontId="0" fillId="0" borderId="0" xfId="0" applyFont="1" applyFill="1" applyBorder="1" applyAlignment="1">
      <alignment/>
    </xf>
    <xf numFmtId="3" fontId="8" fillId="0" borderId="10" xfId="0" applyNumberFormat="1" applyFont="1" applyFill="1" applyBorder="1" applyAlignment="1">
      <alignment horizontal="center" wrapText="1"/>
    </xf>
    <xf numFmtId="3" fontId="8" fillId="0" borderId="0" xfId="0" applyNumberFormat="1" applyFont="1" applyFill="1" applyBorder="1" applyAlignment="1">
      <alignment horizontal="center"/>
    </xf>
    <xf numFmtId="3" fontId="0" fillId="0" borderId="0" xfId="0" applyNumberFormat="1" applyFont="1" applyFill="1" applyBorder="1" applyAlignment="1">
      <alignment/>
    </xf>
    <xf numFmtId="4" fontId="0" fillId="0" borderId="10" xfId="0" applyNumberFormat="1" applyFont="1" applyFill="1" applyBorder="1" applyAlignment="1">
      <alignment/>
    </xf>
    <xf numFmtId="4" fontId="0" fillId="0" borderId="0" xfId="0" applyNumberFormat="1" applyFont="1" applyFill="1" applyBorder="1" applyAlignment="1">
      <alignment/>
    </xf>
    <xf numFmtId="4" fontId="0" fillId="0" borderId="0" xfId="0" applyNumberFormat="1" applyFont="1" applyFill="1" applyAlignment="1">
      <alignment/>
    </xf>
    <xf numFmtId="0" fontId="12" fillId="0" borderId="0" xfId="0" applyFont="1" applyFill="1" applyBorder="1" applyAlignment="1">
      <alignment/>
    </xf>
    <xf numFmtId="4" fontId="12" fillId="0" borderId="0" xfId="0" applyNumberFormat="1" applyFont="1" applyFill="1" applyBorder="1" applyAlignment="1">
      <alignment/>
    </xf>
    <xf numFmtId="0" fontId="0" fillId="0" borderId="10" xfId="0" applyFont="1" applyFill="1" applyBorder="1" applyAlignment="1">
      <alignment horizontal="left" vertical="center" wrapText="1"/>
    </xf>
    <xf numFmtId="0" fontId="17" fillId="0" borderId="10" xfId="0" applyFont="1" applyFill="1" applyBorder="1" applyAlignment="1">
      <alignment wrapText="1"/>
    </xf>
    <xf numFmtId="4" fontId="17" fillId="0" borderId="10" xfId="58" applyNumberFormat="1" applyFont="1" applyFill="1" applyBorder="1" applyAlignment="1" applyProtection="1">
      <alignment wrapText="1"/>
      <protection/>
    </xf>
    <xf numFmtId="4" fontId="8" fillId="0" borderId="10" xfId="0" applyNumberFormat="1" applyFont="1" applyFill="1" applyBorder="1" applyAlignment="1">
      <alignment/>
    </xf>
    <xf numFmtId="4" fontId="0" fillId="0" borderId="10" xfId="58" applyNumberFormat="1" applyFont="1" applyFill="1" applyBorder="1" applyAlignment="1" applyProtection="1">
      <alignment horizontal="left" wrapText="1"/>
      <protection/>
    </xf>
    <xf numFmtId="4" fontId="12" fillId="0" borderId="0" xfId="0" applyNumberFormat="1" applyFont="1" applyFill="1" applyAlignment="1">
      <alignment/>
    </xf>
    <xf numFmtId="4" fontId="8" fillId="0" borderId="10" xfId="58" applyNumberFormat="1" applyFont="1" applyFill="1" applyBorder="1" applyAlignment="1">
      <alignment wrapText="1"/>
      <protection/>
    </xf>
    <xf numFmtId="4" fontId="19" fillId="0" borderId="10" xfId="58" applyNumberFormat="1" applyFont="1" applyFill="1" applyBorder="1" applyAlignment="1">
      <alignment wrapText="1"/>
      <protection/>
    </xf>
    <xf numFmtId="175" fontId="4" fillId="0" borderId="10" xfId="58" applyNumberFormat="1" applyFont="1" applyFill="1" applyBorder="1" applyAlignment="1" applyProtection="1">
      <alignment wrapText="1"/>
      <protection/>
    </xf>
    <xf numFmtId="175" fontId="19" fillId="0" borderId="10" xfId="58" applyNumberFormat="1" applyFont="1" applyFill="1" applyBorder="1" applyAlignment="1">
      <alignment wrapText="1"/>
      <protection/>
    </xf>
    <xf numFmtId="3" fontId="18" fillId="0" borderId="0" xfId="0" applyNumberFormat="1" applyFont="1" applyFill="1" applyBorder="1" applyAlignment="1">
      <alignment horizontal="center"/>
    </xf>
    <xf numFmtId="175" fontId="19" fillId="0" borderId="10" xfId="58" applyNumberFormat="1" applyFont="1" applyFill="1" applyBorder="1" applyAlignment="1" applyProtection="1">
      <alignment wrapText="1"/>
      <protection/>
    </xf>
    <xf numFmtId="4" fontId="20" fillId="0" borderId="10" xfId="58" applyNumberFormat="1" applyFont="1" applyFill="1" applyBorder="1" applyAlignment="1">
      <alignment wrapText="1"/>
      <protection/>
    </xf>
    <xf numFmtId="4" fontId="20" fillId="0" borderId="10" xfId="0" applyNumberFormat="1" applyFont="1" applyFill="1" applyBorder="1" applyAlignment="1" applyProtection="1">
      <alignment wrapText="1"/>
      <protection/>
    </xf>
    <xf numFmtId="4" fontId="20" fillId="0" borderId="10" xfId="0" applyNumberFormat="1" applyFont="1" applyFill="1" applyBorder="1" applyAlignment="1" applyProtection="1">
      <alignment horizontal="left" wrapText="1"/>
      <protection/>
    </xf>
    <xf numFmtId="4" fontId="20" fillId="0" borderId="10" xfId="58" applyNumberFormat="1" applyFont="1" applyFill="1" applyBorder="1" applyAlignment="1" applyProtection="1">
      <alignment wrapText="1"/>
      <protection/>
    </xf>
    <xf numFmtId="4" fontId="7" fillId="0" borderId="10" xfId="58" applyNumberFormat="1" applyFont="1" applyFill="1" applyBorder="1" applyAlignment="1">
      <alignment wrapText="1"/>
      <protection/>
    </xf>
    <xf numFmtId="4" fontId="8" fillId="0" borderId="10" xfId="0" applyNumberFormat="1" applyFont="1" applyFill="1" applyBorder="1" applyAlignment="1">
      <alignment/>
    </xf>
    <xf numFmtId="0" fontId="5" fillId="0" borderId="0" xfId="0" applyFont="1" applyFill="1" applyBorder="1" applyAlignment="1">
      <alignment horizontal="center" wrapText="1"/>
    </xf>
    <xf numFmtId="0" fontId="8" fillId="0" borderId="0" xfId="0" applyFont="1" applyFill="1" applyBorder="1" applyAlignment="1">
      <alignment horizontal="center"/>
    </xf>
    <xf numFmtId="0" fontId="8" fillId="0" borderId="0" xfId="0" applyFont="1" applyFill="1" applyBorder="1" applyAlignment="1">
      <alignment horizontal="center" wrapText="1"/>
    </xf>
    <xf numFmtId="0" fontId="13" fillId="0" borderId="0" xfId="0" applyFont="1" applyFill="1" applyAlignment="1">
      <alignment horizontal="left" wrapText="1"/>
    </xf>
    <xf numFmtId="3" fontId="18" fillId="0" borderId="0" xfId="0" applyNumberFormat="1" applyFont="1" applyFill="1" applyBorder="1" applyAlignment="1">
      <alignment horizontal="center"/>
    </xf>
    <xf numFmtId="174" fontId="14" fillId="0" borderId="0" xfId="0" applyNumberFormat="1" applyFont="1" applyFill="1" applyBorder="1" applyAlignment="1" applyProtection="1">
      <alignment horizontal="center"/>
      <protection/>
    </xf>
    <xf numFmtId="0" fontId="14" fillId="0" borderId="0" xfId="0" applyFont="1" applyFill="1" applyAlignment="1">
      <alignment horizontal="center"/>
    </xf>
    <xf numFmtId="49" fontId="7" fillId="0" borderId="10" xfId="0" applyNumberFormat="1" applyFont="1" applyFill="1" applyBorder="1" applyAlignment="1">
      <alignment horizontal="left"/>
    </xf>
    <xf numFmtId="49" fontId="7" fillId="0" borderId="10" xfId="0" applyNumberFormat="1" applyFont="1" applyFill="1" applyBorder="1" applyAlignment="1" applyProtection="1">
      <alignment horizontal="left" vertical="center"/>
      <protection/>
    </xf>
    <xf numFmtId="4" fontId="7" fillId="0" borderId="10" xfId="0" applyNumberFormat="1" applyFont="1" applyFill="1" applyBorder="1" applyAlignment="1">
      <alignment horizontal="left"/>
    </xf>
    <xf numFmtId="0" fontId="7" fillId="0" borderId="10" xfId="0" applyFont="1" applyFill="1" applyBorder="1" applyAlignment="1">
      <alignment wrapText="1"/>
    </xf>
    <xf numFmtId="0" fontId="12" fillId="0" borderId="10" xfId="0" applyFont="1" applyFill="1" applyBorder="1" applyAlignment="1">
      <alignment wrapText="1"/>
    </xf>
    <xf numFmtId="4" fontId="12" fillId="0" borderId="10" xfId="58" applyNumberFormat="1" applyFont="1" applyFill="1" applyBorder="1" applyAlignment="1" applyProtection="1">
      <alignment wrapText="1"/>
      <protection/>
    </xf>
    <xf numFmtId="4" fontId="12" fillId="0" borderId="10" xfId="58" applyNumberFormat="1" applyFont="1" applyFill="1" applyBorder="1" applyAlignment="1">
      <alignment wrapText="1"/>
      <protection/>
    </xf>
    <xf numFmtId="0" fontId="19" fillId="0" borderId="10" xfId="0" applyFont="1" applyFill="1" applyBorder="1" applyAlignment="1">
      <alignment wrapText="1"/>
    </xf>
    <xf numFmtId="0" fontId="5" fillId="0" borderId="10" xfId="0" applyFont="1" applyFill="1" applyBorder="1" applyAlignment="1">
      <alignment horizontal="left"/>
    </xf>
    <xf numFmtId="175" fontId="20" fillId="0" borderId="10" xfId="58" applyNumberFormat="1" applyFont="1" applyFill="1" applyBorder="1" applyAlignment="1">
      <alignment wrapText="1"/>
      <protection/>
    </xf>
    <xf numFmtId="4" fontId="8" fillId="0" borderId="10" xfId="58" applyNumberFormat="1" applyFont="1" applyFill="1" applyBorder="1" applyAlignment="1" applyProtection="1">
      <alignment wrapText="1"/>
      <protection/>
    </xf>
    <xf numFmtId="175" fontId="7" fillId="0" borderId="10" xfId="58" applyNumberFormat="1" applyFont="1" applyFill="1" applyBorder="1" applyAlignment="1">
      <alignment wrapText="1"/>
      <protection/>
    </xf>
    <xf numFmtId="0" fontId="20" fillId="0" borderId="10" xfId="0" applyFont="1" applyFill="1" applyBorder="1" applyAlignment="1">
      <alignment/>
    </xf>
    <xf numFmtId="175" fontId="19" fillId="0" borderId="10" xfId="58" applyNumberFormat="1" applyFont="1" applyFill="1" applyBorder="1" applyAlignment="1">
      <alignment horizontal="left" vertical="center" wrapText="1"/>
      <protection/>
    </xf>
    <xf numFmtId="0" fontId="9" fillId="0" borderId="0" xfId="0" applyFont="1" applyFill="1" applyAlignment="1">
      <alignment/>
    </xf>
    <xf numFmtId="175" fontId="8" fillId="0" borderId="10" xfId="59" applyNumberFormat="1" applyFont="1" applyFill="1" applyBorder="1" applyAlignment="1" applyProtection="1">
      <alignment vertical="top" wrapText="1"/>
      <protection/>
    </xf>
    <xf numFmtId="4" fontId="0" fillId="0" borderId="10" xfId="0" applyNumberFormat="1" applyFont="1" applyFill="1" applyBorder="1" applyAlignment="1">
      <alignment horizontal="left" vertical="center" wrapText="1"/>
    </xf>
    <xf numFmtId="49" fontId="8" fillId="0" borderId="10" xfId="0" applyNumberFormat="1" applyFont="1" applyFill="1" applyBorder="1" applyAlignment="1" applyProtection="1">
      <alignment vertical="top" wrapText="1"/>
      <protection/>
    </xf>
    <xf numFmtId="178" fontId="8" fillId="0" borderId="10" xfId="58" applyNumberFormat="1" applyFont="1" applyFill="1" applyBorder="1" applyAlignment="1" applyProtection="1">
      <alignment horizontal="left" wrapText="1"/>
      <protection/>
    </xf>
    <xf numFmtId="178" fontId="0" fillId="0" borderId="10" xfId="58" applyNumberFormat="1" applyFont="1" applyFill="1" applyBorder="1" applyAlignment="1" applyProtection="1">
      <alignment horizontal="left" wrapText="1"/>
      <protection/>
    </xf>
    <xf numFmtId="3" fontId="16" fillId="0" borderId="0" xfId="0" applyNumberFormat="1" applyFont="1" applyFill="1" applyBorder="1" applyAlignment="1">
      <alignment horizontal="center"/>
    </xf>
    <xf numFmtId="0" fontId="8" fillId="0" borderId="0" xfId="0" applyFont="1" applyFill="1" applyAlignment="1">
      <alignment wrapText="1"/>
    </xf>
    <xf numFmtId="3" fontId="5" fillId="0" borderId="0" xfId="0" applyNumberFormat="1" applyFont="1" applyFill="1" applyAlignment="1">
      <alignment/>
    </xf>
    <xf numFmtId="0" fontId="5" fillId="0" borderId="0" xfId="0" applyFont="1" applyFill="1" applyAlignment="1">
      <alignment/>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buget 2004 cf lg 507 2003 CU DEBL10% MAI cu virari" xfId="57"/>
    <cellStyle name="Normal_BUGET RECTIFICARE OUG 89 VIRARI FINALE" xfId="58"/>
    <cellStyle name="Normal_LG 216 CALCULE BVC 2001" xfId="59"/>
    <cellStyle name="Note" xfId="60"/>
    <cellStyle name="Output" xfId="61"/>
    <cellStyle name="Percent"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31"/>
  </sheetPr>
  <dimension ref="A1:FQ136"/>
  <sheetViews>
    <sheetView zoomScale="95" zoomScaleNormal="95" zoomScalePageLayoutView="0" workbookViewId="0" topLeftCell="A1">
      <pane xSplit="2" ySplit="6" topLeftCell="D7" activePane="bottomRight" state="frozen"/>
      <selection pane="topLeft" activeCell="B17" sqref="B17"/>
      <selection pane="topRight" activeCell="B17" sqref="B17"/>
      <selection pane="bottomLeft" activeCell="B17" sqref="B17"/>
      <selection pane="bottomRight" activeCell="N16" sqref="N16"/>
    </sheetView>
  </sheetViews>
  <sheetFormatPr defaultColWidth="9.140625" defaultRowHeight="12.75"/>
  <cols>
    <col min="1" max="1" width="10.28125" style="14" bestFit="1" customWidth="1"/>
    <col min="2" max="2" width="56.421875" style="8" customWidth="1"/>
    <col min="3" max="4" width="21.8515625" style="83" customWidth="1"/>
    <col min="5" max="5" width="19.421875" style="8" customWidth="1"/>
    <col min="6" max="6" width="20.57421875" style="8" customWidth="1"/>
    <col min="7" max="7" width="10.00390625" style="77" customWidth="1"/>
    <col min="8" max="8" width="8.57421875" style="77" customWidth="1"/>
    <col min="9" max="9" width="10.57421875" style="77" customWidth="1"/>
    <col min="10" max="10" width="10.8515625" style="77" customWidth="1"/>
    <col min="11" max="11" width="11.00390625" style="77" customWidth="1"/>
    <col min="12" max="12" width="10.28125" style="77" customWidth="1"/>
    <col min="13" max="13" width="9.140625" style="77" customWidth="1"/>
    <col min="14" max="14" width="10.00390625" style="77" customWidth="1"/>
    <col min="15" max="15" width="10.7109375" style="77" customWidth="1"/>
    <col min="16" max="16" width="10.00390625" style="77" customWidth="1"/>
    <col min="17" max="17" width="10.28125" style="77" customWidth="1"/>
    <col min="18" max="18" width="10.00390625" style="77" customWidth="1"/>
    <col min="19" max="19" width="10.8515625" style="77" customWidth="1"/>
    <col min="20" max="20" width="9.140625" style="77" customWidth="1"/>
    <col min="21" max="21" width="9.7109375" style="77" customWidth="1"/>
    <col min="22" max="22" width="10.140625" style="77" customWidth="1"/>
    <col min="23" max="23" width="10.8515625" style="77" customWidth="1"/>
    <col min="24" max="24" width="9.7109375" style="77" customWidth="1"/>
    <col min="25" max="26" width="10.57421875" style="77" customWidth="1"/>
    <col min="27" max="27" width="10.8515625" style="77" customWidth="1"/>
    <col min="28" max="28" width="9.8515625" style="77" customWidth="1"/>
    <col min="29" max="29" width="9.00390625" style="77" customWidth="1"/>
    <col min="30" max="30" width="10.140625" style="77" customWidth="1"/>
    <col min="31" max="31" width="10.57421875" style="77" customWidth="1"/>
    <col min="32" max="32" width="10.7109375" style="77" customWidth="1"/>
    <col min="33" max="33" width="9.28125" style="77" customWidth="1"/>
    <col min="34" max="34" width="10.28125" style="77" customWidth="1"/>
    <col min="35" max="35" width="9.8515625" style="77" customWidth="1"/>
    <col min="36" max="36" width="10.7109375" style="77" customWidth="1"/>
    <col min="37" max="37" width="10.00390625" style="77" customWidth="1"/>
    <col min="38" max="38" width="10.28125" style="77" customWidth="1"/>
    <col min="39" max="39" width="9.57421875" style="77" customWidth="1"/>
    <col min="40" max="40" width="10.7109375" style="77" customWidth="1"/>
    <col min="41" max="41" width="10.140625" style="77" bestFit="1" customWidth="1"/>
    <col min="42" max="42" width="10.57421875" style="77" customWidth="1"/>
    <col min="43" max="43" width="10.00390625" style="77" customWidth="1"/>
    <col min="44" max="44" width="10.8515625" style="77" customWidth="1"/>
    <col min="45" max="45" width="10.140625" style="77" customWidth="1"/>
    <col min="46" max="46" width="9.7109375" style="77" customWidth="1"/>
    <col min="47" max="47" width="10.8515625" style="77" customWidth="1"/>
    <col min="48" max="48" width="11.140625" style="77" customWidth="1"/>
    <col min="49" max="49" width="9.140625" style="77" customWidth="1"/>
    <col min="50" max="50" width="10.57421875" style="77" customWidth="1"/>
    <col min="51" max="51" width="9.8515625" style="77" customWidth="1"/>
    <col min="52" max="52" width="10.8515625" style="77" customWidth="1"/>
    <col min="53" max="53" width="10.28125" style="77" customWidth="1"/>
    <col min="54" max="54" width="8.57421875" style="77" customWidth="1"/>
    <col min="55" max="55" width="10.421875" style="77" customWidth="1"/>
    <col min="56" max="57" width="9.8515625" style="77" customWidth="1"/>
    <col min="58" max="58" width="9.28125" style="77" customWidth="1"/>
    <col min="59" max="59" width="9.00390625" style="77" customWidth="1"/>
    <col min="60" max="60" width="10.421875" style="77" customWidth="1"/>
    <col min="61" max="61" width="11.28125" style="77" customWidth="1"/>
    <col min="62" max="62" width="9.8515625" style="77" customWidth="1"/>
    <col min="63" max="63" width="10.421875" style="77" customWidth="1"/>
    <col min="64" max="64" width="9.7109375" style="77" customWidth="1"/>
    <col min="65" max="65" width="11.140625" style="77" customWidth="1"/>
    <col min="66" max="66" width="10.421875" style="77" customWidth="1"/>
    <col min="67" max="67" width="10.00390625" style="77" customWidth="1"/>
    <col min="68" max="68" width="10.140625" style="77" customWidth="1"/>
    <col min="69" max="69" width="10.7109375" style="77" customWidth="1"/>
    <col min="70" max="70" width="11.140625" style="77" customWidth="1"/>
    <col min="71" max="71" width="9.57421875" style="77" customWidth="1"/>
    <col min="72" max="72" width="11.28125" style="77" customWidth="1"/>
    <col min="73" max="73" width="11.00390625" style="77" customWidth="1"/>
    <col min="74" max="74" width="9.8515625" style="77" customWidth="1"/>
    <col min="75" max="75" width="10.7109375" style="77" customWidth="1"/>
    <col min="76" max="76" width="10.28125" style="77" customWidth="1"/>
    <col min="77" max="77" width="10.57421875" style="77" customWidth="1"/>
    <col min="78" max="78" width="9.57421875" style="77" customWidth="1"/>
    <col min="79" max="79" width="8.421875" style="77" customWidth="1"/>
    <col min="80" max="80" width="10.7109375" style="77" customWidth="1"/>
    <col min="81" max="81" width="10.140625" style="77" customWidth="1"/>
    <col min="82" max="82" width="10.7109375" style="77" customWidth="1"/>
    <col min="83" max="83" width="9.8515625" style="77" customWidth="1"/>
    <col min="84" max="84" width="9.7109375" style="77" customWidth="1"/>
    <col min="85" max="85" width="10.00390625" style="77" customWidth="1"/>
    <col min="86" max="86" width="11.421875" style="77" customWidth="1"/>
    <col min="87" max="87" width="10.00390625" style="77" customWidth="1"/>
    <col min="88" max="88" width="9.7109375" style="77" customWidth="1"/>
    <col min="89" max="89" width="10.00390625" style="77" customWidth="1"/>
    <col min="90" max="90" width="10.7109375" style="77" customWidth="1"/>
    <col min="91" max="91" width="9.28125" style="77" customWidth="1"/>
    <col min="92" max="92" width="10.7109375" style="77" customWidth="1"/>
    <col min="93" max="93" width="10.140625" style="77" customWidth="1"/>
    <col min="94" max="94" width="10.8515625" style="77" customWidth="1"/>
    <col min="95" max="95" width="11.140625" style="77" customWidth="1"/>
    <col min="96" max="98" width="10.28125" style="77" customWidth="1"/>
    <col min="99" max="99" width="9.57421875" style="77" customWidth="1"/>
    <col min="100" max="100" width="10.28125" style="77" customWidth="1"/>
    <col min="101" max="101" width="9.57421875" style="77" customWidth="1"/>
    <col min="102" max="102" width="10.140625" style="77" customWidth="1"/>
    <col min="103" max="103" width="8.8515625" style="77" customWidth="1"/>
    <col min="104" max="104" width="9.421875" style="77" customWidth="1"/>
    <col min="105" max="105" width="10.28125" style="77" customWidth="1"/>
    <col min="106" max="106" width="9.8515625" style="77" customWidth="1"/>
    <col min="107" max="107" width="9.57421875" style="77" customWidth="1"/>
    <col min="108" max="108" width="9.00390625" style="77" customWidth="1"/>
    <col min="109" max="109" width="9.7109375" style="77" customWidth="1"/>
    <col min="110" max="111" width="10.421875" style="77" customWidth="1"/>
    <col min="112" max="112" width="10.140625" style="77" customWidth="1"/>
    <col min="113" max="113" width="10.28125" style="77" customWidth="1"/>
    <col min="114" max="114" width="11.57421875" style="77" customWidth="1"/>
    <col min="115" max="116" width="11.140625" style="77" customWidth="1"/>
    <col min="117" max="117" width="9.8515625" style="77" customWidth="1"/>
    <col min="118" max="118" width="8.57421875" style="77" customWidth="1"/>
    <col min="119" max="119" width="10.28125" style="77" customWidth="1"/>
    <col min="120" max="120" width="10.00390625" style="77" customWidth="1"/>
    <col min="121" max="121" width="9.8515625" style="77" customWidth="1"/>
    <col min="122" max="122" width="10.140625" style="77" customWidth="1"/>
    <col min="123" max="123" width="11.7109375" style="77" customWidth="1"/>
    <col min="124" max="124" width="8.140625" style="77" customWidth="1"/>
    <col min="125" max="125" width="8.57421875" style="77" customWidth="1"/>
    <col min="126" max="126" width="10.140625" style="77" customWidth="1"/>
    <col min="127" max="127" width="11.7109375" style="77" customWidth="1"/>
    <col min="128" max="128" width="9.57421875" style="77" customWidth="1"/>
    <col min="129" max="129" width="9.421875" style="77" customWidth="1"/>
    <col min="130" max="130" width="12.28125" style="77" customWidth="1"/>
    <col min="131" max="131" width="11.421875" style="77" customWidth="1"/>
    <col min="132" max="132" width="11.57421875" style="77" customWidth="1"/>
    <col min="133" max="133" width="11.421875" style="77" customWidth="1"/>
    <col min="134" max="134" width="14.28125" style="77" customWidth="1"/>
    <col min="135" max="135" width="10.57421875" style="77" customWidth="1"/>
    <col min="136" max="136" width="11.7109375" style="77" bestFit="1" customWidth="1"/>
    <col min="137" max="137" width="11.00390625" style="77" customWidth="1"/>
    <col min="138" max="138" width="12.00390625" style="77" customWidth="1"/>
    <col min="139" max="139" width="10.8515625" style="77" customWidth="1"/>
    <col min="140" max="140" width="11.57421875" style="77" customWidth="1"/>
    <col min="141" max="141" width="9.8515625" style="77" customWidth="1"/>
    <col min="142" max="142" width="10.57421875" style="77" customWidth="1"/>
    <col min="143" max="144" width="9.140625" style="77" customWidth="1"/>
    <col min="145" max="145" width="10.57421875" style="77" customWidth="1"/>
    <col min="146" max="146" width="9.8515625" style="77" customWidth="1"/>
    <col min="147" max="147" width="10.140625" style="77" customWidth="1"/>
    <col min="148" max="149" width="9.140625" style="77" customWidth="1"/>
    <col min="150" max="150" width="10.57421875" style="77" customWidth="1"/>
    <col min="151" max="151" width="10.00390625" style="77" customWidth="1"/>
    <col min="152" max="152" width="9.8515625" style="77" customWidth="1"/>
    <col min="153" max="154" width="9.140625" style="77" customWidth="1"/>
    <col min="155" max="155" width="10.421875" style="77" customWidth="1"/>
    <col min="156" max="156" width="9.7109375" style="77" customWidth="1"/>
    <col min="157" max="157" width="10.00390625" style="77" customWidth="1"/>
    <col min="158" max="159" width="9.140625" style="77" customWidth="1"/>
    <col min="160" max="160" width="10.140625" style="77" customWidth="1"/>
    <col min="161" max="161" width="12.7109375" style="77" bestFit="1" customWidth="1"/>
    <col min="162" max="173" width="9.140625" style="77" customWidth="1"/>
    <col min="174" max="16384" width="9.140625" style="8" customWidth="1"/>
  </cols>
  <sheetData>
    <row r="1" spans="2:134" ht="18.75">
      <c r="B1" s="70" t="s">
        <v>383</v>
      </c>
      <c r="C1" s="71"/>
      <c r="D1" s="71"/>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2"/>
      <c r="CE1" s="82"/>
      <c r="CF1" s="82"/>
      <c r="CG1" s="82"/>
      <c r="CH1" s="82"/>
      <c r="CI1" s="82"/>
      <c r="CJ1" s="82"/>
      <c r="CK1" s="82"/>
      <c r="CL1" s="82"/>
      <c r="CM1" s="82"/>
      <c r="CN1" s="82"/>
      <c r="CO1" s="82"/>
      <c r="CP1" s="82"/>
      <c r="CQ1" s="82"/>
      <c r="CR1" s="82"/>
      <c r="CS1" s="82"/>
      <c r="CT1" s="82"/>
      <c r="CU1" s="82"/>
      <c r="CV1" s="82"/>
      <c r="CW1" s="82"/>
      <c r="CX1" s="82"/>
      <c r="CY1" s="82"/>
      <c r="CZ1" s="82"/>
      <c r="DA1" s="82"/>
      <c r="DB1" s="82"/>
      <c r="DC1" s="82"/>
      <c r="DD1" s="82"/>
      <c r="DE1" s="82"/>
      <c r="DF1" s="82"/>
      <c r="DG1" s="82"/>
      <c r="DH1" s="82"/>
      <c r="DI1" s="82"/>
      <c r="DJ1" s="82"/>
      <c r="DK1" s="82"/>
      <c r="DL1" s="82"/>
      <c r="DM1" s="82"/>
      <c r="DN1" s="82"/>
      <c r="DO1" s="82"/>
      <c r="DP1" s="82"/>
      <c r="DQ1" s="82"/>
      <c r="DR1" s="82"/>
      <c r="DS1" s="82"/>
      <c r="DT1" s="82"/>
      <c r="DU1" s="82"/>
      <c r="DV1" s="82"/>
      <c r="DW1" s="82"/>
      <c r="DX1" s="82"/>
      <c r="DY1" s="82"/>
      <c r="DZ1" s="82"/>
      <c r="EA1" s="82"/>
      <c r="EB1" s="82"/>
      <c r="EC1" s="82"/>
      <c r="ED1" s="82"/>
    </row>
    <row r="2" spans="2:134" ht="18.75">
      <c r="B2" s="72"/>
      <c r="C2" s="71"/>
      <c r="D2" s="71"/>
      <c r="G2" s="82"/>
      <c r="H2" s="82"/>
      <c r="I2" s="82"/>
      <c r="J2" s="82"/>
      <c r="K2" s="82"/>
      <c r="L2" s="82"/>
      <c r="M2" s="82"/>
      <c r="N2" s="82"/>
      <c r="O2" s="82"/>
      <c r="P2" s="82"/>
      <c r="Q2" s="82"/>
      <c r="R2" s="82"/>
      <c r="S2" s="82"/>
      <c r="T2" s="82"/>
      <c r="U2" s="82"/>
      <c r="V2" s="82"/>
      <c r="W2" s="82"/>
      <c r="X2" s="82"/>
      <c r="Y2" s="82"/>
      <c r="Z2" s="82"/>
      <c r="AA2" s="82"/>
      <c r="AB2" s="82"/>
      <c r="AC2" s="82"/>
      <c r="AD2" s="82"/>
      <c r="AE2" s="82"/>
      <c r="AF2" s="82"/>
      <c r="AG2" s="82"/>
      <c r="AH2" s="82"/>
      <c r="AI2" s="82"/>
      <c r="AJ2" s="82"/>
      <c r="AK2" s="82"/>
      <c r="AL2" s="82"/>
      <c r="AM2" s="82"/>
      <c r="AN2" s="82"/>
      <c r="AO2" s="82"/>
      <c r="AP2" s="82"/>
      <c r="AQ2" s="82"/>
      <c r="AR2" s="82"/>
      <c r="AS2" s="82"/>
      <c r="AT2" s="82"/>
      <c r="AU2" s="82"/>
      <c r="AV2" s="82"/>
      <c r="AW2" s="82"/>
      <c r="AX2" s="82"/>
      <c r="AY2" s="82"/>
      <c r="AZ2" s="82"/>
      <c r="BA2" s="82"/>
      <c r="BB2" s="82"/>
      <c r="BC2" s="82"/>
      <c r="BD2" s="82"/>
      <c r="BE2" s="82"/>
      <c r="BF2" s="82"/>
      <c r="BG2" s="82"/>
      <c r="BH2" s="82"/>
      <c r="BI2" s="82"/>
      <c r="BJ2" s="82"/>
      <c r="BK2" s="82"/>
      <c r="BL2" s="82"/>
      <c r="BM2" s="82"/>
      <c r="BN2" s="82"/>
      <c r="BO2" s="82"/>
      <c r="BP2" s="82"/>
      <c r="BQ2" s="82"/>
      <c r="BR2" s="82"/>
      <c r="BS2" s="82"/>
      <c r="BT2" s="82"/>
      <c r="BU2" s="82"/>
      <c r="BV2" s="82"/>
      <c r="BW2" s="82"/>
      <c r="BX2" s="82"/>
      <c r="BY2" s="82"/>
      <c r="BZ2" s="82"/>
      <c r="CA2" s="82"/>
      <c r="CB2" s="82"/>
      <c r="CC2" s="82"/>
      <c r="CD2" s="82"/>
      <c r="CE2" s="82"/>
      <c r="CF2" s="82"/>
      <c r="CG2" s="82"/>
      <c r="CH2" s="82"/>
      <c r="CI2" s="82"/>
      <c r="CJ2" s="82"/>
      <c r="CK2" s="82"/>
      <c r="CL2" s="82"/>
      <c r="CM2" s="82"/>
      <c r="CN2" s="82"/>
      <c r="CO2" s="82"/>
      <c r="CP2" s="82"/>
      <c r="CQ2" s="82"/>
      <c r="CR2" s="82"/>
      <c r="CS2" s="82"/>
      <c r="CT2" s="82"/>
      <c r="CU2" s="82"/>
      <c r="CV2" s="82"/>
      <c r="CW2" s="82"/>
      <c r="CX2" s="82"/>
      <c r="CY2" s="82"/>
      <c r="CZ2" s="82"/>
      <c r="DA2" s="82"/>
      <c r="DB2" s="82"/>
      <c r="DC2" s="82"/>
      <c r="DD2" s="82"/>
      <c r="DE2" s="82"/>
      <c r="DF2" s="82"/>
      <c r="DG2" s="82"/>
      <c r="DH2" s="82"/>
      <c r="DI2" s="82"/>
      <c r="DJ2" s="82"/>
      <c r="DK2" s="82"/>
      <c r="DL2" s="82"/>
      <c r="DM2" s="82"/>
      <c r="DN2" s="82"/>
      <c r="DO2" s="82"/>
      <c r="DP2" s="82"/>
      <c r="DQ2" s="82"/>
      <c r="DR2" s="82"/>
      <c r="DS2" s="82"/>
      <c r="DT2" s="82"/>
      <c r="DU2" s="82"/>
      <c r="DV2" s="82"/>
      <c r="DW2" s="82"/>
      <c r="DX2" s="82"/>
      <c r="DY2" s="82"/>
      <c r="DZ2" s="82"/>
      <c r="EA2" s="82"/>
      <c r="EB2" s="82"/>
      <c r="EC2" s="82"/>
      <c r="ED2" s="82"/>
    </row>
    <row r="3" spans="1:160" ht="12.75">
      <c r="A3" s="9"/>
      <c r="B3" s="73"/>
      <c r="C3" s="82"/>
      <c r="D3" s="82"/>
      <c r="E3" s="82"/>
      <c r="F3" s="82"/>
      <c r="FD3" s="74"/>
    </row>
    <row r="4" spans="2:160" ht="12.75" customHeight="1">
      <c r="B4" s="77"/>
      <c r="C4" s="82"/>
      <c r="D4" s="82"/>
      <c r="E4" s="82"/>
      <c r="F4" s="75" t="s">
        <v>140</v>
      </c>
      <c r="G4" s="104"/>
      <c r="H4" s="104"/>
      <c r="I4" s="104"/>
      <c r="J4" s="104"/>
      <c r="K4" s="104"/>
      <c r="L4" s="104"/>
      <c r="M4" s="104"/>
      <c r="N4" s="104"/>
      <c r="O4" s="104"/>
      <c r="P4" s="104"/>
      <c r="Q4" s="104"/>
      <c r="R4" s="104"/>
      <c r="S4" s="104"/>
      <c r="T4" s="104"/>
      <c r="U4" s="104"/>
      <c r="V4" s="104"/>
      <c r="W4" s="104"/>
      <c r="X4" s="104"/>
      <c r="Y4" s="104"/>
      <c r="Z4" s="104"/>
      <c r="AA4" s="104"/>
      <c r="AB4" s="104"/>
      <c r="AC4" s="104"/>
      <c r="AD4" s="104"/>
      <c r="AE4" s="104"/>
      <c r="AF4" s="104"/>
      <c r="AG4" s="104"/>
      <c r="AH4" s="104"/>
      <c r="AI4" s="104"/>
      <c r="AJ4" s="104"/>
      <c r="AK4" s="104"/>
      <c r="AL4" s="104"/>
      <c r="AM4" s="104"/>
      <c r="AN4" s="104"/>
      <c r="AO4" s="104"/>
      <c r="AP4" s="104"/>
      <c r="AQ4" s="104"/>
      <c r="AR4" s="104"/>
      <c r="AS4" s="104"/>
      <c r="AT4" s="104"/>
      <c r="AU4" s="104"/>
      <c r="AV4" s="104"/>
      <c r="AW4" s="104"/>
      <c r="AX4" s="104"/>
      <c r="AY4" s="104"/>
      <c r="AZ4" s="104"/>
      <c r="BA4" s="104"/>
      <c r="BB4" s="104"/>
      <c r="BC4" s="104"/>
      <c r="BD4" s="104"/>
      <c r="BE4" s="104"/>
      <c r="BF4" s="104"/>
      <c r="BG4" s="104"/>
      <c r="BH4" s="104"/>
      <c r="BI4" s="104"/>
      <c r="BJ4" s="104"/>
      <c r="BK4" s="104"/>
      <c r="BL4" s="104"/>
      <c r="BM4" s="104"/>
      <c r="BN4" s="104"/>
      <c r="BO4" s="104"/>
      <c r="BP4" s="104"/>
      <c r="BQ4" s="104"/>
      <c r="BR4" s="104"/>
      <c r="BS4" s="104"/>
      <c r="BT4" s="104"/>
      <c r="BU4" s="104"/>
      <c r="BV4" s="104"/>
      <c r="BW4" s="104"/>
      <c r="BX4" s="104"/>
      <c r="BY4" s="104"/>
      <c r="BZ4" s="104"/>
      <c r="CA4" s="104"/>
      <c r="CB4" s="104"/>
      <c r="CC4" s="104"/>
      <c r="CD4" s="104"/>
      <c r="CE4" s="104"/>
      <c r="CF4" s="104"/>
      <c r="CG4" s="104"/>
      <c r="CH4" s="104"/>
      <c r="CI4" s="104"/>
      <c r="CJ4" s="104"/>
      <c r="CK4" s="104"/>
      <c r="CL4" s="104"/>
      <c r="CM4" s="104"/>
      <c r="CN4" s="104"/>
      <c r="CO4" s="104"/>
      <c r="CP4" s="104"/>
      <c r="CQ4" s="104"/>
      <c r="CR4" s="104"/>
      <c r="CS4" s="104"/>
      <c r="CT4" s="104"/>
      <c r="CU4" s="104"/>
      <c r="CV4" s="104"/>
      <c r="CW4" s="104"/>
      <c r="CX4" s="104"/>
      <c r="CY4" s="104"/>
      <c r="CZ4" s="104"/>
      <c r="DA4" s="104"/>
      <c r="DB4" s="104"/>
      <c r="DC4" s="104"/>
      <c r="DD4" s="104"/>
      <c r="DE4" s="104"/>
      <c r="DF4" s="104"/>
      <c r="DG4" s="104"/>
      <c r="DH4" s="104"/>
      <c r="DI4" s="104"/>
      <c r="DJ4" s="104"/>
      <c r="DK4" s="104"/>
      <c r="DL4" s="104"/>
      <c r="DM4" s="104"/>
      <c r="DN4" s="104"/>
      <c r="DO4" s="104"/>
      <c r="DP4" s="104"/>
      <c r="DQ4" s="104"/>
      <c r="DR4" s="104"/>
      <c r="DS4" s="104"/>
      <c r="DT4" s="104"/>
      <c r="DU4" s="104"/>
      <c r="DV4" s="104"/>
      <c r="DW4" s="104"/>
      <c r="DX4" s="104"/>
      <c r="DY4" s="104"/>
      <c r="DZ4" s="104"/>
      <c r="EA4" s="104"/>
      <c r="EB4" s="104"/>
      <c r="EC4" s="104"/>
      <c r="ED4" s="104"/>
      <c r="EE4" s="104"/>
      <c r="EF4" s="105"/>
      <c r="EG4" s="105"/>
      <c r="EH4" s="105"/>
      <c r="EI4" s="105"/>
      <c r="EJ4" s="105"/>
      <c r="EK4" s="106"/>
      <c r="EL4" s="106"/>
      <c r="EM4" s="106"/>
      <c r="EN4" s="106"/>
      <c r="EO4" s="106"/>
      <c r="EP4" s="106"/>
      <c r="EQ4" s="106"/>
      <c r="ER4" s="106"/>
      <c r="ES4" s="106"/>
      <c r="ET4" s="106"/>
      <c r="EU4" s="106"/>
      <c r="EV4" s="106"/>
      <c r="EW4" s="106"/>
      <c r="EX4" s="106"/>
      <c r="EY4" s="106"/>
      <c r="EZ4" s="106"/>
      <c r="FA4" s="106"/>
      <c r="FB4" s="106"/>
      <c r="FC4" s="106"/>
      <c r="FD4" s="106"/>
    </row>
    <row r="5" spans="1:160" ht="51">
      <c r="A5" s="44" t="s">
        <v>0</v>
      </c>
      <c r="B5" s="44" t="s">
        <v>1</v>
      </c>
      <c r="C5" s="44" t="s">
        <v>257</v>
      </c>
      <c r="D5" s="44" t="s">
        <v>371</v>
      </c>
      <c r="E5" s="32" t="s">
        <v>253</v>
      </c>
      <c r="F5" s="32" t="s">
        <v>254</v>
      </c>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BD5" s="76"/>
      <c r="BE5" s="76"/>
      <c r="BF5" s="76"/>
      <c r="BG5" s="76"/>
      <c r="BH5" s="76"/>
      <c r="BI5" s="76"/>
      <c r="BJ5" s="76"/>
      <c r="BK5" s="76"/>
      <c r="BL5" s="76"/>
      <c r="BM5" s="76"/>
      <c r="BN5" s="76"/>
      <c r="BO5" s="76"/>
      <c r="BP5" s="76"/>
      <c r="BQ5" s="76"/>
      <c r="BR5" s="76"/>
      <c r="BS5" s="76"/>
      <c r="BT5" s="76"/>
      <c r="BU5" s="76"/>
      <c r="BV5" s="76"/>
      <c r="BW5" s="76"/>
      <c r="BX5" s="76"/>
      <c r="BY5" s="76"/>
      <c r="BZ5" s="76"/>
      <c r="CA5" s="76"/>
      <c r="CB5" s="76"/>
      <c r="CC5" s="76"/>
      <c r="CD5" s="76"/>
      <c r="CE5" s="76"/>
      <c r="CF5" s="76"/>
      <c r="CG5" s="76"/>
      <c r="CH5" s="76"/>
      <c r="CI5" s="76"/>
      <c r="CJ5" s="76"/>
      <c r="CK5" s="76"/>
      <c r="CL5" s="76"/>
      <c r="CM5" s="76"/>
      <c r="CN5" s="76"/>
      <c r="CO5" s="76"/>
      <c r="CP5" s="76"/>
      <c r="CQ5" s="76"/>
      <c r="CR5" s="76"/>
      <c r="CS5" s="76"/>
      <c r="CT5" s="76"/>
      <c r="CU5" s="76"/>
      <c r="CV5" s="76"/>
      <c r="CW5" s="76"/>
      <c r="CX5" s="76"/>
      <c r="CY5" s="76"/>
      <c r="CZ5" s="76"/>
      <c r="DA5" s="76"/>
      <c r="DB5" s="76"/>
      <c r="DC5" s="76"/>
      <c r="DD5" s="76"/>
      <c r="DE5" s="76"/>
      <c r="DF5" s="76"/>
      <c r="DG5" s="76"/>
      <c r="DH5" s="76"/>
      <c r="DI5" s="76"/>
      <c r="DJ5" s="76"/>
      <c r="DK5" s="76"/>
      <c r="DL5" s="76"/>
      <c r="DM5" s="76"/>
      <c r="DN5" s="76"/>
      <c r="DO5" s="76"/>
      <c r="DP5" s="76"/>
      <c r="DQ5" s="76"/>
      <c r="DR5" s="76"/>
      <c r="DS5" s="76"/>
      <c r="DT5" s="76"/>
      <c r="DU5" s="76"/>
      <c r="DV5" s="76"/>
      <c r="DW5" s="76"/>
      <c r="DX5" s="76"/>
      <c r="DY5" s="76"/>
      <c r="DZ5" s="76"/>
      <c r="EA5" s="76"/>
      <c r="EB5" s="76"/>
      <c r="EC5" s="76"/>
      <c r="ED5" s="76"/>
      <c r="EE5" s="76"/>
      <c r="EF5" s="76"/>
      <c r="EG5" s="76"/>
      <c r="EH5" s="76"/>
      <c r="EI5" s="76"/>
      <c r="EJ5" s="76"/>
      <c r="EK5" s="76"/>
      <c r="EL5" s="76"/>
      <c r="EM5" s="76"/>
      <c r="EN5" s="76"/>
      <c r="EO5" s="76"/>
      <c r="EP5" s="76"/>
      <c r="EQ5" s="76"/>
      <c r="ER5" s="76"/>
      <c r="ES5" s="76"/>
      <c r="ET5" s="76"/>
      <c r="EU5" s="76"/>
      <c r="EV5" s="76"/>
      <c r="EW5" s="76"/>
      <c r="EX5" s="76"/>
      <c r="EY5" s="76"/>
      <c r="EZ5" s="76"/>
      <c r="FA5" s="76"/>
      <c r="FB5" s="76"/>
      <c r="FC5" s="76"/>
      <c r="FD5" s="76"/>
    </row>
    <row r="6" spans="1:173" s="52" customFormat="1" ht="12.75">
      <c r="A6" s="45"/>
      <c r="B6" s="78"/>
      <c r="C6" s="45"/>
      <c r="D6" s="45"/>
      <c r="E6" s="45"/>
      <c r="F6" s="45"/>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80"/>
      <c r="FF6" s="80"/>
      <c r="FG6" s="80"/>
      <c r="FH6" s="80"/>
      <c r="FI6" s="80"/>
      <c r="FJ6" s="80"/>
      <c r="FK6" s="80"/>
      <c r="FL6" s="80"/>
      <c r="FM6" s="80"/>
      <c r="FN6" s="80"/>
      <c r="FO6" s="80"/>
      <c r="FP6" s="80"/>
      <c r="FQ6" s="80"/>
    </row>
    <row r="7" spans="1:162" ht="12.75">
      <c r="A7" s="15" t="s">
        <v>141</v>
      </c>
      <c r="B7" s="11" t="s">
        <v>142</v>
      </c>
      <c r="C7" s="103">
        <f>+C8+C51+C73</f>
        <v>166687.47</v>
      </c>
      <c r="D7" s="103">
        <f>+D8+D51+D73</f>
        <v>166687.47</v>
      </c>
      <c r="E7" s="103">
        <f>+E8+E51+E73</f>
        <v>139724.41000000003</v>
      </c>
      <c r="F7" s="103">
        <f>+F8+F51+F73</f>
        <v>16121.789999999999</v>
      </c>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c r="DV7" s="6"/>
      <c r="DW7" s="6"/>
      <c r="DX7" s="6"/>
      <c r="DY7" s="6"/>
      <c r="DZ7" s="6"/>
      <c r="EA7" s="6"/>
      <c r="EB7" s="6"/>
      <c r="EC7" s="6"/>
      <c r="ED7" s="6"/>
      <c r="EE7" s="6"/>
      <c r="EF7" s="6"/>
      <c r="EG7" s="6"/>
      <c r="EH7" s="6"/>
      <c r="EI7" s="6"/>
      <c r="EJ7" s="6"/>
      <c r="EK7" s="6"/>
      <c r="EL7" s="6"/>
      <c r="EM7" s="6"/>
      <c r="EN7" s="6"/>
      <c r="EO7" s="6"/>
      <c r="EP7" s="6"/>
      <c r="EQ7" s="6"/>
      <c r="ER7" s="6"/>
      <c r="ES7" s="6"/>
      <c r="ET7" s="6"/>
      <c r="EU7" s="6"/>
      <c r="EV7" s="6"/>
      <c r="EW7" s="6"/>
      <c r="EX7" s="6"/>
      <c r="EY7" s="6"/>
      <c r="EZ7" s="6"/>
      <c r="FA7" s="6"/>
      <c r="FB7" s="6"/>
      <c r="FC7" s="6"/>
      <c r="FD7" s="6"/>
      <c r="FE7" s="82"/>
      <c r="FF7" s="82"/>
    </row>
    <row r="8" spans="1:162" ht="12.75">
      <c r="A8" s="15" t="s">
        <v>227</v>
      </c>
      <c r="B8" s="11" t="s">
        <v>143</v>
      </c>
      <c r="C8" s="103">
        <f>+C12+C39+C9</f>
        <v>120556</v>
      </c>
      <c r="D8" s="103">
        <f>+D12+D39+D9</f>
        <v>120556</v>
      </c>
      <c r="E8" s="103">
        <f>+E12+E39+E9</f>
        <v>137543.46000000002</v>
      </c>
      <c r="F8" s="103">
        <f>+F12+F39+F9</f>
        <v>15932.199999999999</v>
      </c>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c r="CW8" s="6"/>
      <c r="CX8" s="6"/>
      <c r="CY8" s="6"/>
      <c r="CZ8" s="6"/>
      <c r="DA8" s="6"/>
      <c r="DB8" s="6"/>
      <c r="DC8" s="6"/>
      <c r="DD8" s="6"/>
      <c r="DE8" s="6"/>
      <c r="DF8" s="6"/>
      <c r="DG8" s="6"/>
      <c r="DH8" s="6"/>
      <c r="DI8" s="6"/>
      <c r="DJ8" s="6"/>
      <c r="DK8" s="6"/>
      <c r="DL8" s="6"/>
      <c r="DM8" s="6"/>
      <c r="DN8" s="6"/>
      <c r="DO8" s="6"/>
      <c r="DP8" s="6"/>
      <c r="DQ8" s="6"/>
      <c r="DR8" s="6"/>
      <c r="DS8" s="6"/>
      <c r="DT8" s="6"/>
      <c r="DU8" s="6"/>
      <c r="DV8" s="6"/>
      <c r="DW8" s="6"/>
      <c r="DX8" s="6"/>
      <c r="DY8" s="6"/>
      <c r="DZ8" s="6"/>
      <c r="EA8" s="6"/>
      <c r="EB8" s="6"/>
      <c r="EC8" s="6"/>
      <c r="ED8" s="6"/>
      <c r="EE8" s="6"/>
      <c r="EF8" s="6"/>
      <c r="EG8" s="6"/>
      <c r="EH8" s="6"/>
      <c r="EI8" s="6"/>
      <c r="EJ8" s="6"/>
      <c r="EK8" s="6"/>
      <c r="EL8" s="6"/>
      <c r="EM8" s="6"/>
      <c r="EN8" s="6"/>
      <c r="EO8" s="6"/>
      <c r="EP8" s="6"/>
      <c r="EQ8" s="6"/>
      <c r="ER8" s="6"/>
      <c r="ES8" s="6"/>
      <c r="ET8" s="6"/>
      <c r="EU8" s="6"/>
      <c r="EV8" s="6"/>
      <c r="EW8" s="6"/>
      <c r="EX8" s="6"/>
      <c r="EY8" s="6"/>
      <c r="EZ8" s="6"/>
      <c r="FA8" s="6"/>
      <c r="FB8" s="6"/>
      <c r="FC8" s="6"/>
      <c r="FD8" s="6"/>
      <c r="FE8" s="82"/>
      <c r="FF8" s="82"/>
    </row>
    <row r="9" spans="1:162" ht="12.75">
      <c r="A9" s="15" t="s">
        <v>302</v>
      </c>
      <c r="B9" s="11" t="s">
        <v>304</v>
      </c>
      <c r="C9" s="103">
        <f>+C10+C11</f>
        <v>0</v>
      </c>
      <c r="D9" s="103">
        <f>+D10+D11</f>
        <v>0</v>
      </c>
      <c r="E9" s="103">
        <f>+E10+E11</f>
        <v>0</v>
      </c>
      <c r="F9" s="103">
        <f>+F10+F11</f>
        <v>0</v>
      </c>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c r="DL9" s="6"/>
      <c r="DM9" s="6"/>
      <c r="DN9" s="6"/>
      <c r="DO9" s="6"/>
      <c r="DP9" s="6"/>
      <c r="DQ9" s="6"/>
      <c r="DR9" s="6"/>
      <c r="DS9" s="6"/>
      <c r="DT9" s="6"/>
      <c r="DU9" s="6"/>
      <c r="DV9" s="6"/>
      <c r="DW9" s="6"/>
      <c r="DX9" s="6"/>
      <c r="DY9" s="6"/>
      <c r="DZ9" s="6"/>
      <c r="EA9" s="6"/>
      <c r="EB9" s="6"/>
      <c r="EC9" s="6"/>
      <c r="ED9" s="6"/>
      <c r="EE9" s="6"/>
      <c r="EF9" s="6"/>
      <c r="EG9" s="6"/>
      <c r="EH9" s="6"/>
      <c r="EI9" s="6"/>
      <c r="EJ9" s="6"/>
      <c r="EK9" s="6"/>
      <c r="EL9" s="6"/>
      <c r="EM9" s="6"/>
      <c r="EN9" s="6"/>
      <c r="EO9" s="6"/>
      <c r="EP9" s="6"/>
      <c r="EQ9" s="6"/>
      <c r="ER9" s="6"/>
      <c r="ES9" s="6"/>
      <c r="ET9" s="6"/>
      <c r="EU9" s="6"/>
      <c r="EV9" s="6"/>
      <c r="EW9" s="6"/>
      <c r="EX9" s="6"/>
      <c r="EY9" s="6"/>
      <c r="EZ9" s="6"/>
      <c r="FA9" s="6"/>
      <c r="FB9" s="6"/>
      <c r="FC9" s="6"/>
      <c r="FD9" s="6"/>
      <c r="FE9" s="82"/>
      <c r="FF9" s="82"/>
    </row>
    <row r="10" spans="1:162" ht="38.25">
      <c r="A10" s="15" t="s">
        <v>303</v>
      </c>
      <c r="B10" s="11" t="s">
        <v>305</v>
      </c>
      <c r="C10" s="103"/>
      <c r="D10" s="103"/>
      <c r="E10" s="103"/>
      <c r="F10" s="103"/>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c r="DG10" s="6"/>
      <c r="DH10" s="6"/>
      <c r="DI10" s="6"/>
      <c r="DJ10" s="6"/>
      <c r="DK10" s="6"/>
      <c r="DL10" s="6"/>
      <c r="DM10" s="6"/>
      <c r="DN10" s="6"/>
      <c r="DO10" s="6"/>
      <c r="DP10" s="6"/>
      <c r="DQ10" s="6"/>
      <c r="DR10" s="6"/>
      <c r="DS10" s="6"/>
      <c r="DT10" s="6"/>
      <c r="DU10" s="6"/>
      <c r="DV10" s="6"/>
      <c r="DW10" s="6"/>
      <c r="DX10" s="6"/>
      <c r="DY10" s="6"/>
      <c r="DZ10" s="6"/>
      <c r="EA10" s="6"/>
      <c r="EB10" s="6"/>
      <c r="EC10" s="6"/>
      <c r="ED10" s="6"/>
      <c r="EE10" s="6"/>
      <c r="EF10" s="6"/>
      <c r="EG10" s="6"/>
      <c r="EH10" s="6"/>
      <c r="EI10" s="6"/>
      <c r="EJ10" s="6"/>
      <c r="EK10" s="6"/>
      <c r="EL10" s="6"/>
      <c r="EM10" s="6"/>
      <c r="EN10" s="6"/>
      <c r="EO10" s="6"/>
      <c r="EP10" s="6"/>
      <c r="EQ10" s="6"/>
      <c r="ER10" s="6"/>
      <c r="ES10" s="6"/>
      <c r="ET10" s="6"/>
      <c r="EU10" s="6"/>
      <c r="EV10" s="6"/>
      <c r="EW10" s="6"/>
      <c r="EX10" s="6"/>
      <c r="EY10" s="6"/>
      <c r="EZ10" s="6"/>
      <c r="FA10" s="6"/>
      <c r="FB10" s="6"/>
      <c r="FC10" s="6"/>
      <c r="FD10" s="6"/>
      <c r="FE10" s="82"/>
      <c r="FF10" s="82"/>
    </row>
    <row r="11" spans="1:162" ht="38.25">
      <c r="A11" s="15" t="s">
        <v>322</v>
      </c>
      <c r="B11" s="11" t="s">
        <v>323</v>
      </c>
      <c r="C11" s="103"/>
      <c r="D11" s="103"/>
      <c r="E11" s="103"/>
      <c r="F11" s="103"/>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6"/>
      <c r="EY11" s="6"/>
      <c r="EZ11" s="6"/>
      <c r="FA11" s="6"/>
      <c r="FB11" s="6"/>
      <c r="FC11" s="6"/>
      <c r="FD11" s="6"/>
      <c r="FE11" s="82"/>
      <c r="FF11" s="82"/>
    </row>
    <row r="12" spans="1:162" ht="12.75">
      <c r="A12" s="15" t="s">
        <v>228</v>
      </c>
      <c r="B12" s="11" t="s">
        <v>144</v>
      </c>
      <c r="C12" s="103">
        <f>+C13+C21</f>
        <v>120547</v>
      </c>
      <c r="D12" s="103">
        <f>+D13+D21</f>
        <v>120547</v>
      </c>
      <c r="E12" s="103">
        <f>+E13+E21</f>
        <v>137379.57</v>
      </c>
      <c r="F12" s="103">
        <f>+F13+F21</f>
        <v>15913.099999999999</v>
      </c>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6"/>
      <c r="DN12" s="6"/>
      <c r="DO12" s="6"/>
      <c r="DP12" s="6"/>
      <c r="DQ12" s="6"/>
      <c r="DR12" s="6"/>
      <c r="DS12" s="6"/>
      <c r="DT12" s="6"/>
      <c r="DU12" s="6"/>
      <c r="DV12" s="6"/>
      <c r="DW12" s="6"/>
      <c r="DX12" s="6"/>
      <c r="DY12" s="6"/>
      <c r="DZ12" s="6"/>
      <c r="EA12" s="6"/>
      <c r="EB12" s="6"/>
      <c r="EC12" s="6"/>
      <c r="ED12" s="6"/>
      <c r="EE12" s="6"/>
      <c r="EF12" s="6"/>
      <c r="EG12" s="6"/>
      <c r="EH12" s="6"/>
      <c r="EI12" s="6"/>
      <c r="EJ12" s="6"/>
      <c r="EK12" s="6"/>
      <c r="EL12" s="6"/>
      <c r="EM12" s="6"/>
      <c r="EN12" s="6"/>
      <c r="EO12" s="6"/>
      <c r="EP12" s="6"/>
      <c r="EQ12" s="6"/>
      <c r="ER12" s="6"/>
      <c r="ES12" s="6"/>
      <c r="ET12" s="6"/>
      <c r="EU12" s="6"/>
      <c r="EV12" s="6"/>
      <c r="EW12" s="6"/>
      <c r="EX12" s="6"/>
      <c r="EY12" s="6"/>
      <c r="EZ12" s="6"/>
      <c r="FA12" s="6"/>
      <c r="FB12" s="6"/>
      <c r="FC12" s="6"/>
      <c r="FD12" s="6"/>
      <c r="FE12" s="82"/>
      <c r="FF12" s="82"/>
    </row>
    <row r="13" spans="1:162" ht="12.75">
      <c r="A13" s="15" t="s">
        <v>145</v>
      </c>
      <c r="B13" s="11" t="s">
        <v>146</v>
      </c>
      <c r="C13" s="103">
        <f>+C14</f>
        <v>60968</v>
      </c>
      <c r="D13" s="103">
        <f>+D14</f>
        <v>60968</v>
      </c>
      <c r="E13" s="103">
        <f>+E14</f>
        <v>60409.84</v>
      </c>
      <c r="F13" s="103">
        <f>+F14</f>
        <v>6439.12</v>
      </c>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c r="DG13" s="6"/>
      <c r="DH13" s="6"/>
      <c r="DI13" s="6"/>
      <c r="DJ13" s="6"/>
      <c r="DK13" s="6"/>
      <c r="DL13" s="6"/>
      <c r="DM13" s="6"/>
      <c r="DN13" s="6"/>
      <c r="DO13" s="6"/>
      <c r="DP13" s="6"/>
      <c r="DQ13" s="6"/>
      <c r="DR13" s="6"/>
      <c r="DS13" s="6"/>
      <c r="DT13" s="6"/>
      <c r="DU13" s="6"/>
      <c r="DV13" s="6"/>
      <c r="DW13" s="6"/>
      <c r="DX13" s="6"/>
      <c r="DY13" s="6"/>
      <c r="DZ13" s="6"/>
      <c r="EA13" s="6"/>
      <c r="EB13" s="6"/>
      <c r="EC13" s="6"/>
      <c r="ED13" s="6"/>
      <c r="EE13" s="6"/>
      <c r="EF13" s="6"/>
      <c r="EG13" s="6"/>
      <c r="EH13" s="6"/>
      <c r="EI13" s="6"/>
      <c r="EJ13" s="6"/>
      <c r="EK13" s="6"/>
      <c r="EL13" s="6"/>
      <c r="EM13" s="6"/>
      <c r="EN13" s="6"/>
      <c r="EO13" s="6"/>
      <c r="EP13" s="6"/>
      <c r="EQ13" s="6"/>
      <c r="ER13" s="6"/>
      <c r="ES13" s="6"/>
      <c r="ET13" s="6"/>
      <c r="EU13" s="6"/>
      <c r="EV13" s="6"/>
      <c r="EW13" s="6"/>
      <c r="EX13" s="6"/>
      <c r="EY13" s="6"/>
      <c r="EZ13" s="6"/>
      <c r="FA13" s="6"/>
      <c r="FB13" s="6"/>
      <c r="FC13" s="6"/>
      <c r="FD13" s="6"/>
      <c r="FE13" s="82"/>
      <c r="FF13" s="82"/>
    </row>
    <row r="14" spans="1:162" ht="25.5">
      <c r="A14" s="15" t="s">
        <v>147</v>
      </c>
      <c r="B14" s="11" t="s">
        <v>148</v>
      </c>
      <c r="C14" s="103">
        <f>C15+C16+C18+C19+C20+C17</f>
        <v>60968</v>
      </c>
      <c r="D14" s="103">
        <f>D15+D16+D18+D19+D20+D17</f>
        <v>60968</v>
      </c>
      <c r="E14" s="103">
        <f>E15+E16+E18+E19+E20+E17</f>
        <v>60409.84</v>
      </c>
      <c r="F14" s="103">
        <f>F15+F16+F18+F19+F20+F17</f>
        <v>6439.12</v>
      </c>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c r="DG14" s="6"/>
      <c r="DH14" s="6"/>
      <c r="DI14" s="6"/>
      <c r="DJ14" s="6"/>
      <c r="DK14" s="6"/>
      <c r="DL14" s="6"/>
      <c r="DM14" s="6"/>
      <c r="DN14" s="6"/>
      <c r="DO14" s="6"/>
      <c r="DP14" s="6"/>
      <c r="DQ14" s="6"/>
      <c r="DR14" s="6"/>
      <c r="DS14" s="6"/>
      <c r="DT14" s="6"/>
      <c r="DU14" s="6"/>
      <c r="DV14" s="6"/>
      <c r="DW14" s="6"/>
      <c r="DX14" s="6"/>
      <c r="DY14" s="6"/>
      <c r="DZ14" s="6"/>
      <c r="EA14" s="6"/>
      <c r="EB14" s="6"/>
      <c r="EC14" s="6"/>
      <c r="ED14" s="6"/>
      <c r="EE14" s="6"/>
      <c r="EF14" s="6"/>
      <c r="EG14" s="6"/>
      <c r="EH14" s="6"/>
      <c r="EI14" s="6"/>
      <c r="EJ14" s="6"/>
      <c r="EK14" s="6"/>
      <c r="EL14" s="6"/>
      <c r="EM14" s="6"/>
      <c r="EN14" s="6"/>
      <c r="EO14" s="6"/>
      <c r="EP14" s="6"/>
      <c r="EQ14" s="6"/>
      <c r="ER14" s="6"/>
      <c r="ES14" s="6"/>
      <c r="ET14" s="6"/>
      <c r="EU14" s="6"/>
      <c r="EV14" s="6"/>
      <c r="EW14" s="6"/>
      <c r="EX14" s="6"/>
      <c r="EY14" s="6"/>
      <c r="EZ14" s="6"/>
      <c r="FA14" s="6"/>
      <c r="FB14" s="6"/>
      <c r="FC14" s="6"/>
      <c r="FD14" s="6"/>
      <c r="FE14" s="82"/>
      <c r="FF14" s="82"/>
    </row>
    <row r="15" spans="1:162" ht="25.5">
      <c r="A15" s="111" t="s">
        <v>149</v>
      </c>
      <c r="B15" s="10" t="s">
        <v>214</v>
      </c>
      <c r="C15" s="81">
        <v>60968</v>
      </c>
      <c r="D15" s="81">
        <v>60968</v>
      </c>
      <c r="E15" s="81">
        <v>52267</v>
      </c>
      <c r="F15" s="81">
        <f>5908.28</f>
        <v>5908.28</v>
      </c>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c r="DG15" s="6"/>
      <c r="DH15" s="6"/>
      <c r="DI15" s="6"/>
      <c r="DJ15" s="6"/>
      <c r="DK15" s="6"/>
      <c r="DL15" s="6"/>
      <c r="DM15" s="6"/>
      <c r="DN15" s="6"/>
      <c r="DO15" s="6"/>
      <c r="DP15" s="6"/>
      <c r="DQ15" s="6"/>
      <c r="DR15" s="6"/>
      <c r="DS15" s="6"/>
      <c r="DT15" s="6"/>
      <c r="DU15" s="6"/>
      <c r="DV15" s="6"/>
      <c r="DW15" s="6"/>
      <c r="DX15" s="6"/>
      <c r="DY15" s="6"/>
      <c r="DZ15" s="6"/>
      <c r="EA15" s="6"/>
      <c r="EB15" s="6"/>
      <c r="EC15" s="6"/>
      <c r="ED15" s="6"/>
      <c r="EE15" s="6"/>
      <c r="EF15" s="6"/>
      <c r="EG15" s="6"/>
      <c r="EH15" s="6"/>
      <c r="EI15" s="6"/>
      <c r="EJ15" s="6"/>
      <c r="EK15" s="6"/>
      <c r="EL15" s="6"/>
      <c r="EM15" s="6"/>
      <c r="EN15" s="6"/>
      <c r="EO15" s="6"/>
      <c r="EP15" s="6"/>
      <c r="EQ15" s="6"/>
      <c r="ER15" s="6"/>
      <c r="ES15" s="6"/>
      <c r="ET15" s="6"/>
      <c r="EU15" s="6"/>
      <c r="EV15" s="6"/>
      <c r="EW15" s="6"/>
      <c r="EX15" s="6"/>
      <c r="EY15" s="6"/>
      <c r="EZ15" s="6"/>
      <c r="FA15" s="6"/>
      <c r="FB15" s="6"/>
      <c r="FC15" s="6"/>
      <c r="FD15" s="6"/>
      <c r="FE15" s="82"/>
      <c r="FF15" s="82"/>
    </row>
    <row r="16" spans="1:162" ht="25.5">
      <c r="A16" s="111" t="s">
        <v>150</v>
      </c>
      <c r="B16" s="10" t="s">
        <v>151</v>
      </c>
      <c r="C16" s="81"/>
      <c r="D16" s="81"/>
      <c r="E16" s="81">
        <v>180.33</v>
      </c>
      <c r="F16" s="81">
        <v>-343.37</v>
      </c>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6"/>
      <c r="DK16" s="6"/>
      <c r="DL16" s="6"/>
      <c r="DM16" s="6"/>
      <c r="DN16" s="6"/>
      <c r="DO16" s="6"/>
      <c r="DP16" s="6"/>
      <c r="DQ16" s="6"/>
      <c r="DR16" s="6"/>
      <c r="DS16" s="6"/>
      <c r="DT16" s="6"/>
      <c r="DU16" s="6"/>
      <c r="DV16" s="6"/>
      <c r="DW16" s="6"/>
      <c r="DX16" s="6"/>
      <c r="DY16" s="6"/>
      <c r="DZ16" s="6"/>
      <c r="EA16" s="6"/>
      <c r="EB16" s="6"/>
      <c r="EC16" s="6"/>
      <c r="ED16" s="6"/>
      <c r="EE16" s="6"/>
      <c r="EF16" s="6"/>
      <c r="EG16" s="6"/>
      <c r="EH16" s="6"/>
      <c r="EI16" s="6"/>
      <c r="EJ16" s="6"/>
      <c r="EK16" s="6"/>
      <c r="EL16" s="6"/>
      <c r="EM16" s="6"/>
      <c r="EN16" s="6"/>
      <c r="EO16" s="6"/>
      <c r="EP16" s="6"/>
      <c r="EQ16" s="6"/>
      <c r="ER16" s="6"/>
      <c r="ES16" s="6"/>
      <c r="ET16" s="6"/>
      <c r="EU16" s="6"/>
      <c r="EV16" s="6"/>
      <c r="EW16" s="6"/>
      <c r="EX16" s="6"/>
      <c r="EY16" s="6"/>
      <c r="EZ16" s="6"/>
      <c r="FA16" s="6"/>
      <c r="FB16" s="6"/>
      <c r="FC16" s="6"/>
      <c r="FD16" s="6"/>
      <c r="FE16" s="82"/>
      <c r="FF16" s="82"/>
    </row>
    <row r="17" spans="1:162" ht="12.75">
      <c r="A17" s="111" t="s">
        <v>363</v>
      </c>
      <c r="B17" s="118" t="s">
        <v>364</v>
      </c>
      <c r="C17" s="81"/>
      <c r="D17" s="81"/>
      <c r="E17" s="81"/>
      <c r="F17" s="81"/>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c r="DG17" s="6"/>
      <c r="DH17" s="6"/>
      <c r="DI17" s="6"/>
      <c r="DJ17" s="6"/>
      <c r="DK17" s="6"/>
      <c r="DL17" s="6"/>
      <c r="DM17" s="6"/>
      <c r="DN17" s="6"/>
      <c r="DO17" s="6"/>
      <c r="DP17" s="6"/>
      <c r="DQ17" s="6"/>
      <c r="DR17" s="6"/>
      <c r="DS17" s="6"/>
      <c r="DT17" s="6"/>
      <c r="DU17" s="6"/>
      <c r="DV17" s="6"/>
      <c r="DW17" s="6"/>
      <c r="DX17" s="6"/>
      <c r="DY17" s="6"/>
      <c r="DZ17" s="6"/>
      <c r="EA17" s="6"/>
      <c r="EB17" s="6"/>
      <c r="EC17" s="6"/>
      <c r="ED17" s="6"/>
      <c r="EE17" s="6"/>
      <c r="EF17" s="6"/>
      <c r="EG17" s="6"/>
      <c r="EH17" s="6"/>
      <c r="EI17" s="6"/>
      <c r="EJ17" s="6"/>
      <c r="EK17" s="6"/>
      <c r="EL17" s="6"/>
      <c r="EM17" s="6"/>
      <c r="EN17" s="6"/>
      <c r="EO17" s="6"/>
      <c r="EP17" s="6"/>
      <c r="EQ17" s="6"/>
      <c r="ER17" s="6"/>
      <c r="ES17" s="6"/>
      <c r="ET17" s="6"/>
      <c r="EU17" s="6"/>
      <c r="EV17" s="6"/>
      <c r="EW17" s="6"/>
      <c r="EX17" s="6"/>
      <c r="EY17" s="6"/>
      <c r="EZ17" s="6"/>
      <c r="FA17" s="6"/>
      <c r="FB17" s="6"/>
      <c r="FC17" s="6"/>
      <c r="FD17" s="6"/>
      <c r="FE17" s="82"/>
      <c r="FF17" s="82"/>
    </row>
    <row r="18" spans="1:162" ht="25.5">
      <c r="A18" s="111" t="s">
        <v>152</v>
      </c>
      <c r="B18" s="10" t="s">
        <v>215</v>
      </c>
      <c r="C18" s="81"/>
      <c r="D18" s="81"/>
      <c r="E18" s="81">
        <f>3942.41+3870.06</f>
        <v>7812.469999999999</v>
      </c>
      <c r="F18" s="81">
        <f>514.2+349.3</f>
        <v>863.5</v>
      </c>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82"/>
      <c r="FF18" s="82"/>
    </row>
    <row r="19" spans="1:162" ht="25.5">
      <c r="A19" s="111" t="s">
        <v>153</v>
      </c>
      <c r="B19" s="10" t="s">
        <v>216</v>
      </c>
      <c r="C19" s="81"/>
      <c r="D19" s="81"/>
      <c r="E19" s="81">
        <f>0.01+149.94</f>
        <v>149.95</v>
      </c>
      <c r="F19" s="81">
        <f>10.71</f>
        <v>10.71</v>
      </c>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c r="DG19" s="6"/>
      <c r="DH19" s="6"/>
      <c r="DI19" s="6"/>
      <c r="DJ19" s="6"/>
      <c r="DK19" s="6"/>
      <c r="DL19" s="6"/>
      <c r="DM19" s="6"/>
      <c r="DN19" s="6"/>
      <c r="DO19" s="6"/>
      <c r="DP19" s="6"/>
      <c r="DQ19" s="6"/>
      <c r="DR19" s="6"/>
      <c r="DS19" s="6"/>
      <c r="DT19" s="6"/>
      <c r="DU19" s="6"/>
      <c r="DV19" s="6"/>
      <c r="DW19" s="6"/>
      <c r="DX19" s="6"/>
      <c r="DY19" s="6"/>
      <c r="DZ19" s="6"/>
      <c r="EA19" s="6"/>
      <c r="EB19" s="6"/>
      <c r="EC19" s="6"/>
      <c r="ED19" s="6"/>
      <c r="EE19" s="6"/>
      <c r="EF19" s="6"/>
      <c r="EG19" s="6"/>
      <c r="EH19" s="6"/>
      <c r="EI19" s="6"/>
      <c r="EJ19" s="6"/>
      <c r="EK19" s="6"/>
      <c r="EL19" s="6"/>
      <c r="EM19" s="6"/>
      <c r="EN19" s="6"/>
      <c r="EO19" s="6"/>
      <c r="EP19" s="6"/>
      <c r="EQ19" s="6"/>
      <c r="ER19" s="6"/>
      <c r="ES19" s="6"/>
      <c r="ET19" s="6"/>
      <c r="EU19" s="6"/>
      <c r="EV19" s="6"/>
      <c r="EW19" s="6"/>
      <c r="EX19" s="6"/>
      <c r="EY19" s="6"/>
      <c r="EZ19" s="6"/>
      <c r="FA19" s="6"/>
      <c r="FB19" s="6"/>
      <c r="FC19" s="6"/>
      <c r="FD19" s="6"/>
      <c r="FE19" s="82"/>
      <c r="FF19" s="82"/>
    </row>
    <row r="20" spans="1:162" ht="43.5" customHeight="1">
      <c r="A20" s="111" t="s">
        <v>154</v>
      </c>
      <c r="B20" s="69" t="s">
        <v>217</v>
      </c>
      <c r="C20" s="81"/>
      <c r="D20" s="81"/>
      <c r="E20" s="81">
        <v>0.09</v>
      </c>
      <c r="F20" s="81"/>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c r="DL20" s="6"/>
      <c r="DM20" s="6"/>
      <c r="DN20" s="6"/>
      <c r="DO20" s="6"/>
      <c r="DP20" s="6"/>
      <c r="DQ20" s="6"/>
      <c r="DR20" s="6"/>
      <c r="DS20" s="6"/>
      <c r="DT20" s="6"/>
      <c r="DU20" s="6"/>
      <c r="DV20" s="6"/>
      <c r="DW20" s="6"/>
      <c r="DX20" s="6"/>
      <c r="DY20" s="6"/>
      <c r="DZ20" s="6"/>
      <c r="EA20" s="6"/>
      <c r="EB20" s="6"/>
      <c r="EC20" s="6"/>
      <c r="ED20" s="6"/>
      <c r="EE20" s="6"/>
      <c r="EF20" s="6"/>
      <c r="EG20" s="6"/>
      <c r="EH20" s="6"/>
      <c r="EI20" s="6"/>
      <c r="EJ20" s="6"/>
      <c r="EK20" s="6"/>
      <c r="EL20" s="6"/>
      <c r="EM20" s="6"/>
      <c r="EN20" s="6"/>
      <c r="EO20" s="6"/>
      <c r="EP20" s="6"/>
      <c r="EQ20" s="6"/>
      <c r="ER20" s="6"/>
      <c r="ES20" s="6"/>
      <c r="ET20" s="6"/>
      <c r="EU20" s="6"/>
      <c r="EV20" s="6"/>
      <c r="EW20" s="6"/>
      <c r="EX20" s="6"/>
      <c r="EY20" s="6"/>
      <c r="EZ20" s="6"/>
      <c r="FA20" s="6"/>
      <c r="FB20" s="6"/>
      <c r="FC20" s="6"/>
      <c r="FD20" s="6"/>
      <c r="FE20" s="82"/>
      <c r="FF20" s="82"/>
    </row>
    <row r="21" spans="1:162" ht="12.75">
      <c r="A21" s="15" t="s">
        <v>155</v>
      </c>
      <c r="B21" s="11" t="s">
        <v>156</v>
      </c>
      <c r="C21" s="103">
        <f>C22+C28+C38+C29+C30+C31+C32+C33+C34+C35+C36+C37</f>
        <v>59579</v>
      </c>
      <c r="D21" s="103">
        <f>D22+D28+D38+D29+D30+D31+D32+D33+D34+D35+D36+D37</f>
        <v>59579</v>
      </c>
      <c r="E21" s="103">
        <f>E22+E28+E38+E29+E30+E31+E32+E33+E34+E35+E36+E37</f>
        <v>76969.73000000001</v>
      </c>
      <c r="F21" s="103">
        <f>F22+F28+F38+F29+F30+F31+F32+F33+F34+F35+F36+F37</f>
        <v>9473.98</v>
      </c>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82"/>
      <c r="FF21" s="82"/>
    </row>
    <row r="22" spans="1:162" ht="25.5">
      <c r="A22" s="15" t="s">
        <v>157</v>
      </c>
      <c r="B22" s="11" t="s">
        <v>158</v>
      </c>
      <c r="C22" s="103">
        <f>C23+C24+C25+C26+C27</f>
        <v>58238</v>
      </c>
      <c r="D22" s="103">
        <f>D23+D24+D25+D26+D27</f>
        <v>58238</v>
      </c>
      <c r="E22" s="103">
        <f>E23+E24+E25+E26+E27</f>
        <v>74872.2</v>
      </c>
      <c r="F22" s="103">
        <f>F23+F24+F25+F26+F27</f>
        <v>8975.769999999999</v>
      </c>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82"/>
      <c r="FF22" s="82"/>
    </row>
    <row r="23" spans="1:162" ht="25.5">
      <c r="A23" s="111" t="s">
        <v>159</v>
      </c>
      <c r="B23" s="10" t="s">
        <v>160</v>
      </c>
      <c r="C23" s="81">
        <v>58238</v>
      </c>
      <c r="D23" s="81">
        <v>58238</v>
      </c>
      <c r="E23" s="81">
        <v>57280.73</v>
      </c>
      <c r="F23" s="81">
        <v>7254.4</v>
      </c>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82"/>
      <c r="FF23" s="82"/>
    </row>
    <row r="24" spans="1:162" ht="39.75" customHeight="1">
      <c r="A24" s="111" t="s">
        <v>161</v>
      </c>
      <c r="B24" s="10" t="s">
        <v>309</v>
      </c>
      <c r="C24" s="81"/>
      <c r="D24" s="81"/>
      <c r="E24" s="81">
        <v>7800.49</v>
      </c>
      <c r="F24" s="81">
        <v>893.78</v>
      </c>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82"/>
      <c r="FF24" s="82"/>
    </row>
    <row r="25" spans="1:162" ht="27.75" customHeight="1">
      <c r="A25" s="111" t="s">
        <v>162</v>
      </c>
      <c r="B25" s="10" t="s">
        <v>218</v>
      </c>
      <c r="C25" s="81"/>
      <c r="D25" s="81"/>
      <c r="E25" s="81">
        <v>10.67</v>
      </c>
      <c r="F25" s="81">
        <v>1.54</v>
      </c>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82"/>
      <c r="FF25" s="82"/>
    </row>
    <row r="26" spans="1:162" ht="12.75">
      <c r="A26" s="111" t="s">
        <v>163</v>
      </c>
      <c r="B26" s="10" t="s">
        <v>164</v>
      </c>
      <c r="C26" s="81"/>
      <c r="D26" s="81"/>
      <c r="E26" s="81">
        <v>9780.31</v>
      </c>
      <c r="F26" s="81">
        <v>826.05</v>
      </c>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82"/>
      <c r="FF26" s="82"/>
    </row>
    <row r="27" spans="1:162" ht="12.75">
      <c r="A27" s="111" t="s">
        <v>307</v>
      </c>
      <c r="B27" s="10" t="s">
        <v>308</v>
      </c>
      <c r="C27" s="81"/>
      <c r="D27" s="81"/>
      <c r="E27" s="81"/>
      <c r="F27" s="81"/>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82"/>
      <c r="FF27" s="82"/>
    </row>
    <row r="28" spans="1:162" ht="12.75">
      <c r="A28" s="111" t="s">
        <v>165</v>
      </c>
      <c r="B28" s="10" t="s">
        <v>166</v>
      </c>
      <c r="C28" s="81">
        <v>18</v>
      </c>
      <c r="D28" s="81">
        <v>18</v>
      </c>
      <c r="E28" s="81">
        <v>2.18</v>
      </c>
      <c r="F28" s="81"/>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82"/>
      <c r="FF28" s="82"/>
    </row>
    <row r="29" spans="1:162" ht="25.5">
      <c r="A29" s="111" t="s">
        <v>263</v>
      </c>
      <c r="B29" s="10" t="s">
        <v>264</v>
      </c>
      <c r="C29" s="81"/>
      <c r="D29" s="81"/>
      <c r="E29" s="81"/>
      <c r="F29" s="81"/>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82"/>
      <c r="FF29" s="82"/>
    </row>
    <row r="30" spans="1:162" ht="38.25">
      <c r="A30" s="111" t="s">
        <v>310</v>
      </c>
      <c r="B30" s="10" t="s">
        <v>316</v>
      </c>
      <c r="C30" s="81">
        <v>5</v>
      </c>
      <c r="D30" s="81">
        <v>5</v>
      </c>
      <c r="E30" s="81">
        <v>3.6</v>
      </c>
      <c r="F30" s="81">
        <v>0.23</v>
      </c>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82"/>
      <c r="FF30" s="82"/>
    </row>
    <row r="31" spans="1:162" ht="51">
      <c r="A31" s="111" t="s">
        <v>311</v>
      </c>
      <c r="B31" s="10" t="s">
        <v>317</v>
      </c>
      <c r="C31" s="81">
        <v>183</v>
      </c>
      <c r="D31" s="81">
        <v>183</v>
      </c>
      <c r="E31" s="81">
        <v>323.97</v>
      </c>
      <c r="F31" s="81">
        <v>20.54</v>
      </c>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c r="CE31" s="6"/>
      <c r="CF31" s="6"/>
      <c r="CG31" s="6"/>
      <c r="CH31" s="6"/>
      <c r="CI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82"/>
      <c r="FF31" s="82"/>
    </row>
    <row r="32" spans="1:162" ht="38.25">
      <c r="A32" s="111" t="s">
        <v>312</v>
      </c>
      <c r="B32" s="10" t="s">
        <v>318</v>
      </c>
      <c r="C32" s="81"/>
      <c r="D32" s="81"/>
      <c r="E32" s="81">
        <v>0.19</v>
      </c>
      <c r="F32" s="81"/>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6"/>
      <c r="BZ32" s="6"/>
      <c r="CA32" s="6"/>
      <c r="CB32" s="6"/>
      <c r="CC32" s="6"/>
      <c r="CD32" s="6"/>
      <c r="CE32" s="6"/>
      <c r="CF32" s="6"/>
      <c r="CG32" s="6"/>
      <c r="CH32" s="6"/>
      <c r="CI32" s="6"/>
      <c r="CJ32" s="6"/>
      <c r="CK32" s="6"/>
      <c r="CL32" s="6"/>
      <c r="CM32" s="6"/>
      <c r="CN32" s="6"/>
      <c r="CO32" s="6"/>
      <c r="CP32" s="6"/>
      <c r="CQ32" s="6"/>
      <c r="CR32" s="6"/>
      <c r="CS32" s="6"/>
      <c r="CT32" s="6"/>
      <c r="CU32" s="6"/>
      <c r="CV32" s="6"/>
      <c r="CW32" s="6"/>
      <c r="CX32" s="6"/>
      <c r="CY32" s="6"/>
      <c r="CZ32" s="6"/>
      <c r="DA32" s="6"/>
      <c r="DB32" s="6"/>
      <c r="DC32" s="6"/>
      <c r="DD32" s="6"/>
      <c r="DE32" s="6"/>
      <c r="DF32" s="6"/>
      <c r="DG32" s="6"/>
      <c r="DH32" s="6"/>
      <c r="DI32" s="6"/>
      <c r="DJ32" s="6"/>
      <c r="DK32" s="6"/>
      <c r="DL32" s="6"/>
      <c r="DM32" s="6"/>
      <c r="DN32" s="6"/>
      <c r="DO32" s="6"/>
      <c r="DP32" s="6"/>
      <c r="DQ32" s="6"/>
      <c r="DR32" s="6"/>
      <c r="DS32" s="6"/>
      <c r="DT32" s="6"/>
      <c r="DU32" s="6"/>
      <c r="DV32" s="6"/>
      <c r="DW32" s="6"/>
      <c r="DX32" s="6"/>
      <c r="DY32" s="6"/>
      <c r="DZ32" s="6"/>
      <c r="EA32" s="6"/>
      <c r="EB32" s="6"/>
      <c r="EC32" s="6"/>
      <c r="ED32" s="6"/>
      <c r="EE32" s="6"/>
      <c r="EF32" s="6"/>
      <c r="EG32" s="6"/>
      <c r="EH32" s="6"/>
      <c r="EI32" s="6"/>
      <c r="EJ32" s="6"/>
      <c r="EK32" s="6"/>
      <c r="EL32" s="6"/>
      <c r="EM32" s="6"/>
      <c r="EN32" s="6"/>
      <c r="EO32" s="6"/>
      <c r="EP32" s="6"/>
      <c r="EQ32" s="6"/>
      <c r="ER32" s="6"/>
      <c r="ES32" s="6"/>
      <c r="ET32" s="6"/>
      <c r="EU32" s="6"/>
      <c r="EV32" s="6"/>
      <c r="EW32" s="6"/>
      <c r="EX32" s="6"/>
      <c r="EY32" s="6"/>
      <c r="EZ32" s="6"/>
      <c r="FA32" s="6"/>
      <c r="FB32" s="6"/>
      <c r="FC32" s="6"/>
      <c r="FD32" s="6"/>
      <c r="FE32" s="82"/>
      <c r="FF32" s="82"/>
    </row>
    <row r="33" spans="1:162" ht="38.25">
      <c r="A33" s="111" t="s">
        <v>313</v>
      </c>
      <c r="B33" s="10" t="s">
        <v>319</v>
      </c>
      <c r="C33" s="81">
        <v>7</v>
      </c>
      <c r="D33" s="81">
        <v>7</v>
      </c>
      <c r="E33" s="81">
        <v>9.38</v>
      </c>
      <c r="F33" s="81"/>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6"/>
      <c r="CH33" s="6"/>
      <c r="CI33" s="6"/>
      <c r="CJ33" s="6"/>
      <c r="CK33" s="6"/>
      <c r="CL33" s="6"/>
      <c r="CM33" s="6"/>
      <c r="CN33" s="6"/>
      <c r="CO33" s="6"/>
      <c r="CP33" s="6"/>
      <c r="CQ33" s="6"/>
      <c r="CR33" s="6"/>
      <c r="CS33" s="6"/>
      <c r="CT33" s="6"/>
      <c r="CU33" s="6"/>
      <c r="CV33" s="6"/>
      <c r="CW33" s="6"/>
      <c r="CX33" s="6"/>
      <c r="CY33" s="6"/>
      <c r="CZ33" s="6"/>
      <c r="DA33" s="6"/>
      <c r="DB33" s="6"/>
      <c r="DC33" s="6"/>
      <c r="DD33" s="6"/>
      <c r="DE33" s="6"/>
      <c r="DF33" s="6"/>
      <c r="DG33" s="6"/>
      <c r="DH33" s="6"/>
      <c r="DI33" s="6"/>
      <c r="DJ33" s="6"/>
      <c r="DK33" s="6"/>
      <c r="DL33" s="6"/>
      <c r="DM33" s="6"/>
      <c r="DN33" s="6"/>
      <c r="DO33" s="6"/>
      <c r="DP33" s="6"/>
      <c r="DQ33" s="6"/>
      <c r="DR33" s="6"/>
      <c r="DS33" s="6"/>
      <c r="DT33" s="6"/>
      <c r="DU33" s="6"/>
      <c r="DV33" s="6"/>
      <c r="DW33" s="6"/>
      <c r="DX33" s="6"/>
      <c r="DY33" s="6"/>
      <c r="DZ33" s="6"/>
      <c r="EA33" s="6"/>
      <c r="EB33" s="6"/>
      <c r="EC33" s="6"/>
      <c r="ED33" s="6"/>
      <c r="EE33" s="6"/>
      <c r="EF33" s="6"/>
      <c r="EG33" s="6"/>
      <c r="EH33" s="6"/>
      <c r="EI33" s="6"/>
      <c r="EJ33" s="6"/>
      <c r="EK33" s="6"/>
      <c r="EL33" s="6"/>
      <c r="EM33" s="6"/>
      <c r="EN33" s="6"/>
      <c r="EO33" s="6"/>
      <c r="EP33" s="6"/>
      <c r="EQ33" s="6"/>
      <c r="ER33" s="6"/>
      <c r="ES33" s="6"/>
      <c r="ET33" s="6"/>
      <c r="EU33" s="6"/>
      <c r="EV33" s="6"/>
      <c r="EW33" s="6"/>
      <c r="EX33" s="6"/>
      <c r="EY33" s="6"/>
      <c r="EZ33" s="6"/>
      <c r="FA33" s="6"/>
      <c r="FB33" s="6"/>
      <c r="FC33" s="6"/>
      <c r="FD33" s="6"/>
      <c r="FE33" s="82"/>
      <c r="FF33" s="82"/>
    </row>
    <row r="34" spans="1:162" ht="51">
      <c r="A34" s="111" t="s">
        <v>314</v>
      </c>
      <c r="B34" s="10" t="s">
        <v>320</v>
      </c>
      <c r="C34" s="81"/>
      <c r="D34" s="81"/>
      <c r="E34" s="81">
        <v>0.28</v>
      </c>
      <c r="F34" s="81"/>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6"/>
      <c r="CF34" s="6"/>
      <c r="CG34" s="6"/>
      <c r="CH34" s="6"/>
      <c r="CI34" s="6"/>
      <c r="CJ34" s="6"/>
      <c r="CK34" s="6"/>
      <c r="CL34" s="6"/>
      <c r="CM34" s="6"/>
      <c r="CN34" s="6"/>
      <c r="CO34" s="6"/>
      <c r="CP34" s="6"/>
      <c r="CQ34" s="6"/>
      <c r="CR34" s="6"/>
      <c r="CS34" s="6"/>
      <c r="CT34" s="6"/>
      <c r="CU34" s="6"/>
      <c r="CV34" s="6"/>
      <c r="CW34" s="6"/>
      <c r="CX34" s="6"/>
      <c r="CY34" s="6"/>
      <c r="CZ34" s="6"/>
      <c r="DA34" s="6"/>
      <c r="DB34" s="6"/>
      <c r="DC34" s="6"/>
      <c r="DD34" s="6"/>
      <c r="DE34" s="6"/>
      <c r="DF34" s="6"/>
      <c r="DG34" s="6"/>
      <c r="DH34" s="6"/>
      <c r="DI34" s="6"/>
      <c r="DJ34" s="6"/>
      <c r="DK34" s="6"/>
      <c r="DL34" s="6"/>
      <c r="DM34" s="6"/>
      <c r="DN34" s="6"/>
      <c r="DO34" s="6"/>
      <c r="DP34" s="6"/>
      <c r="DQ34" s="6"/>
      <c r="DR34" s="6"/>
      <c r="DS34" s="6"/>
      <c r="DT34" s="6"/>
      <c r="DU34" s="6"/>
      <c r="DV34" s="6"/>
      <c r="DW34" s="6"/>
      <c r="DX34" s="6"/>
      <c r="DY34" s="6"/>
      <c r="DZ34" s="6"/>
      <c r="EA34" s="6"/>
      <c r="EB34" s="6"/>
      <c r="EC34" s="6"/>
      <c r="ED34" s="6"/>
      <c r="EE34" s="6"/>
      <c r="EF34" s="6"/>
      <c r="EG34" s="6"/>
      <c r="EH34" s="6"/>
      <c r="EI34" s="6"/>
      <c r="EJ34" s="6"/>
      <c r="EK34" s="6"/>
      <c r="EL34" s="6"/>
      <c r="EM34" s="6"/>
      <c r="EN34" s="6"/>
      <c r="EO34" s="6"/>
      <c r="EP34" s="6"/>
      <c r="EQ34" s="6"/>
      <c r="ER34" s="6"/>
      <c r="ES34" s="6"/>
      <c r="ET34" s="6"/>
      <c r="EU34" s="6"/>
      <c r="EV34" s="6"/>
      <c r="EW34" s="6"/>
      <c r="EX34" s="6"/>
      <c r="EY34" s="6"/>
      <c r="EZ34" s="6"/>
      <c r="FA34" s="6"/>
      <c r="FB34" s="6"/>
      <c r="FC34" s="6"/>
      <c r="FD34" s="6"/>
      <c r="FE34" s="82"/>
      <c r="FF34" s="82"/>
    </row>
    <row r="35" spans="1:162" ht="38.25">
      <c r="A35" s="111" t="s">
        <v>315</v>
      </c>
      <c r="B35" s="10" t="s">
        <v>321</v>
      </c>
      <c r="C35" s="81">
        <v>471</v>
      </c>
      <c r="D35" s="81">
        <v>471</v>
      </c>
      <c r="E35" s="81">
        <v>21.59</v>
      </c>
      <c r="F35" s="81"/>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82"/>
      <c r="FF35" s="82"/>
    </row>
    <row r="36" spans="1:162" ht="47.25" customHeight="1">
      <c r="A36" s="111" t="s">
        <v>361</v>
      </c>
      <c r="B36" s="10" t="s">
        <v>362</v>
      </c>
      <c r="C36" s="81">
        <v>39</v>
      </c>
      <c r="D36" s="81">
        <v>39</v>
      </c>
      <c r="E36" s="81">
        <v>918.82</v>
      </c>
      <c r="F36" s="81">
        <v>303.99</v>
      </c>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E36" s="6"/>
      <c r="DF36" s="6"/>
      <c r="DG36" s="6"/>
      <c r="DH36" s="6"/>
      <c r="DI36" s="6"/>
      <c r="DJ36" s="6"/>
      <c r="DK36" s="6"/>
      <c r="DL36" s="6"/>
      <c r="DM36" s="6"/>
      <c r="DN36" s="6"/>
      <c r="DO36" s="6"/>
      <c r="DP36" s="6"/>
      <c r="DQ36" s="6"/>
      <c r="DR36" s="6"/>
      <c r="DS36" s="6"/>
      <c r="DT36" s="6"/>
      <c r="DU36" s="6"/>
      <c r="DV36" s="6"/>
      <c r="DW36" s="6"/>
      <c r="DX36" s="6"/>
      <c r="DY36" s="6"/>
      <c r="DZ36" s="6"/>
      <c r="EA36" s="6"/>
      <c r="EB36" s="6"/>
      <c r="EC36" s="6"/>
      <c r="ED36" s="6"/>
      <c r="EE36" s="6"/>
      <c r="EF36" s="6"/>
      <c r="EG36" s="6"/>
      <c r="EH36" s="6"/>
      <c r="EI36" s="6"/>
      <c r="EJ36" s="6"/>
      <c r="EK36" s="6"/>
      <c r="EL36" s="6"/>
      <c r="EM36" s="6"/>
      <c r="EN36" s="6"/>
      <c r="EO36" s="6"/>
      <c r="EP36" s="6"/>
      <c r="EQ36" s="6"/>
      <c r="ER36" s="6"/>
      <c r="ES36" s="6"/>
      <c r="ET36" s="6"/>
      <c r="EU36" s="6"/>
      <c r="EV36" s="6"/>
      <c r="EW36" s="6"/>
      <c r="EX36" s="6"/>
      <c r="EY36" s="6"/>
      <c r="EZ36" s="6"/>
      <c r="FA36" s="6"/>
      <c r="FB36" s="6"/>
      <c r="FC36" s="6"/>
      <c r="FD36" s="6"/>
      <c r="FE36" s="82"/>
      <c r="FF36" s="82"/>
    </row>
    <row r="37" spans="1:162" ht="47.25" customHeight="1">
      <c r="A37" s="111" t="s">
        <v>373</v>
      </c>
      <c r="B37" s="10" t="s">
        <v>374</v>
      </c>
      <c r="C37" s="81">
        <v>618</v>
      </c>
      <c r="D37" s="81">
        <v>618</v>
      </c>
      <c r="E37" s="81">
        <v>813.16</v>
      </c>
      <c r="F37" s="81">
        <v>169.09</v>
      </c>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c r="CS37" s="6"/>
      <c r="CT37" s="6"/>
      <c r="CU37" s="6"/>
      <c r="CV37" s="6"/>
      <c r="CW37" s="6"/>
      <c r="CX37" s="6"/>
      <c r="CY37" s="6"/>
      <c r="CZ37" s="6"/>
      <c r="DA37" s="6"/>
      <c r="DB37" s="6"/>
      <c r="DC37" s="6"/>
      <c r="DD37" s="6"/>
      <c r="DE37" s="6"/>
      <c r="DF37" s="6"/>
      <c r="DG37" s="6"/>
      <c r="DH37" s="6"/>
      <c r="DI37" s="6"/>
      <c r="DJ37" s="6"/>
      <c r="DK37" s="6"/>
      <c r="DL37" s="6"/>
      <c r="DM37" s="6"/>
      <c r="DN37" s="6"/>
      <c r="DO37" s="6"/>
      <c r="DP37" s="6"/>
      <c r="DQ37" s="6"/>
      <c r="DR37" s="6"/>
      <c r="DS37" s="6"/>
      <c r="DT37" s="6"/>
      <c r="DU37" s="6"/>
      <c r="DV37" s="6"/>
      <c r="DW37" s="6"/>
      <c r="DX37" s="6"/>
      <c r="DY37" s="6"/>
      <c r="DZ37" s="6"/>
      <c r="EA37" s="6"/>
      <c r="EB37" s="6"/>
      <c r="EC37" s="6"/>
      <c r="ED37" s="6"/>
      <c r="EE37" s="6"/>
      <c r="EF37" s="6"/>
      <c r="EG37" s="6"/>
      <c r="EH37" s="6"/>
      <c r="EI37" s="6"/>
      <c r="EJ37" s="6"/>
      <c r="EK37" s="6"/>
      <c r="EL37" s="6"/>
      <c r="EM37" s="6"/>
      <c r="EN37" s="6"/>
      <c r="EO37" s="6"/>
      <c r="EP37" s="6"/>
      <c r="EQ37" s="6"/>
      <c r="ER37" s="6"/>
      <c r="ES37" s="6"/>
      <c r="ET37" s="6"/>
      <c r="EU37" s="6"/>
      <c r="EV37" s="6"/>
      <c r="EW37" s="6"/>
      <c r="EX37" s="6"/>
      <c r="EY37" s="6"/>
      <c r="EZ37" s="6"/>
      <c r="FA37" s="6"/>
      <c r="FB37" s="6"/>
      <c r="FC37" s="6"/>
      <c r="FD37" s="6"/>
      <c r="FE37" s="82"/>
      <c r="FF37" s="82"/>
    </row>
    <row r="38" spans="1:162" ht="12.75">
      <c r="A38" s="111" t="s">
        <v>167</v>
      </c>
      <c r="B38" s="10" t="s">
        <v>168</v>
      </c>
      <c r="C38" s="81"/>
      <c r="D38" s="81"/>
      <c r="E38" s="81">
        <v>4.36</v>
      </c>
      <c r="F38" s="81">
        <v>4.36</v>
      </c>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T38" s="6"/>
      <c r="BU38" s="6"/>
      <c r="BV38" s="6"/>
      <c r="BW38" s="6"/>
      <c r="BX38" s="6"/>
      <c r="BY38" s="6"/>
      <c r="BZ38" s="6"/>
      <c r="CA38" s="6"/>
      <c r="CB38" s="6"/>
      <c r="CC38" s="6"/>
      <c r="CD38" s="6"/>
      <c r="CE38" s="6"/>
      <c r="CF38" s="6"/>
      <c r="CG38" s="6"/>
      <c r="CH38" s="6"/>
      <c r="CI38" s="6"/>
      <c r="CJ38" s="6"/>
      <c r="CK38" s="6"/>
      <c r="CL38" s="6"/>
      <c r="CM38" s="6"/>
      <c r="CN38" s="6"/>
      <c r="CO38" s="6"/>
      <c r="CP38" s="6"/>
      <c r="CQ38" s="6"/>
      <c r="CR38" s="6"/>
      <c r="CS38" s="6"/>
      <c r="CT38" s="6"/>
      <c r="CU38" s="6"/>
      <c r="CV38" s="6"/>
      <c r="CW38" s="6"/>
      <c r="CX38" s="6"/>
      <c r="CY38" s="6"/>
      <c r="CZ38" s="6"/>
      <c r="DA38" s="6"/>
      <c r="DB38" s="6"/>
      <c r="DC38" s="6"/>
      <c r="DD38" s="6"/>
      <c r="DE38" s="6"/>
      <c r="DF38" s="6"/>
      <c r="DG38" s="6"/>
      <c r="DH38" s="6"/>
      <c r="DI38" s="6"/>
      <c r="DJ38" s="6"/>
      <c r="DK38" s="6"/>
      <c r="DL38" s="6"/>
      <c r="DM38" s="6"/>
      <c r="DN38" s="6"/>
      <c r="DO38" s="6"/>
      <c r="DP38" s="6"/>
      <c r="DQ38" s="6"/>
      <c r="DR38" s="6"/>
      <c r="DS38" s="6"/>
      <c r="DT38" s="6"/>
      <c r="DU38" s="6"/>
      <c r="DV38" s="6"/>
      <c r="DW38" s="6"/>
      <c r="DX38" s="6"/>
      <c r="DY38" s="6"/>
      <c r="DZ38" s="6"/>
      <c r="EA38" s="6"/>
      <c r="EB38" s="6"/>
      <c r="EC38" s="6"/>
      <c r="ED38" s="6"/>
      <c r="EE38" s="6"/>
      <c r="EF38" s="6"/>
      <c r="EG38" s="6"/>
      <c r="EH38" s="6"/>
      <c r="EI38" s="6"/>
      <c r="EJ38" s="6"/>
      <c r="EK38" s="6"/>
      <c r="EL38" s="6"/>
      <c r="EM38" s="6"/>
      <c r="EN38" s="6"/>
      <c r="EO38" s="6"/>
      <c r="EP38" s="6"/>
      <c r="EQ38" s="6"/>
      <c r="ER38" s="6"/>
      <c r="ES38" s="6"/>
      <c r="ET38" s="6"/>
      <c r="EU38" s="6"/>
      <c r="EV38" s="6"/>
      <c r="EW38" s="6"/>
      <c r="EX38" s="6"/>
      <c r="EY38" s="6"/>
      <c r="EZ38" s="6"/>
      <c r="FA38" s="6"/>
      <c r="FB38" s="6"/>
      <c r="FC38" s="6"/>
      <c r="FD38" s="6"/>
      <c r="FE38" s="82"/>
      <c r="FF38" s="82"/>
    </row>
    <row r="39" spans="1:162" ht="12.75">
      <c r="A39" s="15" t="s">
        <v>169</v>
      </c>
      <c r="B39" s="11" t="s">
        <v>170</v>
      </c>
      <c r="C39" s="103">
        <f>+C40+C45</f>
        <v>9</v>
      </c>
      <c r="D39" s="103">
        <f>+D40+D45</f>
        <v>9</v>
      </c>
      <c r="E39" s="103">
        <f>+E40+E45</f>
        <v>163.89000000000001</v>
      </c>
      <c r="F39" s="103">
        <f>+F40+F45</f>
        <v>19.1</v>
      </c>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c r="BR39" s="6"/>
      <c r="BS39" s="6"/>
      <c r="BT39" s="6"/>
      <c r="BU39" s="6"/>
      <c r="BV39" s="6"/>
      <c r="BW39" s="6"/>
      <c r="BX39" s="6"/>
      <c r="BY39" s="6"/>
      <c r="BZ39" s="6"/>
      <c r="CA39" s="6"/>
      <c r="CB39" s="6"/>
      <c r="CC39" s="6"/>
      <c r="CD39" s="6"/>
      <c r="CE39" s="6"/>
      <c r="CF39" s="6"/>
      <c r="CG39" s="6"/>
      <c r="CH39" s="6"/>
      <c r="CI39" s="6"/>
      <c r="CJ39" s="6"/>
      <c r="CK39" s="6"/>
      <c r="CL39" s="6"/>
      <c r="CM39" s="6"/>
      <c r="CN39" s="6"/>
      <c r="CO39" s="6"/>
      <c r="CP39" s="6"/>
      <c r="CQ39" s="6"/>
      <c r="CR39" s="6"/>
      <c r="CS39" s="6"/>
      <c r="CT39" s="6"/>
      <c r="CU39" s="6"/>
      <c r="CV39" s="6"/>
      <c r="CW39" s="6"/>
      <c r="CX39" s="6"/>
      <c r="CY39" s="6"/>
      <c r="CZ39" s="6"/>
      <c r="DA39" s="6"/>
      <c r="DB39" s="6"/>
      <c r="DC39" s="6"/>
      <c r="DD39" s="6"/>
      <c r="DE39" s="6"/>
      <c r="DF39" s="6"/>
      <c r="DG39" s="6"/>
      <c r="DH39" s="6"/>
      <c r="DI39" s="6"/>
      <c r="DJ39" s="6"/>
      <c r="DK39" s="6"/>
      <c r="DL39" s="6"/>
      <c r="DM39" s="6"/>
      <c r="DN39" s="6"/>
      <c r="DO39" s="6"/>
      <c r="DP39" s="6"/>
      <c r="DQ39" s="6"/>
      <c r="DR39" s="6"/>
      <c r="DS39" s="6"/>
      <c r="DT39" s="6"/>
      <c r="DU39" s="6"/>
      <c r="DV39" s="6"/>
      <c r="DW39" s="6"/>
      <c r="DX39" s="6"/>
      <c r="DY39" s="6"/>
      <c r="DZ39" s="6"/>
      <c r="EA39" s="6"/>
      <c r="EB39" s="6"/>
      <c r="EC39" s="6"/>
      <c r="ED39" s="6"/>
      <c r="EE39" s="6"/>
      <c r="EF39" s="6"/>
      <c r="EG39" s="6"/>
      <c r="EH39" s="6"/>
      <c r="EI39" s="6"/>
      <c r="EJ39" s="6"/>
      <c r="EK39" s="6"/>
      <c r="EL39" s="6"/>
      <c r="EM39" s="6"/>
      <c r="EN39" s="6"/>
      <c r="EO39" s="6"/>
      <c r="EP39" s="6"/>
      <c r="EQ39" s="6"/>
      <c r="ER39" s="6"/>
      <c r="ES39" s="6"/>
      <c r="ET39" s="6"/>
      <c r="EU39" s="6"/>
      <c r="EV39" s="6"/>
      <c r="EW39" s="6"/>
      <c r="EX39" s="6"/>
      <c r="EY39" s="6"/>
      <c r="EZ39" s="6"/>
      <c r="FA39" s="6"/>
      <c r="FB39" s="6"/>
      <c r="FC39" s="6"/>
      <c r="FD39" s="6"/>
      <c r="FE39" s="82"/>
      <c r="FF39" s="82"/>
    </row>
    <row r="40" spans="1:162" ht="12.75">
      <c r="A40" s="15" t="s">
        <v>219</v>
      </c>
      <c r="B40" s="11" t="s">
        <v>171</v>
      </c>
      <c r="C40" s="103">
        <f>+C41+C43</f>
        <v>0</v>
      </c>
      <c r="D40" s="103">
        <f>+D41+D43</f>
        <v>0</v>
      </c>
      <c r="E40" s="103">
        <f>+E41+E43</f>
        <v>1.74</v>
      </c>
      <c r="F40" s="103">
        <f>+F41+F43</f>
        <v>0</v>
      </c>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c r="BR40" s="6"/>
      <c r="BS40" s="6"/>
      <c r="BT40" s="6"/>
      <c r="BU40" s="6"/>
      <c r="BV40" s="6"/>
      <c r="BW40" s="6"/>
      <c r="BX40" s="6"/>
      <c r="BY40" s="6"/>
      <c r="BZ40" s="6"/>
      <c r="CA40" s="6"/>
      <c r="CB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82"/>
      <c r="FF40" s="82"/>
    </row>
    <row r="41" spans="1:162" ht="12.75">
      <c r="A41" s="15" t="s">
        <v>172</v>
      </c>
      <c r="B41" s="11" t="s">
        <v>173</v>
      </c>
      <c r="C41" s="103">
        <f>+C42</f>
        <v>0</v>
      </c>
      <c r="D41" s="103">
        <f>+D42</f>
        <v>0</v>
      </c>
      <c r="E41" s="103">
        <f>+E42</f>
        <v>1.74</v>
      </c>
      <c r="F41" s="103">
        <f>+F42</f>
        <v>0</v>
      </c>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6"/>
      <c r="DD41" s="6"/>
      <c r="DE41" s="6"/>
      <c r="DF41" s="6"/>
      <c r="DG41" s="6"/>
      <c r="DH41" s="6"/>
      <c r="DI41" s="6"/>
      <c r="DJ41" s="6"/>
      <c r="DK41" s="6"/>
      <c r="DL41" s="6"/>
      <c r="DM41" s="6"/>
      <c r="DN41" s="6"/>
      <c r="DO41" s="6"/>
      <c r="DP41" s="6"/>
      <c r="DQ41" s="6"/>
      <c r="DR41" s="6"/>
      <c r="DS41" s="6"/>
      <c r="DT41" s="6"/>
      <c r="DU41" s="6"/>
      <c r="DV41" s="6"/>
      <c r="DW41" s="6"/>
      <c r="DX41" s="6"/>
      <c r="DY41" s="6"/>
      <c r="DZ41" s="6"/>
      <c r="EA41" s="6"/>
      <c r="EB41" s="6"/>
      <c r="EC41" s="6"/>
      <c r="ED41" s="6"/>
      <c r="EE41" s="6"/>
      <c r="EF41" s="6"/>
      <c r="EG41" s="6"/>
      <c r="EH41" s="6"/>
      <c r="EI41" s="6"/>
      <c r="EJ41" s="6"/>
      <c r="EK41" s="6"/>
      <c r="EL41" s="6"/>
      <c r="EM41" s="6"/>
      <c r="EN41" s="6"/>
      <c r="EO41" s="6"/>
      <c r="EP41" s="6"/>
      <c r="EQ41" s="6"/>
      <c r="ER41" s="6"/>
      <c r="ES41" s="6"/>
      <c r="ET41" s="6"/>
      <c r="EU41" s="6"/>
      <c r="EV41" s="6"/>
      <c r="EW41" s="6"/>
      <c r="EX41" s="6"/>
      <c r="EY41" s="6"/>
      <c r="EZ41" s="6"/>
      <c r="FA41" s="6"/>
      <c r="FB41" s="6"/>
      <c r="FC41" s="6"/>
      <c r="FD41" s="6"/>
      <c r="FE41" s="82"/>
      <c r="FF41" s="82"/>
    </row>
    <row r="42" spans="1:162" ht="12.75">
      <c r="A42" s="111" t="s">
        <v>174</v>
      </c>
      <c r="B42" s="10" t="s">
        <v>175</v>
      </c>
      <c r="C42" s="81"/>
      <c r="D42" s="81"/>
      <c r="E42" s="81">
        <v>1.74</v>
      </c>
      <c r="F42" s="81"/>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c r="DV42" s="6"/>
      <c r="DW42" s="6"/>
      <c r="DX42" s="6"/>
      <c r="DY42" s="6"/>
      <c r="DZ42" s="6"/>
      <c r="EA42" s="6"/>
      <c r="EB42" s="6"/>
      <c r="EC42" s="6"/>
      <c r="ED42" s="6"/>
      <c r="EE42" s="6"/>
      <c r="EF42" s="6"/>
      <c r="EG42" s="6"/>
      <c r="EH42" s="6"/>
      <c r="EI42" s="6"/>
      <c r="EJ42" s="6"/>
      <c r="EK42" s="6"/>
      <c r="EL42" s="6"/>
      <c r="EM42" s="6"/>
      <c r="EN42" s="6"/>
      <c r="EO42" s="6"/>
      <c r="EP42" s="6"/>
      <c r="EQ42" s="6"/>
      <c r="ER42" s="6"/>
      <c r="ES42" s="6"/>
      <c r="ET42" s="6"/>
      <c r="EU42" s="6"/>
      <c r="EV42" s="6"/>
      <c r="EW42" s="6"/>
      <c r="EX42" s="6"/>
      <c r="EY42" s="6"/>
      <c r="EZ42" s="6"/>
      <c r="FA42" s="6"/>
      <c r="FB42" s="6"/>
      <c r="FC42" s="6"/>
      <c r="FD42" s="6"/>
      <c r="FE42" s="82"/>
      <c r="FF42" s="82"/>
    </row>
    <row r="43" spans="1:162" ht="12.75">
      <c r="A43" s="15" t="s">
        <v>176</v>
      </c>
      <c r="B43" s="11" t="s">
        <v>177</v>
      </c>
      <c r="C43" s="103">
        <f>+C44</f>
        <v>0</v>
      </c>
      <c r="D43" s="103">
        <f>+D44</f>
        <v>0</v>
      </c>
      <c r="E43" s="103">
        <f>+E44</f>
        <v>0</v>
      </c>
      <c r="F43" s="103">
        <f>+F44</f>
        <v>0</v>
      </c>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82"/>
      <c r="FF43" s="82"/>
    </row>
    <row r="44" spans="1:162" ht="12.75">
      <c r="A44" s="111" t="s">
        <v>178</v>
      </c>
      <c r="B44" s="10" t="s">
        <v>179</v>
      </c>
      <c r="C44" s="81"/>
      <c r="D44" s="81"/>
      <c r="E44" s="81"/>
      <c r="F44" s="81"/>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82"/>
      <c r="FF44" s="82"/>
    </row>
    <row r="45" spans="1:173" s="7" customFormat="1" ht="12.75">
      <c r="A45" s="15" t="s">
        <v>220</v>
      </c>
      <c r="B45" s="11" t="s">
        <v>221</v>
      </c>
      <c r="C45" s="103">
        <f>+C46+C49</f>
        <v>9</v>
      </c>
      <c r="D45" s="103">
        <f>+D46+D49</f>
        <v>9</v>
      </c>
      <c r="E45" s="103">
        <f>+E46+E49</f>
        <v>162.15</v>
      </c>
      <c r="F45" s="103">
        <f>+F46+F49</f>
        <v>19.1</v>
      </c>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16"/>
      <c r="FH45" s="16"/>
      <c r="FI45" s="16"/>
      <c r="FJ45" s="16"/>
      <c r="FK45" s="16"/>
      <c r="FL45" s="16"/>
      <c r="FM45" s="16"/>
      <c r="FN45" s="16"/>
      <c r="FO45" s="16"/>
      <c r="FP45" s="16"/>
      <c r="FQ45" s="16"/>
    </row>
    <row r="46" spans="1:162" ht="12.75">
      <c r="A46" s="15" t="s">
        <v>180</v>
      </c>
      <c r="B46" s="11" t="s">
        <v>181</v>
      </c>
      <c r="C46" s="103">
        <f>C48+C47</f>
        <v>9</v>
      </c>
      <c r="D46" s="103">
        <f>D48+D47</f>
        <v>9</v>
      </c>
      <c r="E46" s="103">
        <f>E48+E47</f>
        <v>162.15</v>
      </c>
      <c r="F46" s="103">
        <f>F48+F47</f>
        <v>19.1</v>
      </c>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82"/>
      <c r="FF46" s="82"/>
    </row>
    <row r="47" spans="1:162" ht="12.75">
      <c r="A47" s="119">
        <v>3624</v>
      </c>
      <c r="B47" s="17" t="s">
        <v>375</v>
      </c>
      <c r="C47" s="103"/>
      <c r="D47" s="103"/>
      <c r="E47" s="103"/>
      <c r="F47" s="103"/>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82"/>
      <c r="FF47" s="82"/>
    </row>
    <row r="48" spans="1:162" ht="12.75">
      <c r="A48" s="111" t="s">
        <v>182</v>
      </c>
      <c r="B48" s="10" t="s">
        <v>183</v>
      </c>
      <c r="C48" s="81">
        <v>9</v>
      </c>
      <c r="D48" s="81">
        <v>9</v>
      </c>
      <c r="E48" s="81">
        <v>162.15</v>
      </c>
      <c r="F48" s="81">
        <v>19.1</v>
      </c>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82"/>
      <c r="FF48" s="82"/>
    </row>
    <row r="49" spans="1:162" ht="12.75">
      <c r="A49" s="15" t="s">
        <v>184</v>
      </c>
      <c r="B49" s="11" t="s">
        <v>185</v>
      </c>
      <c r="C49" s="103">
        <f>C50</f>
        <v>0</v>
      </c>
      <c r="D49" s="103">
        <f>D50</f>
        <v>0</v>
      </c>
      <c r="E49" s="103">
        <f>E50</f>
        <v>0</v>
      </c>
      <c r="F49" s="103">
        <f>F50</f>
        <v>0</v>
      </c>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82"/>
      <c r="FF49" s="82"/>
    </row>
    <row r="50" spans="1:162" ht="12.75">
      <c r="A50" s="111" t="s">
        <v>186</v>
      </c>
      <c r="B50" s="10" t="s">
        <v>187</v>
      </c>
      <c r="C50" s="81"/>
      <c r="D50" s="81"/>
      <c r="E50" s="81"/>
      <c r="F50" s="81"/>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82"/>
      <c r="FF50" s="82"/>
    </row>
    <row r="51" spans="1:162" ht="12.75">
      <c r="A51" s="15" t="s">
        <v>188</v>
      </c>
      <c r="B51" s="11" t="s">
        <v>189</v>
      </c>
      <c r="C51" s="103">
        <f>+C52</f>
        <v>46131.47</v>
      </c>
      <c r="D51" s="103">
        <f>+D52</f>
        <v>46131.47</v>
      </c>
      <c r="E51" s="103">
        <f>+E52</f>
        <v>2180.95</v>
      </c>
      <c r="F51" s="103">
        <f>+F52</f>
        <v>189.58999999999997</v>
      </c>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82"/>
      <c r="FF51" s="82"/>
    </row>
    <row r="52" spans="1:162" ht="25.5">
      <c r="A52" s="15" t="s">
        <v>190</v>
      </c>
      <c r="B52" s="11" t="s">
        <v>191</v>
      </c>
      <c r="C52" s="103">
        <f>+C53+C64</f>
        <v>46131.47</v>
      </c>
      <c r="D52" s="103">
        <f>+D53+D64</f>
        <v>46131.47</v>
      </c>
      <c r="E52" s="103">
        <f>+E53+E64</f>
        <v>2180.95</v>
      </c>
      <c r="F52" s="103">
        <f>+F53+F64</f>
        <v>189.58999999999997</v>
      </c>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82"/>
      <c r="FF52" s="82"/>
    </row>
    <row r="53" spans="1:162" ht="12.75">
      <c r="A53" s="15" t="s">
        <v>192</v>
      </c>
      <c r="B53" s="11" t="s">
        <v>193</v>
      </c>
      <c r="C53" s="103">
        <f>C54+C55+C56+C57+C59+C60+C61+C62+C58+C63</f>
        <v>43100.05</v>
      </c>
      <c r="D53" s="103">
        <f>D54+D55+D56+D57+D59+D60+D61+D62+D58+D63</f>
        <v>43100.05</v>
      </c>
      <c r="E53" s="103">
        <f>E54+E55+E56+E57+E59+E60+E61+E62+E58+E63</f>
        <v>1036.61</v>
      </c>
      <c r="F53" s="103">
        <f>F54+F55+F56+F57+F59+F60+F61+F62+F58+F63</f>
        <v>87.83</v>
      </c>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c r="BR53" s="6"/>
      <c r="BS53" s="6"/>
      <c r="BT53" s="6"/>
      <c r="BU53" s="6"/>
      <c r="BV53" s="6"/>
      <c r="BW53" s="6"/>
      <c r="BX53" s="6"/>
      <c r="BY53" s="6"/>
      <c r="BZ53" s="6"/>
      <c r="CA53" s="6"/>
      <c r="CB53" s="6"/>
      <c r="CC53" s="6"/>
      <c r="CD53" s="6"/>
      <c r="CE53" s="6"/>
      <c r="CF53" s="6"/>
      <c r="CG53" s="6"/>
      <c r="CH53" s="6"/>
      <c r="CI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82"/>
      <c r="FF53" s="82"/>
    </row>
    <row r="54" spans="1:162" ht="25.5">
      <c r="A54" s="111" t="s">
        <v>194</v>
      </c>
      <c r="B54" s="10" t="s">
        <v>195</v>
      </c>
      <c r="C54" s="81"/>
      <c r="D54" s="81"/>
      <c r="E54" s="81"/>
      <c r="F54" s="81"/>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c r="BR54" s="6"/>
      <c r="BS54" s="6"/>
      <c r="BT54" s="6"/>
      <c r="BU54" s="6"/>
      <c r="BV54" s="6"/>
      <c r="BW54" s="6"/>
      <c r="BX54" s="6"/>
      <c r="BY54" s="6"/>
      <c r="BZ54" s="6"/>
      <c r="CA54" s="6"/>
      <c r="CB54" s="6"/>
      <c r="CC54" s="6"/>
      <c r="CD54" s="6"/>
      <c r="CE54" s="6"/>
      <c r="CF54" s="6"/>
      <c r="CG54" s="6"/>
      <c r="CH54" s="6"/>
      <c r="CI54" s="6"/>
      <c r="CJ54" s="6"/>
      <c r="CK54" s="6"/>
      <c r="CL54" s="6"/>
      <c r="CM54" s="6"/>
      <c r="CN54" s="6"/>
      <c r="CO54" s="6"/>
      <c r="CP54" s="6"/>
      <c r="CQ54" s="6"/>
      <c r="CR54" s="6"/>
      <c r="CS54" s="6"/>
      <c r="CT54" s="6"/>
      <c r="CU54" s="6"/>
      <c r="CV54" s="6"/>
      <c r="CW54" s="6"/>
      <c r="CX54" s="6"/>
      <c r="CY54" s="6"/>
      <c r="CZ54" s="6"/>
      <c r="DA54" s="6"/>
      <c r="DB54" s="6"/>
      <c r="DC54" s="6"/>
      <c r="DD54" s="6"/>
      <c r="DE54" s="6"/>
      <c r="DF54" s="6"/>
      <c r="DG54" s="6"/>
      <c r="DH54" s="6"/>
      <c r="DI54" s="6"/>
      <c r="DJ54" s="6"/>
      <c r="DK54" s="6"/>
      <c r="DL54" s="6"/>
      <c r="DM54" s="6"/>
      <c r="DN54" s="6"/>
      <c r="DO54" s="6"/>
      <c r="DP54" s="6"/>
      <c r="DQ54" s="6"/>
      <c r="DR54" s="6"/>
      <c r="DS54" s="6"/>
      <c r="DT54" s="6"/>
      <c r="DU54" s="6"/>
      <c r="DV54" s="6"/>
      <c r="DW54" s="6"/>
      <c r="DX54" s="6"/>
      <c r="DY54" s="6"/>
      <c r="DZ54" s="6"/>
      <c r="EA54" s="6"/>
      <c r="EB54" s="6"/>
      <c r="EC54" s="6"/>
      <c r="ED54" s="6"/>
      <c r="EE54" s="6"/>
      <c r="EF54" s="6"/>
      <c r="EG54" s="6"/>
      <c r="EH54" s="6"/>
      <c r="EI54" s="6"/>
      <c r="EJ54" s="6"/>
      <c r="EK54" s="6"/>
      <c r="EL54" s="6"/>
      <c r="EM54" s="6"/>
      <c r="EN54" s="6"/>
      <c r="EO54" s="6"/>
      <c r="EP54" s="6"/>
      <c r="EQ54" s="6"/>
      <c r="ER54" s="6"/>
      <c r="ES54" s="6"/>
      <c r="ET54" s="6"/>
      <c r="EU54" s="6"/>
      <c r="EV54" s="6"/>
      <c r="EW54" s="6"/>
      <c r="EX54" s="6"/>
      <c r="EY54" s="6"/>
      <c r="EZ54" s="6"/>
      <c r="FA54" s="6"/>
      <c r="FB54" s="6"/>
      <c r="FC54" s="6"/>
      <c r="FD54" s="6"/>
      <c r="FE54" s="82"/>
      <c r="FF54" s="82"/>
    </row>
    <row r="55" spans="1:162" ht="25.5">
      <c r="A55" s="111" t="s">
        <v>196</v>
      </c>
      <c r="B55" s="10" t="s">
        <v>197</v>
      </c>
      <c r="C55" s="81"/>
      <c r="D55" s="81"/>
      <c r="E55" s="81"/>
      <c r="F55" s="81"/>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6"/>
      <c r="BK55" s="6"/>
      <c r="BL55" s="6"/>
      <c r="BM55" s="6"/>
      <c r="BN55" s="6"/>
      <c r="BO55" s="6"/>
      <c r="BP55" s="6"/>
      <c r="BQ55" s="6"/>
      <c r="BR55" s="6"/>
      <c r="BS55" s="6"/>
      <c r="BT55" s="6"/>
      <c r="BU55" s="6"/>
      <c r="BV55" s="6"/>
      <c r="BW55" s="6"/>
      <c r="BX55" s="6"/>
      <c r="BY55" s="6"/>
      <c r="BZ55" s="6"/>
      <c r="CA55" s="6"/>
      <c r="CB55" s="6"/>
      <c r="CC55" s="6"/>
      <c r="CD55" s="6"/>
      <c r="CE55" s="6"/>
      <c r="CF55" s="6"/>
      <c r="CG55" s="6"/>
      <c r="CH55" s="6"/>
      <c r="CI55" s="6"/>
      <c r="CJ55" s="6"/>
      <c r="CK55" s="6"/>
      <c r="CL55" s="6"/>
      <c r="CM55" s="6"/>
      <c r="CN55" s="6"/>
      <c r="CO55" s="6"/>
      <c r="CP55" s="6"/>
      <c r="CQ55" s="6"/>
      <c r="CR55" s="6"/>
      <c r="CS55" s="6"/>
      <c r="CT55" s="6"/>
      <c r="CU55" s="6"/>
      <c r="CV55" s="6"/>
      <c r="CW55" s="6"/>
      <c r="CX55" s="6"/>
      <c r="CY55" s="6"/>
      <c r="CZ55" s="6"/>
      <c r="DA55" s="6"/>
      <c r="DB55" s="6"/>
      <c r="DC55" s="6"/>
      <c r="DD55" s="6"/>
      <c r="DE55" s="6"/>
      <c r="DF55" s="6"/>
      <c r="DG55" s="6"/>
      <c r="DH55" s="6"/>
      <c r="DI55" s="6"/>
      <c r="DJ55" s="6"/>
      <c r="DK55" s="6"/>
      <c r="DL55" s="6"/>
      <c r="DM55" s="6"/>
      <c r="DN55" s="6"/>
      <c r="DO55" s="6"/>
      <c r="DP55" s="6"/>
      <c r="DQ55" s="6"/>
      <c r="DR55" s="6"/>
      <c r="DS55" s="6"/>
      <c r="DT55" s="6"/>
      <c r="DU55" s="6"/>
      <c r="DV55" s="6"/>
      <c r="DW55" s="6"/>
      <c r="DX55" s="6"/>
      <c r="DY55" s="6"/>
      <c r="DZ55" s="6"/>
      <c r="EA55" s="6"/>
      <c r="EB55" s="6"/>
      <c r="EC55" s="6"/>
      <c r="ED55" s="6"/>
      <c r="EE55" s="6"/>
      <c r="EF55" s="6"/>
      <c r="EG55" s="6"/>
      <c r="EH55" s="6"/>
      <c r="EI55" s="6"/>
      <c r="EJ55" s="6"/>
      <c r="EK55" s="6"/>
      <c r="EL55" s="6"/>
      <c r="EM55" s="6"/>
      <c r="EN55" s="6"/>
      <c r="EO55" s="6"/>
      <c r="EP55" s="6"/>
      <c r="EQ55" s="6"/>
      <c r="ER55" s="6"/>
      <c r="ES55" s="6"/>
      <c r="ET55" s="6"/>
      <c r="EU55" s="6"/>
      <c r="EV55" s="6"/>
      <c r="EW55" s="6"/>
      <c r="EX55" s="6"/>
      <c r="EY55" s="6"/>
      <c r="EZ55" s="6"/>
      <c r="FA55" s="6"/>
      <c r="FB55" s="6"/>
      <c r="FC55" s="6"/>
      <c r="FD55" s="6"/>
      <c r="FE55" s="82"/>
      <c r="FF55" s="82"/>
    </row>
    <row r="56" spans="1:162" ht="25.5">
      <c r="A56" s="112" t="s">
        <v>198</v>
      </c>
      <c r="B56" s="10" t="s">
        <v>306</v>
      </c>
      <c r="C56" s="81">
        <v>41054</v>
      </c>
      <c r="D56" s="81">
        <v>41054</v>
      </c>
      <c r="E56" s="81"/>
      <c r="F56" s="81"/>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c r="BR56" s="6"/>
      <c r="BS56" s="6"/>
      <c r="BT56" s="6"/>
      <c r="BU56" s="6"/>
      <c r="BV56" s="6"/>
      <c r="BW56" s="6"/>
      <c r="BX56" s="6"/>
      <c r="BY56" s="6"/>
      <c r="BZ56" s="6"/>
      <c r="CA56" s="6"/>
      <c r="CB56" s="6"/>
      <c r="CC56" s="6"/>
      <c r="CD56" s="6"/>
      <c r="CE56" s="6"/>
      <c r="CF56" s="6"/>
      <c r="CG56" s="6"/>
      <c r="CH56" s="6"/>
      <c r="CI56" s="6"/>
      <c r="CJ56" s="6"/>
      <c r="CK56" s="6"/>
      <c r="CL56" s="6"/>
      <c r="CM56" s="6"/>
      <c r="CN56" s="6"/>
      <c r="CO56" s="6"/>
      <c r="CP56" s="6"/>
      <c r="CQ56" s="6"/>
      <c r="CR56" s="6"/>
      <c r="CS56" s="6"/>
      <c r="CT56" s="6"/>
      <c r="CU56" s="6"/>
      <c r="CV56" s="6"/>
      <c r="CW56" s="6"/>
      <c r="CX56" s="6"/>
      <c r="CY56" s="6"/>
      <c r="CZ56" s="6"/>
      <c r="DA56" s="6"/>
      <c r="DB56" s="6"/>
      <c r="DC56" s="6"/>
      <c r="DD56" s="6"/>
      <c r="DE56" s="6"/>
      <c r="DF56" s="6"/>
      <c r="DG56" s="6"/>
      <c r="DH56" s="6"/>
      <c r="DI56" s="6"/>
      <c r="DJ56" s="6"/>
      <c r="DK56" s="6"/>
      <c r="DL56" s="6"/>
      <c r="DM56" s="6"/>
      <c r="DN56" s="6"/>
      <c r="DO56" s="6"/>
      <c r="DP56" s="6"/>
      <c r="DQ56" s="6"/>
      <c r="DR56" s="6"/>
      <c r="DS56" s="6"/>
      <c r="DT56" s="6"/>
      <c r="DU56" s="6"/>
      <c r="DV56" s="6"/>
      <c r="DW56" s="6"/>
      <c r="DX56" s="6"/>
      <c r="DY56" s="6"/>
      <c r="DZ56" s="6"/>
      <c r="EA56" s="6"/>
      <c r="EB56" s="6"/>
      <c r="EC56" s="6"/>
      <c r="ED56" s="6"/>
      <c r="EE56" s="6"/>
      <c r="EF56" s="6"/>
      <c r="EG56" s="6"/>
      <c r="EH56" s="6"/>
      <c r="EI56" s="6"/>
      <c r="EJ56" s="6"/>
      <c r="EK56" s="6"/>
      <c r="EL56" s="6"/>
      <c r="EM56" s="6"/>
      <c r="EN56" s="6"/>
      <c r="EO56" s="6"/>
      <c r="EP56" s="6"/>
      <c r="EQ56" s="6"/>
      <c r="ER56" s="6"/>
      <c r="ES56" s="6"/>
      <c r="ET56" s="6"/>
      <c r="EU56" s="6"/>
      <c r="EV56" s="6"/>
      <c r="EW56" s="6"/>
      <c r="EX56" s="6"/>
      <c r="EY56" s="6"/>
      <c r="EZ56" s="6"/>
      <c r="FA56" s="6"/>
      <c r="FB56" s="6"/>
      <c r="FC56" s="6"/>
      <c r="FD56" s="6"/>
      <c r="FE56" s="82"/>
      <c r="FF56" s="82"/>
    </row>
    <row r="57" spans="1:162" ht="25.5">
      <c r="A57" s="111" t="s">
        <v>199</v>
      </c>
      <c r="B57" s="12" t="s">
        <v>200</v>
      </c>
      <c r="C57" s="81">
        <v>1047</v>
      </c>
      <c r="D57" s="81">
        <v>1047</v>
      </c>
      <c r="E57" s="81">
        <v>1036.55</v>
      </c>
      <c r="F57" s="81">
        <v>87.83</v>
      </c>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82"/>
      <c r="FF57" s="82"/>
    </row>
    <row r="58" spans="1:162" ht="12.75">
      <c r="A58" s="111" t="s">
        <v>295</v>
      </c>
      <c r="B58" s="90" t="s">
        <v>294</v>
      </c>
      <c r="C58" s="82"/>
      <c r="D58" s="82"/>
      <c r="E58" s="82"/>
      <c r="F58" s="82"/>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c r="BR58" s="6"/>
      <c r="BS58" s="6"/>
      <c r="BT58" s="6"/>
      <c r="BU58" s="6"/>
      <c r="BV58" s="6"/>
      <c r="BW58" s="6"/>
      <c r="BX58" s="6"/>
      <c r="BY58" s="6"/>
      <c r="BZ58" s="6"/>
      <c r="CA58" s="6"/>
      <c r="CB58" s="6"/>
      <c r="CC58" s="6"/>
      <c r="CD58" s="6"/>
      <c r="CE58" s="6"/>
      <c r="CF58" s="6"/>
      <c r="CG58" s="6"/>
      <c r="CH58" s="6"/>
      <c r="CI58" s="6"/>
      <c r="CJ58" s="6"/>
      <c r="CK58" s="6"/>
      <c r="CL58" s="6"/>
      <c r="CM58" s="6"/>
      <c r="CN58" s="6"/>
      <c r="CO58" s="6"/>
      <c r="CP58" s="6"/>
      <c r="CQ58" s="6"/>
      <c r="CR58" s="6"/>
      <c r="CS58" s="6"/>
      <c r="CT58" s="6"/>
      <c r="CU58" s="6"/>
      <c r="CV58" s="6"/>
      <c r="CW58" s="6"/>
      <c r="CX58" s="6"/>
      <c r="CY58" s="6"/>
      <c r="CZ58" s="6"/>
      <c r="DA58" s="6"/>
      <c r="DB58" s="6"/>
      <c r="DC58" s="6"/>
      <c r="DD58" s="6"/>
      <c r="DE58" s="6"/>
      <c r="DF58" s="6"/>
      <c r="DG58" s="6"/>
      <c r="DH58" s="6"/>
      <c r="DI58" s="6"/>
      <c r="DJ58" s="6"/>
      <c r="DK58" s="6"/>
      <c r="DL58" s="6"/>
      <c r="DM58" s="6"/>
      <c r="DN58" s="6"/>
      <c r="DO58" s="6"/>
      <c r="DP58" s="6"/>
      <c r="DQ58" s="6"/>
      <c r="DR58" s="6"/>
      <c r="DS58" s="6"/>
      <c r="DT58" s="6"/>
      <c r="DU58" s="6"/>
      <c r="DV58" s="6"/>
      <c r="DW58" s="6"/>
      <c r="DX58" s="6"/>
      <c r="DY58" s="6"/>
      <c r="DZ58" s="6"/>
      <c r="EA58" s="6"/>
      <c r="EB58" s="6"/>
      <c r="EC58" s="6"/>
      <c r="ED58" s="6"/>
      <c r="EE58" s="6"/>
      <c r="EF58" s="6"/>
      <c r="EG58" s="6"/>
      <c r="EH58" s="6"/>
      <c r="EI58" s="6"/>
      <c r="EJ58" s="6"/>
      <c r="EK58" s="6"/>
      <c r="EL58" s="6"/>
      <c r="EM58" s="6"/>
      <c r="EN58" s="6"/>
      <c r="EO58" s="6"/>
      <c r="EP58" s="6"/>
      <c r="EQ58" s="6"/>
      <c r="ER58" s="6"/>
      <c r="ES58" s="6"/>
      <c r="ET58" s="6"/>
      <c r="EU58" s="6"/>
      <c r="EV58" s="6"/>
      <c r="EW58" s="6"/>
      <c r="EX58" s="6"/>
      <c r="EY58" s="6"/>
      <c r="EZ58" s="6"/>
      <c r="FA58" s="6"/>
      <c r="FB58" s="6"/>
      <c r="FC58" s="6"/>
      <c r="FD58" s="6"/>
      <c r="FE58" s="82"/>
      <c r="FF58" s="82"/>
    </row>
    <row r="59" spans="1:162" ht="27.75" customHeight="1">
      <c r="A59" s="111" t="s">
        <v>265</v>
      </c>
      <c r="B59" s="12" t="s">
        <v>211</v>
      </c>
      <c r="E59" s="83"/>
      <c r="F59" s="83"/>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I59" s="6"/>
      <c r="BJ59" s="6"/>
      <c r="BK59" s="6"/>
      <c r="BL59" s="6"/>
      <c r="BM59" s="6"/>
      <c r="BN59" s="6"/>
      <c r="BO59" s="6"/>
      <c r="BP59" s="6"/>
      <c r="BQ59" s="6"/>
      <c r="BR59" s="6"/>
      <c r="BS59" s="6"/>
      <c r="BT59" s="6"/>
      <c r="BU59" s="6"/>
      <c r="BV59" s="6"/>
      <c r="BW59" s="6"/>
      <c r="BX59" s="6"/>
      <c r="BY59" s="6"/>
      <c r="BZ59" s="6"/>
      <c r="CA59" s="6"/>
      <c r="CB59" s="6"/>
      <c r="CC59" s="6"/>
      <c r="CD59" s="6"/>
      <c r="CE59" s="6"/>
      <c r="CF59" s="6"/>
      <c r="CG59" s="6"/>
      <c r="CH59" s="6"/>
      <c r="CI59" s="6"/>
      <c r="CJ59" s="6"/>
      <c r="CK59" s="6"/>
      <c r="CL59" s="6"/>
      <c r="CM59" s="6"/>
      <c r="CN59" s="6"/>
      <c r="CO59" s="6"/>
      <c r="CP59" s="6"/>
      <c r="CQ59" s="6"/>
      <c r="CR59" s="6"/>
      <c r="CS59" s="6"/>
      <c r="CT59" s="6"/>
      <c r="CU59" s="6"/>
      <c r="CV59" s="6"/>
      <c r="CW59" s="6"/>
      <c r="CX59" s="6"/>
      <c r="CY59" s="6"/>
      <c r="CZ59" s="6"/>
      <c r="DA59" s="6"/>
      <c r="DB59" s="6"/>
      <c r="DC59" s="6"/>
      <c r="DD59" s="6"/>
      <c r="DE59" s="6"/>
      <c r="DF59" s="6"/>
      <c r="DG59" s="6"/>
      <c r="DH59" s="6"/>
      <c r="DI59" s="6"/>
      <c r="DJ59" s="6"/>
      <c r="DK59" s="6"/>
      <c r="DL59" s="6"/>
      <c r="DM59" s="6"/>
      <c r="DN59" s="6"/>
      <c r="DO59" s="6"/>
      <c r="DP59" s="6"/>
      <c r="DQ59" s="6"/>
      <c r="DR59" s="6"/>
      <c r="DS59" s="6"/>
      <c r="DT59" s="6"/>
      <c r="DU59" s="6"/>
      <c r="DV59" s="6"/>
      <c r="DW59" s="6"/>
      <c r="DX59" s="6"/>
      <c r="DY59" s="6"/>
      <c r="DZ59" s="6"/>
      <c r="EA59" s="6"/>
      <c r="EB59" s="6"/>
      <c r="EC59" s="6"/>
      <c r="ED59" s="6"/>
      <c r="EE59" s="6"/>
      <c r="EF59" s="6"/>
      <c r="EG59" s="6"/>
      <c r="EH59" s="6"/>
      <c r="EI59" s="6"/>
      <c r="EJ59" s="6"/>
      <c r="EK59" s="6"/>
      <c r="EL59" s="6"/>
      <c r="EM59" s="6"/>
      <c r="EN59" s="6"/>
      <c r="EO59" s="6"/>
      <c r="EP59" s="6"/>
      <c r="EQ59" s="6"/>
      <c r="ER59" s="6"/>
      <c r="ES59" s="6"/>
      <c r="ET59" s="6"/>
      <c r="EU59" s="6"/>
      <c r="EV59" s="6"/>
      <c r="EW59" s="6"/>
      <c r="EX59" s="6"/>
      <c r="EY59" s="6"/>
      <c r="EZ59" s="6"/>
      <c r="FA59" s="6"/>
      <c r="FB59" s="6"/>
      <c r="FC59" s="6"/>
      <c r="FD59" s="6"/>
      <c r="FE59" s="82"/>
      <c r="FF59" s="82"/>
    </row>
    <row r="60" spans="1:162" ht="27.75" customHeight="1">
      <c r="A60" s="111" t="s">
        <v>269</v>
      </c>
      <c r="B60" s="12" t="s">
        <v>271</v>
      </c>
      <c r="C60" s="81"/>
      <c r="D60" s="81"/>
      <c r="E60" s="81">
        <v>0.05</v>
      </c>
      <c r="F60" s="81"/>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H60" s="6"/>
      <c r="BI60" s="6"/>
      <c r="BJ60" s="6"/>
      <c r="BK60" s="6"/>
      <c r="BL60" s="6"/>
      <c r="BM60" s="6"/>
      <c r="BN60" s="6"/>
      <c r="BO60" s="6"/>
      <c r="BP60" s="6"/>
      <c r="BQ60" s="6"/>
      <c r="BR60" s="6"/>
      <c r="BS60" s="6"/>
      <c r="BT60" s="6"/>
      <c r="BU60" s="6"/>
      <c r="BV60" s="6"/>
      <c r="BW60" s="6"/>
      <c r="BX60" s="6"/>
      <c r="BY60" s="6"/>
      <c r="BZ60" s="6"/>
      <c r="CA60" s="6"/>
      <c r="CB60" s="6"/>
      <c r="CC60" s="6"/>
      <c r="CD60" s="6"/>
      <c r="CE60" s="6"/>
      <c r="CF60" s="6"/>
      <c r="CG60" s="6"/>
      <c r="CH60" s="6"/>
      <c r="CI60" s="6"/>
      <c r="CJ60" s="6"/>
      <c r="CK60" s="6"/>
      <c r="CL60" s="6"/>
      <c r="CM60" s="6"/>
      <c r="CN60" s="6"/>
      <c r="CO60" s="6"/>
      <c r="CP60" s="6"/>
      <c r="CQ60" s="6"/>
      <c r="CR60" s="6"/>
      <c r="CS60" s="6"/>
      <c r="CT60" s="6"/>
      <c r="CU60" s="6"/>
      <c r="CV60" s="6"/>
      <c r="CW60" s="6"/>
      <c r="CX60" s="6"/>
      <c r="CY60" s="6"/>
      <c r="CZ60" s="6"/>
      <c r="DA60" s="6"/>
      <c r="DB60" s="6"/>
      <c r="DC60" s="6"/>
      <c r="DD60" s="6"/>
      <c r="DE60" s="6"/>
      <c r="DF60" s="6"/>
      <c r="DG60" s="6"/>
      <c r="DH60" s="6"/>
      <c r="DI60" s="6"/>
      <c r="DJ60" s="6"/>
      <c r="DK60" s="6"/>
      <c r="DL60" s="6"/>
      <c r="DM60" s="6"/>
      <c r="DN60" s="6"/>
      <c r="DO60" s="6"/>
      <c r="DP60" s="6"/>
      <c r="DQ60" s="6"/>
      <c r="DR60" s="6"/>
      <c r="DS60" s="6"/>
      <c r="DT60" s="6"/>
      <c r="DU60" s="6"/>
      <c r="DV60" s="6"/>
      <c r="DW60" s="6"/>
      <c r="DX60" s="6"/>
      <c r="DY60" s="6"/>
      <c r="DZ60" s="6"/>
      <c r="EA60" s="6"/>
      <c r="EB60" s="6"/>
      <c r="EC60" s="6"/>
      <c r="ED60" s="6"/>
      <c r="EE60" s="6"/>
      <c r="EF60" s="6"/>
      <c r="EG60" s="6"/>
      <c r="EH60" s="6"/>
      <c r="EI60" s="6"/>
      <c r="EJ60" s="6"/>
      <c r="EK60" s="6"/>
      <c r="EL60" s="6"/>
      <c r="EM60" s="6"/>
      <c r="EN60" s="6"/>
      <c r="EO60" s="6"/>
      <c r="EP60" s="6"/>
      <c r="EQ60" s="6"/>
      <c r="ER60" s="6"/>
      <c r="ES60" s="6"/>
      <c r="ET60" s="6"/>
      <c r="EU60" s="6"/>
      <c r="EV60" s="6"/>
      <c r="EW60" s="6"/>
      <c r="EX60" s="6"/>
      <c r="EY60" s="6"/>
      <c r="EZ60" s="6"/>
      <c r="FA60" s="6"/>
      <c r="FB60" s="6"/>
      <c r="FC60" s="6"/>
      <c r="FD60" s="6"/>
      <c r="FE60" s="82"/>
      <c r="FF60" s="82"/>
    </row>
    <row r="61" spans="1:162" ht="27.75" customHeight="1">
      <c r="A61" s="111" t="s">
        <v>270</v>
      </c>
      <c r="B61" s="12" t="s">
        <v>272</v>
      </c>
      <c r="C61" s="81"/>
      <c r="D61" s="81"/>
      <c r="E61" s="81">
        <v>0.01</v>
      </c>
      <c r="F61" s="81"/>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c r="AY61" s="6"/>
      <c r="AZ61" s="6"/>
      <c r="BA61" s="6"/>
      <c r="BB61" s="6"/>
      <c r="BC61" s="6"/>
      <c r="BD61" s="6"/>
      <c r="BE61" s="6"/>
      <c r="BF61" s="6"/>
      <c r="BG61" s="6"/>
      <c r="BH61" s="6"/>
      <c r="BI61" s="6"/>
      <c r="BJ61" s="6"/>
      <c r="BK61" s="6"/>
      <c r="BL61" s="6"/>
      <c r="BM61" s="6"/>
      <c r="BN61" s="6"/>
      <c r="BO61" s="6"/>
      <c r="BP61" s="6"/>
      <c r="BQ61" s="6"/>
      <c r="BR61" s="6"/>
      <c r="BS61" s="6"/>
      <c r="BT61" s="6"/>
      <c r="BU61" s="6"/>
      <c r="BV61" s="6"/>
      <c r="BW61" s="6"/>
      <c r="BX61" s="6"/>
      <c r="BY61" s="6"/>
      <c r="BZ61" s="6"/>
      <c r="CA61" s="6"/>
      <c r="CB61" s="6"/>
      <c r="CC61" s="6"/>
      <c r="CD61" s="6"/>
      <c r="CE61" s="6"/>
      <c r="CF61" s="6"/>
      <c r="CG61" s="6"/>
      <c r="CH61" s="6"/>
      <c r="CI61" s="6"/>
      <c r="CJ61" s="6"/>
      <c r="CK61" s="6"/>
      <c r="CL61" s="6"/>
      <c r="CM61" s="6"/>
      <c r="CN61" s="6"/>
      <c r="CO61" s="6"/>
      <c r="CP61" s="6"/>
      <c r="CQ61" s="6"/>
      <c r="CR61" s="6"/>
      <c r="CS61" s="6"/>
      <c r="CT61" s="6"/>
      <c r="CU61" s="6"/>
      <c r="CV61" s="6"/>
      <c r="CW61" s="6"/>
      <c r="CX61" s="6"/>
      <c r="CY61" s="6"/>
      <c r="CZ61" s="6"/>
      <c r="DA61" s="6"/>
      <c r="DB61" s="6"/>
      <c r="DC61" s="6"/>
      <c r="DD61" s="6"/>
      <c r="DE61" s="6"/>
      <c r="DF61" s="6"/>
      <c r="DG61" s="6"/>
      <c r="DH61" s="6"/>
      <c r="DI61" s="6"/>
      <c r="DJ61" s="6"/>
      <c r="DK61" s="6"/>
      <c r="DL61" s="6"/>
      <c r="DM61" s="6"/>
      <c r="DN61" s="6"/>
      <c r="DO61" s="6"/>
      <c r="DP61" s="6"/>
      <c r="DQ61" s="6"/>
      <c r="DR61" s="6"/>
      <c r="DS61" s="6"/>
      <c r="DT61" s="6"/>
      <c r="DU61" s="6"/>
      <c r="DV61" s="6"/>
      <c r="DW61" s="6"/>
      <c r="DX61" s="6"/>
      <c r="DY61" s="6"/>
      <c r="DZ61" s="6"/>
      <c r="EA61" s="6"/>
      <c r="EB61" s="6"/>
      <c r="EC61" s="6"/>
      <c r="ED61" s="6"/>
      <c r="EE61" s="6"/>
      <c r="EF61" s="6"/>
      <c r="EG61" s="6"/>
      <c r="EH61" s="6"/>
      <c r="EI61" s="6"/>
      <c r="EJ61" s="6"/>
      <c r="EK61" s="6"/>
      <c r="EL61" s="6"/>
      <c r="EM61" s="6"/>
      <c r="EN61" s="6"/>
      <c r="EO61" s="6"/>
      <c r="EP61" s="6"/>
      <c r="EQ61" s="6"/>
      <c r="ER61" s="6"/>
      <c r="ES61" s="6"/>
      <c r="ET61" s="6"/>
      <c r="EU61" s="6"/>
      <c r="EV61" s="6"/>
      <c r="EW61" s="6"/>
      <c r="EX61" s="6"/>
      <c r="EY61" s="6"/>
      <c r="EZ61" s="6"/>
      <c r="FA61" s="6"/>
      <c r="FB61" s="6"/>
      <c r="FC61" s="6"/>
      <c r="FD61" s="6"/>
      <c r="FE61" s="82"/>
      <c r="FF61" s="82"/>
    </row>
    <row r="62" spans="1:162" ht="68.25" customHeight="1">
      <c r="A62" s="111" t="s">
        <v>275</v>
      </c>
      <c r="B62" s="12" t="s">
        <v>276</v>
      </c>
      <c r="C62" s="81"/>
      <c r="D62" s="81"/>
      <c r="E62" s="81"/>
      <c r="F62" s="81"/>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6"/>
      <c r="BK62" s="6"/>
      <c r="BL62" s="6"/>
      <c r="BM62" s="6"/>
      <c r="BN62" s="6"/>
      <c r="BO62" s="6"/>
      <c r="BP62" s="6"/>
      <c r="BQ62" s="6"/>
      <c r="BR62" s="6"/>
      <c r="BS62" s="6"/>
      <c r="BT62" s="6"/>
      <c r="BU62" s="6"/>
      <c r="BV62" s="6"/>
      <c r="BW62" s="6"/>
      <c r="BX62" s="6"/>
      <c r="BY62" s="6"/>
      <c r="BZ62" s="6"/>
      <c r="CA62" s="6"/>
      <c r="CB62" s="6"/>
      <c r="CC62" s="6"/>
      <c r="CD62" s="6"/>
      <c r="CE62" s="6"/>
      <c r="CF62" s="6"/>
      <c r="CG62" s="6"/>
      <c r="CH62" s="6"/>
      <c r="CI62" s="6"/>
      <c r="CJ62" s="6"/>
      <c r="CK62" s="6"/>
      <c r="CL62" s="6"/>
      <c r="CM62" s="6"/>
      <c r="CN62" s="6"/>
      <c r="CO62" s="6"/>
      <c r="CP62" s="6"/>
      <c r="CQ62" s="6"/>
      <c r="CR62" s="6"/>
      <c r="CS62" s="6"/>
      <c r="CT62" s="6"/>
      <c r="CU62" s="6"/>
      <c r="CV62" s="6"/>
      <c r="CW62" s="6"/>
      <c r="CX62" s="6"/>
      <c r="CY62" s="6"/>
      <c r="CZ62" s="6"/>
      <c r="DA62" s="6"/>
      <c r="DB62" s="6"/>
      <c r="DC62" s="6"/>
      <c r="DD62" s="6"/>
      <c r="DE62" s="6"/>
      <c r="DF62" s="6"/>
      <c r="DG62" s="6"/>
      <c r="DH62" s="6"/>
      <c r="DI62" s="6"/>
      <c r="DJ62" s="6"/>
      <c r="DK62" s="6"/>
      <c r="DL62" s="6"/>
      <c r="DM62" s="6"/>
      <c r="DN62" s="6"/>
      <c r="DO62" s="6"/>
      <c r="DP62" s="6"/>
      <c r="DQ62" s="6"/>
      <c r="DR62" s="6"/>
      <c r="DS62" s="6"/>
      <c r="DT62" s="6"/>
      <c r="DU62" s="6"/>
      <c r="DV62" s="6"/>
      <c r="DW62" s="6"/>
      <c r="DX62" s="6"/>
      <c r="DY62" s="6"/>
      <c r="DZ62" s="6"/>
      <c r="EA62" s="6"/>
      <c r="EB62" s="6"/>
      <c r="EC62" s="6"/>
      <c r="ED62" s="6"/>
      <c r="EE62" s="6"/>
      <c r="EF62" s="6"/>
      <c r="EG62" s="6"/>
      <c r="EH62" s="6"/>
      <c r="EI62" s="6"/>
      <c r="EJ62" s="6"/>
      <c r="EK62" s="6"/>
      <c r="EL62" s="6"/>
      <c r="EM62" s="6"/>
      <c r="EN62" s="6"/>
      <c r="EO62" s="6"/>
      <c r="EP62" s="6"/>
      <c r="EQ62" s="6"/>
      <c r="ER62" s="6"/>
      <c r="ES62" s="6"/>
      <c r="ET62" s="6"/>
      <c r="EU62" s="6"/>
      <c r="EV62" s="6"/>
      <c r="EW62" s="6"/>
      <c r="EX62" s="6"/>
      <c r="EY62" s="6"/>
      <c r="EZ62" s="6"/>
      <c r="FA62" s="6"/>
      <c r="FB62" s="6"/>
      <c r="FC62" s="6"/>
      <c r="FD62" s="6"/>
      <c r="FE62" s="82"/>
      <c r="FF62" s="82"/>
    </row>
    <row r="63" spans="1:162" ht="25.5">
      <c r="A63" s="111" t="s">
        <v>300</v>
      </c>
      <c r="B63" s="12" t="s">
        <v>301</v>
      </c>
      <c r="C63" s="81">
        <v>999.05</v>
      </c>
      <c r="D63" s="81">
        <v>999.05</v>
      </c>
      <c r="E63" s="81"/>
      <c r="F63" s="81"/>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6"/>
      <c r="AZ63" s="6"/>
      <c r="BA63" s="6"/>
      <c r="BB63" s="6"/>
      <c r="BC63" s="6"/>
      <c r="BD63" s="6"/>
      <c r="BE63" s="6"/>
      <c r="BF63" s="6"/>
      <c r="BG63" s="6"/>
      <c r="BH63" s="6"/>
      <c r="BI63" s="6"/>
      <c r="BJ63" s="6"/>
      <c r="BK63" s="6"/>
      <c r="BL63" s="6"/>
      <c r="BM63" s="6"/>
      <c r="BN63" s="6"/>
      <c r="BO63" s="6"/>
      <c r="BP63" s="6"/>
      <c r="BQ63" s="6"/>
      <c r="BR63" s="6"/>
      <c r="BS63" s="6"/>
      <c r="BT63" s="6"/>
      <c r="BU63" s="6"/>
      <c r="BV63" s="6"/>
      <c r="BW63" s="6"/>
      <c r="BX63" s="6"/>
      <c r="BY63" s="6"/>
      <c r="BZ63" s="6"/>
      <c r="CA63" s="6"/>
      <c r="CB63" s="6"/>
      <c r="CC63" s="6"/>
      <c r="CD63" s="6"/>
      <c r="CE63" s="6"/>
      <c r="CF63" s="6"/>
      <c r="CG63" s="6"/>
      <c r="CH63" s="6"/>
      <c r="CI63" s="6"/>
      <c r="CJ63" s="6"/>
      <c r="CK63" s="6"/>
      <c r="CL63" s="6"/>
      <c r="CM63" s="6"/>
      <c r="CN63" s="6"/>
      <c r="CO63" s="6"/>
      <c r="CP63" s="6"/>
      <c r="CQ63" s="6"/>
      <c r="CR63" s="6"/>
      <c r="CS63" s="6"/>
      <c r="CT63" s="6"/>
      <c r="CU63" s="6"/>
      <c r="CV63" s="6"/>
      <c r="CW63" s="6"/>
      <c r="CX63" s="6"/>
      <c r="CY63" s="6"/>
      <c r="CZ63" s="6"/>
      <c r="DA63" s="6"/>
      <c r="DB63" s="6"/>
      <c r="DC63" s="6"/>
      <c r="DD63" s="6"/>
      <c r="DE63" s="6"/>
      <c r="DF63" s="6"/>
      <c r="DG63" s="6"/>
      <c r="DH63" s="6"/>
      <c r="DI63" s="6"/>
      <c r="DJ63" s="6"/>
      <c r="DK63" s="6"/>
      <c r="DL63" s="6"/>
      <c r="DM63" s="6"/>
      <c r="DN63" s="6"/>
      <c r="DO63" s="6"/>
      <c r="DP63" s="6"/>
      <c r="DQ63" s="6"/>
      <c r="DR63" s="6"/>
      <c r="DS63" s="6"/>
      <c r="DT63" s="6"/>
      <c r="DU63" s="6"/>
      <c r="DV63" s="6"/>
      <c r="DW63" s="6"/>
      <c r="DX63" s="6"/>
      <c r="DY63" s="6"/>
      <c r="DZ63" s="6"/>
      <c r="EA63" s="6"/>
      <c r="EB63" s="6"/>
      <c r="EC63" s="6"/>
      <c r="ED63" s="6"/>
      <c r="EE63" s="6"/>
      <c r="EF63" s="6"/>
      <c r="EG63" s="6"/>
      <c r="EH63" s="6"/>
      <c r="EI63" s="6"/>
      <c r="EJ63" s="6"/>
      <c r="EK63" s="6"/>
      <c r="EL63" s="6"/>
      <c r="EM63" s="6"/>
      <c r="EN63" s="6"/>
      <c r="EO63" s="6"/>
      <c r="EP63" s="6"/>
      <c r="EQ63" s="6"/>
      <c r="ER63" s="6"/>
      <c r="ES63" s="6"/>
      <c r="ET63" s="6"/>
      <c r="EU63" s="6"/>
      <c r="EV63" s="6"/>
      <c r="EW63" s="6"/>
      <c r="EX63" s="6"/>
      <c r="EY63" s="6"/>
      <c r="EZ63" s="6"/>
      <c r="FA63" s="6"/>
      <c r="FB63" s="6"/>
      <c r="FC63" s="6"/>
      <c r="FD63" s="6"/>
      <c r="FE63" s="82"/>
      <c r="FF63" s="82"/>
    </row>
    <row r="64" spans="1:162" ht="15" customHeight="1">
      <c r="A64" s="15" t="s">
        <v>201</v>
      </c>
      <c r="B64" s="11" t="s">
        <v>202</v>
      </c>
      <c r="C64" s="103">
        <f>+C65+C66+C67+C68+C69+C70+C71+C72</f>
        <v>3031.42</v>
      </c>
      <c r="D64" s="103">
        <f>+D65+D66+D67+D68+D69+D70+D71+D72</f>
        <v>3031.42</v>
      </c>
      <c r="E64" s="103">
        <f>+E65+E66+E67+E68+E69+E70+E71+E72</f>
        <v>1144.3400000000001</v>
      </c>
      <c r="F64" s="103">
        <f>+F65+F66+F67+F68+F69+F70+F71+F72</f>
        <v>101.75999999999999</v>
      </c>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82"/>
      <c r="FF64" s="82"/>
    </row>
    <row r="65" spans="1:162" ht="25.5">
      <c r="A65" s="113" t="s">
        <v>203</v>
      </c>
      <c r="B65" s="10" t="s">
        <v>204</v>
      </c>
      <c r="C65" s="81"/>
      <c r="D65" s="81"/>
      <c r="E65" s="81"/>
      <c r="F65" s="81"/>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6"/>
      <c r="CZ65" s="6"/>
      <c r="DA65" s="6"/>
      <c r="DB65" s="6"/>
      <c r="DC65" s="6"/>
      <c r="DD65" s="6"/>
      <c r="DE65" s="6"/>
      <c r="DF65" s="6"/>
      <c r="DG65" s="6"/>
      <c r="DH65" s="6"/>
      <c r="DI65" s="6"/>
      <c r="DJ65" s="6"/>
      <c r="DK65" s="6"/>
      <c r="DL65" s="6"/>
      <c r="DM65" s="6"/>
      <c r="DN65" s="6"/>
      <c r="DO65" s="6"/>
      <c r="DP65" s="6"/>
      <c r="DQ65" s="6"/>
      <c r="DR65" s="6"/>
      <c r="DS65" s="6"/>
      <c r="DT65" s="6"/>
      <c r="DU65" s="6"/>
      <c r="DV65" s="6"/>
      <c r="DW65" s="6"/>
      <c r="DX65" s="6"/>
      <c r="DY65" s="6"/>
      <c r="DZ65" s="6"/>
      <c r="EA65" s="6"/>
      <c r="EB65" s="6"/>
      <c r="EC65" s="6"/>
      <c r="ED65" s="6"/>
      <c r="EE65" s="6"/>
      <c r="EF65" s="6"/>
      <c r="EG65" s="6"/>
      <c r="EH65" s="6"/>
      <c r="EI65" s="6"/>
      <c r="EJ65" s="6"/>
      <c r="EK65" s="6"/>
      <c r="EL65" s="6"/>
      <c r="EM65" s="6"/>
      <c r="EN65" s="6"/>
      <c r="EO65" s="6"/>
      <c r="EP65" s="6"/>
      <c r="EQ65" s="6"/>
      <c r="ER65" s="6"/>
      <c r="ES65" s="6"/>
      <c r="ET65" s="6"/>
      <c r="EU65" s="6"/>
      <c r="EV65" s="6"/>
      <c r="EW65" s="6"/>
      <c r="EX65" s="6"/>
      <c r="EY65" s="6"/>
      <c r="EZ65" s="6"/>
      <c r="FA65" s="6"/>
      <c r="FB65" s="6"/>
      <c r="FC65" s="6"/>
      <c r="FD65" s="6"/>
      <c r="FE65" s="82"/>
      <c r="FF65" s="82"/>
    </row>
    <row r="66" spans="1:162" ht="25.5">
      <c r="A66" s="113" t="s">
        <v>205</v>
      </c>
      <c r="B66" s="12" t="s">
        <v>200</v>
      </c>
      <c r="C66" s="81"/>
      <c r="D66" s="81"/>
      <c r="E66" s="81"/>
      <c r="F66" s="81"/>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c r="AZ66" s="6"/>
      <c r="BA66" s="6"/>
      <c r="BB66" s="6"/>
      <c r="BC66" s="6"/>
      <c r="BD66" s="6"/>
      <c r="BE66" s="6"/>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6"/>
      <c r="CZ66" s="6"/>
      <c r="DA66" s="6"/>
      <c r="DB66" s="6"/>
      <c r="DC66" s="6"/>
      <c r="DD66" s="6"/>
      <c r="DE66" s="6"/>
      <c r="DF66" s="6"/>
      <c r="DG66" s="6"/>
      <c r="DH66" s="6"/>
      <c r="DI66" s="6"/>
      <c r="DJ66" s="6"/>
      <c r="DK66" s="6"/>
      <c r="DL66" s="6"/>
      <c r="DM66" s="6"/>
      <c r="DN66" s="6"/>
      <c r="DO66" s="6"/>
      <c r="DP66" s="6"/>
      <c r="DQ66" s="6"/>
      <c r="DR66" s="6"/>
      <c r="DS66" s="6"/>
      <c r="DT66" s="6"/>
      <c r="DU66" s="6"/>
      <c r="DV66" s="6"/>
      <c r="DW66" s="6"/>
      <c r="DX66" s="6"/>
      <c r="DY66" s="6"/>
      <c r="DZ66" s="6"/>
      <c r="EA66" s="6"/>
      <c r="EB66" s="6"/>
      <c r="EC66" s="6"/>
      <c r="ED66" s="6"/>
      <c r="EE66" s="6"/>
      <c r="EF66" s="6"/>
      <c r="EG66" s="6"/>
      <c r="EH66" s="6"/>
      <c r="EI66" s="6"/>
      <c r="EJ66" s="6"/>
      <c r="EK66" s="6"/>
      <c r="EL66" s="6"/>
      <c r="EM66" s="6"/>
      <c r="EN66" s="6"/>
      <c r="EO66" s="6"/>
      <c r="EP66" s="6"/>
      <c r="EQ66" s="6"/>
      <c r="ER66" s="6"/>
      <c r="ES66" s="6"/>
      <c r="ET66" s="6"/>
      <c r="EU66" s="6"/>
      <c r="EV66" s="6"/>
      <c r="EW66" s="6"/>
      <c r="EX66" s="6"/>
      <c r="EY66" s="6"/>
      <c r="EZ66" s="6"/>
      <c r="FA66" s="6"/>
      <c r="FB66" s="6"/>
      <c r="FC66" s="6"/>
      <c r="FD66" s="6"/>
      <c r="FE66" s="82"/>
      <c r="FF66" s="82"/>
    </row>
    <row r="67" spans="1:162" ht="38.25">
      <c r="A67" s="111" t="s">
        <v>206</v>
      </c>
      <c r="B67" s="10" t="s">
        <v>207</v>
      </c>
      <c r="C67" s="81"/>
      <c r="D67" s="81"/>
      <c r="E67" s="81"/>
      <c r="F67" s="81"/>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82"/>
      <c r="FF67" s="82"/>
    </row>
    <row r="68" spans="1:162" ht="38.25">
      <c r="A68" s="111" t="s">
        <v>208</v>
      </c>
      <c r="B68" s="10" t="s">
        <v>209</v>
      </c>
      <c r="C68" s="81"/>
      <c r="D68" s="81"/>
      <c r="E68" s="81">
        <v>0.54</v>
      </c>
      <c r="F68" s="81">
        <v>0.11</v>
      </c>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82"/>
      <c r="FF68" s="82"/>
    </row>
    <row r="69" spans="1:162" ht="25.5">
      <c r="A69" s="111" t="s">
        <v>210</v>
      </c>
      <c r="B69" s="10" t="s">
        <v>211</v>
      </c>
      <c r="C69" s="81"/>
      <c r="D69" s="81"/>
      <c r="E69" s="81">
        <v>1139.88</v>
      </c>
      <c r="F69" s="81">
        <v>101.08</v>
      </c>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82"/>
      <c r="FF69" s="82"/>
    </row>
    <row r="70" spans="1:89" ht="25.5">
      <c r="A70" s="114" t="s">
        <v>212</v>
      </c>
      <c r="B70" s="13" t="s">
        <v>213</v>
      </c>
      <c r="C70" s="81">
        <v>3031.42</v>
      </c>
      <c r="D70" s="81">
        <v>3031.42</v>
      </c>
      <c r="E70" s="81"/>
      <c r="F70" s="81"/>
      <c r="AQ70" s="82"/>
      <c r="BQ70" s="82"/>
      <c r="BR70" s="82"/>
      <c r="BS70" s="82"/>
      <c r="CK70" s="82"/>
    </row>
    <row r="71" spans="1:89" ht="63.75">
      <c r="A71" s="17" t="s">
        <v>222</v>
      </c>
      <c r="B71" s="18" t="s">
        <v>223</v>
      </c>
      <c r="C71" s="81"/>
      <c r="D71" s="81"/>
      <c r="E71" s="81">
        <v>3.92</v>
      </c>
      <c r="F71" s="81">
        <v>0.57</v>
      </c>
      <c r="BQ71" s="82"/>
      <c r="BR71" s="82"/>
      <c r="BS71" s="82"/>
      <c r="CK71" s="82"/>
    </row>
    <row r="72" spans="1:89" ht="46.5" customHeight="1">
      <c r="A72" s="17" t="s">
        <v>273</v>
      </c>
      <c r="B72" s="86" t="s">
        <v>274</v>
      </c>
      <c r="C72" s="81"/>
      <c r="D72" s="81"/>
      <c r="E72" s="81"/>
      <c r="F72" s="81"/>
      <c r="BQ72" s="82"/>
      <c r="BR72" s="82"/>
      <c r="BS72" s="82"/>
      <c r="CK72" s="82"/>
    </row>
    <row r="73" spans="1:173" s="55" customFormat="1" ht="30">
      <c r="A73" s="87" t="s">
        <v>281</v>
      </c>
      <c r="B73" s="88" t="s">
        <v>282</v>
      </c>
      <c r="C73" s="89">
        <f>+C74+C75</f>
        <v>0</v>
      </c>
      <c r="D73" s="89">
        <f>+D74+D75</f>
        <v>0</v>
      </c>
      <c r="E73" s="89">
        <f>+E74+E75</f>
        <v>0</v>
      </c>
      <c r="F73" s="89">
        <f>+F74+F75</f>
        <v>0</v>
      </c>
      <c r="G73" s="56"/>
      <c r="H73" s="56"/>
      <c r="I73" s="56"/>
      <c r="J73" s="56"/>
      <c r="K73" s="56"/>
      <c r="L73" s="56"/>
      <c r="M73" s="56"/>
      <c r="N73" s="56"/>
      <c r="O73" s="56"/>
      <c r="P73" s="56"/>
      <c r="Q73" s="56"/>
      <c r="R73" s="56"/>
      <c r="S73" s="56"/>
      <c r="T73" s="56"/>
      <c r="U73" s="56"/>
      <c r="V73" s="56"/>
      <c r="W73" s="56"/>
      <c r="X73" s="56"/>
      <c r="Y73" s="56"/>
      <c r="Z73" s="56"/>
      <c r="AA73" s="56"/>
      <c r="AB73" s="56"/>
      <c r="AC73" s="56"/>
      <c r="AD73" s="56"/>
      <c r="AE73" s="56"/>
      <c r="AF73" s="56"/>
      <c r="AG73" s="56"/>
      <c r="AH73" s="56"/>
      <c r="AI73" s="56"/>
      <c r="AJ73" s="56"/>
      <c r="AK73" s="56"/>
      <c r="AL73" s="56"/>
      <c r="AM73" s="56"/>
      <c r="AN73" s="56"/>
      <c r="AO73" s="56"/>
      <c r="AP73" s="56"/>
      <c r="AQ73" s="56"/>
      <c r="AR73" s="56"/>
      <c r="AS73" s="56"/>
      <c r="AT73" s="56"/>
      <c r="AU73" s="56"/>
      <c r="AV73" s="56"/>
      <c r="AW73" s="56"/>
      <c r="AX73" s="56"/>
      <c r="AY73" s="56"/>
      <c r="AZ73" s="56"/>
      <c r="BA73" s="56"/>
      <c r="BB73" s="56"/>
      <c r="BC73" s="56"/>
      <c r="BD73" s="56"/>
      <c r="BE73" s="56"/>
      <c r="BF73" s="56"/>
      <c r="BG73" s="56"/>
      <c r="BH73" s="56"/>
      <c r="BI73" s="56"/>
      <c r="BJ73" s="56"/>
      <c r="BK73" s="56"/>
      <c r="BL73" s="56"/>
      <c r="BM73" s="56"/>
      <c r="BN73" s="56"/>
      <c r="BO73" s="56"/>
      <c r="BP73" s="56"/>
      <c r="BQ73" s="57"/>
      <c r="BR73" s="57"/>
      <c r="BS73" s="57"/>
      <c r="BT73" s="56"/>
      <c r="BU73" s="56"/>
      <c r="BV73" s="56"/>
      <c r="BW73" s="56"/>
      <c r="BX73" s="56"/>
      <c r="BY73" s="56"/>
      <c r="BZ73" s="56"/>
      <c r="CA73" s="56"/>
      <c r="CB73" s="56"/>
      <c r="CC73" s="56"/>
      <c r="CD73" s="56"/>
      <c r="CE73" s="56"/>
      <c r="CF73" s="56"/>
      <c r="CG73" s="56"/>
      <c r="CH73" s="56"/>
      <c r="CI73" s="56"/>
      <c r="CJ73" s="56"/>
      <c r="CK73" s="57"/>
      <c r="CL73" s="56"/>
      <c r="CM73" s="56"/>
      <c r="CN73" s="56"/>
      <c r="CO73" s="56"/>
      <c r="CP73" s="56"/>
      <c r="CQ73" s="56"/>
      <c r="CR73" s="56"/>
      <c r="CS73" s="56"/>
      <c r="CT73" s="56"/>
      <c r="CU73" s="56"/>
      <c r="CV73" s="56"/>
      <c r="CW73" s="56"/>
      <c r="CX73" s="56"/>
      <c r="CY73" s="56"/>
      <c r="CZ73" s="56"/>
      <c r="DA73" s="56"/>
      <c r="DB73" s="56"/>
      <c r="DC73" s="56"/>
      <c r="DD73" s="56"/>
      <c r="DE73" s="56"/>
      <c r="DF73" s="56"/>
      <c r="DG73" s="56"/>
      <c r="DH73" s="56"/>
      <c r="DI73" s="56"/>
      <c r="DJ73" s="56"/>
      <c r="DK73" s="56"/>
      <c r="DL73" s="56"/>
      <c r="DM73" s="56"/>
      <c r="DN73" s="56"/>
      <c r="DO73" s="56"/>
      <c r="DP73" s="56"/>
      <c r="DQ73" s="56"/>
      <c r="DR73" s="56"/>
      <c r="DS73" s="56"/>
      <c r="DT73" s="56"/>
      <c r="DU73" s="56"/>
      <c r="DV73" s="56"/>
      <c r="DW73" s="56"/>
      <c r="DX73" s="56"/>
      <c r="DY73" s="56"/>
      <c r="DZ73" s="56"/>
      <c r="EA73" s="56"/>
      <c r="EB73" s="56"/>
      <c r="EC73" s="56"/>
      <c r="ED73" s="56"/>
      <c r="EE73" s="56"/>
      <c r="EF73" s="56"/>
      <c r="EG73" s="56"/>
      <c r="EH73" s="56"/>
      <c r="EI73" s="56"/>
      <c r="EJ73" s="56"/>
      <c r="EK73" s="56"/>
      <c r="EL73" s="56"/>
      <c r="EM73" s="56"/>
      <c r="EN73" s="56"/>
      <c r="EO73" s="56"/>
      <c r="EP73" s="56"/>
      <c r="EQ73" s="56"/>
      <c r="ER73" s="56"/>
      <c r="ES73" s="56"/>
      <c r="ET73" s="56"/>
      <c r="EU73" s="56"/>
      <c r="EV73" s="56"/>
      <c r="EW73" s="56"/>
      <c r="EX73" s="56"/>
      <c r="EY73" s="56"/>
      <c r="EZ73" s="56"/>
      <c r="FA73" s="56"/>
      <c r="FB73" s="56"/>
      <c r="FC73" s="56"/>
      <c r="FD73" s="56"/>
      <c r="FE73" s="56"/>
      <c r="FF73" s="56"/>
      <c r="FG73" s="56"/>
      <c r="FH73" s="56"/>
      <c r="FI73" s="56"/>
      <c r="FJ73" s="56"/>
      <c r="FK73" s="56"/>
      <c r="FL73" s="56"/>
      <c r="FM73" s="56"/>
      <c r="FN73" s="56"/>
      <c r="FO73" s="56"/>
      <c r="FP73" s="56"/>
      <c r="FQ73" s="56"/>
    </row>
    <row r="74" spans="1:89" ht="14.25">
      <c r="A74" s="115" t="s">
        <v>283</v>
      </c>
      <c r="B74" s="116" t="s">
        <v>284</v>
      </c>
      <c r="C74" s="81"/>
      <c r="D74" s="81"/>
      <c r="E74" s="81"/>
      <c r="F74" s="81"/>
      <c r="BQ74" s="82"/>
      <c r="BR74" s="82"/>
      <c r="BS74" s="82"/>
      <c r="CK74" s="82"/>
    </row>
    <row r="75" spans="1:89" ht="14.25">
      <c r="A75" s="115" t="s">
        <v>285</v>
      </c>
      <c r="B75" s="117" t="s">
        <v>286</v>
      </c>
      <c r="C75" s="81"/>
      <c r="D75" s="81"/>
      <c r="E75" s="81"/>
      <c r="F75" s="81"/>
      <c r="BQ75" s="82"/>
      <c r="BR75" s="82"/>
      <c r="BS75" s="82"/>
      <c r="CK75" s="82"/>
    </row>
    <row r="76" spans="1:89" ht="14.25">
      <c r="A76" s="107" t="s">
        <v>224</v>
      </c>
      <c r="B76" s="107"/>
      <c r="BQ76" s="82"/>
      <c r="BR76" s="82"/>
      <c r="BS76" s="82"/>
      <c r="CK76" s="82"/>
    </row>
    <row r="77" spans="69:89" ht="12.75">
      <c r="BQ77" s="82"/>
      <c r="BR77" s="82"/>
      <c r="BS77" s="82"/>
      <c r="CK77" s="82"/>
    </row>
    <row r="78" spans="1:173" s="20" customFormat="1" ht="14.25">
      <c r="A78" s="19"/>
      <c r="B78" s="20" t="s">
        <v>225</v>
      </c>
      <c r="C78" s="20" t="s">
        <v>226</v>
      </c>
      <c r="G78" s="84"/>
      <c r="H78" s="84"/>
      <c r="I78" s="84"/>
      <c r="J78" s="84"/>
      <c r="K78" s="84"/>
      <c r="L78" s="84"/>
      <c r="M78" s="84"/>
      <c r="N78" s="84"/>
      <c r="O78" s="84"/>
      <c r="P78" s="84"/>
      <c r="Q78" s="84"/>
      <c r="R78" s="84"/>
      <c r="S78" s="84"/>
      <c r="T78" s="84"/>
      <c r="U78" s="84"/>
      <c r="V78" s="84"/>
      <c r="W78" s="84"/>
      <c r="X78" s="84"/>
      <c r="Y78" s="84"/>
      <c r="Z78" s="84"/>
      <c r="AA78" s="84"/>
      <c r="AB78" s="84"/>
      <c r="AC78" s="84"/>
      <c r="AD78" s="84"/>
      <c r="AE78" s="84"/>
      <c r="AF78" s="84"/>
      <c r="AG78" s="84"/>
      <c r="AH78" s="84"/>
      <c r="AI78" s="84"/>
      <c r="AJ78" s="84"/>
      <c r="AK78" s="84"/>
      <c r="AL78" s="84"/>
      <c r="AM78" s="84"/>
      <c r="AN78" s="84"/>
      <c r="AO78" s="84"/>
      <c r="AP78" s="84"/>
      <c r="AQ78" s="84"/>
      <c r="AR78" s="84"/>
      <c r="AS78" s="84"/>
      <c r="AT78" s="84"/>
      <c r="AU78" s="84"/>
      <c r="AV78" s="84"/>
      <c r="AW78" s="84"/>
      <c r="AX78" s="84"/>
      <c r="AY78" s="84"/>
      <c r="AZ78" s="84"/>
      <c r="BA78" s="84"/>
      <c r="BB78" s="84"/>
      <c r="BC78" s="84"/>
      <c r="BD78" s="84"/>
      <c r="BE78" s="84"/>
      <c r="BF78" s="84"/>
      <c r="BG78" s="84"/>
      <c r="BH78" s="84"/>
      <c r="BI78" s="84"/>
      <c r="BJ78" s="84"/>
      <c r="BK78" s="84"/>
      <c r="BL78" s="84"/>
      <c r="BM78" s="84"/>
      <c r="BN78" s="84"/>
      <c r="BO78" s="84"/>
      <c r="BP78" s="84"/>
      <c r="BQ78" s="85"/>
      <c r="BR78" s="85"/>
      <c r="BS78" s="85"/>
      <c r="BT78" s="84"/>
      <c r="BU78" s="84"/>
      <c r="BV78" s="84"/>
      <c r="BW78" s="84"/>
      <c r="BX78" s="84"/>
      <c r="BY78" s="84"/>
      <c r="BZ78" s="84"/>
      <c r="CA78" s="84"/>
      <c r="CB78" s="84"/>
      <c r="CC78" s="84"/>
      <c r="CD78" s="84"/>
      <c r="CE78" s="84"/>
      <c r="CF78" s="84"/>
      <c r="CG78" s="84"/>
      <c r="CH78" s="84"/>
      <c r="CI78" s="84"/>
      <c r="CJ78" s="84"/>
      <c r="CK78" s="85"/>
      <c r="CL78" s="84"/>
      <c r="CM78" s="84"/>
      <c r="CN78" s="84"/>
      <c r="CO78" s="84"/>
      <c r="CP78" s="84"/>
      <c r="CQ78" s="84"/>
      <c r="CR78" s="84"/>
      <c r="CS78" s="84"/>
      <c r="CT78" s="84"/>
      <c r="CU78" s="84"/>
      <c r="CV78" s="84"/>
      <c r="CW78" s="84"/>
      <c r="CX78" s="84"/>
      <c r="CY78" s="84"/>
      <c r="CZ78" s="84"/>
      <c r="DA78" s="84"/>
      <c r="DB78" s="84"/>
      <c r="DC78" s="84"/>
      <c r="DD78" s="84"/>
      <c r="DE78" s="84"/>
      <c r="DF78" s="84"/>
      <c r="DG78" s="84"/>
      <c r="DH78" s="84"/>
      <c r="DI78" s="84"/>
      <c r="DJ78" s="84"/>
      <c r="DK78" s="84"/>
      <c r="DL78" s="84"/>
      <c r="DM78" s="84"/>
      <c r="DN78" s="84"/>
      <c r="DO78" s="84"/>
      <c r="DP78" s="84"/>
      <c r="DQ78" s="84"/>
      <c r="DR78" s="84"/>
      <c r="DS78" s="84"/>
      <c r="DT78" s="84"/>
      <c r="DU78" s="84"/>
      <c r="DV78" s="84"/>
      <c r="DW78" s="84"/>
      <c r="DX78" s="84"/>
      <c r="DY78" s="84"/>
      <c r="DZ78" s="84"/>
      <c r="EA78" s="84"/>
      <c r="EB78" s="84"/>
      <c r="EC78" s="84"/>
      <c r="ED78" s="84"/>
      <c r="EE78" s="84"/>
      <c r="EF78" s="84"/>
      <c r="EG78" s="84"/>
      <c r="EH78" s="84"/>
      <c r="EI78" s="84"/>
      <c r="EJ78" s="84"/>
      <c r="EK78" s="84"/>
      <c r="EL78" s="84"/>
      <c r="EM78" s="84"/>
      <c r="EN78" s="84"/>
      <c r="EO78" s="84"/>
      <c r="EP78" s="84"/>
      <c r="EQ78" s="84"/>
      <c r="ER78" s="84"/>
      <c r="ES78" s="84"/>
      <c r="ET78" s="84"/>
      <c r="EU78" s="84"/>
      <c r="EV78" s="84"/>
      <c r="EW78" s="84"/>
      <c r="EX78" s="84"/>
      <c r="EY78" s="84"/>
      <c r="EZ78" s="84"/>
      <c r="FA78" s="84"/>
      <c r="FB78" s="84"/>
      <c r="FC78" s="84"/>
      <c r="FD78" s="84"/>
      <c r="FE78" s="84"/>
      <c r="FF78" s="84"/>
      <c r="FG78" s="84"/>
      <c r="FH78" s="84"/>
      <c r="FI78" s="84"/>
      <c r="FJ78" s="84"/>
      <c r="FK78" s="84"/>
      <c r="FL78" s="84"/>
      <c r="FM78" s="84"/>
      <c r="FN78" s="84"/>
      <c r="FO78" s="84"/>
      <c r="FP78" s="84"/>
      <c r="FQ78" s="84"/>
    </row>
    <row r="79" spans="69:89" ht="12.75">
      <c r="BQ79" s="82"/>
      <c r="BR79" s="82"/>
      <c r="BS79" s="82"/>
      <c r="CK79" s="82"/>
    </row>
    <row r="80" spans="2:89" ht="12.75">
      <c r="B80" s="8" t="s">
        <v>380</v>
      </c>
      <c r="C80" s="83" t="s">
        <v>381</v>
      </c>
      <c r="E80" s="67" t="s">
        <v>260</v>
      </c>
      <c r="BQ80" s="82"/>
      <c r="BR80" s="82"/>
      <c r="BS80" s="82"/>
      <c r="CK80" s="82"/>
    </row>
    <row r="81" spans="5:89" ht="12.75">
      <c r="E81" s="67" t="s">
        <v>261</v>
      </c>
      <c r="F81" s="8" t="s">
        <v>379</v>
      </c>
      <c r="BQ81" s="82"/>
      <c r="BR81" s="82"/>
      <c r="BS81" s="82"/>
      <c r="CK81" s="82"/>
    </row>
    <row r="82" spans="5:89" ht="12.75">
      <c r="E82" s="67" t="s">
        <v>262</v>
      </c>
      <c r="F82" s="8">
        <v>372756689</v>
      </c>
      <c r="BQ82" s="82"/>
      <c r="BR82" s="82"/>
      <c r="BS82" s="82"/>
      <c r="CK82" s="82"/>
    </row>
    <row r="83" spans="69:89" ht="12.75">
      <c r="BQ83" s="82"/>
      <c r="BR83" s="82"/>
      <c r="BS83" s="82"/>
      <c r="CK83" s="82"/>
    </row>
    <row r="84" spans="69:89" ht="12.75">
      <c r="BQ84" s="82"/>
      <c r="BR84" s="82"/>
      <c r="BS84" s="82"/>
      <c r="CK84" s="82"/>
    </row>
    <row r="85" spans="69:89" ht="12.75">
      <c r="BQ85" s="82"/>
      <c r="BR85" s="82"/>
      <c r="BS85" s="82"/>
      <c r="CK85" s="82"/>
    </row>
    <row r="86" spans="69:89" ht="12.75">
      <c r="BQ86" s="82"/>
      <c r="BR86" s="82"/>
      <c r="BS86" s="82"/>
      <c r="CK86" s="82"/>
    </row>
    <row r="87" spans="69:89" ht="12.75">
      <c r="BQ87" s="82"/>
      <c r="BR87" s="82"/>
      <c r="BS87" s="82"/>
      <c r="CK87" s="82"/>
    </row>
    <row r="88" spans="69:89" ht="12.75">
      <c r="BQ88" s="82"/>
      <c r="BR88" s="82"/>
      <c r="BS88" s="82"/>
      <c r="CK88" s="82"/>
    </row>
    <row r="89" ht="12.75">
      <c r="CK89" s="82"/>
    </row>
    <row r="90" ht="12.75">
      <c r="CK90" s="82"/>
    </row>
    <row r="91" ht="12.75">
      <c r="CK91" s="82"/>
    </row>
    <row r="92" ht="12.75">
      <c r="CK92" s="82"/>
    </row>
    <row r="93" ht="12.75">
      <c r="CK93" s="82"/>
    </row>
    <row r="94" ht="12.75">
      <c r="CK94" s="82"/>
    </row>
    <row r="95" ht="12.75">
      <c r="CK95" s="82"/>
    </row>
    <row r="96" ht="12.75">
      <c r="CK96" s="82"/>
    </row>
    <row r="97" ht="12.75">
      <c r="CK97" s="82"/>
    </row>
    <row r="98" ht="12.75">
      <c r="CK98" s="82"/>
    </row>
    <row r="99" ht="12.75">
      <c r="CK99" s="82"/>
    </row>
    <row r="100" ht="12.75">
      <c r="CK100" s="82"/>
    </row>
    <row r="101" ht="12.75">
      <c r="CK101" s="82"/>
    </row>
    <row r="102" ht="12.75">
      <c r="CK102" s="82"/>
    </row>
    <row r="103" ht="12.75">
      <c r="CK103" s="82"/>
    </row>
    <row r="104" ht="12.75">
      <c r="CK104" s="82"/>
    </row>
    <row r="105" ht="12.75">
      <c r="CK105" s="82"/>
    </row>
    <row r="106" ht="12.75">
      <c r="CK106" s="82"/>
    </row>
    <row r="107" ht="12.75">
      <c r="CK107" s="82"/>
    </row>
    <row r="108" ht="12.75">
      <c r="CK108" s="82"/>
    </row>
    <row r="109" ht="12.75">
      <c r="CK109" s="82"/>
    </row>
    <row r="110" ht="12.75">
      <c r="CK110" s="82"/>
    </row>
    <row r="111" ht="12.75">
      <c r="CK111" s="82"/>
    </row>
    <row r="112" ht="12.75">
      <c r="CK112" s="82"/>
    </row>
    <row r="113" ht="12.75">
      <c r="CK113" s="82"/>
    </row>
    <row r="114" ht="12.75">
      <c r="CK114" s="82"/>
    </row>
    <row r="115" ht="12.75">
      <c r="CK115" s="82"/>
    </row>
    <row r="116" ht="12.75">
      <c r="CK116" s="82"/>
    </row>
    <row r="117" ht="12.75">
      <c r="CK117" s="82"/>
    </row>
    <row r="118" ht="12.75">
      <c r="CK118" s="82"/>
    </row>
    <row r="119" ht="12.75">
      <c r="CK119" s="82"/>
    </row>
    <row r="120" ht="12.75">
      <c r="CK120" s="82"/>
    </row>
    <row r="121" ht="12.75">
      <c r="CK121" s="82"/>
    </row>
    <row r="122" ht="12.75">
      <c r="CK122" s="82"/>
    </row>
    <row r="123" ht="12.75">
      <c r="CK123" s="82"/>
    </row>
    <row r="124" ht="12.75">
      <c r="CK124" s="82"/>
    </row>
    <row r="125" ht="12.75">
      <c r="CK125" s="82"/>
    </row>
    <row r="126" ht="12.75">
      <c r="CK126" s="82"/>
    </row>
    <row r="127" ht="12.75">
      <c r="CK127" s="82"/>
    </row>
    <row r="128" ht="12.75">
      <c r="CK128" s="82"/>
    </row>
    <row r="129" ht="12.75">
      <c r="CK129" s="82"/>
    </row>
    <row r="130" ht="12.75">
      <c r="CK130" s="82"/>
    </row>
    <row r="131" ht="12.75">
      <c r="CK131" s="82"/>
    </row>
    <row r="132" ht="12.75">
      <c r="CK132" s="82"/>
    </row>
    <row r="133" ht="12.75">
      <c r="CK133" s="82"/>
    </row>
    <row r="134" ht="12.75">
      <c r="CK134" s="82"/>
    </row>
    <row r="135" ht="12.75">
      <c r="CK135" s="82"/>
    </row>
    <row r="136" ht="12.75">
      <c r="CK136" s="82"/>
    </row>
  </sheetData>
  <sheetProtection/>
  <mergeCells count="32">
    <mergeCell ref="EP4:ET4"/>
    <mergeCell ref="EU4:EY4"/>
    <mergeCell ref="A76:B76"/>
    <mergeCell ref="EZ4:FD4"/>
    <mergeCell ref="CM4:CQ4"/>
    <mergeCell ref="CR4:CV4"/>
    <mergeCell ref="CW4:DA4"/>
    <mergeCell ref="DB4:DF4"/>
    <mergeCell ref="DL4:DP4"/>
    <mergeCell ref="DQ4:DU4"/>
    <mergeCell ref="EK4:EO4"/>
    <mergeCell ref="G4:J4"/>
    <mergeCell ref="K4:O4"/>
    <mergeCell ref="P4:T4"/>
    <mergeCell ref="U4:Y4"/>
    <mergeCell ref="Z4:AD4"/>
    <mergeCell ref="BN4:BR4"/>
    <mergeCell ref="AT4:AX4"/>
    <mergeCell ref="AE4:AI4"/>
    <mergeCell ref="EF4:EJ4"/>
    <mergeCell ref="EA4:EE4"/>
    <mergeCell ref="BX4:CB4"/>
    <mergeCell ref="CC4:CG4"/>
    <mergeCell ref="CH4:CL4"/>
    <mergeCell ref="DG4:DK4"/>
    <mergeCell ref="BD4:BH4"/>
    <mergeCell ref="BI4:BM4"/>
    <mergeCell ref="DV4:DZ4"/>
    <mergeCell ref="AY4:BC4"/>
    <mergeCell ref="BS4:BW4"/>
    <mergeCell ref="AJ4:AN4"/>
    <mergeCell ref="AO4:AS4"/>
  </mergeCells>
  <printOptions horizontalCentered="1"/>
  <pageMargins left="0.2" right="0.2" top="0.3" bottom="0" header="0.15748031496063" footer="0.196850393700787"/>
  <pageSetup fitToHeight="6" horizontalDpi="600" verticalDpi="600" orientation="landscape" paperSize="9" scale="97" r:id="rId1"/>
  <rowBreaks count="2" manualBreakCount="2">
    <brk id="38" max="5" man="1"/>
    <brk id="63" max="5" man="1"/>
  </rowBreaks>
</worksheet>
</file>

<file path=xl/worksheets/sheet2.xml><?xml version="1.0" encoding="utf-8"?>
<worksheet xmlns="http://schemas.openxmlformats.org/spreadsheetml/2006/main" xmlns:r="http://schemas.openxmlformats.org/officeDocument/2006/relationships">
  <sheetPr>
    <tabColor indexed="31"/>
  </sheetPr>
  <dimension ref="A1:FW188"/>
  <sheetViews>
    <sheetView tabSelected="1" zoomScalePageLayoutView="0" workbookViewId="0" topLeftCell="A1">
      <pane xSplit="2" ySplit="4" topLeftCell="D5" activePane="bottomRight" state="frozen"/>
      <selection pane="topLeft" activeCell="A1" sqref="A1"/>
      <selection pane="topRight" activeCell="C1" sqref="C1"/>
      <selection pane="bottomLeft" activeCell="A5" sqref="A5"/>
      <selection pane="bottomRight" activeCell="A1" sqref="A1:IV16384"/>
    </sheetView>
  </sheetViews>
  <sheetFormatPr defaultColWidth="9.140625" defaultRowHeight="12.75"/>
  <cols>
    <col min="1" max="1" width="14.7109375" style="1" customWidth="1"/>
    <col min="2" max="2" width="59.28125" style="2" customWidth="1"/>
    <col min="3" max="3" width="16.00390625" style="2" customWidth="1"/>
    <col min="4" max="5" width="18.28125" style="52" customWidth="1"/>
    <col min="6" max="6" width="16.421875" style="8" customWidth="1"/>
    <col min="7" max="7" width="15.8515625" style="8" customWidth="1"/>
    <col min="8" max="16384" width="9.140625" style="8" customWidth="1"/>
  </cols>
  <sheetData>
    <row r="1" spans="1:5" ht="24.75" customHeight="1">
      <c r="A1" s="108" t="s">
        <v>384</v>
      </c>
      <c r="B1" s="108"/>
      <c r="C1" s="108"/>
      <c r="D1" s="108"/>
      <c r="E1" s="96"/>
    </row>
    <row r="2" spans="4:7" ht="12.75">
      <c r="D2" s="3"/>
      <c r="E2" s="3"/>
      <c r="F2" s="3"/>
      <c r="G2" s="43" t="s">
        <v>140</v>
      </c>
    </row>
    <row r="3" spans="1:7" s="4" customFormat="1" ht="51">
      <c r="A3" s="31" t="s">
        <v>0</v>
      </c>
      <c r="B3" s="32" t="s">
        <v>1</v>
      </c>
      <c r="C3" s="32" t="s">
        <v>258</v>
      </c>
      <c r="D3" s="44" t="s">
        <v>259</v>
      </c>
      <c r="E3" s="44" t="s">
        <v>372</v>
      </c>
      <c r="F3" s="32" t="s">
        <v>255</v>
      </c>
      <c r="G3" s="32" t="s">
        <v>256</v>
      </c>
    </row>
    <row r="4" spans="1:7" s="5" customFormat="1" ht="12.75">
      <c r="A4" s="33"/>
      <c r="B4" s="34" t="s">
        <v>2</v>
      </c>
      <c r="C4" s="34"/>
      <c r="D4" s="34"/>
      <c r="E4" s="34"/>
      <c r="F4" s="35"/>
      <c r="G4" s="35"/>
    </row>
    <row r="5" spans="1:7" s="5" customFormat="1" ht="12.75">
      <c r="A5" s="36" t="s">
        <v>3</v>
      </c>
      <c r="B5" s="21" t="s">
        <v>4</v>
      </c>
      <c r="C5" s="47">
        <f>+C6+C12</f>
        <v>280863.42000000004</v>
      </c>
      <c r="D5" s="47">
        <f>+D6+D12</f>
        <v>306124.04999999993</v>
      </c>
      <c r="E5" s="47">
        <f>+E6+E12</f>
        <v>306124.04999999993</v>
      </c>
      <c r="F5" s="47">
        <f>+F6+F12</f>
        <v>305427.5</v>
      </c>
      <c r="G5" s="47">
        <f>+G6+G12</f>
        <v>25160.75</v>
      </c>
    </row>
    <row r="6" spans="1:7" s="5" customFormat="1" ht="12.75">
      <c r="A6" s="36" t="s">
        <v>5</v>
      </c>
      <c r="B6" s="22" t="s">
        <v>6</v>
      </c>
      <c r="C6" s="48">
        <f>+C7+C8+C11+C9+C10+C152</f>
        <v>280863.42000000004</v>
      </c>
      <c r="D6" s="48">
        <f>+D7+D8+D11+D9+D10+D152</f>
        <v>306099.04999999993</v>
      </c>
      <c r="E6" s="48">
        <f>+E7+E8+E11+E9+E10+E152</f>
        <v>306099.04999999993</v>
      </c>
      <c r="F6" s="48">
        <f>+F7+F8+F11+F9+F10+F152</f>
        <v>305402.5</v>
      </c>
      <c r="G6" s="48">
        <f>+G7+G8+G11+G9+G10+G152</f>
        <v>25160.75</v>
      </c>
    </row>
    <row r="7" spans="1:7" s="5" customFormat="1" ht="12.75">
      <c r="A7" s="36" t="s">
        <v>7</v>
      </c>
      <c r="B7" s="22" t="s">
        <v>8</v>
      </c>
      <c r="C7" s="48">
        <f>+C21</f>
        <v>0</v>
      </c>
      <c r="D7" s="48">
        <f>+D21</f>
        <v>4258.72</v>
      </c>
      <c r="E7" s="48">
        <f>+E21</f>
        <v>4258.72</v>
      </c>
      <c r="F7" s="48">
        <f>+F21</f>
        <v>4251.07</v>
      </c>
      <c r="G7" s="48">
        <f>+G21</f>
        <v>1008.99</v>
      </c>
    </row>
    <row r="8" spans="1:7" s="5" customFormat="1" ht="12.75">
      <c r="A8" s="36" t="s">
        <v>9</v>
      </c>
      <c r="B8" s="22" t="s">
        <v>10</v>
      </c>
      <c r="C8" s="48">
        <f>+C40</f>
        <v>280863.42000000004</v>
      </c>
      <c r="D8" s="48">
        <f>+D40</f>
        <v>291570.32999999996</v>
      </c>
      <c r="E8" s="48">
        <f>+E40</f>
        <v>291570.32999999996</v>
      </c>
      <c r="F8" s="48">
        <f>+F40</f>
        <v>291539.33</v>
      </c>
      <c r="G8" s="48">
        <f>+G40</f>
        <v>22830.27</v>
      </c>
    </row>
    <row r="9" spans="1:7" s="5" customFormat="1" ht="12.75">
      <c r="A9" s="36" t="s">
        <v>248</v>
      </c>
      <c r="B9" s="22" t="s">
        <v>229</v>
      </c>
      <c r="C9" s="48">
        <f>+C66</f>
        <v>0</v>
      </c>
      <c r="D9" s="48">
        <f>+D66</f>
        <v>0</v>
      </c>
      <c r="E9" s="48">
        <f>+E66</f>
        <v>0</v>
      </c>
      <c r="F9" s="48">
        <f>+F66</f>
        <v>0</v>
      </c>
      <c r="G9" s="48">
        <f>+G66</f>
        <v>0</v>
      </c>
    </row>
    <row r="10" spans="1:7" s="5" customFormat="1" ht="25.5">
      <c r="A10" s="36" t="s">
        <v>287</v>
      </c>
      <c r="B10" s="121" t="s">
        <v>288</v>
      </c>
      <c r="C10" s="48">
        <f>+C153</f>
        <v>0</v>
      </c>
      <c r="D10" s="48">
        <f>+D153</f>
        <v>0</v>
      </c>
      <c r="E10" s="48">
        <f>+E153</f>
        <v>0</v>
      </c>
      <c r="F10" s="48">
        <f>+F153</f>
        <v>0</v>
      </c>
      <c r="G10" s="48">
        <f>+G153</f>
        <v>0</v>
      </c>
    </row>
    <row r="11" spans="1:7" s="5" customFormat="1" ht="12.75">
      <c r="A11" s="36" t="s">
        <v>250</v>
      </c>
      <c r="B11" s="22" t="s">
        <v>230</v>
      </c>
      <c r="C11" s="48">
        <f>+C17</f>
        <v>0</v>
      </c>
      <c r="D11" s="48">
        <f>+D17</f>
        <v>10270</v>
      </c>
      <c r="E11" s="48">
        <f>+E17</f>
        <v>10270</v>
      </c>
      <c r="F11" s="48">
        <f>+F17</f>
        <v>10270</v>
      </c>
      <c r="G11" s="48">
        <f>+G17</f>
        <v>1371.6</v>
      </c>
    </row>
    <row r="12" spans="1:7" s="5" customFormat="1" ht="12.75">
      <c r="A12" s="36" t="s">
        <v>13</v>
      </c>
      <c r="B12" s="22" t="s">
        <v>14</v>
      </c>
      <c r="C12" s="48">
        <f>+C13</f>
        <v>0</v>
      </c>
      <c r="D12" s="48">
        <f>+D13</f>
        <v>25</v>
      </c>
      <c r="E12" s="48">
        <f>+E13</f>
        <v>25</v>
      </c>
      <c r="F12" s="48">
        <f>+F13</f>
        <v>25</v>
      </c>
      <c r="G12" s="48">
        <f>+G13</f>
        <v>0</v>
      </c>
    </row>
    <row r="13" spans="1:7" s="5" customFormat="1" ht="12.75">
      <c r="A13" s="36" t="s">
        <v>15</v>
      </c>
      <c r="B13" s="22" t="s">
        <v>231</v>
      </c>
      <c r="C13" s="48">
        <f>+C18</f>
        <v>0</v>
      </c>
      <c r="D13" s="48">
        <f>+D18</f>
        <v>25</v>
      </c>
      <c r="E13" s="48">
        <f>+E18</f>
        <v>25</v>
      </c>
      <c r="F13" s="48">
        <f>+F18</f>
        <v>25</v>
      </c>
      <c r="G13" s="48">
        <f>+G18</f>
        <v>0</v>
      </c>
    </row>
    <row r="14" spans="1:7" s="5" customFormat="1" ht="25.5">
      <c r="A14" s="36" t="s">
        <v>16</v>
      </c>
      <c r="B14" s="37" t="s">
        <v>17</v>
      </c>
      <c r="C14" s="48">
        <f>+C152+C164</f>
        <v>0</v>
      </c>
      <c r="D14" s="48">
        <f>+D152+D164</f>
        <v>0</v>
      </c>
      <c r="E14" s="48">
        <f>+E152+E164</f>
        <v>0</v>
      </c>
      <c r="F14" s="48">
        <f>+F152+F164</f>
        <v>-657.9000000000001</v>
      </c>
      <c r="G14" s="48">
        <f>+G152+G164</f>
        <v>-50.11</v>
      </c>
    </row>
    <row r="15" spans="1:7" s="5" customFormat="1" ht="12.75">
      <c r="A15" s="36" t="s">
        <v>18</v>
      </c>
      <c r="B15" s="22" t="s">
        <v>232</v>
      </c>
      <c r="C15" s="48">
        <f>+C16+C18</f>
        <v>280863.42000000004</v>
      </c>
      <c r="D15" s="48">
        <f>+D16+D18</f>
        <v>306124.04999999993</v>
      </c>
      <c r="E15" s="48">
        <f>+E16+E18</f>
        <v>306124.04999999993</v>
      </c>
      <c r="F15" s="48">
        <f>+F16+F18</f>
        <v>306085.4</v>
      </c>
      <c r="G15" s="48">
        <f>+G16+G18</f>
        <v>25210.86</v>
      </c>
    </row>
    <row r="16" spans="1:7" s="5" customFormat="1" ht="12.75">
      <c r="A16" s="36" t="s">
        <v>19</v>
      </c>
      <c r="B16" s="22" t="s">
        <v>6</v>
      </c>
      <c r="C16" s="48">
        <f>+C21+C40+C17+C66+C10</f>
        <v>280863.42000000004</v>
      </c>
      <c r="D16" s="48">
        <f>+D21+D40+D17+D66+D10</f>
        <v>306099.04999999993</v>
      </c>
      <c r="E16" s="48">
        <f>+E21+E40+E17+E66+E10</f>
        <v>306099.04999999993</v>
      </c>
      <c r="F16" s="48">
        <f>+F21+F40+F17+F66+F10</f>
        <v>306060.4</v>
      </c>
      <c r="G16" s="48">
        <f>+G21+G40+G17+G66+G10</f>
        <v>25210.86</v>
      </c>
    </row>
    <row r="17" spans="1:7" s="5" customFormat="1" ht="12.75">
      <c r="A17" s="36" t="s">
        <v>249</v>
      </c>
      <c r="B17" s="22" t="s">
        <v>230</v>
      </c>
      <c r="C17" s="48">
        <f>+C158</f>
        <v>0</v>
      </c>
      <c r="D17" s="48">
        <f>+D158</f>
        <v>10270</v>
      </c>
      <c r="E17" s="48">
        <f>+E158</f>
        <v>10270</v>
      </c>
      <c r="F17" s="48">
        <f>+F158</f>
        <v>10270</v>
      </c>
      <c r="G17" s="48">
        <f>+G158</f>
        <v>1371.6</v>
      </c>
    </row>
    <row r="18" spans="1:7" s="5" customFormat="1" ht="12.75">
      <c r="A18" s="36" t="s">
        <v>20</v>
      </c>
      <c r="B18" s="22" t="s">
        <v>14</v>
      </c>
      <c r="C18" s="48">
        <f>+C69</f>
        <v>0</v>
      </c>
      <c r="D18" s="48">
        <f>+D69</f>
        <v>25</v>
      </c>
      <c r="E18" s="48">
        <f>+E69</f>
        <v>25</v>
      </c>
      <c r="F18" s="48">
        <f>+F69</f>
        <v>25</v>
      </c>
      <c r="G18" s="48">
        <f>+G69</f>
        <v>0</v>
      </c>
    </row>
    <row r="19" spans="1:7" s="5" customFormat="1" ht="12.75">
      <c r="A19" s="42" t="s">
        <v>21</v>
      </c>
      <c r="B19" s="22" t="s">
        <v>22</v>
      </c>
      <c r="C19" s="48">
        <f>+C20+C69+C152</f>
        <v>280863.42000000004</v>
      </c>
      <c r="D19" s="48">
        <f>+D20+D69+D152</f>
        <v>295854.04999999993</v>
      </c>
      <c r="E19" s="48">
        <f>+E20+E69+E152</f>
        <v>295854.04999999993</v>
      </c>
      <c r="F19" s="48">
        <f>+F20+F69+F152</f>
        <v>295157.5</v>
      </c>
      <c r="G19" s="48">
        <f>+G20+G69+G152</f>
        <v>23789.15</v>
      </c>
    </row>
    <row r="20" spans="1:7" s="5" customFormat="1" ht="12.75">
      <c r="A20" s="36" t="s">
        <v>23</v>
      </c>
      <c r="B20" s="22" t="s">
        <v>6</v>
      </c>
      <c r="C20" s="48">
        <f>+C21+C40+C66+C10</f>
        <v>280863.42000000004</v>
      </c>
      <c r="D20" s="48">
        <f>+D21+D40+D66+D10</f>
        <v>295829.04999999993</v>
      </c>
      <c r="E20" s="48">
        <f>+E21+E40+E66+E10</f>
        <v>295829.04999999993</v>
      </c>
      <c r="F20" s="48">
        <f>+F21+F40+F66+F10</f>
        <v>295790.4</v>
      </c>
      <c r="G20" s="48">
        <f>+G21+G40+G66+G10</f>
        <v>23839.260000000002</v>
      </c>
    </row>
    <row r="21" spans="1:7" s="5" customFormat="1" ht="12.75">
      <c r="A21" s="36" t="s">
        <v>24</v>
      </c>
      <c r="B21" s="22" t="s">
        <v>8</v>
      </c>
      <c r="C21" s="48">
        <f>+C22+C34</f>
        <v>0</v>
      </c>
      <c r="D21" s="48">
        <f>+D22+D34</f>
        <v>4258.72</v>
      </c>
      <c r="E21" s="48">
        <f>+E22+E34</f>
        <v>4258.72</v>
      </c>
      <c r="F21" s="48">
        <f>+F22+F34</f>
        <v>4251.07</v>
      </c>
      <c r="G21" s="48">
        <f>+G22+G34</f>
        <v>1008.99</v>
      </c>
    </row>
    <row r="22" spans="1:7" s="5" customFormat="1" ht="12.75">
      <c r="A22" s="36" t="s">
        <v>25</v>
      </c>
      <c r="B22" s="22" t="s">
        <v>26</v>
      </c>
      <c r="C22" s="48">
        <f>C23+C27+C28+C29+C30</f>
        <v>0</v>
      </c>
      <c r="D22" s="48">
        <f>D23+D27+D28+D29+D30</f>
        <v>3395.31</v>
      </c>
      <c r="E22" s="48">
        <f>E23+E27+E28+E29+E30</f>
        <v>3395.31</v>
      </c>
      <c r="F22" s="48">
        <f>F23+F27+F28+F29+F30</f>
        <v>3392.96</v>
      </c>
      <c r="G22" s="48">
        <f>G23+G27+G28+G29+G30</f>
        <v>824.22</v>
      </c>
    </row>
    <row r="23" spans="1:7" s="5" customFormat="1" ht="12.75">
      <c r="A23" s="38" t="s">
        <v>27</v>
      </c>
      <c r="B23" s="102" t="s">
        <v>365</v>
      </c>
      <c r="C23" s="49">
        <f>C24+C25+C26</f>
        <v>0</v>
      </c>
      <c r="D23" s="49">
        <f>D24+D25+D26</f>
        <v>2094.29</v>
      </c>
      <c r="E23" s="49">
        <f>E24+E25+E26</f>
        <v>2094.29</v>
      </c>
      <c r="F23" s="49">
        <f>F24+F25+F26</f>
        <v>2094.1</v>
      </c>
      <c r="G23" s="49">
        <f>G24+G25+G26</f>
        <v>176.68</v>
      </c>
    </row>
    <row r="24" spans="1:7" s="5" customFormat="1" ht="12.75">
      <c r="A24" s="38"/>
      <c r="B24" s="120" t="s">
        <v>366</v>
      </c>
      <c r="C24" s="49"/>
      <c r="D24" s="49">
        <v>2094.29</v>
      </c>
      <c r="E24" s="49">
        <v>2094.29</v>
      </c>
      <c r="F24" s="49">
        <v>2094.1</v>
      </c>
      <c r="G24" s="49">
        <v>176.68</v>
      </c>
    </row>
    <row r="25" spans="1:7" s="5" customFormat="1" ht="12.75">
      <c r="A25" s="38"/>
      <c r="B25" s="120" t="s">
        <v>367</v>
      </c>
      <c r="C25" s="49"/>
      <c r="D25" s="49"/>
      <c r="E25" s="49"/>
      <c r="F25" s="49"/>
      <c r="G25" s="49"/>
    </row>
    <row r="26" spans="1:7" s="5" customFormat="1" ht="12.75">
      <c r="A26" s="38"/>
      <c r="B26" s="120" t="s">
        <v>368</v>
      </c>
      <c r="C26" s="49"/>
      <c r="D26" s="49"/>
      <c r="E26" s="49"/>
      <c r="F26" s="49"/>
      <c r="G26" s="49"/>
    </row>
    <row r="27" spans="1:7" s="5" customFormat="1" ht="12.75">
      <c r="A27" s="38" t="s">
        <v>28</v>
      </c>
      <c r="B27" s="23" t="s">
        <v>29</v>
      </c>
      <c r="C27" s="49"/>
      <c r="D27" s="49">
        <v>3.67</v>
      </c>
      <c r="E27" s="49">
        <v>3.67</v>
      </c>
      <c r="F27" s="49">
        <v>3.35</v>
      </c>
      <c r="G27" s="49">
        <v>0.26</v>
      </c>
    </row>
    <row r="28" spans="1:7" s="5" customFormat="1" ht="12.75">
      <c r="A28" s="38" t="s">
        <v>30</v>
      </c>
      <c r="B28" s="23" t="s">
        <v>31</v>
      </c>
      <c r="C28" s="49"/>
      <c r="D28" s="49"/>
      <c r="E28" s="49"/>
      <c r="F28" s="49"/>
      <c r="G28" s="49"/>
    </row>
    <row r="29" spans="1:7" s="5" customFormat="1" ht="12.75">
      <c r="A29" s="38"/>
      <c r="B29" s="23" t="s">
        <v>360</v>
      </c>
      <c r="C29" s="49"/>
      <c r="D29" s="49"/>
      <c r="E29" s="49"/>
      <c r="F29" s="49"/>
      <c r="G29" s="49"/>
    </row>
    <row r="30" spans="1:7" s="5" customFormat="1" ht="12.75">
      <c r="A30" s="38" t="s">
        <v>32</v>
      </c>
      <c r="B30" s="122" t="s">
        <v>329</v>
      </c>
      <c r="C30" s="49">
        <f>C31+C32+C33</f>
        <v>0</v>
      </c>
      <c r="D30" s="49">
        <f>D31+D32+D33</f>
        <v>1297.35</v>
      </c>
      <c r="E30" s="49">
        <f>E31+E32+E33</f>
        <v>1297.35</v>
      </c>
      <c r="F30" s="49">
        <f>F31+F32+F33</f>
        <v>1295.51</v>
      </c>
      <c r="G30" s="49">
        <f>G31+G32+G33</f>
        <v>647.28</v>
      </c>
    </row>
    <row r="31" spans="1:7" s="5" customFormat="1" ht="12.75">
      <c r="A31" s="38"/>
      <c r="B31" s="120" t="s">
        <v>369</v>
      </c>
      <c r="C31" s="49"/>
      <c r="D31" s="49">
        <v>11.53</v>
      </c>
      <c r="E31" s="49">
        <v>11.53</v>
      </c>
      <c r="F31" s="49">
        <v>11.28</v>
      </c>
      <c r="G31" s="49">
        <v>0.86</v>
      </c>
    </row>
    <row r="32" spans="1:7" s="5" customFormat="1" ht="12.75">
      <c r="A32" s="38"/>
      <c r="B32" s="120" t="s">
        <v>339</v>
      </c>
      <c r="C32" s="49"/>
      <c r="D32" s="49">
        <v>1284.82</v>
      </c>
      <c r="E32" s="49">
        <v>1284.82</v>
      </c>
      <c r="F32" s="49">
        <v>1283.53</v>
      </c>
      <c r="G32" s="49">
        <v>646.39</v>
      </c>
    </row>
    <row r="33" spans="1:7" s="5" customFormat="1" ht="12.75">
      <c r="A33" s="38"/>
      <c r="B33" s="123" t="s">
        <v>370</v>
      </c>
      <c r="C33" s="49"/>
      <c r="D33" s="49">
        <v>1</v>
      </c>
      <c r="E33" s="49">
        <v>1</v>
      </c>
      <c r="F33" s="49">
        <v>0.7</v>
      </c>
      <c r="G33" s="49">
        <v>0.03</v>
      </c>
    </row>
    <row r="34" spans="1:7" s="5" customFormat="1" ht="12.75">
      <c r="A34" s="36" t="s">
        <v>33</v>
      </c>
      <c r="B34" s="22" t="s">
        <v>34</v>
      </c>
      <c r="C34" s="48">
        <f>+C35+C36+C37+C38+C39</f>
        <v>0</v>
      </c>
      <c r="D34" s="48">
        <f>+D35+D36+D37+D38+D39</f>
        <v>863.41</v>
      </c>
      <c r="E34" s="48">
        <f>+E35+E36+E37+E38+E39</f>
        <v>863.41</v>
      </c>
      <c r="F34" s="48">
        <f>+F35+F36+F37+F38+F39</f>
        <v>858.1099999999999</v>
      </c>
      <c r="G34" s="48">
        <f>+G35+G36+G37+G38+G39</f>
        <v>184.76999999999995</v>
      </c>
    </row>
    <row r="35" spans="1:7" s="5" customFormat="1" ht="12.75">
      <c r="A35" s="38" t="s">
        <v>35</v>
      </c>
      <c r="B35" s="23" t="s">
        <v>36</v>
      </c>
      <c r="C35" s="49"/>
      <c r="D35" s="49">
        <v>632.59</v>
      </c>
      <c r="E35" s="49">
        <v>632.59</v>
      </c>
      <c r="F35" s="49">
        <v>632.02</v>
      </c>
      <c r="G35" s="49">
        <v>130.13</v>
      </c>
    </row>
    <row r="36" spans="1:7" s="5" customFormat="1" ht="12.75">
      <c r="A36" s="38" t="s">
        <v>37</v>
      </c>
      <c r="B36" s="23" t="s">
        <v>38</v>
      </c>
      <c r="C36" s="49"/>
      <c r="D36" s="49">
        <v>16.72</v>
      </c>
      <c r="E36" s="49">
        <v>16.72</v>
      </c>
      <c r="F36" s="49">
        <v>15.78</v>
      </c>
      <c r="G36" s="49">
        <v>3.54</v>
      </c>
    </row>
    <row r="37" spans="1:7" s="5" customFormat="1" ht="12.75">
      <c r="A37" s="38" t="s">
        <v>39</v>
      </c>
      <c r="B37" s="23" t="s">
        <v>40</v>
      </c>
      <c r="C37" s="49"/>
      <c r="D37" s="49">
        <v>178.42</v>
      </c>
      <c r="E37" s="49">
        <v>178.42</v>
      </c>
      <c r="F37" s="49">
        <v>176.42</v>
      </c>
      <c r="G37" s="49">
        <v>42.86</v>
      </c>
    </row>
    <row r="38" spans="1:7" s="5" customFormat="1" ht="12.75" customHeight="1">
      <c r="A38" s="38" t="s">
        <v>41</v>
      </c>
      <c r="B38" s="24" t="s">
        <v>42</v>
      </c>
      <c r="C38" s="49"/>
      <c r="D38" s="49">
        <v>5.14</v>
      </c>
      <c r="E38" s="49">
        <v>5.14</v>
      </c>
      <c r="F38" s="49">
        <v>5.08</v>
      </c>
      <c r="G38" s="49">
        <v>1.23</v>
      </c>
    </row>
    <row r="39" spans="1:7" s="5" customFormat="1" ht="12.75">
      <c r="A39" s="38" t="s">
        <v>43</v>
      </c>
      <c r="B39" s="24" t="s">
        <v>44</v>
      </c>
      <c r="C39" s="49"/>
      <c r="D39" s="49">
        <v>30.54</v>
      </c>
      <c r="E39" s="49">
        <v>30.54</v>
      </c>
      <c r="F39" s="49">
        <v>28.81</v>
      </c>
      <c r="G39" s="49">
        <v>7.01</v>
      </c>
    </row>
    <row r="40" spans="1:7" s="5" customFormat="1" ht="12.75">
      <c r="A40" s="36" t="s">
        <v>45</v>
      </c>
      <c r="B40" s="22" t="s">
        <v>10</v>
      </c>
      <c r="C40" s="48">
        <f>+C41+C54+C53+C56+C59+C61+C62+C63+C60</f>
        <v>280863.42000000004</v>
      </c>
      <c r="D40" s="48">
        <f>+D41+D54+D53+D56+D59+D61+D62+D63+D60</f>
        <v>291570.32999999996</v>
      </c>
      <c r="E40" s="48">
        <f>+E41+E54+E53+E56+E59+E61+E62+E63+E60</f>
        <v>291570.32999999996</v>
      </c>
      <c r="F40" s="48">
        <f>+F41+F54+F53+F56+F59+F61+F62+F63+F60</f>
        <v>291539.33</v>
      </c>
      <c r="G40" s="48">
        <f>+G41+G54+G53+G56+G59+G61+G62+G63+G60</f>
        <v>22830.27</v>
      </c>
    </row>
    <row r="41" spans="1:7" s="5" customFormat="1" ht="12.75">
      <c r="A41" s="36" t="s">
        <v>46</v>
      </c>
      <c r="B41" s="22" t="s">
        <v>47</v>
      </c>
      <c r="C41" s="48">
        <f>+C42+C43+C44+C45+C46+C47+C48+C49+C51</f>
        <v>280863.42000000004</v>
      </c>
      <c r="D41" s="48">
        <f>+D42+D43+D44+D45+D46+D47+D48+D49+D51</f>
        <v>291530.69999999995</v>
      </c>
      <c r="E41" s="48">
        <f>+E42+E43+E44+E45+E46+E47+E48+E49+E51</f>
        <v>291530.69999999995</v>
      </c>
      <c r="F41" s="48">
        <f>+F42+F43+F44+F45+F46+F47+F48+F49+F51</f>
        <v>291499.72000000003</v>
      </c>
      <c r="G41" s="48">
        <f>+G42+G43+G44+G45+G46+G47+G48+G49+G51</f>
        <v>22817.989999999998</v>
      </c>
    </row>
    <row r="42" spans="1:7" s="5" customFormat="1" ht="12.75">
      <c r="A42" s="38" t="s">
        <v>48</v>
      </c>
      <c r="B42" s="23" t="s">
        <v>49</v>
      </c>
      <c r="C42" s="49"/>
      <c r="D42" s="49">
        <v>65.92</v>
      </c>
      <c r="E42" s="49">
        <v>65.92</v>
      </c>
      <c r="F42" s="49">
        <v>65.92</v>
      </c>
      <c r="G42" s="49">
        <v>6.98</v>
      </c>
    </row>
    <row r="43" spans="1:7" s="5" customFormat="1" ht="12.75">
      <c r="A43" s="38" t="s">
        <v>50</v>
      </c>
      <c r="B43" s="23" t="s">
        <v>51</v>
      </c>
      <c r="C43" s="49"/>
      <c r="D43" s="49">
        <v>4.34</v>
      </c>
      <c r="E43" s="49">
        <v>4.34</v>
      </c>
      <c r="F43" s="49">
        <v>4.33</v>
      </c>
      <c r="G43" s="49">
        <v>0.33</v>
      </c>
    </row>
    <row r="44" spans="1:7" s="5" customFormat="1" ht="12.75">
      <c r="A44" s="38" t="s">
        <v>52</v>
      </c>
      <c r="B44" s="23" t="s">
        <v>53</v>
      </c>
      <c r="C44" s="49"/>
      <c r="D44" s="49">
        <v>78.03</v>
      </c>
      <c r="E44" s="49">
        <v>78.03</v>
      </c>
      <c r="F44" s="49">
        <v>78.03</v>
      </c>
      <c r="G44" s="49">
        <v>10.74</v>
      </c>
    </row>
    <row r="45" spans="1:7" s="5" customFormat="1" ht="12.75">
      <c r="A45" s="38" t="s">
        <v>54</v>
      </c>
      <c r="B45" s="23" t="s">
        <v>55</v>
      </c>
      <c r="C45" s="49"/>
      <c r="D45" s="49">
        <v>11.09</v>
      </c>
      <c r="E45" s="49">
        <v>11.09</v>
      </c>
      <c r="F45" s="49">
        <v>10.4</v>
      </c>
      <c r="G45" s="49">
        <v>3.66</v>
      </c>
    </row>
    <row r="46" spans="1:7" s="5" customFormat="1" ht="12.75">
      <c r="A46" s="38" t="s">
        <v>56</v>
      </c>
      <c r="B46" s="23" t="s">
        <v>57</v>
      </c>
      <c r="C46" s="49"/>
      <c r="D46" s="49">
        <v>31.5</v>
      </c>
      <c r="E46" s="49">
        <v>31.5</v>
      </c>
      <c r="F46" s="49">
        <v>31.5</v>
      </c>
      <c r="G46" s="49">
        <v>9</v>
      </c>
    </row>
    <row r="47" spans="1:7" s="5" customFormat="1" ht="12.75">
      <c r="A47" s="38" t="s">
        <v>58</v>
      </c>
      <c r="B47" s="23" t="s">
        <v>59</v>
      </c>
      <c r="C47" s="49"/>
      <c r="D47" s="49"/>
      <c r="E47" s="49"/>
      <c r="F47" s="49"/>
      <c r="G47" s="49"/>
    </row>
    <row r="48" spans="1:7" s="5" customFormat="1" ht="12.75">
      <c r="A48" s="38" t="s">
        <v>60</v>
      </c>
      <c r="B48" s="23" t="s">
        <v>61</v>
      </c>
      <c r="C48" s="49"/>
      <c r="D48" s="49">
        <v>68.05</v>
      </c>
      <c r="E48" s="49">
        <v>68.05</v>
      </c>
      <c r="F48" s="49">
        <v>66.78</v>
      </c>
      <c r="G48" s="49">
        <v>14.46</v>
      </c>
    </row>
    <row r="49" spans="1:7" s="61" customFormat="1" ht="30">
      <c r="A49" s="64" t="s">
        <v>62</v>
      </c>
      <c r="B49" s="65" t="s">
        <v>233</v>
      </c>
      <c r="C49" s="66">
        <f>+C50+C80</f>
        <v>280863.42000000004</v>
      </c>
      <c r="D49" s="66">
        <f>+D50+D80</f>
        <v>290270.38999999996</v>
      </c>
      <c r="E49" s="66">
        <f>+E50+E80</f>
        <v>290270.38999999996</v>
      </c>
      <c r="F49" s="66">
        <f>+F50+F80</f>
        <v>290242.49</v>
      </c>
      <c r="G49" s="66">
        <f>+G50+G80</f>
        <v>22552.3</v>
      </c>
    </row>
    <row r="50" spans="1:7" s="61" customFormat="1" ht="28.5">
      <c r="A50" s="62"/>
      <c r="B50" s="59" t="s">
        <v>64</v>
      </c>
      <c r="C50" s="63"/>
      <c r="D50" s="63">
        <v>39.66</v>
      </c>
      <c r="E50" s="63">
        <v>39.66</v>
      </c>
      <c r="F50" s="63">
        <v>39.07</v>
      </c>
      <c r="G50" s="63">
        <v>3.6</v>
      </c>
    </row>
    <row r="51" spans="1:7" s="5" customFormat="1" ht="12.75">
      <c r="A51" s="38" t="s">
        <v>65</v>
      </c>
      <c r="B51" s="23" t="s">
        <v>376</v>
      </c>
      <c r="C51" s="49"/>
      <c r="D51" s="49">
        <v>1001.38</v>
      </c>
      <c r="E51" s="49">
        <v>1001.38</v>
      </c>
      <c r="F51" s="49">
        <v>1000.27</v>
      </c>
      <c r="G51" s="49">
        <v>220.52</v>
      </c>
    </row>
    <row r="52" spans="1:7" s="5" customFormat="1" ht="25.5">
      <c r="A52" s="38"/>
      <c r="B52" s="23" t="s">
        <v>377</v>
      </c>
      <c r="C52" s="49"/>
      <c r="D52" s="49">
        <v>824.53</v>
      </c>
      <c r="E52" s="49">
        <v>824.53</v>
      </c>
      <c r="F52" s="49">
        <v>823.44</v>
      </c>
      <c r="G52" s="49">
        <v>185.67</v>
      </c>
    </row>
    <row r="53" spans="1:7" s="5" customFormat="1" ht="12.75">
      <c r="A53" s="36" t="s">
        <v>66</v>
      </c>
      <c r="B53" s="23" t="s">
        <v>67</v>
      </c>
      <c r="C53" s="49"/>
      <c r="D53" s="49"/>
      <c r="E53" s="49"/>
      <c r="F53" s="49"/>
      <c r="G53" s="49"/>
    </row>
    <row r="54" spans="1:7" s="5" customFormat="1" ht="12.75">
      <c r="A54" s="36" t="s">
        <v>68</v>
      </c>
      <c r="B54" s="22" t="s">
        <v>69</v>
      </c>
      <c r="C54" s="50">
        <f>+C55</f>
        <v>0</v>
      </c>
      <c r="D54" s="50">
        <f>+D55</f>
        <v>7.36</v>
      </c>
      <c r="E54" s="50">
        <f>+E55</f>
        <v>7.36</v>
      </c>
      <c r="F54" s="50">
        <f>+F55</f>
        <v>7.35</v>
      </c>
      <c r="G54" s="50">
        <f>+G55</f>
        <v>2.06</v>
      </c>
    </row>
    <row r="55" spans="1:7" s="5" customFormat="1" ht="12.75">
      <c r="A55" s="38" t="s">
        <v>70</v>
      </c>
      <c r="B55" s="23" t="s">
        <v>71</v>
      </c>
      <c r="C55" s="49"/>
      <c r="D55" s="49">
        <v>7.36</v>
      </c>
      <c r="E55" s="49">
        <v>7.36</v>
      </c>
      <c r="F55" s="49">
        <v>7.35</v>
      </c>
      <c r="G55" s="49">
        <v>2.06</v>
      </c>
    </row>
    <row r="56" spans="1:7" s="5" customFormat="1" ht="12.75">
      <c r="A56" s="36" t="s">
        <v>72</v>
      </c>
      <c r="B56" s="22" t="s">
        <v>73</v>
      </c>
      <c r="C56" s="48">
        <f>+C57+C58</f>
        <v>0</v>
      </c>
      <c r="D56" s="48">
        <f>+D57+D58</f>
        <v>23.57</v>
      </c>
      <c r="E56" s="48">
        <f>+E57+E58</f>
        <v>23.57</v>
      </c>
      <c r="F56" s="48">
        <f>+F57+F58</f>
        <v>23.57</v>
      </c>
      <c r="G56" s="48">
        <f>+G57+G58</f>
        <v>6.91</v>
      </c>
    </row>
    <row r="57" spans="1:7" s="5" customFormat="1" ht="12.75">
      <c r="A57" s="36" t="s">
        <v>74</v>
      </c>
      <c r="B57" s="23" t="s">
        <v>75</v>
      </c>
      <c r="C57" s="49"/>
      <c r="D57" s="49">
        <v>23.57</v>
      </c>
      <c r="E57" s="49">
        <v>23.57</v>
      </c>
      <c r="F57" s="49">
        <v>23.57</v>
      </c>
      <c r="G57" s="49">
        <v>6.91</v>
      </c>
    </row>
    <row r="58" spans="1:7" s="5" customFormat="1" ht="12.75">
      <c r="A58" s="36" t="s">
        <v>76</v>
      </c>
      <c r="B58" s="23" t="s">
        <v>77</v>
      </c>
      <c r="C58" s="49"/>
      <c r="D58" s="49"/>
      <c r="E58" s="49"/>
      <c r="F58" s="49"/>
      <c r="G58" s="49"/>
    </row>
    <row r="59" spans="1:7" s="5" customFormat="1" ht="12.75">
      <c r="A59" s="38" t="s">
        <v>78</v>
      </c>
      <c r="B59" s="23" t="s">
        <v>79</v>
      </c>
      <c r="C59" s="49"/>
      <c r="D59" s="49">
        <v>8</v>
      </c>
      <c r="E59" s="49">
        <v>8</v>
      </c>
      <c r="F59" s="49">
        <v>8</v>
      </c>
      <c r="G59" s="49">
        <v>3.31</v>
      </c>
    </row>
    <row r="60" spans="1:7" s="5" customFormat="1" ht="12.75">
      <c r="A60" s="38" t="s">
        <v>299</v>
      </c>
      <c r="B60" s="68" t="s">
        <v>296</v>
      </c>
      <c r="C60" s="49"/>
      <c r="D60" s="49"/>
      <c r="E60" s="49"/>
      <c r="F60" s="49"/>
      <c r="G60" s="49"/>
    </row>
    <row r="61" spans="1:7" s="5" customFormat="1" ht="12.75">
      <c r="A61" s="38" t="s">
        <v>80</v>
      </c>
      <c r="B61" s="23" t="s">
        <v>81</v>
      </c>
      <c r="C61" s="49"/>
      <c r="D61" s="49">
        <v>0</v>
      </c>
      <c r="E61" s="49">
        <v>0</v>
      </c>
      <c r="F61" s="49">
        <f>7.53-7.53</f>
        <v>0</v>
      </c>
      <c r="G61" s="49">
        <v>0</v>
      </c>
    </row>
    <row r="62" spans="1:7" s="5" customFormat="1" ht="12.75">
      <c r="A62" s="38" t="s">
        <v>82</v>
      </c>
      <c r="B62" s="23" t="s">
        <v>83</v>
      </c>
      <c r="C62" s="49"/>
      <c r="D62" s="49">
        <v>0.7</v>
      </c>
      <c r="E62" s="49">
        <v>0.7</v>
      </c>
      <c r="F62" s="49">
        <v>0.69</v>
      </c>
      <c r="G62" s="49"/>
    </row>
    <row r="63" spans="1:7" s="5" customFormat="1" ht="12.75">
      <c r="A63" s="36" t="s">
        <v>84</v>
      </c>
      <c r="B63" s="22" t="s">
        <v>85</v>
      </c>
      <c r="C63" s="50">
        <f>+C64+C65</f>
        <v>0</v>
      </c>
      <c r="D63" s="50">
        <f>+D64+D65</f>
        <v>0</v>
      </c>
      <c r="E63" s="50">
        <f>+E64+E65</f>
        <v>0</v>
      </c>
      <c r="F63" s="50">
        <f>+F64+F65</f>
        <v>0</v>
      </c>
      <c r="G63" s="50">
        <f>+G64+G65</f>
        <v>0</v>
      </c>
    </row>
    <row r="64" spans="1:7" s="5" customFormat="1" ht="12.75">
      <c r="A64" s="38" t="s">
        <v>86</v>
      </c>
      <c r="B64" s="23" t="s">
        <v>87</v>
      </c>
      <c r="C64" s="49"/>
      <c r="D64" s="49"/>
      <c r="E64" s="49"/>
      <c r="F64" s="49"/>
      <c r="G64" s="49"/>
    </row>
    <row r="65" spans="1:7" s="5" customFormat="1" ht="12.75">
      <c r="A65" s="38" t="s">
        <v>88</v>
      </c>
      <c r="B65" s="23" t="s">
        <v>89</v>
      </c>
      <c r="C65" s="49"/>
      <c r="D65" s="49"/>
      <c r="E65" s="49"/>
      <c r="F65" s="49"/>
      <c r="G65" s="49"/>
    </row>
    <row r="66" spans="1:7" s="5" customFormat="1" ht="12.75">
      <c r="A66" s="36" t="s">
        <v>245</v>
      </c>
      <c r="B66" s="22" t="s">
        <v>229</v>
      </c>
      <c r="C66" s="47">
        <f>+C67</f>
        <v>0</v>
      </c>
      <c r="D66" s="47">
        <f aca="true" t="shared" si="0" ref="D66:G67">+D67</f>
        <v>0</v>
      </c>
      <c r="E66" s="47">
        <f t="shared" si="0"/>
        <v>0</v>
      </c>
      <c r="F66" s="47">
        <f t="shared" si="0"/>
        <v>0</v>
      </c>
      <c r="G66" s="47">
        <f t="shared" si="0"/>
        <v>0</v>
      </c>
    </row>
    <row r="67" spans="1:7" s="5" customFormat="1" ht="12.75">
      <c r="A67" s="41" t="s">
        <v>246</v>
      </c>
      <c r="B67" s="22" t="s">
        <v>234</v>
      </c>
      <c r="C67" s="47">
        <f>+C68</f>
        <v>0</v>
      </c>
      <c r="D67" s="47">
        <f t="shared" si="0"/>
        <v>0</v>
      </c>
      <c r="E67" s="47">
        <f t="shared" si="0"/>
        <v>0</v>
      </c>
      <c r="F67" s="47">
        <f t="shared" si="0"/>
        <v>0</v>
      </c>
      <c r="G67" s="47">
        <f t="shared" si="0"/>
        <v>0</v>
      </c>
    </row>
    <row r="68" spans="1:7" s="5" customFormat="1" ht="12.75">
      <c r="A68" s="41" t="s">
        <v>247</v>
      </c>
      <c r="B68" s="23" t="s">
        <v>235</v>
      </c>
      <c r="C68" s="49"/>
      <c r="D68" s="49"/>
      <c r="E68" s="49"/>
      <c r="F68" s="49"/>
      <c r="G68" s="49"/>
    </row>
    <row r="69" spans="1:7" s="5" customFormat="1" ht="12.75">
      <c r="A69" s="36" t="s">
        <v>90</v>
      </c>
      <c r="B69" s="22" t="s">
        <v>14</v>
      </c>
      <c r="C69" s="48">
        <f>+C70</f>
        <v>0</v>
      </c>
      <c r="D69" s="48">
        <f>+D70</f>
        <v>25</v>
      </c>
      <c r="E69" s="48">
        <f>+E70</f>
        <v>25</v>
      </c>
      <c r="F69" s="48">
        <f>+F70</f>
        <v>25</v>
      </c>
      <c r="G69" s="48">
        <f>+G70</f>
        <v>0</v>
      </c>
    </row>
    <row r="70" spans="1:7" s="5" customFormat="1" ht="12.75">
      <c r="A70" s="36" t="s">
        <v>91</v>
      </c>
      <c r="B70" s="22" t="s">
        <v>231</v>
      </c>
      <c r="C70" s="48">
        <f>+C71+C76</f>
        <v>0</v>
      </c>
      <c r="D70" s="48">
        <f>+D71+D76</f>
        <v>25</v>
      </c>
      <c r="E70" s="48">
        <f>+E71+E76</f>
        <v>25</v>
      </c>
      <c r="F70" s="48">
        <f>+F71+F76</f>
        <v>25</v>
      </c>
      <c r="G70" s="48">
        <f>+G71+G76</f>
        <v>0</v>
      </c>
    </row>
    <row r="71" spans="1:7" s="5" customFormat="1" ht="12.75">
      <c r="A71" s="36" t="s">
        <v>92</v>
      </c>
      <c r="B71" s="22" t="s">
        <v>236</v>
      </c>
      <c r="C71" s="48">
        <f>+C73+C75+C74+C72</f>
        <v>0</v>
      </c>
      <c r="D71" s="48">
        <f>+D73+D75+D74+D72</f>
        <v>25</v>
      </c>
      <c r="E71" s="48">
        <f>+E73+E75+E74+E72</f>
        <v>25</v>
      </c>
      <c r="F71" s="48">
        <f>+F73+F75+F74+F72</f>
        <v>25</v>
      </c>
      <c r="G71" s="48">
        <f>+G73+G75+G74+G72</f>
        <v>0</v>
      </c>
    </row>
    <row r="72" spans="1:7" s="5" customFormat="1" ht="12.75">
      <c r="A72" s="36"/>
      <c r="B72" s="92" t="s">
        <v>324</v>
      </c>
      <c r="C72" s="48"/>
      <c r="D72" s="48"/>
      <c r="E72" s="48"/>
      <c r="F72" s="48"/>
      <c r="G72" s="48"/>
    </row>
    <row r="73" spans="1:7" s="5" customFormat="1" ht="12.75">
      <c r="A73" s="38" t="s">
        <v>93</v>
      </c>
      <c r="B73" s="23" t="s">
        <v>94</v>
      </c>
      <c r="C73" s="49"/>
      <c r="D73" s="49">
        <v>25</v>
      </c>
      <c r="E73" s="49">
        <v>25</v>
      </c>
      <c r="F73" s="49">
        <v>25</v>
      </c>
      <c r="G73" s="49"/>
    </row>
    <row r="74" spans="1:7" s="5" customFormat="1" ht="12.75">
      <c r="A74" s="38" t="s">
        <v>266</v>
      </c>
      <c r="B74" s="68" t="s">
        <v>267</v>
      </c>
      <c r="C74" s="49"/>
      <c r="D74" s="49"/>
      <c r="E74" s="49"/>
      <c r="F74" s="49"/>
      <c r="G74" s="49"/>
    </row>
    <row r="75" spans="1:7" s="5" customFormat="1" ht="12.75">
      <c r="A75" s="38" t="s">
        <v>95</v>
      </c>
      <c r="B75" s="23" t="s">
        <v>96</v>
      </c>
      <c r="C75" s="49"/>
      <c r="D75" s="49"/>
      <c r="E75" s="49"/>
      <c r="F75" s="49"/>
      <c r="G75" s="49"/>
    </row>
    <row r="76" spans="1:7" s="5" customFormat="1" ht="12.75">
      <c r="A76" s="38"/>
      <c r="B76" s="68" t="s">
        <v>325</v>
      </c>
      <c r="C76" s="49"/>
      <c r="D76" s="49"/>
      <c r="E76" s="49"/>
      <c r="F76" s="49"/>
      <c r="G76" s="49"/>
    </row>
    <row r="77" spans="1:7" s="5" customFormat="1" ht="12.75">
      <c r="A77" s="38" t="s">
        <v>23</v>
      </c>
      <c r="B77" s="22" t="s">
        <v>97</v>
      </c>
      <c r="C77" s="49"/>
      <c r="D77" s="49"/>
      <c r="E77" s="49"/>
      <c r="F77" s="49"/>
      <c r="G77" s="49"/>
    </row>
    <row r="78" spans="1:7" s="5" customFormat="1" ht="12.75">
      <c r="A78" s="38" t="s">
        <v>98</v>
      </c>
      <c r="B78" s="22" t="s">
        <v>359</v>
      </c>
      <c r="C78" s="47">
        <f>+C40-C80+C21+C69+C153</f>
        <v>0</v>
      </c>
      <c r="D78" s="47">
        <f>+D40-D80+D21+D69+D153</f>
        <v>5623.319999999977</v>
      </c>
      <c r="E78" s="47">
        <f>+E40-E80+E21+E69+E153</f>
        <v>5623.319999999977</v>
      </c>
      <c r="F78" s="47">
        <f>+F40-F80+F21+F69+F153</f>
        <v>5611.980000000032</v>
      </c>
      <c r="G78" s="47">
        <f>+G40-G80+G21+G69+G153</f>
        <v>1290.5599999999997</v>
      </c>
    </row>
    <row r="79" spans="1:7" s="5" customFormat="1" ht="12.75">
      <c r="A79" s="38"/>
      <c r="B79" s="97" t="s">
        <v>122</v>
      </c>
      <c r="C79" s="47"/>
      <c r="D79" s="47"/>
      <c r="E79" s="47"/>
      <c r="F79" s="47"/>
      <c r="G79" s="47"/>
    </row>
    <row r="80" spans="1:7" s="61" customFormat="1" ht="15">
      <c r="A80" s="58"/>
      <c r="B80" s="59" t="s">
        <v>63</v>
      </c>
      <c r="C80" s="60">
        <f>+C81+C112+C133+C137+C148+C150</f>
        <v>280863.42000000004</v>
      </c>
      <c r="D80" s="60">
        <f>+D81+D112+D133+D137+D148+D150</f>
        <v>290230.73</v>
      </c>
      <c r="E80" s="60">
        <f>+E81+E112+E133+E137+E148+E150</f>
        <v>290230.73</v>
      </c>
      <c r="F80" s="60">
        <f>+F81+F112+F133+F137+F148+F150</f>
        <v>290203.42</v>
      </c>
      <c r="G80" s="60">
        <f>+G81+G112+G133+G137+G148+G150</f>
        <v>22548.7</v>
      </c>
    </row>
    <row r="81" spans="1:7" s="5" customFormat="1" ht="25.5">
      <c r="A81" s="36" t="s">
        <v>99</v>
      </c>
      <c r="B81" s="22" t="s">
        <v>100</v>
      </c>
      <c r="C81" s="48">
        <f>+C82+C87+C97+C108+C110</f>
        <v>113780.18</v>
      </c>
      <c r="D81" s="48">
        <f>+D82+D87+D97+D108+D110</f>
        <v>121450.62999999999</v>
      </c>
      <c r="E81" s="48">
        <f>+E82+E87+E97+E108+E110</f>
        <v>121450.62999999999</v>
      </c>
      <c r="F81" s="48">
        <f>+F82+F87+F97+F108+F110</f>
        <v>121449.72999999998</v>
      </c>
      <c r="G81" s="48">
        <f>+G82+G87+G97+G108+G110</f>
        <v>8302.48</v>
      </c>
    </row>
    <row r="82" spans="1:7" s="5" customFormat="1" ht="12.75">
      <c r="A82" s="38" t="s">
        <v>101</v>
      </c>
      <c r="B82" s="22" t="s">
        <v>237</v>
      </c>
      <c r="C82" s="47">
        <f>+C83+C84+C85</f>
        <v>80897.22</v>
      </c>
      <c r="D82" s="47">
        <f>+D83+D84+D85</f>
        <v>87249.97</v>
      </c>
      <c r="E82" s="47">
        <f>+E83+E84+E85</f>
        <v>87249.97</v>
      </c>
      <c r="F82" s="47">
        <f>+F83+F84+F85</f>
        <v>87249.19</v>
      </c>
      <c r="G82" s="47">
        <f>+G83+G84+G85</f>
        <v>5009.99</v>
      </c>
    </row>
    <row r="83" spans="1:7" s="5" customFormat="1" ht="12.75">
      <c r="A83" s="38"/>
      <c r="B83" s="68" t="s">
        <v>280</v>
      </c>
      <c r="C83" s="49">
        <v>78496</v>
      </c>
      <c r="D83" s="49">
        <v>84120.11</v>
      </c>
      <c r="E83" s="49">
        <v>84120.11</v>
      </c>
      <c r="F83" s="49">
        <v>84120.11</v>
      </c>
      <c r="G83" s="49">
        <v>4598.2</v>
      </c>
    </row>
    <row r="84" spans="1:7" s="5" customFormat="1" ht="12.75">
      <c r="A84" s="38"/>
      <c r="B84" s="68" t="s">
        <v>297</v>
      </c>
      <c r="C84" s="49">
        <v>98.44</v>
      </c>
      <c r="D84" s="49">
        <v>98.44</v>
      </c>
      <c r="E84" s="49">
        <v>98.44</v>
      </c>
      <c r="F84" s="49">
        <v>98.44</v>
      </c>
      <c r="G84" s="49">
        <v>8.44</v>
      </c>
    </row>
    <row r="85" spans="1:7" s="5" customFormat="1" ht="38.25">
      <c r="A85" s="38"/>
      <c r="B85" s="68" t="s">
        <v>298</v>
      </c>
      <c r="C85" s="49">
        <v>2302.78</v>
      </c>
      <c r="D85" s="49">
        <v>3031.42</v>
      </c>
      <c r="E85" s="49">
        <v>3031.42</v>
      </c>
      <c r="F85" s="49">
        <v>3030.64</v>
      </c>
      <c r="G85" s="49">
        <v>403.35</v>
      </c>
    </row>
    <row r="86" spans="1:7" s="5" customFormat="1" ht="12.75">
      <c r="A86" s="38"/>
      <c r="B86" s="97" t="s">
        <v>122</v>
      </c>
      <c r="C86" s="49"/>
      <c r="D86" s="49"/>
      <c r="E86" s="49"/>
      <c r="F86" s="49">
        <v>-47.31</v>
      </c>
      <c r="G86" s="49"/>
    </row>
    <row r="87" spans="1:7" s="5" customFormat="1" ht="25.5">
      <c r="A87" s="38" t="s">
        <v>102</v>
      </c>
      <c r="B87" s="22" t="s">
        <v>330</v>
      </c>
      <c r="C87" s="49">
        <f>C88+C89+C90+C91+C92+C93+C94+C95</f>
        <v>24043.63</v>
      </c>
      <c r="D87" s="49">
        <f>D88+D89+D90+D91+D92+D93+D94+D95</f>
        <v>25729.309999999998</v>
      </c>
      <c r="E87" s="49">
        <f>E88+E89+E90+E91+E92+E93+E94+E95</f>
        <v>25729.309999999998</v>
      </c>
      <c r="F87" s="49">
        <f>F88+F89+F90+F91+F92+F93+F94+F95</f>
        <v>25729.21</v>
      </c>
      <c r="G87" s="49">
        <f>G88+G89+G90+G91+G92+G93+G94+G95</f>
        <v>2241.34</v>
      </c>
    </row>
    <row r="88" spans="1:7" s="5" customFormat="1" ht="12.75">
      <c r="A88" s="38"/>
      <c r="B88" s="98" t="s">
        <v>331</v>
      </c>
      <c r="C88" s="49">
        <v>1449.2</v>
      </c>
      <c r="D88" s="49">
        <v>1450.3</v>
      </c>
      <c r="E88" s="49">
        <v>1450.3</v>
      </c>
      <c r="F88" s="49">
        <v>1450.27</v>
      </c>
      <c r="G88" s="49">
        <v>151.95</v>
      </c>
    </row>
    <row r="89" spans="1:7" s="5" customFormat="1" ht="12.75">
      <c r="A89" s="38"/>
      <c r="B89" s="98" t="s">
        <v>332</v>
      </c>
      <c r="C89" s="49"/>
      <c r="D89" s="49"/>
      <c r="E89" s="49"/>
      <c r="F89" s="49"/>
      <c r="G89" s="49"/>
    </row>
    <row r="90" spans="1:7" s="5" customFormat="1" ht="12.75">
      <c r="A90" s="38"/>
      <c r="B90" s="98" t="s">
        <v>333</v>
      </c>
      <c r="C90" s="49">
        <v>446</v>
      </c>
      <c r="D90" s="49">
        <v>247.41</v>
      </c>
      <c r="E90" s="49">
        <v>247.41</v>
      </c>
      <c r="F90" s="49">
        <v>247.4</v>
      </c>
      <c r="G90" s="49">
        <v>42.55</v>
      </c>
    </row>
    <row r="91" spans="1:7" s="5" customFormat="1" ht="12.75">
      <c r="A91" s="38"/>
      <c r="B91" s="98" t="s">
        <v>334</v>
      </c>
      <c r="C91" s="49">
        <v>10626.55</v>
      </c>
      <c r="D91" s="49">
        <v>11367.22</v>
      </c>
      <c r="E91" s="49">
        <v>11367.22</v>
      </c>
      <c r="F91" s="49">
        <v>11367.2</v>
      </c>
      <c r="G91" s="49">
        <v>945.3</v>
      </c>
    </row>
    <row r="92" spans="1:7" s="5" customFormat="1" ht="12.75">
      <c r="A92" s="38"/>
      <c r="B92" s="99" t="s">
        <v>335</v>
      </c>
      <c r="C92" s="49"/>
      <c r="D92" s="49"/>
      <c r="E92" s="49"/>
      <c r="F92" s="49"/>
      <c r="G92" s="49"/>
    </row>
    <row r="93" spans="1:7" s="5" customFormat="1" ht="24">
      <c r="A93" s="38"/>
      <c r="B93" s="98" t="s">
        <v>336</v>
      </c>
      <c r="C93" s="49">
        <v>1126.88</v>
      </c>
      <c r="D93" s="49">
        <v>1172.58</v>
      </c>
      <c r="E93" s="49">
        <v>1172.58</v>
      </c>
      <c r="F93" s="49">
        <v>1172.56</v>
      </c>
      <c r="G93" s="49">
        <v>118.05</v>
      </c>
    </row>
    <row r="94" spans="1:7" s="5" customFormat="1" ht="12.75">
      <c r="A94" s="38"/>
      <c r="B94" s="100" t="s">
        <v>337</v>
      </c>
      <c r="C94" s="49">
        <v>10395</v>
      </c>
      <c r="D94" s="49">
        <v>11491.8</v>
      </c>
      <c r="E94" s="49">
        <v>11491.8</v>
      </c>
      <c r="F94" s="49">
        <v>11491.78</v>
      </c>
      <c r="G94" s="49">
        <v>983.49</v>
      </c>
    </row>
    <row r="95" spans="1:7" s="5" customFormat="1" ht="12.75">
      <c r="A95" s="38"/>
      <c r="B95" s="100" t="s">
        <v>338</v>
      </c>
      <c r="C95" s="49"/>
      <c r="D95" s="49"/>
      <c r="E95" s="49"/>
      <c r="F95" s="49"/>
      <c r="G95" s="49"/>
    </row>
    <row r="96" spans="1:7" s="5" customFormat="1" ht="12.75">
      <c r="A96" s="38"/>
      <c r="B96" s="97" t="s">
        <v>122</v>
      </c>
      <c r="C96" s="49"/>
      <c r="D96" s="49"/>
      <c r="E96" s="49"/>
      <c r="F96" s="49">
        <v>-1.33</v>
      </c>
      <c r="G96" s="49"/>
    </row>
    <row r="97" spans="1:7" s="5" customFormat="1" ht="25.5">
      <c r="A97" s="38" t="s">
        <v>103</v>
      </c>
      <c r="B97" s="22" t="s">
        <v>340</v>
      </c>
      <c r="C97" s="49">
        <f>C98+C99+C100+C101+C102+C103+C104+C105+C106</f>
        <v>1597.29</v>
      </c>
      <c r="D97" s="49">
        <f>D98+D99+D100+D101+D102+D103+D104+D105+D106</f>
        <v>1712.42</v>
      </c>
      <c r="E97" s="49">
        <f>E98+E99+E100+E101+E102+E103+E104+E105+E106</f>
        <v>1712.42</v>
      </c>
      <c r="F97" s="49">
        <f>F98+F99+F100+F101+F102+F103+F104+F105+F106</f>
        <v>1712.4</v>
      </c>
      <c r="G97" s="49">
        <f>G98+G99+G100+G101+G102+G103+G104+G105+G106</f>
        <v>120.03</v>
      </c>
    </row>
    <row r="98" spans="1:7" s="5" customFormat="1" ht="12.75">
      <c r="A98" s="38"/>
      <c r="B98" s="98" t="s">
        <v>334</v>
      </c>
      <c r="C98" s="49">
        <v>1335</v>
      </c>
      <c r="D98" s="49">
        <v>1424.45</v>
      </c>
      <c r="E98" s="49">
        <v>1424.45</v>
      </c>
      <c r="F98" s="49">
        <v>1424.43</v>
      </c>
      <c r="G98" s="49">
        <v>110.76</v>
      </c>
    </row>
    <row r="99" spans="1:7" s="5" customFormat="1" ht="25.5">
      <c r="A99" s="38"/>
      <c r="B99" s="95" t="s">
        <v>341</v>
      </c>
      <c r="C99" s="49"/>
      <c r="D99" s="49"/>
      <c r="E99" s="49"/>
      <c r="F99" s="49"/>
      <c r="G99" s="49"/>
    </row>
    <row r="100" spans="1:7" s="5" customFormat="1" ht="12.75">
      <c r="A100" s="38"/>
      <c r="B100" s="101" t="s">
        <v>342</v>
      </c>
      <c r="C100" s="49">
        <v>262.29</v>
      </c>
      <c r="D100" s="49">
        <v>287.97</v>
      </c>
      <c r="E100" s="49">
        <v>287.97</v>
      </c>
      <c r="F100" s="49">
        <v>287.97</v>
      </c>
      <c r="G100" s="49">
        <v>9.27</v>
      </c>
    </row>
    <row r="101" spans="1:7" s="5" customFormat="1" ht="24">
      <c r="A101" s="38"/>
      <c r="B101" s="101" t="s">
        <v>343</v>
      </c>
      <c r="C101" s="49"/>
      <c r="D101" s="49"/>
      <c r="E101" s="49"/>
      <c r="F101" s="49"/>
      <c r="G101" s="49"/>
    </row>
    <row r="102" spans="1:7" s="5" customFormat="1" ht="12.75">
      <c r="A102" s="38"/>
      <c r="B102" s="101" t="s">
        <v>344</v>
      </c>
      <c r="C102" s="49"/>
      <c r="D102" s="49"/>
      <c r="E102" s="49"/>
      <c r="F102" s="49"/>
      <c r="G102" s="49"/>
    </row>
    <row r="103" spans="1:7" s="5" customFormat="1" ht="12.75">
      <c r="A103" s="38"/>
      <c r="B103" s="98" t="s">
        <v>331</v>
      </c>
      <c r="C103" s="49"/>
      <c r="D103" s="49"/>
      <c r="E103" s="49"/>
      <c r="F103" s="49"/>
      <c r="G103" s="49"/>
    </row>
    <row r="104" spans="1:7" s="5" customFormat="1" ht="12.75">
      <c r="A104" s="38"/>
      <c r="B104" s="101" t="s">
        <v>345</v>
      </c>
      <c r="C104" s="49"/>
      <c r="D104" s="49"/>
      <c r="E104" s="49"/>
      <c r="F104" s="49"/>
      <c r="G104" s="49"/>
    </row>
    <row r="105" spans="1:7" s="5" customFormat="1" ht="12.75">
      <c r="A105" s="38"/>
      <c r="B105" s="124" t="s">
        <v>346</v>
      </c>
      <c r="C105" s="49"/>
      <c r="D105" s="49"/>
      <c r="E105" s="49"/>
      <c r="F105" s="49"/>
      <c r="G105" s="49"/>
    </row>
    <row r="106" spans="1:7" s="5" customFormat="1" ht="25.5">
      <c r="A106" s="38"/>
      <c r="B106" s="124" t="s">
        <v>378</v>
      </c>
      <c r="C106" s="49"/>
      <c r="D106" s="49"/>
      <c r="E106" s="49"/>
      <c r="F106" s="49"/>
      <c r="G106" s="49"/>
    </row>
    <row r="107" spans="1:7" s="5" customFormat="1" ht="12.75">
      <c r="A107" s="38"/>
      <c r="B107" s="97" t="s">
        <v>122</v>
      </c>
      <c r="C107" s="49"/>
      <c r="D107" s="49"/>
      <c r="E107" s="49"/>
      <c r="F107" s="49"/>
      <c r="G107" s="49"/>
    </row>
    <row r="108" spans="1:7" s="5" customFormat="1" ht="12.75">
      <c r="A108" s="38" t="s">
        <v>104</v>
      </c>
      <c r="B108" s="95" t="s">
        <v>353</v>
      </c>
      <c r="C108" s="47">
        <v>2551.04</v>
      </c>
      <c r="D108" s="47">
        <v>2434.9</v>
      </c>
      <c r="E108" s="47">
        <v>2434.9</v>
      </c>
      <c r="F108" s="47">
        <v>2434.9</v>
      </c>
      <c r="G108" s="47">
        <v>291.33</v>
      </c>
    </row>
    <row r="109" spans="1:7" s="5" customFormat="1" ht="12.75">
      <c r="A109" s="38"/>
      <c r="B109" s="97" t="s">
        <v>122</v>
      </c>
      <c r="C109" s="47"/>
      <c r="D109" s="47"/>
      <c r="E109" s="47"/>
      <c r="F109" s="47"/>
      <c r="G109" s="47"/>
    </row>
    <row r="110" spans="1:7" s="5" customFormat="1" ht="12.75">
      <c r="A110" s="38" t="s">
        <v>105</v>
      </c>
      <c r="B110" s="23" t="s">
        <v>354</v>
      </c>
      <c r="C110" s="49">
        <v>4691</v>
      </c>
      <c r="D110" s="49">
        <v>4324.03</v>
      </c>
      <c r="E110" s="49">
        <v>4324.03</v>
      </c>
      <c r="F110" s="49">
        <v>4324.03</v>
      </c>
      <c r="G110" s="49">
        <v>639.79</v>
      </c>
    </row>
    <row r="111" spans="1:7" s="5" customFormat="1" ht="12.75">
      <c r="A111" s="38"/>
      <c r="B111" s="97" t="s">
        <v>122</v>
      </c>
      <c r="C111" s="49"/>
      <c r="D111" s="49"/>
      <c r="E111" s="49"/>
      <c r="F111" s="49">
        <v>-0.96</v>
      </c>
      <c r="G111" s="49"/>
    </row>
    <row r="112" spans="1:7" s="5" customFormat="1" ht="12.75">
      <c r="A112" s="36" t="s">
        <v>106</v>
      </c>
      <c r="B112" s="22" t="s">
        <v>107</v>
      </c>
      <c r="C112" s="48">
        <f>+C113+C117+C119+C123+C129</f>
        <v>45065.21</v>
      </c>
      <c r="D112" s="48">
        <f>+D113+D117+D119+D123+D129</f>
        <v>43512.61999999999</v>
      </c>
      <c r="E112" s="48">
        <f>+E113+E117+E119+E123+E129</f>
        <v>43512.61999999999</v>
      </c>
      <c r="F112" s="48">
        <f>+F113+F117+F119+F123+F129</f>
        <v>43510.66</v>
      </c>
      <c r="G112" s="48">
        <f>+G113+G117+G119+G123+G129</f>
        <v>4031.08</v>
      </c>
    </row>
    <row r="113" spans="1:7" s="125" customFormat="1" ht="12.75">
      <c r="A113" s="36" t="s">
        <v>108</v>
      </c>
      <c r="B113" s="22" t="s">
        <v>240</v>
      </c>
      <c r="C113" s="47">
        <f>+C114+C115</f>
        <v>29971.41</v>
      </c>
      <c r="D113" s="47">
        <f>+D114+D115</f>
        <v>29194.44</v>
      </c>
      <c r="E113" s="47">
        <f>+E114+E115</f>
        <v>29194.44</v>
      </c>
      <c r="F113" s="47">
        <f>+F114+F115</f>
        <v>29193.94</v>
      </c>
      <c r="G113" s="47">
        <f>+G114+G115</f>
        <v>2483.9900000000002</v>
      </c>
    </row>
    <row r="114" spans="1:7" s="5" customFormat="1" ht="12.75">
      <c r="A114" s="38"/>
      <c r="B114" s="39" t="s">
        <v>109</v>
      </c>
      <c r="C114" s="49">
        <v>29074.18</v>
      </c>
      <c r="D114" s="49">
        <v>28297.21</v>
      </c>
      <c r="E114" s="49">
        <v>28297.21</v>
      </c>
      <c r="F114" s="49">
        <v>28297.21</v>
      </c>
      <c r="G114" s="49">
        <v>2400.63</v>
      </c>
    </row>
    <row r="115" spans="1:7" s="5" customFormat="1" ht="12.75">
      <c r="A115" s="38"/>
      <c r="B115" s="39" t="s">
        <v>110</v>
      </c>
      <c r="C115" s="49">
        <v>897.23</v>
      </c>
      <c r="D115" s="49">
        <v>897.23</v>
      </c>
      <c r="E115" s="49">
        <v>897.23</v>
      </c>
      <c r="F115" s="49">
        <v>896.73</v>
      </c>
      <c r="G115" s="49">
        <v>83.36</v>
      </c>
    </row>
    <row r="116" spans="1:7" s="5" customFormat="1" ht="12.75">
      <c r="A116" s="38"/>
      <c r="B116" s="97" t="s">
        <v>122</v>
      </c>
      <c r="C116" s="49"/>
      <c r="D116" s="49"/>
      <c r="E116" s="49"/>
      <c r="F116" s="49">
        <v>-9.73</v>
      </c>
      <c r="G116" s="49">
        <v>-0.26</v>
      </c>
    </row>
    <row r="117" spans="1:7" s="5" customFormat="1" ht="12.75">
      <c r="A117" s="38" t="s">
        <v>111</v>
      </c>
      <c r="B117" s="25" t="s">
        <v>355</v>
      </c>
      <c r="C117" s="49">
        <v>8183</v>
      </c>
      <c r="D117" s="49">
        <v>7919.47</v>
      </c>
      <c r="E117" s="49">
        <v>7919.47</v>
      </c>
      <c r="F117" s="49">
        <v>7919.46</v>
      </c>
      <c r="G117" s="49">
        <v>721.16</v>
      </c>
    </row>
    <row r="118" spans="1:7" s="5" customFormat="1" ht="12.75">
      <c r="A118" s="38"/>
      <c r="B118" s="97" t="s">
        <v>122</v>
      </c>
      <c r="C118" s="49"/>
      <c r="D118" s="49"/>
      <c r="E118" s="49"/>
      <c r="F118" s="49">
        <v>-16.7</v>
      </c>
      <c r="G118" s="49">
        <v>-0.82</v>
      </c>
    </row>
    <row r="119" spans="1:7" s="125" customFormat="1" ht="12.75">
      <c r="A119" s="36" t="s">
        <v>112</v>
      </c>
      <c r="B119" s="126" t="s">
        <v>241</v>
      </c>
      <c r="C119" s="49">
        <f>+C120+C121</f>
        <v>360</v>
      </c>
      <c r="D119" s="49">
        <f>+D120+D121</f>
        <v>299.99</v>
      </c>
      <c r="E119" s="49">
        <f>+E120+E121</f>
        <v>299.99</v>
      </c>
      <c r="F119" s="49">
        <f>+F120+F121</f>
        <v>299.94</v>
      </c>
      <c r="G119" s="49">
        <f>+G120+G121</f>
        <v>77.87</v>
      </c>
    </row>
    <row r="120" spans="1:7" s="5" customFormat="1" ht="12.75">
      <c r="A120" s="38"/>
      <c r="B120" s="39" t="s">
        <v>109</v>
      </c>
      <c r="C120" s="49">
        <v>360</v>
      </c>
      <c r="D120" s="49">
        <v>299.99</v>
      </c>
      <c r="E120" s="49">
        <v>299.99</v>
      </c>
      <c r="F120" s="49">
        <v>299.94</v>
      </c>
      <c r="G120" s="49">
        <v>77.87</v>
      </c>
    </row>
    <row r="121" spans="1:7" s="5" customFormat="1" ht="25.5">
      <c r="A121" s="38"/>
      <c r="B121" s="39" t="s">
        <v>244</v>
      </c>
      <c r="C121" s="49"/>
      <c r="D121" s="49"/>
      <c r="E121" s="49"/>
      <c r="F121" s="49"/>
      <c r="G121" s="49"/>
    </row>
    <row r="122" spans="1:7" s="5" customFormat="1" ht="12.75">
      <c r="A122" s="38"/>
      <c r="B122" s="97" t="s">
        <v>122</v>
      </c>
      <c r="C122" s="49"/>
      <c r="D122" s="49"/>
      <c r="E122" s="49"/>
      <c r="F122" s="49"/>
      <c r="G122" s="49"/>
    </row>
    <row r="123" spans="1:7" s="125" customFormat="1" ht="12.75">
      <c r="A123" s="36" t="s">
        <v>113</v>
      </c>
      <c r="B123" s="126" t="s">
        <v>242</v>
      </c>
      <c r="C123" s="47">
        <f>+C124+C126+C127</f>
        <v>5517.09</v>
      </c>
      <c r="D123" s="47">
        <f>+D124+D126+D127</f>
        <v>5122.88</v>
      </c>
      <c r="E123" s="47">
        <f>+E124+E126+E127</f>
        <v>5122.88</v>
      </c>
      <c r="F123" s="47">
        <f>+F124+F126+F127</f>
        <v>5122.88</v>
      </c>
      <c r="G123" s="47">
        <f>+G124+G126+G127</f>
        <v>630.8</v>
      </c>
    </row>
    <row r="124" spans="1:7" s="5" customFormat="1" ht="12.75">
      <c r="A124" s="38"/>
      <c r="B124" s="68" t="s">
        <v>385</v>
      </c>
      <c r="C124" s="49">
        <v>5505.09</v>
      </c>
      <c r="D124" s="49">
        <v>5122</v>
      </c>
      <c r="E124" s="49">
        <v>5122</v>
      </c>
      <c r="F124" s="49">
        <v>5122</v>
      </c>
      <c r="G124" s="49">
        <v>630.26</v>
      </c>
    </row>
    <row r="125" spans="1:7" s="5" customFormat="1" ht="12.75">
      <c r="A125" s="38"/>
      <c r="B125" s="68" t="s">
        <v>327</v>
      </c>
      <c r="C125" s="49">
        <v>4</v>
      </c>
      <c r="D125" s="49">
        <v>4</v>
      </c>
      <c r="E125" s="49">
        <v>4</v>
      </c>
      <c r="F125" s="49">
        <v>4</v>
      </c>
      <c r="G125" s="49"/>
    </row>
    <row r="126" spans="1:7" s="5" customFormat="1" ht="25.5">
      <c r="A126" s="38"/>
      <c r="B126" s="68" t="s">
        <v>326</v>
      </c>
      <c r="C126" s="49"/>
      <c r="D126" s="49"/>
      <c r="E126" s="49"/>
      <c r="F126" s="49"/>
      <c r="G126" s="49"/>
    </row>
    <row r="127" spans="1:7" s="5" customFormat="1" ht="25.5">
      <c r="A127" s="38"/>
      <c r="B127" s="68" t="s">
        <v>328</v>
      </c>
      <c r="C127" s="49">
        <v>12</v>
      </c>
      <c r="D127" s="49">
        <v>0.88</v>
      </c>
      <c r="E127" s="49">
        <v>0.88</v>
      </c>
      <c r="F127" s="49">
        <v>0.88</v>
      </c>
      <c r="G127" s="49">
        <v>0.54</v>
      </c>
    </row>
    <row r="128" spans="1:7" s="5" customFormat="1" ht="12.75">
      <c r="A128" s="38"/>
      <c r="B128" s="97" t="s">
        <v>122</v>
      </c>
      <c r="C128" s="49"/>
      <c r="D128" s="49"/>
      <c r="E128" s="49"/>
      <c r="F128" s="49">
        <v>-6.66</v>
      </c>
      <c r="G128" s="49"/>
    </row>
    <row r="129" spans="1:7" s="125" customFormat="1" ht="25.5">
      <c r="A129" s="36" t="s">
        <v>114</v>
      </c>
      <c r="B129" s="126" t="s">
        <v>243</v>
      </c>
      <c r="C129" s="49">
        <f>+C130+C131</f>
        <v>1033.71</v>
      </c>
      <c r="D129" s="49">
        <f>+D130+D131</f>
        <v>975.84</v>
      </c>
      <c r="E129" s="49">
        <f>+E130+E131</f>
        <v>975.84</v>
      </c>
      <c r="F129" s="49">
        <f>+F130+F131</f>
        <v>974.44</v>
      </c>
      <c r="G129" s="49">
        <f>+G130+G131</f>
        <v>117.26</v>
      </c>
    </row>
    <row r="130" spans="1:7" s="125" customFormat="1" ht="12.75">
      <c r="A130" s="36"/>
      <c r="B130" s="39" t="s">
        <v>109</v>
      </c>
      <c r="C130" s="49">
        <v>1030.33</v>
      </c>
      <c r="D130" s="49">
        <v>972.46</v>
      </c>
      <c r="E130" s="49">
        <v>972.46</v>
      </c>
      <c r="F130" s="49">
        <v>972.46</v>
      </c>
      <c r="G130" s="49">
        <v>116.72</v>
      </c>
    </row>
    <row r="131" spans="1:7" s="5" customFormat="1" ht="25.5">
      <c r="A131" s="38"/>
      <c r="B131" s="39" t="s">
        <v>244</v>
      </c>
      <c r="C131" s="49">
        <v>3.38</v>
      </c>
      <c r="D131" s="49">
        <v>3.38</v>
      </c>
      <c r="E131" s="49">
        <v>3.38</v>
      </c>
      <c r="F131" s="49">
        <v>1.98</v>
      </c>
      <c r="G131" s="49">
        <v>0.54</v>
      </c>
    </row>
    <row r="132" spans="1:7" s="5" customFormat="1" ht="12.75">
      <c r="A132" s="38"/>
      <c r="B132" s="97" t="s">
        <v>122</v>
      </c>
      <c r="C132" s="49"/>
      <c r="D132" s="49"/>
      <c r="E132" s="49"/>
      <c r="F132" s="49">
        <v>-4.27</v>
      </c>
      <c r="G132" s="49">
        <v>-0.03</v>
      </c>
    </row>
    <row r="133" spans="1:7" s="5" customFormat="1" ht="17.25" customHeight="1">
      <c r="A133" s="36" t="s">
        <v>115</v>
      </c>
      <c r="B133" s="22" t="s">
        <v>277</v>
      </c>
      <c r="C133" s="49">
        <f>+C134+C135</f>
        <v>0</v>
      </c>
      <c r="D133" s="49">
        <f>+D134+D135</f>
        <v>0</v>
      </c>
      <c r="E133" s="49">
        <f>+E134+E135</f>
        <v>0</v>
      </c>
      <c r="F133" s="49">
        <f>+F134+F135</f>
        <v>0</v>
      </c>
      <c r="G133" s="49">
        <f>+G134+G135</f>
        <v>0</v>
      </c>
    </row>
    <row r="134" spans="1:7" s="5" customFormat="1" ht="12.75">
      <c r="A134" s="36"/>
      <c r="B134" s="68" t="s">
        <v>278</v>
      </c>
      <c r="C134" s="49"/>
      <c r="D134" s="49"/>
      <c r="E134" s="49"/>
      <c r="F134" s="49"/>
      <c r="G134" s="49"/>
    </row>
    <row r="135" spans="1:7" s="5" customFormat="1" ht="12.75">
      <c r="A135" s="36"/>
      <c r="B135" s="68" t="s">
        <v>279</v>
      </c>
      <c r="C135" s="49"/>
      <c r="D135" s="49"/>
      <c r="E135" s="49"/>
      <c r="F135" s="49"/>
      <c r="G135" s="49"/>
    </row>
    <row r="136" spans="1:7" s="5" customFormat="1" ht="12.75">
      <c r="A136" s="36"/>
      <c r="B136" s="97" t="s">
        <v>122</v>
      </c>
      <c r="C136" s="49"/>
      <c r="D136" s="49"/>
      <c r="E136" s="49"/>
      <c r="F136" s="49"/>
      <c r="G136" s="49"/>
    </row>
    <row r="137" spans="1:7" s="5" customFormat="1" ht="12.75">
      <c r="A137" s="36" t="s">
        <v>116</v>
      </c>
      <c r="B137" s="22" t="s">
        <v>117</v>
      </c>
      <c r="C137" s="48">
        <f>+C138+C146</f>
        <v>118641.63</v>
      </c>
      <c r="D137" s="48">
        <f>+D138+D146</f>
        <v>121909.89</v>
      </c>
      <c r="E137" s="48">
        <f>+E138+E146</f>
        <v>121909.89</v>
      </c>
      <c r="F137" s="48">
        <f>+F138+F146</f>
        <v>121885.44</v>
      </c>
      <c r="G137" s="48">
        <f>+G138+G146</f>
        <v>10194.52</v>
      </c>
    </row>
    <row r="138" spans="1:7" s="5" customFormat="1" ht="12.75">
      <c r="A138" s="38" t="s">
        <v>118</v>
      </c>
      <c r="B138" s="23" t="s">
        <v>268</v>
      </c>
      <c r="C138" s="49">
        <f>C139+C140</f>
        <v>118641.63</v>
      </c>
      <c r="D138" s="49">
        <f>D139+D140</f>
        <v>121909.89</v>
      </c>
      <c r="E138" s="49">
        <f>E139+E140</f>
        <v>121909.89</v>
      </c>
      <c r="F138" s="49">
        <f>F139+F140</f>
        <v>121885.44</v>
      </c>
      <c r="G138" s="49">
        <f>G139+G140</f>
        <v>10194.52</v>
      </c>
    </row>
    <row r="139" spans="1:7" s="5" customFormat="1" ht="12.75">
      <c r="A139" s="38"/>
      <c r="B139" s="68" t="s">
        <v>280</v>
      </c>
      <c r="C139" s="49">
        <v>118641.63</v>
      </c>
      <c r="D139" s="49">
        <v>121909.89</v>
      </c>
      <c r="E139" s="49">
        <v>121909.89</v>
      </c>
      <c r="F139" s="49">
        <v>121885.44</v>
      </c>
      <c r="G139" s="49">
        <v>10194.52</v>
      </c>
    </row>
    <row r="140" spans="1:7" s="5" customFormat="1" ht="25.5">
      <c r="A140" s="38"/>
      <c r="B140" s="93" t="s">
        <v>347</v>
      </c>
      <c r="C140" s="49">
        <f>C141+C142+C143+C144</f>
        <v>0</v>
      </c>
      <c r="D140" s="49">
        <f>D141+D142+D143+D144</f>
        <v>0</v>
      </c>
      <c r="E140" s="49">
        <f>E141+E142+E143+E144</f>
        <v>0</v>
      </c>
      <c r="F140" s="49">
        <f>F141+F142+F143+F144</f>
        <v>0</v>
      </c>
      <c r="G140" s="49">
        <f>G141+G142+G143+G144</f>
        <v>0</v>
      </c>
    </row>
    <row r="141" spans="1:7" s="5" customFormat="1" ht="12.75">
      <c r="A141" s="38"/>
      <c r="B141" s="127" t="s">
        <v>348</v>
      </c>
      <c r="C141" s="49"/>
      <c r="D141" s="49"/>
      <c r="E141" s="49"/>
      <c r="F141" s="49"/>
      <c r="G141" s="49"/>
    </row>
    <row r="142" spans="1:7" s="5" customFormat="1" ht="25.5">
      <c r="A142" s="38"/>
      <c r="B142" s="127" t="s">
        <v>349</v>
      </c>
      <c r="C142" s="49"/>
      <c r="D142" s="49"/>
      <c r="E142" s="49"/>
      <c r="F142" s="49"/>
      <c r="G142" s="49"/>
    </row>
    <row r="143" spans="1:7" s="5" customFormat="1" ht="25.5">
      <c r="A143" s="38"/>
      <c r="B143" s="127" t="s">
        <v>350</v>
      </c>
      <c r="C143" s="49"/>
      <c r="D143" s="49"/>
      <c r="E143" s="49"/>
      <c r="F143" s="49"/>
      <c r="G143" s="49"/>
    </row>
    <row r="144" spans="1:7" s="5" customFormat="1" ht="25.5">
      <c r="A144" s="38"/>
      <c r="B144" s="127" t="s">
        <v>351</v>
      </c>
      <c r="C144" s="49"/>
      <c r="D144" s="49"/>
      <c r="E144" s="49"/>
      <c r="F144" s="49"/>
      <c r="G144" s="49"/>
    </row>
    <row r="145" spans="1:7" s="5" customFormat="1" ht="12.75">
      <c r="A145" s="38"/>
      <c r="B145" s="97" t="s">
        <v>122</v>
      </c>
      <c r="C145" s="49"/>
      <c r="D145" s="49"/>
      <c r="E145" s="49"/>
      <c r="F145" s="49">
        <v>-547</v>
      </c>
      <c r="G145" s="49">
        <v>-34.13</v>
      </c>
    </row>
    <row r="146" spans="1:7" s="5" customFormat="1" ht="12.75">
      <c r="A146" s="38" t="s">
        <v>119</v>
      </c>
      <c r="B146" s="23" t="s">
        <v>356</v>
      </c>
      <c r="C146" s="49"/>
      <c r="D146" s="49"/>
      <c r="E146" s="49"/>
      <c r="F146" s="49"/>
      <c r="G146" s="49"/>
    </row>
    <row r="147" spans="1:7" s="5" customFormat="1" ht="12.75">
      <c r="A147" s="38"/>
      <c r="B147" s="97" t="s">
        <v>122</v>
      </c>
      <c r="C147" s="49"/>
      <c r="D147" s="49"/>
      <c r="E147" s="49"/>
      <c r="F147" s="49"/>
      <c r="G147" s="49"/>
    </row>
    <row r="148" spans="1:7" s="5" customFormat="1" ht="12.75">
      <c r="A148" s="36" t="s">
        <v>120</v>
      </c>
      <c r="B148" s="22" t="s">
        <v>357</v>
      </c>
      <c r="C148" s="49">
        <v>202.01</v>
      </c>
      <c r="D148" s="49">
        <v>183.2</v>
      </c>
      <c r="E148" s="49">
        <v>183.2</v>
      </c>
      <c r="F148" s="49">
        <v>183.2</v>
      </c>
      <c r="G148" s="49">
        <v>20.62</v>
      </c>
    </row>
    <row r="149" spans="1:7" s="5" customFormat="1" ht="12.75">
      <c r="A149" s="36"/>
      <c r="B149" s="97" t="s">
        <v>122</v>
      </c>
      <c r="C149" s="49"/>
      <c r="D149" s="49"/>
      <c r="E149" s="49"/>
      <c r="F149" s="49"/>
      <c r="G149" s="49"/>
    </row>
    <row r="150" spans="1:7" s="5" customFormat="1" ht="25.5">
      <c r="A150" s="36" t="s">
        <v>121</v>
      </c>
      <c r="B150" s="22" t="s">
        <v>358</v>
      </c>
      <c r="C150" s="49">
        <v>3174.39</v>
      </c>
      <c r="D150" s="49">
        <v>3174.39</v>
      </c>
      <c r="E150" s="49">
        <v>3174.39</v>
      </c>
      <c r="F150" s="49">
        <v>3174.39</v>
      </c>
      <c r="G150" s="49"/>
    </row>
    <row r="151" spans="1:7" s="5" customFormat="1" ht="12.75">
      <c r="A151" s="36"/>
      <c r="B151" s="97" t="s">
        <v>122</v>
      </c>
      <c r="C151" s="49"/>
      <c r="D151" s="49"/>
      <c r="E151" s="49"/>
      <c r="F151" s="49">
        <v>-23.94</v>
      </c>
      <c r="G151" s="49">
        <v>-14.87</v>
      </c>
    </row>
    <row r="152" spans="1:7" s="5" customFormat="1" ht="25.5">
      <c r="A152" s="40" t="s">
        <v>252</v>
      </c>
      <c r="B152" s="94" t="s">
        <v>352</v>
      </c>
      <c r="C152" s="49">
        <f>C151+C149+C147+C145+C136+C132+C128+C122+C118+C116+C111+C109+C107+C96+C86+C79</f>
        <v>0</v>
      </c>
      <c r="D152" s="49">
        <f>D151+D149+D147+D145+D136+D132+D128+D122+D118+D116+D111+D109+D107+D96+D86+D79</f>
        <v>0</v>
      </c>
      <c r="E152" s="49">
        <f>E151+E149+E147+E145+E136+E132+E128+E122+E118+E116+E111+E109+E107+E96+E86+E79</f>
        <v>0</v>
      </c>
      <c r="F152" s="49">
        <f>F151+F149+F147+F145+F136+F132+F128+F122+F118+F116+F111+F109+F107+F96+F86+F79</f>
        <v>-657.9000000000001</v>
      </c>
      <c r="G152" s="49">
        <f>G151+G149+G147+G145+G136+G132+G128+G122+G118+G116+G111+G109+G107+G96+G86+G79</f>
        <v>-50.11</v>
      </c>
    </row>
    <row r="153" spans="1:7" s="5" customFormat="1" ht="25.5">
      <c r="A153" s="128" t="s">
        <v>291</v>
      </c>
      <c r="B153" s="129" t="s">
        <v>288</v>
      </c>
      <c r="C153" s="49">
        <f>+C154+C155</f>
        <v>0</v>
      </c>
      <c r="D153" s="49">
        <f>+D154+D155</f>
        <v>0</v>
      </c>
      <c r="E153" s="49">
        <f>+E154+E155</f>
        <v>0</v>
      </c>
      <c r="F153" s="49">
        <f>+F154+F155</f>
        <v>0</v>
      </c>
      <c r="G153" s="49">
        <f>+G154+G155</f>
        <v>0</v>
      </c>
    </row>
    <row r="154" spans="1:7" s="5" customFormat="1" ht="12.75">
      <c r="A154" s="40" t="s">
        <v>292</v>
      </c>
      <c r="B154" s="130" t="s">
        <v>289</v>
      </c>
      <c r="C154" s="49"/>
      <c r="D154" s="49"/>
      <c r="E154" s="49"/>
      <c r="F154" s="49"/>
      <c r="G154" s="49"/>
    </row>
    <row r="155" spans="1:7" s="5" customFormat="1" ht="12.75">
      <c r="A155" s="40" t="s">
        <v>293</v>
      </c>
      <c r="B155" s="130" t="s">
        <v>290</v>
      </c>
      <c r="C155" s="49"/>
      <c r="D155" s="49"/>
      <c r="E155" s="49"/>
      <c r="F155" s="49"/>
      <c r="G155" s="49"/>
    </row>
    <row r="156" spans="1:7" s="5" customFormat="1" ht="12.75">
      <c r="A156" s="36">
        <v>68.05</v>
      </c>
      <c r="B156" s="26" t="s">
        <v>238</v>
      </c>
      <c r="C156" s="50">
        <f>+C157</f>
        <v>0</v>
      </c>
      <c r="D156" s="50">
        <f aca="true" t="shared" si="1" ref="D156:G158">+D157</f>
        <v>10270</v>
      </c>
      <c r="E156" s="50">
        <f t="shared" si="1"/>
        <v>10270</v>
      </c>
      <c r="F156" s="50">
        <f t="shared" si="1"/>
        <v>10270</v>
      </c>
      <c r="G156" s="50">
        <f t="shared" si="1"/>
        <v>1371.6</v>
      </c>
    </row>
    <row r="157" spans="1:7" s="5" customFormat="1" ht="12.75">
      <c r="A157" s="36" t="s">
        <v>123</v>
      </c>
      <c r="B157" s="26" t="s">
        <v>6</v>
      </c>
      <c r="C157" s="50">
        <f>+C158</f>
        <v>0</v>
      </c>
      <c r="D157" s="50">
        <f t="shared" si="1"/>
        <v>10270</v>
      </c>
      <c r="E157" s="50">
        <f t="shared" si="1"/>
        <v>10270</v>
      </c>
      <c r="F157" s="50">
        <f t="shared" si="1"/>
        <v>10270</v>
      </c>
      <c r="G157" s="50">
        <f t="shared" si="1"/>
        <v>1371.6</v>
      </c>
    </row>
    <row r="158" spans="1:7" s="5" customFormat="1" ht="12.75">
      <c r="A158" s="36" t="s">
        <v>124</v>
      </c>
      <c r="B158" s="22" t="s">
        <v>239</v>
      </c>
      <c r="C158" s="50">
        <f>+C159</f>
        <v>0</v>
      </c>
      <c r="D158" s="50">
        <f t="shared" si="1"/>
        <v>10270</v>
      </c>
      <c r="E158" s="50">
        <f t="shared" si="1"/>
        <v>10270</v>
      </c>
      <c r="F158" s="50">
        <f t="shared" si="1"/>
        <v>10270</v>
      </c>
      <c r="G158" s="50">
        <f t="shared" si="1"/>
        <v>1371.6</v>
      </c>
    </row>
    <row r="159" spans="1:7" s="5" customFormat="1" ht="12.75">
      <c r="A159" s="38" t="s">
        <v>125</v>
      </c>
      <c r="B159" s="27" t="s">
        <v>11</v>
      </c>
      <c r="C159" s="48">
        <f>C160</f>
        <v>0</v>
      </c>
      <c r="D159" s="48">
        <f>D160</f>
        <v>10270</v>
      </c>
      <c r="E159" s="48">
        <f>E160</f>
        <v>10270</v>
      </c>
      <c r="F159" s="48">
        <f>F160</f>
        <v>10270</v>
      </c>
      <c r="G159" s="48">
        <f>G160</f>
        <v>1371.6</v>
      </c>
    </row>
    <row r="160" spans="1:7" s="5" customFormat="1" ht="12.75">
      <c r="A160" s="38" t="s">
        <v>126</v>
      </c>
      <c r="B160" s="27" t="s">
        <v>12</v>
      </c>
      <c r="C160" s="48">
        <f>C162+C163+C164</f>
        <v>0</v>
      </c>
      <c r="D160" s="48">
        <f>D162+D163+D164</f>
        <v>10270</v>
      </c>
      <c r="E160" s="48">
        <f>E162+E163+E164</f>
        <v>10270</v>
      </c>
      <c r="F160" s="48">
        <f>F162+F163+F164</f>
        <v>10270</v>
      </c>
      <c r="G160" s="48">
        <f>G162+G163+G164</f>
        <v>1371.6</v>
      </c>
    </row>
    <row r="161" spans="1:7" s="5" customFormat="1" ht="12.75">
      <c r="A161" s="36" t="s">
        <v>127</v>
      </c>
      <c r="B161" s="26" t="s">
        <v>128</v>
      </c>
      <c r="C161" s="48">
        <f>C162</f>
        <v>0</v>
      </c>
      <c r="D161" s="48">
        <f>D162</f>
        <v>5881</v>
      </c>
      <c r="E161" s="48">
        <f>E162</f>
        <v>5881</v>
      </c>
      <c r="F161" s="48">
        <f>F162</f>
        <v>5881</v>
      </c>
      <c r="G161" s="48">
        <f>G162</f>
        <v>831.6999999999999</v>
      </c>
    </row>
    <row r="162" spans="1:7" s="5" customFormat="1" ht="12.75">
      <c r="A162" s="38" t="s">
        <v>129</v>
      </c>
      <c r="B162" s="27" t="s">
        <v>130</v>
      </c>
      <c r="C162" s="49"/>
      <c r="D162" s="49">
        <v>5881</v>
      </c>
      <c r="E162" s="49">
        <v>5881</v>
      </c>
      <c r="F162" s="49">
        <f>4706.7+1174.3</f>
        <v>5881</v>
      </c>
      <c r="G162" s="49">
        <f>784.68+47.02</f>
        <v>831.6999999999999</v>
      </c>
    </row>
    <row r="163" spans="1:7" s="5" customFormat="1" ht="12.75">
      <c r="A163" s="38" t="s">
        <v>131</v>
      </c>
      <c r="B163" s="27" t="s">
        <v>132</v>
      </c>
      <c r="C163" s="49"/>
      <c r="D163" s="49">
        <v>4389</v>
      </c>
      <c r="E163" s="49">
        <v>4389</v>
      </c>
      <c r="F163" s="49">
        <f>1543.3+2845.7</f>
        <v>4389</v>
      </c>
      <c r="G163" s="49">
        <f>226.92+312.98</f>
        <v>539.9</v>
      </c>
    </row>
    <row r="164" spans="1:7" s="5" customFormat="1" ht="25.5">
      <c r="A164" s="40" t="s">
        <v>133</v>
      </c>
      <c r="B164" s="94" t="s">
        <v>134</v>
      </c>
      <c r="C164" s="49"/>
      <c r="D164" s="49"/>
      <c r="E164" s="49"/>
      <c r="F164" s="49"/>
      <c r="G164" s="49"/>
    </row>
    <row r="165" spans="1:7" s="5" customFormat="1" ht="12.75">
      <c r="A165" s="42" t="s">
        <v>251</v>
      </c>
      <c r="B165" s="22" t="s">
        <v>135</v>
      </c>
      <c r="C165" s="48">
        <f>+C166</f>
        <v>0</v>
      </c>
      <c r="D165" s="48">
        <f>+D166</f>
        <v>0</v>
      </c>
      <c r="E165" s="48">
        <f>+E166</f>
        <v>0</v>
      </c>
      <c r="F165" s="48">
        <f>+F166</f>
        <v>0</v>
      </c>
      <c r="G165" s="48">
        <f>+G166</f>
        <v>0</v>
      </c>
    </row>
    <row r="166" spans="1:7" s="5" customFormat="1" ht="12.75">
      <c r="A166" s="41" t="s">
        <v>136</v>
      </c>
      <c r="B166" s="23" t="s">
        <v>137</v>
      </c>
      <c r="C166" s="51"/>
      <c r="D166" s="49"/>
      <c r="E166" s="49"/>
      <c r="F166" s="49"/>
      <c r="G166" s="49"/>
    </row>
    <row r="167" spans="1:7" s="5" customFormat="1" ht="11.25">
      <c r="A167" s="28"/>
      <c r="B167" s="29"/>
      <c r="C167" s="29"/>
      <c r="D167" s="29"/>
      <c r="E167" s="29"/>
      <c r="F167" s="30"/>
      <c r="G167" s="30"/>
    </row>
    <row r="168" spans="1:174" ht="14.25">
      <c r="A168" s="107" t="s">
        <v>224</v>
      </c>
      <c r="B168" s="107"/>
      <c r="C168" s="46"/>
      <c r="D168" s="83"/>
      <c r="E168" s="83"/>
      <c r="H168" s="77"/>
      <c r="I168" s="77"/>
      <c r="J168" s="77"/>
      <c r="K168" s="77"/>
      <c r="L168" s="77"/>
      <c r="M168" s="77"/>
      <c r="N168" s="77"/>
      <c r="O168" s="77"/>
      <c r="P168" s="77"/>
      <c r="Q168" s="77"/>
      <c r="R168" s="77"/>
      <c r="S168" s="77"/>
      <c r="T168" s="77"/>
      <c r="U168" s="77"/>
      <c r="V168" s="77"/>
      <c r="W168" s="77"/>
      <c r="X168" s="77"/>
      <c r="Y168" s="77"/>
      <c r="Z168" s="77"/>
      <c r="AA168" s="77"/>
      <c r="AB168" s="77"/>
      <c r="AC168" s="77"/>
      <c r="AD168" s="77"/>
      <c r="AE168" s="77"/>
      <c r="AF168" s="77"/>
      <c r="AG168" s="77"/>
      <c r="AH168" s="77"/>
      <c r="AI168" s="77"/>
      <c r="AJ168" s="77"/>
      <c r="AK168" s="77"/>
      <c r="AL168" s="77"/>
      <c r="AM168" s="77"/>
      <c r="AN168" s="77"/>
      <c r="AO168" s="77"/>
      <c r="AP168" s="77"/>
      <c r="AQ168" s="77"/>
      <c r="AR168" s="77"/>
      <c r="AS168" s="77"/>
      <c r="AT168" s="77"/>
      <c r="AU168" s="77"/>
      <c r="AV168" s="77"/>
      <c r="AW168" s="77"/>
      <c r="AX168" s="77"/>
      <c r="AY168" s="77"/>
      <c r="AZ168" s="77"/>
      <c r="BA168" s="77"/>
      <c r="BB168" s="77"/>
      <c r="BC168" s="77"/>
      <c r="BD168" s="77"/>
      <c r="BE168" s="77"/>
      <c r="BF168" s="77"/>
      <c r="BG168" s="77"/>
      <c r="BH168" s="77"/>
      <c r="BI168" s="77"/>
      <c r="BJ168" s="77"/>
      <c r="BK168" s="77"/>
      <c r="BL168" s="77"/>
      <c r="BM168" s="77"/>
      <c r="BN168" s="77"/>
      <c r="BO168" s="77"/>
      <c r="BP168" s="77"/>
      <c r="BQ168" s="77"/>
      <c r="BR168" s="82"/>
      <c r="BS168" s="82"/>
      <c r="BT168" s="82"/>
      <c r="BU168" s="77"/>
      <c r="BV168" s="77"/>
      <c r="BW168" s="77"/>
      <c r="BX168" s="77"/>
      <c r="BY168" s="77"/>
      <c r="BZ168" s="77"/>
      <c r="CA168" s="77"/>
      <c r="CB168" s="77"/>
      <c r="CC168" s="77"/>
      <c r="CD168" s="77"/>
      <c r="CE168" s="77"/>
      <c r="CF168" s="77"/>
      <c r="CG168" s="77"/>
      <c r="CH168" s="77"/>
      <c r="CI168" s="77"/>
      <c r="CJ168" s="77"/>
      <c r="CK168" s="77"/>
      <c r="CL168" s="82"/>
      <c r="CM168" s="77"/>
      <c r="CN168" s="77"/>
      <c r="CO168" s="77"/>
      <c r="CP168" s="77"/>
      <c r="CQ168" s="77"/>
      <c r="CR168" s="77"/>
      <c r="CS168" s="77"/>
      <c r="CT168" s="77"/>
      <c r="CU168" s="77"/>
      <c r="CV168" s="77"/>
      <c r="CW168" s="77"/>
      <c r="CX168" s="77"/>
      <c r="CY168" s="77"/>
      <c r="CZ168" s="77"/>
      <c r="DA168" s="77"/>
      <c r="DB168" s="77"/>
      <c r="DC168" s="77"/>
      <c r="DD168" s="77"/>
      <c r="DE168" s="77"/>
      <c r="DF168" s="77"/>
      <c r="DG168" s="77"/>
      <c r="DH168" s="77"/>
      <c r="DI168" s="77"/>
      <c r="DJ168" s="77"/>
      <c r="DK168" s="77"/>
      <c r="DL168" s="77"/>
      <c r="DM168" s="77"/>
      <c r="DN168" s="77"/>
      <c r="DO168" s="77"/>
      <c r="DP168" s="77"/>
      <c r="DQ168" s="77"/>
      <c r="DR168" s="77"/>
      <c r="DS168" s="77"/>
      <c r="DT168" s="77"/>
      <c r="DU168" s="77"/>
      <c r="DV168" s="77"/>
      <c r="DW168" s="77"/>
      <c r="DX168" s="77"/>
      <c r="DY168" s="77"/>
      <c r="DZ168" s="77"/>
      <c r="EA168" s="77"/>
      <c r="EB168" s="77"/>
      <c r="EC168" s="77"/>
      <c r="ED168" s="77"/>
      <c r="EE168" s="77"/>
      <c r="EF168" s="77"/>
      <c r="EG168" s="77"/>
      <c r="EH168" s="77"/>
      <c r="EI168" s="77"/>
      <c r="EJ168" s="77"/>
      <c r="EK168" s="77"/>
      <c r="EL168" s="77"/>
      <c r="EM168" s="77"/>
      <c r="EN168" s="77"/>
      <c r="EO168" s="77"/>
      <c r="EP168" s="77"/>
      <c r="EQ168" s="77"/>
      <c r="ER168" s="77"/>
      <c r="ES168" s="77"/>
      <c r="ET168" s="77"/>
      <c r="EU168" s="77"/>
      <c r="EV168" s="77"/>
      <c r="EW168" s="77"/>
      <c r="EX168" s="77"/>
      <c r="EY168" s="77"/>
      <c r="EZ168" s="77"/>
      <c r="FA168" s="77"/>
      <c r="FB168" s="77"/>
      <c r="FC168" s="77"/>
      <c r="FD168" s="77"/>
      <c r="FE168" s="77"/>
      <c r="FF168" s="77"/>
      <c r="FG168" s="77"/>
      <c r="FH168" s="77"/>
      <c r="FI168" s="77"/>
      <c r="FJ168" s="77"/>
      <c r="FK168" s="77"/>
      <c r="FL168" s="77"/>
      <c r="FM168" s="77"/>
      <c r="FN168" s="77"/>
      <c r="FO168" s="77"/>
      <c r="FP168" s="77"/>
      <c r="FQ168" s="77"/>
      <c r="FR168" s="77"/>
    </row>
    <row r="169" spans="1:174" ht="12.75">
      <c r="A169" s="14"/>
      <c r="B169" s="8"/>
      <c r="C169" s="8"/>
      <c r="D169" s="83"/>
      <c r="E169" s="83"/>
      <c r="H169" s="77"/>
      <c r="I169" s="77"/>
      <c r="J169" s="77"/>
      <c r="K169" s="77"/>
      <c r="L169" s="77"/>
      <c r="M169" s="77"/>
      <c r="N169" s="77"/>
      <c r="O169" s="77"/>
      <c r="P169" s="77"/>
      <c r="Q169" s="77"/>
      <c r="R169" s="77"/>
      <c r="S169" s="77"/>
      <c r="T169" s="77"/>
      <c r="U169" s="77"/>
      <c r="V169" s="77"/>
      <c r="W169" s="77"/>
      <c r="X169" s="77"/>
      <c r="Y169" s="77"/>
      <c r="Z169" s="77"/>
      <c r="AA169" s="77"/>
      <c r="AB169" s="77"/>
      <c r="AC169" s="77"/>
      <c r="AD169" s="77"/>
      <c r="AE169" s="77"/>
      <c r="AF169" s="77"/>
      <c r="AG169" s="77"/>
      <c r="AH169" s="77"/>
      <c r="AI169" s="77"/>
      <c r="AJ169" s="77"/>
      <c r="AK169" s="77"/>
      <c r="AL169" s="77"/>
      <c r="AM169" s="77"/>
      <c r="AN169" s="77"/>
      <c r="AO169" s="77"/>
      <c r="AP169" s="77"/>
      <c r="AQ169" s="77"/>
      <c r="AR169" s="77"/>
      <c r="AS169" s="77"/>
      <c r="AT169" s="77"/>
      <c r="AU169" s="77"/>
      <c r="AV169" s="77"/>
      <c r="AW169" s="77"/>
      <c r="AX169" s="77"/>
      <c r="AY169" s="77"/>
      <c r="AZ169" s="77"/>
      <c r="BA169" s="77"/>
      <c r="BB169" s="77"/>
      <c r="BC169" s="77"/>
      <c r="BD169" s="77"/>
      <c r="BE169" s="77"/>
      <c r="BF169" s="77"/>
      <c r="BG169" s="77"/>
      <c r="BH169" s="77"/>
      <c r="BI169" s="77"/>
      <c r="BJ169" s="77"/>
      <c r="BK169" s="77"/>
      <c r="BL169" s="77"/>
      <c r="BM169" s="77"/>
      <c r="BN169" s="77"/>
      <c r="BO169" s="77"/>
      <c r="BP169" s="77"/>
      <c r="BQ169" s="77"/>
      <c r="BR169" s="82"/>
      <c r="BS169" s="82"/>
      <c r="BT169" s="82"/>
      <c r="BU169" s="77"/>
      <c r="BV169" s="77"/>
      <c r="BW169" s="77"/>
      <c r="BX169" s="77"/>
      <c r="BY169" s="77"/>
      <c r="BZ169" s="77"/>
      <c r="CA169" s="77"/>
      <c r="CB169" s="77"/>
      <c r="CC169" s="77"/>
      <c r="CD169" s="77"/>
      <c r="CE169" s="77"/>
      <c r="CF169" s="77"/>
      <c r="CG169" s="77"/>
      <c r="CH169" s="77"/>
      <c r="CI169" s="77"/>
      <c r="CJ169" s="77"/>
      <c r="CK169" s="77"/>
      <c r="CL169" s="82"/>
      <c r="CM169" s="77"/>
      <c r="CN169" s="77"/>
      <c r="CO169" s="77"/>
      <c r="CP169" s="77"/>
      <c r="CQ169" s="77"/>
      <c r="CR169" s="77"/>
      <c r="CS169" s="77"/>
      <c r="CT169" s="77"/>
      <c r="CU169" s="77"/>
      <c r="CV169" s="77"/>
      <c r="CW169" s="77"/>
      <c r="CX169" s="77"/>
      <c r="CY169" s="77"/>
      <c r="CZ169" s="77"/>
      <c r="DA169" s="77"/>
      <c r="DB169" s="77"/>
      <c r="DC169" s="77"/>
      <c r="DD169" s="77"/>
      <c r="DE169" s="77"/>
      <c r="DF169" s="77"/>
      <c r="DG169" s="77"/>
      <c r="DH169" s="77"/>
      <c r="DI169" s="77"/>
      <c r="DJ169" s="77"/>
      <c r="DK169" s="77"/>
      <c r="DL169" s="77"/>
      <c r="DM169" s="77"/>
      <c r="DN169" s="77"/>
      <c r="DO169" s="77"/>
      <c r="DP169" s="77"/>
      <c r="DQ169" s="77"/>
      <c r="DR169" s="77"/>
      <c r="DS169" s="77"/>
      <c r="DT169" s="77"/>
      <c r="DU169" s="77"/>
      <c r="DV169" s="77"/>
      <c r="DW169" s="77"/>
      <c r="DX169" s="77"/>
      <c r="DY169" s="77"/>
      <c r="DZ169" s="77"/>
      <c r="EA169" s="77"/>
      <c r="EB169" s="77"/>
      <c r="EC169" s="77"/>
      <c r="ED169" s="77"/>
      <c r="EE169" s="77"/>
      <c r="EF169" s="77"/>
      <c r="EG169" s="77"/>
      <c r="EH169" s="77"/>
      <c r="EI169" s="77"/>
      <c r="EJ169" s="77"/>
      <c r="EK169" s="77"/>
      <c r="EL169" s="77"/>
      <c r="EM169" s="77"/>
      <c r="EN169" s="77"/>
      <c r="EO169" s="77"/>
      <c r="EP169" s="77"/>
      <c r="EQ169" s="77"/>
      <c r="ER169" s="77"/>
      <c r="ES169" s="77"/>
      <c r="ET169" s="77"/>
      <c r="EU169" s="77"/>
      <c r="EV169" s="77"/>
      <c r="EW169" s="77"/>
      <c r="EX169" s="77"/>
      <c r="EY169" s="77"/>
      <c r="EZ169" s="77"/>
      <c r="FA169" s="77"/>
      <c r="FB169" s="77"/>
      <c r="FC169" s="77"/>
      <c r="FD169" s="77"/>
      <c r="FE169" s="77"/>
      <c r="FF169" s="77"/>
      <c r="FG169" s="77"/>
      <c r="FH169" s="77"/>
      <c r="FI169" s="77"/>
      <c r="FJ169" s="77"/>
      <c r="FK169" s="77"/>
      <c r="FL169" s="77"/>
      <c r="FM169" s="77"/>
      <c r="FN169" s="77"/>
      <c r="FO169" s="77"/>
      <c r="FP169" s="77"/>
      <c r="FQ169" s="77"/>
      <c r="FR169" s="77"/>
    </row>
    <row r="170" spans="1:174" s="20" customFormat="1" ht="14.25">
      <c r="A170" s="19"/>
      <c r="B170" s="20" t="s">
        <v>225</v>
      </c>
      <c r="D170" s="91" t="s">
        <v>382</v>
      </c>
      <c r="E170" s="91"/>
      <c r="H170" s="84"/>
      <c r="I170" s="84"/>
      <c r="J170" s="84"/>
      <c r="K170" s="84"/>
      <c r="L170" s="84"/>
      <c r="M170" s="84"/>
      <c r="N170" s="84"/>
      <c r="O170" s="84"/>
      <c r="P170" s="84"/>
      <c r="Q170" s="84"/>
      <c r="R170" s="84"/>
      <c r="S170" s="84"/>
      <c r="T170" s="84"/>
      <c r="U170" s="84"/>
      <c r="V170" s="84"/>
      <c r="W170" s="84"/>
      <c r="X170" s="84"/>
      <c r="Y170" s="84"/>
      <c r="Z170" s="84"/>
      <c r="AA170" s="84"/>
      <c r="AB170" s="84"/>
      <c r="AC170" s="84"/>
      <c r="AD170" s="84"/>
      <c r="AE170" s="84"/>
      <c r="AF170" s="84"/>
      <c r="AG170" s="84"/>
      <c r="AH170" s="84"/>
      <c r="AI170" s="84"/>
      <c r="AJ170" s="84"/>
      <c r="AK170" s="84"/>
      <c r="AL170" s="84"/>
      <c r="AM170" s="84"/>
      <c r="AN170" s="84"/>
      <c r="AO170" s="84"/>
      <c r="AP170" s="84"/>
      <c r="AQ170" s="84"/>
      <c r="AR170" s="84"/>
      <c r="AS170" s="84"/>
      <c r="AT170" s="84"/>
      <c r="AU170" s="84"/>
      <c r="AV170" s="84"/>
      <c r="AW170" s="84"/>
      <c r="AX170" s="84"/>
      <c r="AY170" s="84"/>
      <c r="AZ170" s="84"/>
      <c r="BA170" s="84"/>
      <c r="BB170" s="84"/>
      <c r="BC170" s="84"/>
      <c r="BD170" s="84"/>
      <c r="BE170" s="84"/>
      <c r="BF170" s="84"/>
      <c r="BG170" s="84"/>
      <c r="BH170" s="84"/>
      <c r="BI170" s="84"/>
      <c r="BJ170" s="84"/>
      <c r="BK170" s="84"/>
      <c r="BL170" s="84"/>
      <c r="BM170" s="84"/>
      <c r="BN170" s="84"/>
      <c r="BO170" s="84"/>
      <c r="BP170" s="84"/>
      <c r="BQ170" s="84"/>
      <c r="BR170" s="85"/>
      <c r="BS170" s="85"/>
      <c r="BT170" s="85"/>
      <c r="BU170" s="84"/>
      <c r="BV170" s="84"/>
      <c r="BW170" s="84"/>
      <c r="BX170" s="84"/>
      <c r="BY170" s="84"/>
      <c r="BZ170" s="84"/>
      <c r="CA170" s="84"/>
      <c r="CB170" s="84"/>
      <c r="CC170" s="84"/>
      <c r="CD170" s="84"/>
      <c r="CE170" s="84"/>
      <c r="CF170" s="84"/>
      <c r="CG170" s="84"/>
      <c r="CH170" s="84"/>
      <c r="CI170" s="84"/>
      <c r="CJ170" s="84"/>
      <c r="CK170" s="84"/>
      <c r="CL170" s="85"/>
      <c r="CM170" s="84"/>
      <c r="CN170" s="84"/>
      <c r="CO170" s="84"/>
      <c r="CP170" s="84"/>
      <c r="CQ170" s="84"/>
      <c r="CR170" s="84"/>
      <c r="CS170" s="84"/>
      <c r="CT170" s="84"/>
      <c r="CU170" s="84"/>
      <c r="CV170" s="84"/>
      <c r="CW170" s="84"/>
      <c r="CX170" s="84"/>
      <c r="CY170" s="84"/>
      <c r="CZ170" s="84"/>
      <c r="DA170" s="84"/>
      <c r="DB170" s="84"/>
      <c r="DC170" s="84"/>
      <c r="DD170" s="84"/>
      <c r="DE170" s="84"/>
      <c r="DF170" s="84"/>
      <c r="DG170" s="84"/>
      <c r="DH170" s="84"/>
      <c r="DI170" s="84"/>
      <c r="DJ170" s="84"/>
      <c r="DK170" s="84"/>
      <c r="DL170" s="84"/>
      <c r="DM170" s="84"/>
      <c r="DN170" s="84"/>
      <c r="DO170" s="84"/>
      <c r="DP170" s="84"/>
      <c r="DQ170" s="84"/>
      <c r="DR170" s="84"/>
      <c r="DS170" s="84"/>
      <c r="DT170" s="84"/>
      <c r="DU170" s="84"/>
      <c r="DV170" s="84"/>
      <c r="DW170" s="84"/>
      <c r="DX170" s="84"/>
      <c r="DY170" s="84"/>
      <c r="DZ170" s="84"/>
      <c r="EA170" s="84"/>
      <c r="EB170" s="84"/>
      <c r="EC170" s="84"/>
      <c r="ED170" s="84"/>
      <c r="EE170" s="84"/>
      <c r="EF170" s="84"/>
      <c r="EG170" s="84"/>
      <c r="EH170" s="84"/>
      <c r="EI170" s="84"/>
      <c r="EJ170" s="84"/>
      <c r="EK170" s="84"/>
      <c r="EL170" s="84"/>
      <c r="EM170" s="84"/>
      <c r="EN170" s="84"/>
      <c r="EO170" s="84"/>
      <c r="EP170" s="84"/>
      <c r="EQ170" s="84"/>
      <c r="ER170" s="84"/>
      <c r="ES170" s="84"/>
      <c r="ET170" s="84"/>
      <c r="EU170" s="84"/>
      <c r="EV170" s="84"/>
      <c r="EW170" s="84"/>
      <c r="EX170" s="84"/>
      <c r="EY170" s="84"/>
      <c r="EZ170" s="84"/>
      <c r="FA170" s="84"/>
      <c r="FB170" s="84"/>
      <c r="FC170" s="84"/>
      <c r="FD170" s="84"/>
      <c r="FE170" s="84"/>
      <c r="FF170" s="84"/>
      <c r="FG170" s="84"/>
      <c r="FH170" s="84"/>
      <c r="FI170" s="84"/>
      <c r="FJ170" s="84"/>
      <c r="FK170" s="84"/>
      <c r="FL170" s="84"/>
      <c r="FM170" s="84"/>
      <c r="FN170" s="84"/>
      <c r="FO170" s="84"/>
      <c r="FP170" s="84"/>
      <c r="FQ170" s="84"/>
      <c r="FR170" s="84"/>
    </row>
    <row r="171" spans="1:7" s="5" customFormat="1" ht="11.25">
      <c r="A171" s="28"/>
      <c r="B171" s="29"/>
      <c r="C171" s="29"/>
      <c r="D171" s="29"/>
      <c r="E171" s="29"/>
      <c r="F171" s="30"/>
      <c r="G171" s="30"/>
    </row>
    <row r="172" spans="1:7" s="5" customFormat="1" ht="15" customHeight="1">
      <c r="A172" s="28"/>
      <c r="B172" s="29" t="s">
        <v>380</v>
      </c>
      <c r="C172" s="29"/>
      <c r="D172" s="29" t="s">
        <v>381</v>
      </c>
      <c r="E172" s="29"/>
      <c r="F172" s="67" t="s">
        <v>260</v>
      </c>
      <c r="G172" s="30"/>
    </row>
    <row r="173" spans="1:7" s="5" customFormat="1" ht="15.75" customHeight="1">
      <c r="A173" s="28"/>
      <c r="B173" s="29"/>
      <c r="C173" s="29"/>
      <c r="D173" s="29"/>
      <c r="E173" s="29"/>
      <c r="F173" s="67" t="s">
        <v>261</v>
      </c>
      <c r="G173" s="30" t="s">
        <v>379</v>
      </c>
    </row>
    <row r="174" spans="1:7" s="5" customFormat="1" ht="12.75">
      <c r="A174" s="28"/>
      <c r="B174" s="29"/>
      <c r="C174" s="29"/>
      <c r="D174" s="29"/>
      <c r="E174" s="29"/>
      <c r="F174" s="67" t="s">
        <v>262</v>
      </c>
      <c r="G174" s="30">
        <v>372756689</v>
      </c>
    </row>
    <row r="175" spans="1:7" s="5" customFormat="1" ht="11.25">
      <c r="A175" s="28"/>
      <c r="B175" s="29"/>
      <c r="C175" s="29"/>
      <c r="D175" s="29"/>
      <c r="E175" s="29"/>
      <c r="F175" s="30"/>
      <c r="G175" s="30"/>
    </row>
    <row r="176" spans="1:7" s="5" customFormat="1" ht="14.25">
      <c r="A176" s="28"/>
      <c r="C176" s="131"/>
      <c r="D176" s="131"/>
      <c r="E176" s="131"/>
      <c r="F176" s="131"/>
      <c r="G176" s="131"/>
    </row>
    <row r="177" spans="1:135" s="7" customFormat="1" ht="12.75">
      <c r="A177" s="132"/>
      <c r="C177" s="133"/>
      <c r="D177" s="133"/>
      <c r="E177" s="133"/>
      <c r="F177" s="133"/>
      <c r="G177" s="133"/>
      <c r="H177" s="16"/>
      <c r="I177" s="16"/>
      <c r="J177" s="16"/>
      <c r="K177" s="16"/>
      <c r="L177" s="16"/>
      <c r="M177" s="16"/>
      <c r="N177" s="16"/>
      <c r="O177" s="16"/>
      <c r="P177" s="16"/>
      <c r="Q177" s="16"/>
      <c r="R177" s="16"/>
      <c r="S177" s="16"/>
      <c r="T177" s="16"/>
      <c r="U177" s="16"/>
      <c r="V177" s="16"/>
      <c r="W177" s="16"/>
      <c r="X177" s="16"/>
      <c r="Y177" s="16"/>
      <c r="Z177" s="16"/>
      <c r="AA177" s="16"/>
      <c r="AB177" s="16"/>
      <c r="AC177" s="16"/>
      <c r="AD177" s="16"/>
      <c r="AE177" s="6"/>
      <c r="AF177" s="6"/>
      <c r="AG177" s="6"/>
      <c r="AH177" s="16"/>
      <c r="AI177" s="16"/>
      <c r="AJ177" s="16"/>
      <c r="AK177" s="16"/>
      <c r="AL177" s="16"/>
      <c r="AM177" s="16"/>
      <c r="AN177" s="16"/>
      <c r="AO177" s="16"/>
      <c r="AP177" s="16"/>
      <c r="AQ177" s="16"/>
      <c r="AR177" s="16"/>
      <c r="AS177" s="16"/>
      <c r="AT177" s="16"/>
      <c r="AU177" s="16"/>
      <c r="AV177" s="16"/>
      <c r="AW177" s="16"/>
      <c r="AX177" s="16"/>
      <c r="AY177" s="6"/>
      <c r="AZ177" s="16"/>
      <c r="BA177" s="16"/>
      <c r="BB177" s="16"/>
      <c r="BC177" s="16"/>
      <c r="BD177" s="16"/>
      <c r="BE177" s="16"/>
      <c r="BF177" s="16"/>
      <c r="BG177" s="16"/>
      <c r="BH177" s="16"/>
      <c r="BI177" s="16"/>
      <c r="BJ177" s="16"/>
      <c r="BK177" s="16"/>
      <c r="BL177" s="16"/>
      <c r="BM177" s="16"/>
      <c r="BN177" s="16"/>
      <c r="BO177" s="16"/>
      <c r="BP177" s="16"/>
      <c r="BQ177" s="16"/>
      <c r="BR177" s="16"/>
      <c r="BS177" s="16"/>
      <c r="BT177" s="16"/>
      <c r="BU177" s="16"/>
      <c r="BV177" s="16"/>
      <c r="BW177" s="16"/>
      <c r="BX177" s="16"/>
      <c r="BY177" s="16"/>
      <c r="BZ177" s="16"/>
      <c r="CA177" s="16"/>
      <c r="CB177" s="16"/>
      <c r="CC177" s="16"/>
      <c r="CD177" s="16"/>
      <c r="CE177" s="16"/>
      <c r="CF177" s="16"/>
      <c r="CG177" s="16"/>
      <c r="CH177" s="16"/>
      <c r="CI177" s="16"/>
      <c r="CJ177" s="16"/>
      <c r="CK177" s="16"/>
      <c r="CL177" s="16"/>
      <c r="CM177" s="16"/>
      <c r="CN177" s="16"/>
      <c r="CO177" s="16"/>
      <c r="CP177" s="16"/>
      <c r="CQ177" s="16"/>
      <c r="CR177" s="16"/>
      <c r="CS177" s="16"/>
      <c r="CT177" s="16"/>
      <c r="CU177" s="16"/>
      <c r="CV177" s="16"/>
      <c r="CW177" s="16"/>
      <c r="CX177" s="16"/>
      <c r="CY177" s="16"/>
      <c r="CZ177" s="16"/>
      <c r="DA177" s="16"/>
      <c r="DB177" s="16"/>
      <c r="DC177" s="16"/>
      <c r="DD177" s="16"/>
      <c r="DE177" s="16"/>
      <c r="DF177" s="16"/>
      <c r="DG177" s="16"/>
      <c r="DH177" s="16"/>
      <c r="DI177" s="16"/>
      <c r="DJ177" s="16"/>
      <c r="DK177" s="16"/>
      <c r="DL177" s="16"/>
      <c r="DM177" s="16"/>
      <c r="DN177" s="16"/>
      <c r="DO177" s="16"/>
      <c r="DP177" s="16"/>
      <c r="DQ177" s="16"/>
      <c r="DR177" s="16"/>
      <c r="DS177" s="16"/>
      <c r="DT177" s="16"/>
      <c r="DU177" s="16"/>
      <c r="DV177" s="16"/>
      <c r="DW177" s="16"/>
      <c r="DX177" s="16"/>
      <c r="DY177" s="16"/>
      <c r="DZ177" s="16"/>
      <c r="EA177" s="16"/>
      <c r="EB177" s="16"/>
      <c r="EC177" s="16"/>
      <c r="ED177" s="16"/>
      <c r="EE177" s="16"/>
    </row>
    <row r="178" spans="1:135" s="7" customFormat="1" ht="12.75">
      <c r="A178" s="132"/>
      <c r="C178" s="133"/>
      <c r="D178" s="133"/>
      <c r="E178" s="133"/>
      <c r="F178" s="133"/>
      <c r="G178" s="133"/>
      <c r="H178" s="16"/>
      <c r="I178" s="16"/>
      <c r="J178" s="16"/>
      <c r="K178" s="16"/>
      <c r="L178" s="16"/>
      <c r="M178" s="16"/>
      <c r="N178" s="16"/>
      <c r="O178" s="16"/>
      <c r="P178" s="16"/>
      <c r="Q178" s="16"/>
      <c r="R178" s="16"/>
      <c r="S178" s="16"/>
      <c r="T178" s="16"/>
      <c r="U178" s="16"/>
      <c r="V178" s="16"/>
      <c r="W178" s="16"/>
      <c r="X178" s="16"/>
      <c r="Y178" s="16"/>
      <c r="Z178" s="16"/>
      <c r="AA178" s="16"/>
      <c r="AB178" s="16"/>
      <c r="AC178" s="16"/>
      <c r="AD178" s="16"/>
      <c r="AE178" s="6"/>
      <c r="AF178" s="6"/>
      <c r="AG178" s="6"/>
      <c r="AH178" s="16"/>
      <c r="AI178" s="16"/>
      <c r="AJ178" s="16"/>
      <c r="AK178" s="16"/>
      <c r="AL178" s="16"/>
      <c r="AM178" s="16"/>
      <c r="AN178" s="16"/>
      <c r="AO178" s="16"/>
      <c r="AP178" s="16"/>
      <c r="AQ178" s="16"/>
      <c r="AR178" s="16"/>
      <c r="AS178" s="16"/>
      <c r="AT178" s="16"/>
      <c r="AU178" s="16"/>
      <c r="AV178" s="16"/>
      <c r="AW178" s="16"/>
      <c r="AX178" s="16"/>
      <c r="AY178" s="6"/>
      <c r="AZ178" s="16"/>
      <c r="BA178" s="16"/>
      <c r="BB178" s="16"/>
      <c r="BC178" s="16"/>
      <c r="BD178" s="16"/>
      <c r="BE178" s="16"/>
      <c r="BF178" s="16"/>
      <c r="BG178" s="16"/>
      <c r="BH178" s="16"/>
      <c r="BI178" s="16"/>
      <c r="BJ178" s="16"/>
      <c r="BK178" s="16"/>
      <c r="BL178" s="16"/>
      <c r="BM178" s="16"/>
      <c r="BN178" s="16"/>
      <c r="BO178" s="16"/>
      <c r="BP178" s="16"/>
      <c r="BQ178" s="16"/>
      <c r="BR178" s="16"/>
      <c r="BS178" s="16"/>
      <c r="BT178" s="16"/>
      <c r="BU178" s="16"/>
      <c r="BV178" s="16"/>
      <c r="BW178" s="16"/>
      <c r="BX178" s="16"/>
      <c r="BY178" s="16"/>
      <c r="BZ178" s="16"/>
      <c r="CA178" s="16"/>
      <c r="CB178" s="16"/>
      <c r="CC178" s="16"/>
      <c r="CD178" s="16"/>
      <c r="CE178" s="16"/>
      <c r="CF178" s="16"/>
      <c r="CG178" s="16"/>
      <c r="CH178" s="16"/>
      <c r="CI178" s="16"/>
      <c r="CJ178" s="16"/>
      <c r="CK178" s="16"/>
      <c r="CL178" s="16"/>
      <c r="CM178" s="16"/>
      <c r="CN178" s="16"/>
      <c r="CO178" s="16"/>
      <c r="CP178" s="16"/>
      <c r="CQ178" s="16"/>
      <c r="CR178" s="16"/>
      <c r="CS178" s="16"/>
      <c r="CT178" s="16"/>
      <c r="CU178" s="16"/>
      <c r="CV178" s="16"/>
      <c r="CW178" s="16"/>
      <c r="CX178" s="16"/>
      <c r="CY178" s="16"/>
      <c r="CZ178" s="16"/>
      <c r="DA178" s="16"/>
      <c r="DB178" s="16"/>
      <c r="DC178" s="16"/>
      <c r="DD178" s="16"/>
      <c r="DE178" s="16"/>
      <c r="DF178" s="16"/>
      <c r="DG178" s="16"/>
      <c r="DH178" s="16"/>
      <c r="DI178" s="16"/>
      <c r="DJ178" s="16"/>
      <c r="DK178" s="16"/>
      <c r="DL178" s="16"/>
      <c r="DM178" s="16"/>
      <c r="DN178" s="16"/>
      <c r="DO178" s="16"/>
      <c r="DP178" s="16"/>
      <c r="DQ178" s="16"/>
      <c r="DR178" s="16"/>
      <c r="DS178" s="16"/>
      <c r="DT178" s="16"/>
      <c r="DU178" s="16"/>
      <c r="DV178" s="16"/>
      <c r="DW178" s="16"/>
      <c r="DX178" s="16"/>
      <c r="DY178" s="16"/>
      <c r="DZ178" s="16"/>
      <c r="EA178" s="16"/>
      <c r="EB178" s="16"/>
      <c r="EC178" s="16"/>
      <c r="ED178" s="16"/>
      <c r="EE178" s="16"/>
    </row>
    <row r="179" spans="1:135" s="7" customFormat="1" ht="12.75">
      <c r="A179" s="132"/>
      <c r="C179" s="133"/>
      <c r="D179" s="133"/>
      <c r="E179" s="133"/>
      <c r="F179" s="133"/>
      <c r="G179" s="133"/>
      <c r="H179" s="16"/>
      <c r="I179" s="16"/>
      <c r="J179" s="16"/>
      <c r="K179" s="16"/>
      <c r="L179" s="16"/>
      <c r="M179" s="16"/>
      <c r="N179" s="16"/>
      <c r="O179" s="16"/>
      <c r="P179" s="16"/>
      <c r="Q179" s="16"/>
      <c r="R179" s="16"/>
      <c r="S179" s="16"/>
      <c r="T179" s="16"/>
      <c r="U179" s="16"/>
      <c r="V179" s="16"/>
      <c r="W179" s="16"/>
      <c r="X179" s="16"/>
      <c r="Y179" s="16"/>
      <c r="Z179" s="16"/>
      <c r="AA179" s="16"/>
      <c r="AB179" s="16"/>
      <c r="AC179" s="16"/>
      <c r="AD179" s="16"/>
      <c r="AE179" s="6"/>
      <c r="AF179" s="6"/>
      <c r="AG179" s="6"/>
      <c r="AH179" s="16"/>
      <c r="AI179" s="16"/>
      <c r="AJ179" s="16"/>
      <c r="AK179" s="16"/>
      <c r="AL179" s="16"/>
      <c r="AM179" s="16"/>
      <c r="AN179" s="16"/>
      <c r="AO179" s="16"/>
      <c r="AP179" s="16"/>
      <c r="AQ179" s="16"/>
      <c r="AR179" s="16"/>
      <c r="AS179" s="16"/>
      <c r="AT179" s="16"/>
      <c r="AU179" s="16"/>
      <c r="AV179" s="16"/>
      <c r="AW179" s="16"/>
      <c r="AX179" s="16"/>
      <c r="AY179" s="6"/>
      <c r="AZ179" s="16"/>
      <c r="BA179" s="16"/>
      <c r="BB179" s="16"/>
      <c r="BC179" s="16"/>
      <c r="BD179" s="16"/>
      <c r="BE179" s="16"/>
      <c r="BF179" s="16"/>
      <c r="BG179" s="16"/>
      <c r="BH179" s="16"/>
      <c r="BI179" s="16"/>
      <c r="BJ179" s="16"/>
      <c r="BK179" s="16"/>
      <c r="BL179" s="16"/>
      <c r="BM179" s="16"/>
      <c r="BN179" s="16"/>
      <c r="BO179" s="16"/>
      <c r="BP179" s="16"/>
      <c r="BQ179" s="16"/>
      <c r="BR179" s="16"/>
      <c r="BS179" s="16"/>
      <c r="BT179" s="16"/>
      <c r="BU179" s="16"/>
      <c r="BV179" s="16"/>
      <c r="BW179" s="16"/>
      <c r="BX179" s="16"/>
      <c r="BY179" s="16"/>
      <c r="BZ179" s="16"/>
      <c r="CA179" s="16"/>
      <c r="CB179" s="16"/>
      <c r="CC179" s="16"/>
      <c r="CD179" s="16"/>
      <c r="CE179" s="16"/>
      <c r="CF179" s="16"/>
      <c r="CG179" s="16"/>
      <c r="CH179" s="16"/>
      <c r="CI179" s="16"/>
      <c r="CJ179" s="16"/>
      <c r="CK179" s="16"/>
      <c r="CL179" s="16"/>
      <c r="CM179" s="16"/>
      <c r="CN179" s="16"/>
      <c r="CO179" s="16"/>
      <c r="CP179" s="16"/>
      <c r="CQ179" s="16"/>
      <c r="CR179" s="16"/>
      <c r="CS179" s="16"/>
      <c r="CT179" s="16"/>
      <c r="CU179" s="16"/>
      <c r="CV179" s="16"/>
      <c r="CW179" s="16"/>
      <c r="CX179" s="16"/>
      <c r="CY179" s="16"/>
      <c r="CZ179" s="16"/>
      <c r="DA179" s="16"/>
      <c r="DB179" s="16"/>
      <c r="DC179" s="16"/>
      <c r="DD179" s="16"/>
      <c r="DE179" s="16"/>
      <c r="DF179" s="16"/>
      <c r="DG179" s="16"/>
      <c r="DH179" s="16"/>
      <c r="DI179" s="16"/>
      <c r="DJ179" s="16"/>
      <c r="DK179" s="16"/>
      <c r="DL179" s="16"/>
      <c r="DM179" s="16"/>
      <c r="DN179" s="16"/>
      <c r="DO179" s="16"/>
      <c r="DP179" s="16"/>
      <c r="DQ179" s="16"/>
      <c r="DR179" s="16"/>
      <c r="DS179" s="16"/>
      <c r="DT179" s="16"/>
      <c r="DU179" s="16"/>
      <c r="DV179" s="16"/>
      <c r="DW179" s="16"/>
      <c r="DX179" s="16"/>
      <c r="DY179" s="16"/>
      <c r="DZ179" s="16"/>
      <c r="EA179" s="16"/>
      <c r="EB179" s="16"/>
      <c r="EC179" s="16"/>
      <c r="ED179" s="16"/>
      <c r="EE179" s="16"/>
    </row>
    <row r="180" spans="1:135" s="7" customFormat="1" ht="12.75">
      <c r="A180" s="132"/>
      <c r="C180" s="134"/>
      <c r="D180" s="134"/>
      <c r="E180" s="134"/>
      <c r="F180" s="134"/>
      <c r="G180" s="134"/>
      <c r="H180" s="16"/>
      <c r="I180" s="16"/>
      <c r="J180" s="16"/>
      <c r="K180" s="16"/>
      <c r="L180" s="16"/>
      <c r="M180" s="16"/>
      <c r="N180" s="16"/>
      <c r="O180" s="16"/>
      <c r="P180" s="16"/>
      <c r="Q180" s="16"/>
      <c r="R180" s="16"/>
      <c r="S180" s="16"/>
      <c r="T180" s="16"/>
      <c r="U180" s="16"/>
      <c r="V180" s="16"/>
      <c r="W180" s="16"/>
      <c r="X180" s="16"/>
      <c r="Y180" s="16"/>
      <c r="Z180" s="16"/>
      <c r="AA180" s="16"/>
      <c r="AB180" s="16"/>
      <c r="AC180" s="16"/>
      <c r="AD180" s="16"/>
      <c r="AE180" s="6"/>
      <c r="AF180" s="6"/>
      <c r="AG180" s="6"/>
      <c r="AH180" s="16"/>
      <c r="AI180" s="16"/>
      <c r="AJ180" s="16"/>
      <c r="AK180" s="16"/>
      <c r="AL180" s="16"/>
      <c r="AM180" s="16"/>
      <c r="AN180" s="16"/>
      <c r="AO180" s="16"/>
      <c r="AP180" s="16"/>
      <c r="AQ180" s="16"/>
      <c r="AR180" s="16"/>
      <c r="AS180" s="16"/>
      <c r="AT180" s="16"/>
      <c r="AU180" s="16"/>
      <c r="AV180" s="16"/>
      <c r="AW180" s="16"/>
      <c r="AX180" s="16"/>
      <c r="AY180" s="6"/>
      <c r="AZ180" s="16"/>
      <c r="BA180" s="16"/>
      <c r="BB180" s="16"/>
      <c r="BC180" s="16"/>
      <c r="BD180" s="16"/>
      <c r="BE180" s="16"/>
      <c r="BF180" s="16"/>
      <c r="BG180" s="16"/>
      <c r="BH180" s="16"/>
      <c r="BI180" s="16"/>
      <c r="BJ180" s="16"/>
      <c r="BK180" s="16"/>
      <c r="BL180" s="16"/>
      <c r="BM180" s="16"/>
      <c r="BN180" s="16"/>
      <c r="BO180" s="16"/>
      <c r="BP180" s="16"/>
      <c r="BQ180" s="16"/>
      <c r="BR180" s="16"/>
      <c r="BS180" s="16"/>
      <c r="BT180" s="16"/>
      <c r="BU180" s="16"/>
      <c r="BV180" s="16"/>
      <c r="BW180" s="16"/>
      <c r="BX180" s="16"/>
      <c r="BY180" s="16"/>
      <c r="BZ180" s="16"/>
      <c r="CA180" s="16"/>
      <c r="CB180" s="16"/>
      <c r="CC180" s="16"/>
      <c r="CD180" s="16"/>
      <c r="CE180" s="16"/>
      <c r="CF180" s="16"/>
      <c r="CG180" s="16"/>
      <c r="CH180" s="16"/>
      <c r="CI180" s="16"/>
      <c r="CJ180" s="16"/>
      <c r="CK180" s="16"/>
      <c r="CL180" s="16"/>
      <c r="CM180" s="16"/>
      <c r="CN180" s="16"/>
      <c r="CO180" s="16"/>
      <c r="CP180" s="16"/>
      <c r="CQ180" s="16"/>
      <c r="CR180" s="16"/>
      <c r="CS180" s="16"/>
      <c r="CT180" s="16"/>
      <c r="CU180" s="16"/>
      <c r="CV180" s="16"/>
      <c r="CW180" s="16"/>
      <c r="CX180" s="16"/>
      <c r="CY180" s="16"/>
      <c r="CZ180" s="16"/>
      <c r="DA180" s="16"/>
      <c r="DB180" s="16"/>
      <c r="DC180" s="16"/>
      <c r="DD180" s="16"/>
      <c r="DE180" s="16"/>
      <c r="DF180" s="16"/>
      <c r="DG180" s="16"/>
      <c r="DH180" s="16"/>
      <c r="DI180" s="16"/>
      <c r="DJ180" s="16"/>
      <c r="DK180" s="16"/>
      <c r="DL180" s="16"/>
      <c r="DM180" s="16"/>
      <c r="DN180" s="16"/>
      <c r="DO180" s="16"/>
      <c r="DP180" s="16"/>
      <c r="DQ180" s="16"/>
      <c r="DR180" s="16"/>
      <c r="DS180" s="16"/>
      <c r="DT180" s="16"/>
      <c r="DU180" s="16"/>
      <c r="DV180" s="16"/>
      <c r="DW180" s="16"/>
      <c r="DX180" s="16"/>
      <c r="DY180" s="16"/>
      <c r="DZ180" s="16"/>
      <c r="EA180" s="16"/>
      <c r="EB180" s="16"/>
      <c r="EC180" s="16"/>
      <c r="ED180" s="16"/>
      <c r="EE180" s="16"/>
    </row>
    <row r="181" spans="1:135" ht="12.75">
      <c r="A181" s="14"/>
      <c r="B181" s="8"/>
      <c r="C181" s="8"/>
      <c r="H181" s="77"/>
      <c r="I181" s="77"/>
      <c r="J181" s="77"/>
      <c r="K181" s="77"/>
      <c r="L181" s="77"/>
      <c r="M181" s="77"/>
      <c r="N181" s="77"/>
      <c r="O181" s="77"/>
      <c r="P181" s="77"/>
      <c r="Q181" s="77"/>
      <c r="R181" s="77"/>
      <c r="S181" s="77"/>
      <c r="T181" s="77"/>
      <c r="U181" s="77"/>
      <c r="V181" s="77"/>
      <c r="W181" s="77"/>
      <c r="X181" s="77"/>
      <c r="Y181" s="77"/>
      <c r="Z181" s="77"/>
      <c r="AA181" s="77"/>
      <c r="AB181" s="77"/>
      <c r="AC181" s="77"/>
      <c r="AD181" s="77"/>
      <c r="AE181" s="82"/>
      <c r="AF181" s="82"/>
      <c r="AG181" s="82"/>
      <c r="AH181" s="77"/>
      <c r="AI181" s="77"/>
      <c r="AJ181" s="77"/>
      <c r="AK181" s="77"/>
      <c r="AL181" s="77"/>
      <c r="AM181" s="77"/>
      <c r="AN181" s="77"/>
      <c r="AO181" s="77"/>
      <c r="AP181" s="77"/>
      <c r="AQ181" s="77"/>
      <c r="AR181" s="77"/>
      <c r="AS181" s="77"/>
      <c r="AT181" s="77"/>
      <c r="AU181" s="77"/>
      <c r="AV181" s="77"/>
      <c r="AW181" s="77"/>
      <c r="AX181" s="77"/>
      <c r="AY181" s="82"/>
      <c r="AZ181" s="77"/>
      <c r="BA181" s="77"/>
      <c r="BB181" s="77"/>
      <c r="BC181" s="77"/>
      <c r="BD181" s="77"/>
      <c r="BE181" s="77"/>
      <c r="BF181" s="77"/>
      <c r="BG181" s="77"/>
      <c r="BH181" s="77"/>
      <c r="BI181" s="77"/>
      <c r="BJ181" s="77"/>
      <c r="BK181" s="77"/>
      <c r="BL181" s="77"/>
      <c r="BM181" s="77"/>
      <c r="BN181" s="77"/>
      <c r="BO181" s="77"/>
      <c r="BP181" s="77"/>
      <c r="BQ181" s="77"/>
      <c r="BR181" s="77"/>
      <c r="BS181" s="77"/>
      <c r="BT181" s="77"/>
      <c r="BU181" s="77"/>
      <c r="BV181" s="77"/>
      <c r="BW181" s="77"/>
      <c r="BX181" s="77"/>
      <c r="BY181" s="77"/>
      <c r="BZ181" s="77"/>
      <c r="CA181" s="77"/>
      <c r="CB181" s="77"/>
      <c r="CC181" s="77"/>
      <c r="CD181" s="77"/>
      <c r="CE181" s="77"/>
      <c r="CF181" s="77"/>
      <c r="CG181" s="77"/>
      <c r="CH181" s="77"/>
      <c r="CI181" s="77"/>
      <c r="CJ181" s="77"/>
      <c r="CK181" s="77"/>
      <c r="CL181" s="77"/>
      <c r="CM181" s="77"/>
      <c r="CN181" s="77"/>
      <c r="CO181" s="77"/>
      <c r="CP181" s="77"/>
      <c r="CQ181" s="77"/>
      <c r="CR181" s="77"/>
      <c r="CS181" s="77"/>
      <c r="CT181" s="77"/>
      <c r="CU181" s="77"/>
      <c r="CV181" s="77"/>
      <c r="CW181" s="77"/>
      <c r="CX181" s="77"/>
      <c r="CY181" s="77"/>
      <c r="CZ181" s="77"/>
      <c r="DA181" s="77"/>
      <c r="DB181" s="77"/>
      <c r="DC181" s="77"/>
      <c r="DD181" s="77"/>
      <c r="DE181" s="77"/>
      <c r="DF181" s="77"/>
      <c r="DG181" s="77"/>
      <c r="DH181" s="77"/>
      <c r="DI181" s="77"/>
      <c r="DJ181" s="77"/>
      <c r="DK181" s="77"/>
      <c r="DL181" s="77"/>
      <c r="DM181" s="77"/>
      <c r="DN181" s="77"/>
      <c r="DO181" s="77"/>
      <c r="DP181" s="77"/>
      <c r="DQ181" s="77"/>
      <c r="DR181" s="77"/>
      <c r="DS181" s="77"/>
      <c r="DT181" s="77"/>
      <c r="DU181" s="77"/>
      <c r="DV181" s="77"/>
      <c r="DW181" s="77"/>
      <c r="DX181" s="77"/>
      <c r="DY181" s="77"/>
      <c r="DZ181" s="77"/>
      <c r="EA181" s="77"/>
      <c r="EB181" s="77"/>
      <c r="EC181" s="77"/>
      <c r="ED181" s="77"/>
      <c r="EE181" s="77"/>
    </row>
    <row r="182" spans="1:135" ht="12.75">
      <c r="A182" s="14"/>
      <c r="B182" s="8"/>
      <c r="C182" s="8"/>
      <c r="H182" s="77"/>
      <c r="I182" s="77"/>
      <c r="J182" s="77"/>
      <c r="K182" s="77"/>
      <c r="L182" s="77"/>
      <c r="M182" s="77"/>
      <c r="N182" s="77"/>
      <c r="O182" s="77"/>
      <c r="P182" s="77"/>
      <c r="Q182" s="77"/>
      <c r="R182" s="77"/>
      <c r="S182" s="77"/>
      <c r="T182" s="77"/>
      <c r="U182" s="77"/>
      <c r="V182" s="77"/>
      <c r="W182" s="77"/>
      <c r="X182" s="77"/>
      <c r="Y182" s="77"/>
      <c r="Z182" s="77"/>
      <c r="AA182" s="77"/>
      <c r="AB182" s="77"/>
      <c r="AC182" s="77"/>
      <c r="AD182" s="77"/>
      <c r="AE182" s="82"/>
      <c r="AF182" s="82"/>
      <c r="AG182" s="82"/>
      <c r="AH182" s="77"/>
      <c r="AI182" s="77"/>
      <c r="AJ182" s="77"/>
      <c r="AK182" s="77"/>
      <c r="AL182" s="77"/>
      <c r="AM182" s="77"/>
      <c r="AN182" s="77"/>
      <c r="AO182" s="77"/>
      <c r="AP182" s="77"/>
      <c r="AQ182" s="77"/>
      <c r="AR182" s="77"/>
      <c r="AS182" s="77"/>
      <c r="AT182" s="77"/>
      <c r="AU182" s="77"/>
      <c r="AV182" s="77"/>
      <c r="AW182" s="77"/>
      <c r="AX182" s="77"/>
      <c r="AY182" s="82"/>
      <c r="AZ182" s="77"/>
      <c r="BA182" s="77"/>
      <c r="BB182" s="77"/>
      <c r="BC182" s="77"/>
      <c r="BD182" s="77"/>
      <c r="BE182" s="77"/>
      <c r="BF182" s="77"/>
      <c r="BG182" s="77"/>
      <c r="BH182" s="77"/>
      <c r="BI182" s="77"/>
      <c r="BJ182" s="77"/>
      <c r="BK182" s="77"/>
      <c r="BL182" s="77"/>
      <c r="BM182" s="77"/>
      <c r="BN182" s="77"/>
      <c r="BO182" s="77"/>
      <c r="BP182" s="77"/>
      <c r="BQ182" s="77"/>
      <c r="BR182" s="77"/>
      <c r="BS182" s="77"/>
      <c r="BT182" s="77"/>
      <c r="BU182" s="77"/>
      <c r="BV182" s="77"/>
      <c r="BW182" s="77"/>
      <c r="BX182" s="77"/>
      <c r="BY182" s="77"/>
      <c r="BZ182" s="77"/>
      <c r="CA182" s="77"/>
      <c r="CB182" s="77"/>
      <c r="CC182" s="77"/>
      <c r="CD182" s="77"/>
      <c r="CE182" s="77"/>
      <c r="CF182" s="77"/>
      <c r="CG182" s="77"/>
      <c r="CH182" s="77"/>
      <c r="CI182" s="77"/>
      <c r="CJ182" s="77"/>
      <c r="CK182" s="77"/>
      <c r="CL182" s="77"/>
      <c r="CM182" s="77"/>
      <c r="CN182" s="77"/>
      <c r="CO182" s="77"/>
      <c r="CP182" s="77"/>
      <c r="CQ182" s="77"/>
      <c r="CR182" s="77"/>
      <c r="CS182" s="77"/>
      <c r="CT182" s="77"/>
      <c r="CU182" s="77"/>
      <c r="CV182" s="77"/>
      <c r="CW182" s="77"/>
      <c r="CX182" s="77"/>
      <c r="CY182" s="77"/>
      <c r="CZ182" s="77"/>
      <c r="DA182" s="77"/>
      <c r="DB182" s="77"/>
      <c r="DC182" s="77"/>
      <c r="DD182" s="77"/>
      <c r="DE182" s="77"/>
      <c r="DF182" s="77"/>
      <c r="DG182" s="77"/>
      <c r="DH182" s="77"/>
      <c r="DI182" s="77"/>
      <c r="DJ182" s="77"/>
      <c r="DK182" s="77"/>
      <c r="DL182" s="77"/>
      <c r="DM182" s="77"/>
      <c r="DN182" s="77"/>
      <c r="DO182" s="77"/>
      <c r="DP182" s="77"/>
      <c r="DQ182" s="77"/>
      <c r="DR182" s="77"/>
      <c r="DS182" s="77"/>
      <c r="DT182" s="77"/>
      <c r="DU182" s="77"/>
      <c r="DV182" s="77"/>
      <c r="DW182" s="77"/>
      <c r="DX182" s="77"/>
      <c r="DY182" s="77"/>
      <c r="DZ182" s="77"/>
      <c r="EA182" s="77"/>
      <c r="EB182" s="77"/>
      <c r="EC182" s="77"/>
      <c r="ED182" s="77"/>
      <c r="EE182" s="77"/>
    </row>
    <row r="183" spans="1:133" ht="12.75" hidden="1">
      <c r="A183" s="14"/>
      <c r="B183" s="8"/>
      <c r="C183" s="8"/>
      <c r="H183" s="77"/>
      <c r="I183" s="77"/>
      <c r="J183" s="77"/>
      <c r="K183" s="77"/>
      <c r="L183" s="77"/>
      <c r="M183" s="77"/>
      <c r="N183" s="77"/>
      <c r="O183" s="77"/>
      <c r="P183" s="77"/>
      <c r="Q183" s="77"/>
      <c r="R183" s="77"/>
      <c r="S183" s="77"/>
      <c r="T183" s="77"/>
      <c r="U183" s="77"/>
      <c r="V183" s="77"/>
      <c r="W183" s="77"/>
      <c r="X183" s="77"/>
      <c r="Y183" s="77"/>
      <c r="Z183" s="77"/>
      <c r="AA183" s="77"/>
      <c r="AB183" s="77"/>
      <c r="AC183" s="82"/>
      <c r="AD183" s="82"/>
      <c r="AE183" s="82"/>
      <c r="AF183" s="77"/>
      <c r="AG183" s="77"/>
      <c r="AH183" s="77"/>
      <c r="AI183" s="77"/>
      <c r="AJ183" s="77"/>
      <c r="AK183" s="77"/>
      <c r="AL183" s="77"/>
      <c r="AM183" s="77"/>
      <c r="AN183" s="77"/>
      <c r="AO183" s="77"/>
      <c r="AP183" s="77"/>
      <c r="AQ183" s="77"/>
      <c r="AR183" s="77"/>
      <c r="AS183" s="77"/>
      <c r="AT183" s="77"/>
      <c r="AU183" s="77"/>
      <c r="AV183" s="77"/>
      <c r="AW183" s="82"/>
      <c r="AX183" s="77"/>
      <c r="AY183" s="77"/>
      <c r="AZ183" s="77"/>
      <c r="BA183" s="77"/>
      <c r="BB183" s="77"/>
      <c r="BC183" s="77"/>
      <c r="BD183" s="77"/>
      <c r="BE183" s="77"/>
      <c r="BF183" s="77"/>
      <c r="BG183" s="77"/>
      <c r="BH183" s="77"/>
      <c r="BI183" s="77"/>
      <c r="BJ183" s="77"/>
      <c r="BK183" s="77"/>
      <c r="BL183" s="77"/>
      <c r="BM183" s="77"/>
      <c r="BN183" s="77"/>
      <c r="BO183" s="77"/>
      <c r="BP183" s="77"/>
      <c r="BQ183" s="77"/>
      <c r="BR183" s="77"/>
      <c r="BS183" s="77"/>
      <c r="BT183" s="77"/>
      <c r="BU183" s="77"/>
      <c r="BV183" s="77"/>
      <c r="BW183" s="77"/>
      <c r="BX183" s="77"/>
      <c r="BY183" s="77"/>
      <c r="BZ183" s="77"/>
      <c r="CA183" s="77"/>
      <c r="CB183" s="77"/>
      <c r="CC183" s="77"/>
      <c r="CD183" s="77"/>
      <c r="CE183" s="77"/>
      <c r="CF183" s="77"/>
      <c r="CG183" s="77"/>
      <c r="CH183" s="77"/>
      <c r="CI183" s="77"/>
      <c r="CJ183" s="77"/>
      <c r="CK183" s="77"/>
      <c r="CL183" s="77"/>
      <c r="CM183" s="77"/>
      <c r="CN183" s="77"/>
      <c r="CO183" s="77"/>
      <c r="CP183" s="77"/>
      <c r="CQ183" s="77"/>
      <c r="CR183" s="77"/>
      <c r="CS183" s="77"/>
      <c r="CT183" s="77"/>
      <c r="CU183" s="77"/>
      <c r="CV183" s="77"/>
      <c r="CW183" s="77"/>
      <c r="CX183" s="77"/>
      <c r="CY183" s="77"/>
      <c r="CZ183" s="77"/>
      <c r="DA183" s="77"/>
      <c r="DB183" s="77"/>
      <c r="DC183" s="77"/>
      <c r="DD183" s="77"/>
      <c r="DE183" s="77"/>
      <c r="DF183" s="77"/>
      <c r="DG183" s="77"/>
      <c r="DH183" s="77"/>
      <c r="DI183" s="77"/>
      <c r="DJ183" s="77"/>
      <c r="DK183" s="77"/>
      <c r="DL183" s="77"/>
      <c r="DM183" s="77"/>
      <c r="DN183" s="77"/>
      <c r="DO183" s="77"/>
      <c r="DP183" s="77"/>
      <c r="DQ183" s="77"/>
      <c r="DR183" s="77"/>
      <c r="DS183" s="77"/>
      <c r="DT183" s="77"/>
      <c r="DU183" s="77"/>
      <c r="DV183" s="77"/>
      <c r="DW183" s="77"/>
      <c r="DX183" s="77"/>
      <c r="DY183" s="77"/>
      <c r="DZ183" s="77"/>
      <c r="EA183" s="77"/>
      <c r="EB183" s="77"/>
      <c r="EC183" s="77"/>
    </row>
    <row r="184" spans="1:179" ht="15.75" hidden="1">
      <c r="A184" s="109" t="s">
        <v>138</v>
      </c>
      <c r="B184" s="109"/>
      <c r="C184" s="109"/>
      <c r="D184" s="109"/>
      <c r="E184" s="109"/>
      <c r="F184" s="109"/>
      <c r="G184" s="109"/>
      <c r="H184" s="77"/>
      <c r="I184" s="77"/>
      <c r="J184" s="77"/>
      <c r="K184" s="77"/>
      <c r="L184" s="77"/>
      <c r="M184" s="77"/>
      <c r="N184" s="77"/>
      <c r="O184" s="77"/>
      <c r="P184" s="77"/>
      <c r="Q184" s="77"/>
      <c r="R184" s="77"/>
      <c r="S184" s="77"/>
      <c r="T184" s="77"/>
      <c r="U184" s="77"/>
      <c r="V184" s="77"/>
      <c r="W184" s="77"/>
      <c r="X184" s="77"/>
      <c r="Y184" s="77"/>
      <c r="Z184" s="77"/>
      <c r="AA184" s="77"/>
      <c r="AB184" s="77"/>
      <c r="AC184" s="77"/>
      <c r="AD184" s="77"/>
      <c r="AE184" s="77"/>
      <c r="AF184" s="77"/>
      <c r="AG184" s="77"/>
      <c r="AH184" s="77"/>
      <c r="AI184" s="77"/>
      <c r="AJ184" s="77"/>
      <c r="AK184" s="77"/>
      <c r="AL184" s="77"/>
      <c r="AM184" s="77"/>
      <c r="AN184" s="77"/>
      <c r="AO184" s="77"/>
      <c r="AP184" s="77"/>
      <c r="AQ184" s="77"/>
      <c r="AR184" s="77"/>
      <c r="AS184" s="77"/>
      <c r="AT184" s="77"/>
      <c r="AU184" s="77"/>
      <c r="AV184" s="77"/>
      <c r="AW184" s="77"/>
      <c r="AX184" s="77"/>
      <c r="AY184" s="77"/>
      <c r="AZ184" s="77"/>
      <c r="BA184" s="77"/>
      <c r="BB184" s="77"/>
      <c r="BC184" s="77"/>
      <c r="BD184" s="77"/>
      <c r="BE184" s="77"/>
      <c r="BF184" s="77"/>
      <c r="BG184" s="77"/>
      <c r="BH184" s="77"/>
      <c r="BI184" s="77"/>
      <c r="BJ184" s="77"/>
      <c r="BK184" s="77"/>
      <c r="BL184" s="77"/>
      <c r="BM184" s="77"/>
      <c r="BN184" s="77"/>
      <c r="BO184" s="77"/>
      <c r="BP184" s="77"/>
      <c r="BQ184" s="77"/>
      <c r="BR184" s="77"/>
      <c r="BS184" s="77"/>
      <c r="BT184" s="77"/>
      <c r="BU184" s="77"/>
      <c r="BV184" s="77"/>
      <c r="BW184" s="82"/>
      <c r="BX184" s="82"/>
      <c r="BY184" s="82"/>
      <c r="BZ184" s="77"/>
      <c r="CA184" s="77"/>
      <c r="CB184" s="77"/>
      <c r="CC184" s="77"/>
      <c r="CD184" s="77"/>
      <c r="CE184" s="77"/>
      <c r="CF184" s="77"/>
      <c r="CG184" s="77"/>
      <c r="CH184" s="77"/>
      <c r="CI184" s="77"/>
      <c r="CJ184" s="77"/>
      <c r="CK184" s="77"/>
      <c r="CL184" s="77"/>
      <c r="CM184" s="77"/>
      <c r="CN184" s="77"/>
      <c r="CO184" s="77"/>
      <c r="CP184" s="77"/>
      <c r="CQ184" s="82"/>
      <c r="CR184" s="77"/>
      <c r="CS184" s="77"/>
      <c r="CT184" s="77"/>
      <c r="CU184" s="77"/>
      <c r="CV184" s="77"/>
      <c r="CW184" s="77"/>
      <c r="CX184" s="77"/>
      <c r="CY184" s="77"/>
      <c r="CZ184" s="77"/>
      <c r="DA184" s="77"/>
      <c r="DB184" s="77"/>
      <c r="DC184" s="77"/>
      <c r="DD184" s="77"/>
      <c r="DE184" s="77"/>
      <c r="DF184" s="77"/>
      <c r="DG184" s="77"/>
      <c r="DH184" s="77"/>
      <c r="DI184" s="77"/>
      <c r="DJ184" s="77"/>
      <c r="DK184" s="77"/>
      <c r="DL184" s="77"/>
      <c r="DM184" s="77"/>
      <c r="DN184" s="77"/>
      <c r="DO184" s="77"/>
      <c r="DP184" s="77"/>
      <c r="DQ184" s="77"/>
      <c r="DR184" s="77"/>
      <c r="DS184" s="77"/>
      <c r="DT184" s="77"/>
      <c r="DU184" s="77"/>
      <c r="DV184" s="77"/>
      <c r="DW184" s="77"/>
      <c r="DX184" s="77"/>
      <c r="DY184" s="77"/>
      <c r="DZ184" s="77"/>
      <c r="EA184" s="77"/>
      <c r="EB184" s="77"/>
      <c r="EC184" s="77"/>
      <c r="ED184" s="77"/>
      <c r="EE184" s="77"/>
      <c r="EF184" s="77"/>
      <c r="EG184" s="77"/>
      <c r="EH184" s="77"/>
      <c r="EI184" s="77"/>
      <c r="EJ184" s="77"/>
      <c r="EK184" s="77"/>
      <c r="EL184" s="77"/>
      <c r="EM184" s="77"/>
      <c r="EN184" s="77"/>
      <c r="EO184" s="77"/>
      <c r="EP184" s="77"/>
      <c r="EQ184" s="77"/>
      <c r="ER184" s="77"/>
      <c r="ES184" s="77"/>
      <c r="ET184" s="77"/>
      <c r="EU184" s="77"/>
      <c r="EV184" s="77"/>
      <c r="EW184" s="77"/>
      <c r="EX184" s="77"/>
      <c r="EY184" s="77"/>
      <c r="EZ184" s="77"/>
      <c r="FA184" s="77"/>
      <c r="FB184" s="77"/>
      <c r="FC184" s="77"/>
      <c r="FD184" s="77"/>
      <c r="FE184" s="77"/>
      <c r="FF184" s="77"/>
      <c r="FG184" s="77"/>
      <c r="FH184" s="77"/>
      <c r="FI184" s="77"/>
      <c r="FJ184" s="77"/>
      <c r="FK184" s="77"/>
      <c r="FL184" s="77"/>
      <c r="FM184" s="77"/>
      <c r="FN184" s="77"/>
      <c r="FO184" s="77"/>
      <c r="FP184" s="77"/>
      <c r="FQ184" s="77"/>
      <c r="FR184" s="77"/>
      <c r="FS184" s="77"/>
      <c r="FT184" s="77"/>
      <c r="FU184" s="77"/>
      <c r="FV184" s="77"/>
      <c r="FW184" s="77"/>
    </row>
    <row r="185" spans="1:179" ht="15.75" hidden="1">
      <c r="A185" s="110" t="s">
        <v>139</v>
      </c>
      <c r="B185" s="110"/>
      <c r="C185" s="110"/>
      <c r="D185" s="110"/>
      <c r="E185" s="110"/>
      <c r="F185" s="110"/>
      <c r="G185" s="110"/>
      <c r="H185" s="77"/>
      <c r="I185" s="77"/>
      <c r="J185" s="77"/>
      <c r="K185" s="77"/>
      <c r="L185" s="77"/>
      <c r="M185" s="77"/>
      <c r="N185" s="77"/>
      <c r="O185" s="77"/>
      <c r="P185" s="77"/>
      <c r="Q185" s="77"/>
      <c r="R185" s="77"/>
      <c r="S185" s="77"/>
      <c r="T185" s="77"/>
      <c r="U185" s="77"/>
      <c r="V185" s="77"/>
      <c r="W185" s="77"/>
      <c r="X185" s="77"/>
      <c r="Y185" s="77"/>
      <c r="Z185" s="77"/>
      <c r="AA185" s="77"/>
      <c r="AB185" s="77"/>
      <c r="AC185" s="77"/>
      <c r="AD185" s="77"/>
      <c r="AE185" s="77"/>
      <c r="AF185" s="77"/>
      <c r="AG185" s="77"/>
      <c r="AH185" s="77"/>
      <c r="AI185" s="77"/>
      <c r="AJ185" s="77"/>
      <c r="AK185" s="77"/>
      <c r="AL185" s="77"/>
      <c r="AM185" s="77"/>
      <c r="AN185" s="77"/>
      <c r="AO185" s="77"/>
      <c r="AP185" s="77"/>
      <c r="AQ185" s="77"/>
      <c r="AR185" s="77"/>
      <c r="AS185" s="77"/>
      <c r="AT185" s="77"/>
      <c r="AU185" s="77"/>
      <c r="AV185" s="77"/>
      <c r="AW185" s="77"/>
      <c r="AX185" s="77"/>
      <c r="AY185" s="77"/>
      <c r="AZ185" s="77"/>
      <c r="BA185" s="77"/>
      <c r="BB185" s="77"/>
      <c r="BC185" s="77"/>
      <c r="BD185" s="77"/>
      <c r="BE185" s="77"/>
      <c r="BF185" s="77"/>
      <c r="BG185" s="77"/>
      <c r="BH185" s="77"/>
      <c r="BI185" s="77"/>
      <c r="BJ185" s="77"/>
      <c r="BK185" s="77"/>
      <c r="BL185" s="77"/>
      <c r="BM185" s="77"/>
      <c r="BN185" s="77"/>
      <c r="BO185" s="77"/>
      <c r="BP185" s="77"/>
      <c r="BQ185" s="77"/>
      <c r="BR185" s="77"/>
      <c r="BS185" s="77"/>
      <c r="BT185" s="77"/>
      <c r="BU185" s="77"/>
      <c r="BV185" s="77"/>
      <c r="BW185" s="82"/>
      <c r="BX185" s="82"/>
      <c r="BY185" s="82"/>
      <c r="BZ185" s="77"/>
      <c r="CA185" s="77"/>
      <c r="CB185" s="77"/>
      <c r="CC185" s="77"/>
      <c r="CD185" s="77"/>
      <c r="CE185" s="77"/>
      <c r="CF185" s="77"/>
      <c r="CG185" s="77"/>
      <c r="CH185" s="77"/>
      <c r="CI185" s="77"/>
      <c r="CJ185" s="77"/>
      <c r="CK185" s="77"/>
      <c r="CL185" s="77"/>
      <c r="CM185" s="77"/>
      <c r="CN185" s="77"/>
      <c r="CO185" s="77"/>
      <c r="CP185" s="77"/>
      <c r="CQ185" s="82"/>
      <c r="CR185" s="77"/>
      <c r="CS185" s="77"/>
      <c r="CT185" s="77"/>
      <c r="CU185" s="77"/>
      <c r="CV185" s="77"/>
      <c r="CW185" s="77"/>
      <c r="CX185" s="77"/>
      <c r="CY185" s="77"/>
      <c r="CZ185" s="77"/>
      <c r="DA185" s="77"/>
      <c r="DB185" s="77"/>
      <c r="DC185" s="77"/>
      <c r="DD185" s="77"/>
      <c r="DE185" s="77"/>
      <c r="DF185" s="77"/>
      <c r="DG185" s="77"/>
      <c r="DH185" s="77"/>
      <c r="DI185" s="77"/>
      <c r="DJ185" s="77"/>
      <c r="DK185" s="77"/>
      <c r="DL185" s="77"/>
      <c r="DM185" s="77"/>
      <c r="DN185" s="77"/>
      <c r="DO185" s="77"/>
      <c r="DP185" s="77"/>
      <c r="DQ185" s="77"/>
      <c r="DR185" s="77"/>
      <c r="DS185" s="77"/>
      <c r="DT185" s="77"/>
      <c r="DU185" s="77"/>
      <c r="DV185" s="77"/>
      <c r="DW185" s="77"/>
      <c r="DX185" s="77"/>
      <c r="DY185" s="77"/>
      <c r="DZ185" s="77"/>
      <c r="EA185" s="77"/>
      <c r="EB185" s="77"/>
      <c r="EC185" s="77"/>
      <c r="ED185" s="77"/>
      <c r="EE185" s="77"/>
      <c r="EF185" s="77"/>
      <c r="EG185" s="77"/>
      <c r="EH185" s="77"/>
      <c r="EI185" s="77"/>
      <c r="EJ185" s="77"/>
      <c r="EK185" s="77"/>
      <c r="EL185" s="77"/>
      <c r="EM185" s="77"/>
      <c r="EN185" s="77"/>
      <c r="EO185" s="77"/>
      <c r="EP185" s="77"/>
      <c r="EQ185" s="77"/>
      <c r="ER185" s="77"/>
      <c r="ES185" s="77"/>
      <c r="ET185" s="77"/>
      <c r="EU185" s="77"/>
      <c r="EV185" s="77"/>
      <c r="EW185" s="77"/>
      <c r="EX185" s="77"/>
      <c r="EY185" s="77"/>
      <c r="EZ185" s="77"/>
      <c r="FA185" s="77"/>
      <c r="FB185" s="77"/>
      <c r="FC185" s="77"/>
      <c r="FD185" s="77"/>
      <c r="FE185" s="77"/>
      <c r="FF185" s="77"/>
      <c r="FG185" s="77"/>
      <c r="FH185" s="77"/>
      <c r="FI185" s="77"/>
      <c r="FJ185" s="77"/>
      <c r="FK185" s="77"/>
      <c r="FL185" s="77"/>
      <c r="FM185" s="77"/>
      <c r="FN185" s="77"/>
      <c r="FO185" s="77"/>
      <c r="FP185" s="77"/>
      <c r="FQ185" s="77"/>
      <c r="FR185" s="77"/>
      <c r="FS185" s="77"/>
      <c r="FT185" s="77"/>
      <c r="FU185" s="77"/>
      <c r="FV185" s="77"/>
      <c r="FW185" s="77"/>
    </row>
    <row r="187" spans="4:141" ht="18">
      <c r="D187" s="53"/>
      <c r="E187" s="53"/>
      <c r="F187" s="54"/>
      <c r="G187" s="54"/>
      <c r="H187" s="77"/>
      <c r="I187" s="77"/>
      <c r="J187" s="77"/>
      <c r="K187" s="77"/>
      <c r="L187" s="77"/>
      <c r="M187" s="77"/>
      <c r="N187" s="77"/>
      <c r="O187" s="77"/>
      <c r="P187" s="77"/>
      <c r="Q187" s="77"/>
      <c r="R187" s="77"/>
      <c r="S187" s="77"/>
      <c r="T187" s="77"/>
      <c r="U187" s="77"/>
      <c r="V187" s="77"/>
      <c r="W187" s="77"/>
      <c r="X187" s="77"/>
      <c r="Y187" s="77"/>
      <c r="Z187" s="77"/>
      <c r="AA187" s="77"/>
      <c r="AB187" s="77"/>
      <c r="AC187" s="77"/>
      <c r="AD187" s="77"/>
      <c r="AE187" s="77"/>
      <c r="AF187" s="77"/>
      <c r="AG187" s="77"/>
      <c r="AH187" s="77"/>
      <c r="AI187" s="77"/>
      <c r="AJ187" s="77"/>
      <c r="AK187" s="82"/>
      <c r="AL187" s="82"/>
      <c r="AM187" s="82"/>
      <c r="AN187" s="77"/>
      <c r="AO187" s="77"/>
      <c r="AP187" s="77"/>
      <c r="AQ187" s="77"/>
      <c r="AR187" s="77"/>
      <c r="AS187" s="77"/>
      <c r="AT187" s="77"/>
      <c r="AU187" s="77"/>
      <c r="AV187" s="77"/>
      <c r="AW187" s="77"/>
      <c r="AX187" s="77"/>
      <c r="AY187" s="77"/>
      <c r="AZ187" s="77"/>
      <c r="BA187" s="77"/>
      <c r="BB187" s="77"/>
      <c r="BC187" s="77"/>
      <c r="BD187" s="77"/>
      <c r="BE187" s="82"/>
      <c r="BF187" s="77"/>
      <c r="BG187" s="77"/>
      <c r="BH187" s="77"/>
      <c r="BI187" s="77"/>
      <c r="BJ187" s="77"/>
      <c r="BK187" s="77"/>
      <c r="BL187" s="77"/>
      <c r="BM187" s="77"/>
      <c r="BN187" s="77"/>
      <c r="BO187" s="77"/>
      <c r="BP187" s="77"/>
      <c r="BQ187" s="77"/>
      <c r="BR187" s="77"/>
      <c r="BS187" s="77"/>
      <c r="BT187" s="77"/>
      <c r="BU187" s="77"/>
      <c r="BV187" s="77"/>
      <c r="BW187" s="77"/>
      <c r="BX187" s="77"/>
      <c r="BY187" s="77"/>
      <c r="BZ187" s="77"/>
      <c r="CA187" s="77"/>
      <c r="CB187" s="77"/>
      <c r="CC187" s="77"/>
      <c r="CD187" s="77"/>
      <c r="CE187" s="77"/>
      <c r="CF187" s="77"/>
      <c r="CG187" s="77"/>
      <c r="CH187" s="77"/>
      <c r="CI187" s="77"/>
      <c r="CJ187" s="77"/>
      <c r="CK187" s="77"/>
      <c r="CL187" s="77"/>
      <c r="CM187" s="77"/>
      <c r="CN187" s="77"/>
      <c r="CO187" s="77"/>
      <c r="CP187" s="77"/>
      <c r="CQ187" s="77"/>
      <c r="CR187" s="77"/>
      <c r="CS187" s="77"/>
      <c r="CT187" s="77"/>
      <c r="CU187" s="77"/>
      <c r="CV187" s="77"/>
      <c r="CW187" s="77"/>
      <c r="CX187" s="77"/>
      <c r="CY187" s="77"/>
      <c r="CZ187" s="77"/>
      <c r="DA187" s="77"/>
      <c r="DB187" s="77"/>
      <c r="DC187" s="77"/>
      <c r="DD187" s="77"/>
      <c r="DE187" s="77"/>
      <c r="DF187" s="77"/>
      <c r="DG187" s="77"/>
      <c r="DH187" s="77"/>
      <c r="DI187" s="77"/>
      <c r="DJ187" s="77"/>
      <c r="DK187" s="77"/>
      <c r="DL187" s="77"/>
      <c r="DM187" s="77"/>
      <c r="DN187" s="77"/>
      <c r="DO187" s="77"/>
      <c r="DP187" s="77"/>
      <c r="DQ187" s="77"/>
      <c r="DR187" s="77"/>
      <c r="DS187" s="77"/>
      <c r="DT187" s="77"/>
      <c r="DU187" s="77"/>
      <c r="DV187" s="77"/>
      <c r="DW187" s="77"/>
      <c r="DX187" s="77"/>
      <c r="DY187" s="77"/>
      <c r="DZ187" s="77"/>
      <c r="EA187" s="77"/>
      <c r="EB187" s="77"/>
      <c r="EC187" s="77"/>
      <c r="ED187" s="77"/>
      <c r="EE187" s="77"/>
      <c r="EF187" s="77"/>
      <c r="EG187" s="77"/>
      <c r="EH187" s="77"/>
      <c r="EI187" s="77"/>
      <c r="EJ187" s="77"/>
      <c r="EK187" s="77"/>
    </row>
    <row r="188" spans="4:141" ht="18">
      <c r="D188" s="53"/>
      <c r="E188" s="53"/>
      <c r="F188" s="54"/>
      <c r="G188" s="54"/>
      <c r="H188" s="77"/>
      <c r="I188" s="77"/>
      <c r="J188" s="77"/>
      <c r="K188" s="77"/>
      <c r="L188" s="77"/>
      <c r="M188" s="77"/>
      <c r="N188" s="77"/>
      <c r="O188" s="77"/>
      <c r="P188" s="77"/>
      <c r="Q188" s="77"/>
      <c r="R188" s="77"/>
      <c r="S188" s="77"/>
      <c r="T188" s="77"/>
      <c r="U188" s="77"/>
      <c r="V188" s="77"/>
      <c r="W188" s="77"/>
      <c r="X188" s="77"/>
      <c r="Y188" s="77"/>
      <c r="Z188" s="77"/>
      <c r="AA188" s="77"/>
      <c r="AB188" s="77"/>
      <c r="AC188" s="77"/>
      <c r="AD188" s="77"/>
      <c r="AE188" s="77"/>
      <c r="AF188" s="77"/>
      <c r="AG188" s="77"/>
      <c r="AH188" s="77"/>
      <c r="AI188" s="77"/>
      <c r="AJ188" s="77"/>
      <c r="AK188" s="82"/>
      <c r="AL188" s="82"/>
      <c r="AM188" s="82"/>
      <c r="AN188" s="77"/>
      <c r="AO188" s="77"/>
      <c r="AP188" s="77"/>
      <c r="AQ188" s="77"/>
      <c r="AR188" s="77"/>
      <c r="AS188" s="77"/>
      <c r="AT188" s="77"/>
      <c r="AU188" s="77"/>
      <c r="AV188" s="77"/>
      <c r="AW188" s="77"/>
      <c r="AX188" s="77"/>
      <c r="AY188" s="77"/>
      <c r="AZ188" s="77"/>
      <c r="BA188" s="77"/>
      <c r="BB188" s="77"/>
      <c r="BC188" s="77"/>
      <c r="BD188" s="77"/>
      <c r="BE188" s="82"/>
      <c r="BF188" s="77"/>
      <c r="BG188" s="77"/>
      <c r="BH188" s="77"/>
      <c r="BI188" s="77"/>
      <c r="BJ188" s="77"/>
      <c r="BK188" s="77"/>
      <c r="BL188" s="77"/>
      <c r="BM188" s="77"/>
      <c r="BN188" s="77"/>
      <c r="BO188" s="77"/>
      <c r="BP188" s="77"/>
      <c r="BQ188" s="77"/>
      <c r="BR188" s="77"/>
      <c r="BS188" s="77"/>
      <c r="BT188" s="77"/>
      <c r="BU188" s="77"/>
      <c r="BV188" s="77"/>
      <c r="BW188" s="77"/>
      <c r="BX188" s="77"/>
      <c r="BY188" s="77"/>
      <c r="BZ188" s="77"/>
      <c r="CA188" s="77"/>
      <c r="CB188" s="77"/>
      <c r="CC188" s="77"/>
      <c r="CD188" s="77"/>
      <c r="CE188" s="77"/>
      <c r="CF188" s="77"/>
      <c r="CG188" s="77"/>
      <c r="CH188" s="77"/>
      <c r="CI188" s="77"/>
      <c r="CJ188" s="77"/>
      <c r="CK188" s="77"/>
      <c r="CL188" s="77"/>
      <c r="CM188" s="77"/>
      <c r="CN188" s="77"/>
      <c r="CO188" s="77"/>
      <c r="CP188" s="77"/>
      <c r="CQ188" s="77"/>
      <c r="CR188" s="77"/>
      <c r="CS188" s="77"/>
      <c r="CT188" s="77"/>
      <c r="CU188" s="77"/>
      <c r="CV188" s="77"/>
      <c r="CW188" s="77"/>
      <c r="CX188" s="77"/>
      <c r="CY188" s="77"/>
      <c r="CZ188" s="77"/>
      <c r="DA188" s="77"/>
      <c r="DB188" s="77"/>
      <c r="DC188" s="77"/>
      <c r="DD188" s="77"/>
      <c r="DE188" s="77"/>
      <c r="DF188" s="77"/>
      <c r="DG188" s="77"/>
      <c r="DH188" s="77"/>
      <c r="DI188" s="77"/>
      <c r="DJ188" s="77"/>
      <c r="DK188" s="77"/>
      <c r="DL188" s="77"/>
      <c r="DM188" s="77"/>
      <c r="DN188" s="77"/>
      <c r="DO188" s="77"/>
      <c r="DP188" s="77"/>
      <c r="DQ188" s="77"/>
      <c r="DR188" s="77"/>
      <c r="DS188" s="77"/>
      <c r="DT188" s="77"/>
      <c r="DU188" s="77"/>
      <c r="DV188" s="77"/>
      <c r="DW188" s="77"/>
      <c r="DX188" s="77"/>
      <c r="DY188" s="77"/>
      <c r="DZ188" s="77"/>
      <c r="EA188" s="77"/>
      <c r="EB188" s="77"/>
      <c r="EC188" s="77"/>
      <c r="ED188" s="77"/>
      <c r="EE188" s="77"/>
      <c r="EF188" s="77"/>
      <c r="EG188" s="77"/>
      <c r="EH188" s="77"/>
      <c r="EI188" s="77"/>
      <c r="EJ188" s="77"/>
      <c r="EK188" s="77"/>
    </row>
  </sheetData>
  <sheetProtection/>
  <protectedRanges>
    <protectedRange sqref="A1" name="Zonă1_1_1_1_1"/>
  </protectedRanges>
  <mergeCells count="5">
    <mergeCell ref="A1:D1"/>
    <mergeCell ref="A184:G184"/>
    <mergeCell ref="A185:G185"/>
    <mergeCell ref="A168:B168"/>
    <mergeCell ref="C176:G176"/>
  </mergeCells>
  <printOptions horizontalCentered="1"/>
  <pageMargins left="0.25" right="0.25" top="0.15" bottom="0.15" header="0.17" footer="0.16"/>
  <pageSetup horizontalDpi="600" verticalDpi="600" orientation="landscape" paperSize="9" scale="53" r:id="rId1"/>
  <rowBreaks count="2" manualBreakCount="2">
    <brk id="62" max="5" man="1"/>
    <brk id="111"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CNAS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Alina BANDULEA</dc:creator>
  <cp:keywords/>
  <dc:description/>
  <cp:lastModifiedBy>informatica</cp:lastModifiedBy>
  <cp:lastPrinted>2015-01-16T07:42:38Z</cp:lastPrinted>
  <dcterms:created xsi:type="dcterms:W3CDTF">2009-03-18T13:08:46Z</dcterms:created>
  <dcterms:modified xsi:type="dcterms:W3CDTF">2021-03-16T09:05:40Z</dcterms:modified>
  <cp:category/>
  <cp:version/>
  <cp:contentType/>
  <cp:contentStatus/>
</cp:coreProperties>
</file>