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0730" windowHeight="9525" activeTab="1"/>
  </bookViews>
  <sheets>
    <sheet name="venituri" sheetId="1" r:id="rId1"/>
    <sheet name="CHELTUIELI" sheetId="2" r:id="rId2"/>
  </sheets>
  <definedNames>
    <definedName name="_xlnm.Database">#REF!</definedName>
  </definedNames>
  <calcPr calcId="145621"/>
</workbook>
</file>

<file path=xl/calcChain.xml><?xml version="1.0" encoding="utf-8"?>
<calcChain xmlns="http://schemas.openxmlformats.org/spreadsheetml/2006/main">
  <c r="G177" i="2" l="1"/>
  <c r="H177" i="2"/>
  <c r="F24" i="1"/>
  <c r="G24" i="1"/>
  <c r="G178" i="2" l="1"/>
  <c r="F25" i="1" l="1"/>
  <c r="H167" i="2" l="1"/>
  <c r="D35" i="2" l="1"/>
  <c r="G192" i="2" l="1"/>
  <c r="G191" i="2" s="1"/>
  <c r="D193" i="2"/>
  <c r="D192" i="2" s="1"/>
  <c r="D191" i="2" s="1"/>
  <c r="E193" i="2"/>
  <c r="E192" i="2" s="1"/>
  <c r="E191" i="2" s="1"/>
  <c r="F193" i="2"/>
  <c r="F192" i="2" s="1"/>
  <c r="F191" i="2" s="1"/>
  <c r="G193" i="2"/>
  <c r="H193" i="2"/>
  <c r="H192" i="2" s="1"/>
  <c r="H191" i="2" s="1"/>
  <c r="E186" i="2"/>
  <c r="E185" i="2" s="1"/>
  <c r="D187" i="2"/>
  <c r="D186" i="2" s="1"/>
  <c r="D185" i="2" s="1"/>
  <c r="E187" i="2"/>
  <c r="F187" i="2"/>
  <c r="F186" i="2" s="1"/>
  <c r="F185" i="2" s="1"/>
  <c r="G187" i="2"/>
  <c r="G186" i="2" s="1"/>
  <c r="G185" i="2" s="1"/>
  <c r="H187" i="2"/>
  <c r="H186" i="2" s="1"/>
  <c r="H185" i="2" s="1"/>
  <c r="G188" i="2"/>
  <c r="D189" i="2"/>
  <c r="D188" i="2" s="1"/>
  <c r="E189" i="2"/>
  <c r="E188" i="2" s="1"/>
  <c r="F189" i="2"/>
  <c r="F188" i="2" s="1"/>
  <c r="G189" i="2"/>
  <c r="H189" i="2"/>
  <c r="H188" i="2" s="1"/>
  <c r="D180" i="2"/>
  <c r="D14" i="2" s="1"/>
  <c r="H180" i="2"/>
  <c r="H14" i="2" s="1"/>
  <c r="D181" i="2"/>
  <c r="E181" i="2"/>
  <c r="E180" i="2" s="1"/>
  <c r="E14" i="2" s="1"/>
  <c r="F181" i="2"/>
  <c r="F180" i="2" s="1"/>
  <c r="F14" i="2" s="1"/>
  <c r="G181" i="2"/>
  <c r="G180" i="2" s="1"/>
  <c r="G14" i="2" s="1"/>
  <c r="H181" i="2"/>
  <c r="D175" i="2"/>
  <c r="D174" i="2" s="1"/>
  <c r="D173" i="2" s="1"/>
  <c r="E175" i="2"/>
  <c r="E174" i="2" s="1"/>
  <c r="E173" i="2" s="1"/>
  <c r="F175" i="2"/>
  <c r="F174" i="2" s="1"/>
  <c r="F173" i="2" s="1"/>
  <c r="G175" i="2"/>
  <c r="G174" i="2" s="1"/>
  <c r="G173" i="2" s="1"/>
  <c r="H175" i="2"/>
  <c r="H174" i="2" s="1"/>
  <c r="H173" i="2" s="1"/>
  <c r="D176" i="2"/>
  <c r="E176" i="2"/>
  <c r="F176" i="2"/>
  <c r="G176" i="2"/>
  <c r="H176" i="2"/>
  <c r="D167" i="2"/>
  <c r="D18" i="2" s="1"/>
  <c r="E167" i="2"/>
  <c r="F167" i="2"/>
  <c r="G167" i="2"/>
  <c r="G18" i="2" s="1"/>
  <c r="H18" i="2"/>
  <c r="F168" i="2"/>
  <c r="F12" i="2" s="1"/>
  <c r="D169" i="2"/>
  <c r="D168" i="2" s="1"/>
  <c r="D12" i="2" s="1"/>
  <c r="E169" i="2"/>
  <c r="E168" i="2" s="1"/>
  <c r="E12" i="2" s="1"/>
  <c r="F169" i="2"/>
  <c r="G169" i="2"/>
  <c r="G168" i="2" s="1"/>
  <c r="G12" i="2" s="1"/>
  <c r="H169" i="2"/>
  <c r="H168" i="2" s="1"/>
  <c r="H12" i="2" s="1"/>
  <c r="D159" i="2"/>
  <c r="E159" i="2"/>
  <c r="F159" i="2"/>
  <c r="G159" i="2"/>
  <c r="H159" i="2"/>
  <c r="D152" i="2"/>
  <c r="D153" i="2"/>
  <c r="E153" i="2"/>
  <c r="F153" i="2"/>
  <c r="G153" i="2"/>
  <c r="G152" i="2" s="1"/>
  <c r="H153" i="2"/>
  <c r="H152" i="2" s="1"/>
  <c r="D146" i="2"/>
  <c r="E146" i="2"/>
  <c r="F146" i="2"/>
  <c r="G146" i="2"/>
  <c r="H146" i="2"/>
  <c r="D140" i="2"/>
  <c r="E140" i="2"/>
  <c r="F140" i="2"/>
  <c r="G140" i="2"/>
  <c r="H140" i="2"/>
  <c r="D136" i="2"/>
  <c r="E136" i="2"/>
  <c r="F136" i="2"/>
  <c r="G136" i="2"/>
  <c r="H136" i="2"/>
  <c r="D130" i="2"/>
  <c r="E130" i="2"/>
  <c r="F130" i="2"/>
  <c r="G130" i="2"/>
  <c r="H130" i="2"/>
  <c r="D119" i="2"/>
  <c r="D109" i="2" s="1"/>
  <c r="E119" i="2"/>
  <c r="E109" i="2" s="1"/>
  <c r="F119" i="2"/>
  <c r="F109" i="2" s="1"/>
  <c r="G119" i="2"/>
  <c r="H119" i="2"/>
  <c r="H109" i="2" s="1"/>
  <c r="E27" i="1"/>
  <c r="C27" i="1"/>
  <c r="G109" i="2"/>
  <c r="D105" i="2"/>
  <c r="D96" i="2" s="1"/>
  <c r="E105" i="2"/>
  <c r="F105" i="2"/>
  <c r="F96" i="2" s="1"/>
  <c r="G105" i="2"/>
  <c r="G96" i="2" s="1"/>
  <c r="H105" i="2"/>
  <c r="H96" i="2" s="1"/>
  <c r="E96" i="2"/>
  <c r="D89" i="2"/>
  <c r="E89" i="2"/>
  <c r="F89" i="2"/>
  <c r="G89" i="2"/>
  <c r="H89" i="2"/>
  <c r="G77" i="2"/>
  <c r="G76" i="2" s="1"/>
  <c r="D78" i="2"/>
  <c r="D77" i="2" s="1"/>
  <c r="E78" i="2"/>
  <c r="E77" i="2" s="1"/>
  <c r="F78" i="2"/>
  <c r="F77" i="2" s="1"/>
  <c r="G78" i="2"/>
  <c r="H78" i="2"/>
  <c r="H77" i="2" s="1"/>
  <c r="D73" i="2"/>
  <c r="D15" i="2" s="1"/>
  <c r="E73" i="2"/>
  <c r="E15" i="2" s="1"/>
  <c r="F73" i="2"/>
  <c r="F15" i="2" s="1"/>
  <c r="G73" i="2"/>
  <c r="G15" i="2" s="1"/>
  <c r="H73" i="2"/>
  <c r="D70" i="2"/>
  <c r="D11" i="2" s="1"/>
  <c r="H70" i="2"/>
  <c r="H11" i="2" s="1"/>
  <c r="D71" i="2"/>
  <c r="E71" i="2"/>
  <c r="E70" i="2" s="1"/>
  <c r="E11" i="2" s="1"/>
  <c r="F71" i="2"/>
  <c r="F70" i="2" s="1"/>
  <c r="F11" i="2" s="1"/>
  <c r="G71" i="2"/>
  <c r="G70" i="2" s="1"/>
  <c r="G11" i="2" s="1"/>
  <c r="H71" i="2"/>
  <c r="D67" i="2"/>
  <c r="E67" i="2"/>
  <c r="F67" i="2"/>
  <c r="G67" i="2"/>
  <c r="H67" i="2"/>
  <c r="D60" i="2"/>
  <c r="E60" i="2"/>
  <c r="F60" i="2"/>
  <c r="G60" i="2"/>
  <c r="H60" i="2"/>
  <c r="D58" i="2"/>
  <c r="E58" i="2"/>
  <c r="F58" i="2"/>
  <c r="G58" i="2"/>
  <c r="H58" i="2"/>
  <c r="E35" i="2"/>
  <c r="F35" i="2"/>
  <c r="G35" i="2"/>
  <c r="H35" i="2"/>
  <c r="D33" i="2"/>
  <c r="E33" i="2"/>
  <c r="F33" i="2"/>
  <c r="G33" i="2"/>
  <c r="H33" i="2"/>
  <c r="H15" i="2"/>
  <c r="G17" i="2"/>
  <c r="E18" i="2"/>
  <c r="F18" i="2"/>
  <c r="F23" i="2"/>
  <c r="F9" i="2" s="1"/>
  <c r="D24" i="2"/>
  <c r="E24" i="2"/>
  <c r="F24" i="2"/>
  <c r="G24" i="2"/>
  <c r="H24" i="2"/>
  <c r="D92" i="1"/>
  <c r="E92" i="1"/>
  <c r="F92" i="1"/>
  <c r="G92" i="1"/>
  <c r="G89" i="1"/>
  <c r="G88" i="1" s="1"/>
  <c r="D90" i="1"/>
  <c r="D89" i="1" s="1"/>
  <c r="D88" i="1" s="1"/>
  <c r="E90" i="1"/>
  <c r="E89" i="1" s="1"/>
  <c r="E88" i="1" s="1"/>
  <c r="F90" i="1"/>
  <c r="F89" i="1" s="1"/>
  <c r="F88" i="1" s="1"/>
  <c r="G90" i="1"/>
  <c r="D79" i="1"/>
  <c r="E79" i="1"/>
  <c r="F79" i="1"/>
  <c r="G79" i="1"/>
  <c r="D66" i="1"/>
  <c r="E66" i="1"/>
  <c r="E65" i="1" s="1"/>
  <c r="E64" i="1" s="1"/>
  <c r="F66" i="1"/>
  <c r="G66" i="1"/>
  <c r="D62" i="1"/>
  <c r="E62" i="1"/>
  <c r="F62" i="1"/>
  <c r="G62" i="1"/>
  <c r="D58" i="1"/>
  <c r="D57" i="1" s="1"/>
  <c r="E58" i="1"/>
  <c r="E57" i="1" s="1"/>
  <c r="F58" i="1"/>
  <c r="G58" i="1"/>
  <c r="G57" i="1" s="1"/>
  <c r="D55" i="1"/>
  <c r="E55" i="1"/>
  <c r="F55" i="1"/>
  <c r="F52" i="1" s="1"/>
  <c r="G55" i="1"/>
  <c r="E52" i="1"/>
  <c r="D53" i="1"/>
  <c r="D52" i="1" s="1"/>
  <c r="E53" i="1"/>
  <c r="F53" i="1"/>
  <c r="G53" i="1"/>
  <c r="D28" i="1"/>
  <c r="D27" i="1" s="1"/>
  <c r="E28" i="1"/>
  <c r="F28" i="1"/>
  <c r="F27" i="1" s="1"/>
  <c r="G28" i="1"/>
  <c r="G27" i="1" s="1"/>
  <c r="D23" i="1"/>
  <c r="E23" i="1"/>
  <c r="F23" i="1"/>
  <c r="G23" i="1"/>
  <c r="D15" i="1"/>
  <c r="E16" i="1"/>
  <c r="E15" i="1" s="1"/>
  <c r="F16" i="1"/>
  <c r="G16" i="1"/>
  <c r="D9" i="1"/>
  <c r="E9" i="1"/>
  <c r="F9" i="1"/>
  <c r="G9" i="1"/>
  <c r="C193" i="2"/>
  <c r="C192" i="2" s="1"/>
  <c r="C191" i="2" s="1"/>
  <c r="C189" i="2"/>
  <c r="C188" i="2" s="1"/>
  <c r="C187" i="2"/>
  <c r="C186" i="2" s="1"/>
  <c r="C185" i="2" s="1"/>
  <c r="C181" i="2"/>
  <c r="C180" i="2" s="1"/>
  <c r="C14" i="2" s="1"/>
  <c r="C176" i="2"/>
  <c r="C175" i="2"/>
  <c r="C174" i="2" s="1"/>
  <c r="C173" i="2" s="1"/>
  <c r="C172" i="2" s="1"/>
  <c r="C171" i="2" s="1"/>
  <c r="C169" i="2"/>
  <c r="C168" i="2"/>
  <c r="C12" i="2" s="1"/>
  <c r="C167" i="2"/>
  <c r="C18" i="2" s="1"/>
  <c r="C159" i="2"/>
  <c r="C152" i="2" s="1"/>
  <c r="C153" i="2"/>
  <c r="C146" i="2"/>
  <c r="C140" i="2"/>
  <c r="C136" i="2"/>
  <c r="C130" i="2"/>
  <c r="C119" i="2"/>
  <c r="C109" i="2" s="1"/>
  <c r="C105" i="2"/>
  <c r="C96" i="2" s="1"/>
  <c r="C89" i="2"/>
  <c r="C78" i="2"/>
  <c r="C77" i="2" s="1"/>
  <c r="C73" i="2"/>
  <c r="C15" i="2" s="1"/>
  <c r="C71" i="2"/>
  <c r="C70" i="2" s="1"/>
  <c r="C11" i="2" s="1"/>
  <c r="C67" i="2"/>
  <c r="C60" i="2"/>
  <c r="C58" i="2"/>
  <c r="C35" i="2"/>
  <c r="C33" i="2"/>
  <c r="C24" i="2"/>
  <c r="C17" i="2"/>
  <c r="C92" i="1"/>
  <c r="C90" i="1"/>
  <c r="C89" i="1"/>
  <c r="C88" i="1" s="1"/>
  <c r="C79" i="1"/>
  <c r="C66" i="1"/>
  <c r="C65" i="1"/>
  <c r="C64" i="1" s="1"/>
  <c r="C62" i="1"/>
  <c r="C58" i="1"/>
  <c r="C55" i="1"/>
  <c r="C52" i="1" s="1"/>
  <c r="C53" i="1"/>
  <c r="C28" i="1"/>
  <c r="C23" i="1"/>
  <c r="C15" i="1" s="1"/>
  <c r="C16" i="1"/>
  <c r="C9" i="1"/>
  <c r="G15" i="1" l="1"/>
  <c r="G14" i="1" s="1"/>
  <c r="F15" i="1"/>
  <c r="G23" i="2"/>
  <c r="D65" i="1"/>
  <c r="D64" i="1" s="1"/>
  <c r="F13" i="2"/>
  <c r="F172" i="2"/>
  <c r="F171" i="2" s="1"/>
  <c r="D172" i="2"/>
  <c r="D171" i="2" s="1"/>
  <c r="D13" i="2"/>
  <c r="E172" i="2"/>
  <c r="E171" i="2" s="1"/>
  <c r="E13" i="2"/>
  <c r="G172" i="2"/>
  <c r="G171" i="2" s="1"/>
  <c r="G13" i="2"/>
  <c r="H13" i="2"/>
  <c r="H172" i="2"/>
  <c r="H171" i="2" s="1"/>
  <c r="F152" i="2"/>
  <c r="E152" i="2"/>
  <c r="E129" i="2"/>
  <c r="F129" i="2"/>
  <c r="H129" i="2"/>
  <c r="D129" i="2"/>
  <c r="G129" i="2"/>
  <c r="G88" i="2"/>
  <c r="C14" i="1"/>
  <c r="H88" i="2"/>
  <c r="D88" i="2"/>
  <c r="E88" i="2"/>
  <c r="F88" i="2"/>
  <c r="F87" i="2" s="1"/>
  <c r="F52" i="2" s="1"/>
  <c r="F44" i="2" s="1"/>
  <c r="F76" i="2"/>
  <c r="F16" i="2"/>
  <c r="E76" i="2"/>
  <c r="E16" i="2"/>
  <c r="H76" i="2"/>
  <c r="H16" i="2"/>
  <c r="D76" i="2"/>
  <c r="D16" i="2"/>
  <c r="F17" i="2"/>
  <c r="G16" i="2"/>
  <c r="E17" i="2"/>
  <c r="H17" i="2"/>
  <c r="D17" i="2"/>
  <c r="C23" i="2"/>
  <c r="C9" i="2" s="1"/>
  <c r="C88" i="2"/>
  <c r="F43" i="2"/>
  <c r="E23" i="2"/>
  <c r="E9" i="2" s="1"/>
  <c r="H23" i="2"/>
  <c r="D23" i="2"/>
  <c r="D9" i="2" s="1"/>
  <c r="G9" i="2"/>
  <c r="C76" i="2"/>
  <c r="C16" i="2"/>
  <c r="C13" i="2"/>
  <c r="G65" i="1"/>
  <c r="G64" i="1" s="1"/>
  <c r="F65" i="1"/>
  <c r="F64" i="1" s="1"/>
  <c r="F57" i="1"/>
  <c r="F51" i="1"/>
  <c r="D51" i="1"/>
  <c r="E51" i="1"/>
  <c r="G52" i="1"/>
  <c r="G51" i="1" s="1"/>
  <c r="F14" i="1"/>
  <c r="F8" i="1" s="1"/>
  <c r="F7" i="1" s="1"/>
  <c r="E14" i="1"/>
  <c r="D14" i="1"/>
  <c r="C57" i="1"/>
  <c r="C51" i="1" s="1"/>
  <c r="C129" i="2"/>
  <c r="C87" i="2" s="1"/>
  <c r="C52" i="2" s="1"/>
  <c r="C44" i="2" s="1"/>
  <c r="C43" i="2" s="1"/>
  <c r="D87" i="2" l="1"/>
  <c r="D52" i="2" s="1"/>
  <c r="D44" i="2" s="1"/>
  <c r="D43" i="2" s="1"/>
  <c r="D22" i="2" s="1"/>
  <c r="D21" i="2" s="1"/>
  <c r="D8" i="1"/>
  <c r="D7" i="1" s="1"/>
  <c r="E87" i="2"/>
  <c r="E52" i="2" s="1"/>
  <c r="E44" i="2" s="1"/>
  <c r="E43" i="2" s="1"/>
  <c r="E85" i="2" s="1"/>
  <c r="H87" i="2"/>
  <c r="H52" i="2" s="1"/>
  <c r="H44" i="2" s="1"/>
  <c r="H43" i="2" s="1"/>
  <c r="H85" i="2" s="1"/>
  <c r="G87" i="2"/>
  <c r="G52" i="2" s="1"/>
  <c r="G44" i="2" s="1"/>
  <c r="G43" i="2" s="1"/>
  <c r="G10" i="2" s="1"/>
  <c r="G20" i="2" s="1"/>
  <c r="G19" i="2" s="1"/>
  <c r="C8" i="1"/>
  <c r="C7" i="1" s="1"/>
  <c r="F10" i="2"/>
  <c r="F85" i="2"/>
  <c r="F22" i="2"/>
  <c r="F21" i="2" s="1"/>
  <c r="H9" i="2"/>
  <c r="E8" i="1"/>
  <c r="E7" i="1" s="1"/>
  <c r="G8" i="1"/>
  <c r="G7" i="1" s="1"/>
  <c r="C85" i="2"/>
  <c r="C10" i="2"/>
  <c r="C22" i="2"/>
  <c r="C21" i="2" s="1"/>
  <c r="C20" i="2"/>
  <c r="C19" i="2" s="1"/>
  <c r="C8" i="2"/>
  <c r="C7" i="2" s="1"/>
  <c r="H10" i="2" l="1"/>
  <c r="H20" i="2" s="1"/>
  <c r="H19" i="2" s="1"/>
  <c r="D85" i="2"/>
  <c r="D10" i="2"/>
  <c r="D8" i="2" s="1"/>
  <c r="D7" i="2" s="1"/>
  <c r="E10" i="2"/>
  <c r="E20" i="2" s="1"/>
  <c r="E19" i="2" s="1"/>
  <c r="E22" i="2"/>
  <c r="E21" i="2" s="1"/>
  <c r="G22" i="2"/>
  <c r="G21" i="2" s="1"/>
  <c r="G85" i="2"/>
  <c r="H22" i="2"/>
  <c r="H21" i="2" s="1"/>
  <c r="G8" i="2"/>
  <c r="G7" i="2" s="1"/>
  <c r="D20" i="2"/>
  <c r="D19" i="2" s="1"/>
  <c r="F20" i="2"/>
  <c r="F19" i="2" s="1"/>
  <c r="F8" i="2"/>
  <c r="F7" i="2" s="1"/>
  <c r="H8" i="2" l="1"/>
  <c r="H7" i="2" s="1"/>
  <c r="E8" i="2"/>
  <c r="E7" i="2" s="1"/>
</calcChain>
</file>

<file path=xl/sharedStrings.xml><?xml version="1.0" encoding="utf-8"?>
<sst xmlns="http://schemas.openxmlformats.org/spreadsheetml/2006/main" count="492" uniqueCount="433">
  <si>
    <t>Cod</t>
  </si>
  <si>
    <t>Denumire indicator</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</si>
  <si>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</si>
  <si>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</si>
  <si>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</si>
  <si>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</si>
  <si>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</si>
  <si>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</si>
  <si>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</si>
  <si>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</si>
  <si>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</si>
  <si>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</si>
  <si>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</si>
  <si>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</si>
  <si>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</si>
  <si>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</si>
  <si>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</si>
  <si>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</si>
  <si>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</si>
  <si>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</si>
  <si>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</si>
  <si>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</si>
  <si>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</si>
  <si>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</si>
  <si>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</si>
  <si>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</si>
  <si>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</si>
  <si>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</si>
  <si>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</si>
  <si>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</si>
  <si>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</si>
  <si>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</si>
  <si>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</si>
  <si>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</si>
  <si>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</si>
  <si>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</si>
  <si>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</si>
  <si>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</si>
  <si>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</si>
  <si>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</si>
  <si>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</si>
  <si>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</si>
  <si>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</si>
  <si>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</si>
  <si>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</si>
  <si>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</si>
  <si>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</si>
  <si>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</si>
  <si>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</si>
  <si>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</si>
  <si>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</si>
  <si>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</si>
  <si>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</si>
  <si>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</si>
  <si>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</si>
  <si>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</si>
  <si>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</si>
  <si>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</si>
  <si>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</si>
  <si>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</si>
  <si>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</si>
  <si>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</si>
  <si>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</si>
  <si>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</si>
  <si>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</si>
  <si>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</si>
  <si>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</si>
  <si>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</si>
  <si>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</si>
  <si>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</si>
  <si>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</si>
  <si>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</si>
  <si>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</si>
  <si>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</si>
  <si>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</si>
  <si>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</si>
  <si>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</si>
  <si>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</si>
  <si>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</si>
  <si>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</si>
  <si>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</si>
  <si>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</si>
  <si>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</si>
  <si>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</si>
  <si>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</si>
  <si>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</si>
  <si>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</si>
  <si>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</si>
  <si>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</si>
  <si>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</si>
  <si>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</si>
  <si>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</si>
  <si>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</si>
  <si>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</si>
  <si>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</si>
  <si>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</si>
  <si>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</si>
  <si>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</si>
  <si>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</si>
  <si>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</si>
  <si>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</si>
  <si>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</si>
  <si>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</si>
  <si>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</si>
  <si>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</si>
  <si>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</si>
  <si>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</si>
  <si>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</si>
  <si>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</si>
  <si>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</si>
  <si>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</si>
  <si>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</si>
  <si>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</si>
  <si>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</si>
  <si>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</si>
  <si>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</si>
  <si>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</si>
  <si>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</si>
  <si>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</si>
  <si>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</si>
  <si>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</si>
  <si>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</si>
  <si>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</si>
  <si>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</si>
  <si>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</si>
  <si>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</si>
  <si>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</si>
  <si>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</si>
  <si>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</si>
  <si>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</si>
  <si>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</si>
  <si>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</si>
  <si>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</si>
  <si>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</si>
  <si>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</si>
  <si>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</si>
  <si>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</si>
  <si>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</si>
  <si>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</si>
  <si>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</si>
  <si>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</si>
  <si>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</si>
  <si>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</si>
  <si>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</si>
  <si>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</si>
  <si>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</si>
  <si>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</si>
  <si>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</si>
  <si>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</si>
  <si>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</si>
  <si>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</si>
  <si>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</si>
  <si>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</si>
  <si>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</si>
  <si>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</si>
  <si>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</si>
  <si>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</si>
  <si>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</si>
  <si>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</si>
  <si>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</si>
  <si>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</si>
  <si>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</si>
  <si>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</si>
  <si>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</si>
  <si>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</si>
  <si>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</si>
  <si>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</si>
  <si>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</si>
  <si>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</si>
  <si>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</si>
  <si>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</si>
  <si>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</si>
  <si>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</si>
  <si>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</si>
  <si>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</si>
  <si>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</si>
  <si>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</si>
  <si>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</si>
  <si>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</si>
  <si>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</si>
  <si>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</si>
  <si>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</si>
  <si>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</si>
  <si>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</si>
  <si>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</si>
  <si>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</si>
  <si>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</si>
  <si>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</si>
  <si>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</si>
  <si>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</si>
  <si>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</si>
  <si>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</si>
  <si>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</si>
  <si>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</si>
  <si>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</si>
  <si>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</si>
  <si>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</si>
  <si>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</si>
  <si>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</si>
  <si>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</si>
  <si>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</si>
  <si>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</si>
  <si>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</si>
  <si>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</si>
  <si>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</si>
  <si>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</si>
  <si>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</si>
  <si>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</si>
  <si>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</si>
  <si>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</si>
  <si>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</si>
  <si>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</si>
  <si>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</si>
  <si>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</si>
  <si>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</si>
  <si>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</si>
  <si>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</si>
  <si>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</si>
  <si>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</si>
  <si>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</si>
  <si>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</si>
  <si>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</si>
  <si>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</si>
  <si>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</si>
  <si>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</si>
  <si>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</si>
  <si>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</si>
  <si>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</si>
  <si>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</si>
  <si>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</si>
  <si>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</si>
  <si>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</si>
  <si>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</si>
  <si>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</si>
  <si>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</si>
  <si>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</si>
  <si>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</si>
  <si>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</si>
  <si>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</si>
  <si>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</si>
  <si>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</si>
  <si>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</si>
  <si>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</si>
  <si>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</si>
  <si>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</si>
  <si>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</si>
  <si>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</si>
  <si>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</si>
  <si>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</si>
  <si>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</si>
  <si>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</si>
  <si>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</si>
  <si>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</si>
  <si>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</si>
  <si>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</si>
  <si>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</si>
  <si>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</si>
  <si>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</si>
  <si>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</si>
  <si>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</si>
  <si>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</si>
  <si>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</si>
  <si>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</si>
  <si>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</si>
  <si>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</si>
  <si>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</si>
  <si>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</si>
  <si>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</si>
  <si>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</si>
  <si>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</si>
  <si>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</si>
  <si>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</si>
  <si>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</si>
  <si>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</si>
  <si>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</si>
  <si>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</si>
  <si>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</si>
  <si>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</si>
  <si>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</si>
  <si>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</si>
  <si>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</si>
  <si>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</si>
  <si>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</si>
  <si>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</si>
  <si>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</si>
  <si>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</si>
  <si>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</si>
  <si>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</si>
  <si>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</si>
  <si>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</si>
  <si>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</si>
  <si>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</si>
  <si>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</si>
  <si>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</si>
  <si>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</si>
  <si>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</si>
  <si>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</si>
  <si>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</si>
  <si>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</si>
  <si>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</si>
  <si>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</si>
  <si>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</si>
  <si>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</si>
  <si>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</si>
  <si>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</si>
  <si>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</si>
  <si>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</si>
  <si>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</si>
  <si>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</si>
  <si>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</si>
  <si>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</si>
  <si>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</si>
  <si>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</si>
  <si>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</si>
  <si>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</si>
  <si>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</si>
  <si>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</si>
  <si>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</si>
  <si>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</si>
  <si>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</si>
  <si>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</si>
  <si>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</si>
  <si>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</si>
  <si>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</si>
  <si>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</si>
  <si>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</si>
  <si>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</si>
  <si>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</si>
  <si>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</si>
  <si>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</si>
  <si>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</si>
  <si>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</si>
  <si>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</si>
  <si>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</si>
  <si>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</si>
  <si>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</si>
  <si>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</si>
  <si>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</si>
  <si>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</si>
  <si>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</si>
  <si>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</si>
  <si>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</si>
  <si>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</si>
  <si>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</si>
  <si>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</si>
  <si>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</si>
  <si>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</si>
  <si>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</si>
  <si>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</si>
  <si>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</si>
  <si>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</si>
  <si>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</si>
  <si>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</si>
  <si>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</si>
  <si>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</si>
  <si>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</si>
  <si>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</si>
  <si>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</si>
  <si>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</si>
  <si>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</si>
  <si>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</si>
  <si>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</si>
  <si>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</si>
  <si>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</si>
  <si>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</si>
  <si>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</si>
  <si>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</si>
  <si>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</si>
  <si>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</si>
  <si>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</si>
  <si>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</si>
  <si>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</si>
  <si>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</si>
  <si>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</si>
  <si>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</si>
  <si>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</si>
  <si>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</si>
  <si>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</si>
  <si>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</si>
  <si>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</si>
  <si>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</si>
  <si>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</si>
  <si>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</si>
  <si>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</si>
  <si>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</si>
  <si>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</si>
  <si>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</si>
  <si>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</si>
  <si>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</si>
  <si>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</si>
  <si>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</si>
  <si>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</si>
  <si>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</si>
  <si>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</si>
  <si>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</si>
  <si>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</si>
  <si>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</si>
  <si>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</si>
  <si>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</si>
  <si>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</si>
  <si>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</si>
  <si>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</si>
  <si>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</si>
  <si>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</si>
  <si>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</si>
  <si>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</si>
  <si>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</si>
  <si>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</si>
  <si>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</si>
  <si>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</si>
  <si>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</si>
  <si>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</si>
  <si>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</si>
  <si>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</si>
  <si>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</si>
  <si>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</si>
  <si>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</si>
  <si>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</si>
  <si>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</si>
  <si>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</si>
  <si>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</si>
  <si>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CONT DE EXECUTIE VENITURI DECEMBRIE   2018</t>
  </si>
  <si>
    <t xml:space="preserve"> lei </t>
  </si>
  <si>
    <t>CONT DE EXECUTIE CHELTUIELI DECEMBRIE  2018</t>
  </si>
  <si>
    <t>lei</t>
  </si>
  <si>
    <t>21.05.49</t>
  </si>
  <si>
    <t>Contributii de asigurari sociale de sanatate aferente declaratiei unice</t>
  </si>
  <si>
    <t>PRESEDINTE DIRECTOR-GENERAL</t>
  </si>
  <si>
    <t>Valentin Florin CIOCAN</t>
  </si>
  <si>
    <t>Theodora Oprea</t>
  </si>
  <si>
    <t>DIRECTOR ECONOMIC</t>
  </si>
  <si>
    <t>Intocmit,</t>
  </si>
  <si>
    <t>Mircea Dragut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</si>
</sst>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0.00_ ;[Red]\-#,##0.00\ "/>
    <numFmt numFmtId="165" formatCode="#,##0.0"/>
  </numFmts>
  <fonts count="23">
    <font>
      <sz val="10"/>
      <name val="Arial"/>
      <charset val="238"/>
    </font>
    <font>
      <sz val="10"/>
      <name val="Arial"/>
      <charset val="238"/>
    </font>
    <font>
      <b/>
      <i/>
      <sz val="10"/>
      <name val="Arial"/>
      <family val="2"/>
    </font>
    <font>
      <b/>
      <i/>
      <sz val="14"/>
      <name val="Arial"/>
      <family val="2"/>
    </font>
    <font>
      <b/>
      <sz val="10"/>
      <name val="Arial"/>
      <family val="2"/>
    </font>
    <font>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9"/>
      <name val="Arial"/>
      <family val="2"/>
    </font>
    <font>
      <sz val="12"/>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13" fillId="0" borderId="0"/>
    <xf numFmtId="0" fontId="13" fillId="0" borderId="0"/>
    <xf numFmtId="43" fontId="13" fillId="0" borderId="0" applyFont="0" applyFill="0" applyBorder="0" applyAlignment="0" applyProtection="0"/>
    <xf numFmtId="0" fontId="5" fillId="0" borderId="0"/>
    <xf numFmtId="0" fontId="1" fillId="0" borderId="0"/>
    <xf numFmtId="0" fontId="13" fillId="0" borderId="0"/>
    <xf numFmtId="0" fontId="1" fillId="0" borderId="0"/>
    <xf numFmtId="3" fontId="13" fillId="0" borderId="0"/>
    <xf numFmtId="0" fontId="5" fillId="0" borderId="0"/>
    <xf numFmtId="0" fontId="22" fillId="0" borderId="0"/>
    <xf numFmtId="9" fontId="5" fillId="0" borderId="0" applyFont="0" applyFill="0" applyBorder="0" applyAlignment="0" applyProtection="0"/>
    <xf numFmtId="0" fontId="5" fillId="0" borderId="0"/>
  </cellStyleXfs>
  <cellXfs count="129">
    <xf numFmtId="0" fontId="0" fillId="0" borderId="0" xfId="0"/>
    <xf numFmtId="0" fontId="2" fillId="0" borderId="0" xfId="0" applyFont="1" applyFill="1" applyAlignment="1">
      <alignment horizontal="left"/>
    </xf>
    <xf numFmtId="4" fontId="3" fillId="0" borderId="0" xfId="0" applyNumberFormat="1" applyFont="1" applyFill="1" applyAlignment="1">
      <alignment horizontal="center"/>
    </xf>
    <xf numFmtId="0" fontId="3" fillId="0" borderId="0" xfId="0" applyFont="1" applyFill="1" applyAlignment="1">
      <alignment horizontal="left"/>
    </xf>
    <xf numFmtId="0" fontId="4" fillId="0" borderId="0" xfId="0" applyFont="1" applyFill="1" applyAlignment="1">
      <alignment vertical="center" wrapText="1"/>
    </xf>
    <xf numFmtId="0" fontId="4" fillId="0" borderId="0" xfId="0" applyFont="1" applyFill="1" applyBorder="1" applyAlignment="1">
      <alignment horizontal="left"/>
    </xf>
    <xf numFmtId="0" fontId="2" fillId="0" borderId="0" xfId="0" applyFont="1" applyFill="1" applyBorder="1"/>
    <xf numFmtId="0" fontId="5" fillId="0" borderId="0" xfId="0" applyFont="1" applyFill="1" applyBorder="1"/>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5" fillId="0" borderId="0" xfId="0" applyFont="1" applyFill="1"/>
    <xf numFmtId="3" fontId="4" fillId="0" borderId="1"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0" xfId="0" applyNumberFormat="1" applyFont="1" applyFill="1" applyBorder="1" applyAlignment="1">
      <alignment horizontal="center"/>
    </xf>
    <xf numFmtId="3" fontId="5" fillId="0" borderId="0" xfId="0" applyNumberFormat="1" applyFont="1" applyFill="1" applyBorder="1"/>
    <xf numFmtId="3" fontId="5" fillId="0" borderId="0" xfId="0" applyNumberFormat="1" applyFont="1" applyFill="1"/>
    <xf numFmtId="49" fontId="8" fillId="0" borderId="1" xfId="0" applyNumberFormat="1" applyFont="1" applyFill="1" applyBorder="1" applyAlignment="1">
      <alignment horizontal="left"/>
    </xf>
    <xf numFmtId="4" fontId="4" fillId="0" borderId="1" xfId="0" applyNumberFormat="1" applyFont="1" applyFill="1" applyBorder="1" applyAlignment="1">
      <alignment wrapText="1"/>
    </xf>
    <xf numFmtId="3" fontId="4" fillId="0" borderId="1" xfId="0" applyNumberFormat="1" applyFont="1" applyFill="1" applyBorder="1"/>
    <xf numFmtId="4" fontId="4" fillId="0" borderId="0" xfId="0" applyNumberFormat="1" applyFont="1" applyFill="1" applyBorder="1"/>
    <xf numFmtId="49" fontId="9" fillId="0" borderId="1" xfId="0" applyNumberFormat="1" applyFont="1" applyFill="1" applyBorder="1" applyAlignment="1">
      <alignment horizontal="left"/>
    </xf>
    <xf numFmtId="4" fontId="5" fillId="0" borderId="1" xfId="0" applyNumberFormat="1" applyFont="1" applyFill="1" applyBorder="1" applyAlignment="1">
      <alignment wrapText="1"/>
    </xf>
    <xf numFmtId="3" fontId="5" fillId="0" borderId="1" xfId="0" applyNumberFormat="1" applyFont="1" applyFill="1" applyBorder="1"/>
    <xf numFmtId="4" fontId="10" fillId="0" borderId="1" xfId="0" applyNumberFormat="1" applyFont="1" applyFill="1" applyBorder="1" applyAlignment="1">
      <alignment wrapText="1"/>
    </xf>
    <xf numFmtId="4" fontId="11" fillId="0" borderId="1" xfId="0" applyNumberFormat="1" applyFont="1" applyFill="1" applyBorder="1" applyAlignment="1">
      <alignment wrapText="1"/>
    </xf>
    <xf numFmtId="3" fontId="7" fillId="0" borderId="1" xfId="0" applyNumberFormat="1" applyFont="1" applyFill="1" applyBorder="1"/>
    <xf numFmtId="4" fontId="12" fillId="0" borderId="1" xfId="0" applyNumberFormat="1" applyFont="1" applyFill="1" applyBorder="1" applyAlignment="1">
      <alignment wrapText="1"/>
    </xf>
    <xf numFmtId="0" fontId="9" fillId="0" borderId="1" xfId="0" applyFont="1" applyFill="1" applyBorder="1" applyAlignment="1">
      <alignment wrapText="1"/>
    </xf>
    <xf numFmtId="49" fontId="9" fillId="0" borderId="1" xfId="1" applyNumberFormat="1" applyFont="1" applyFill="1" applyBorder="1" applyAlignment="1" applyProtection="1">
      <alignment horizontal="left"/>
      <protection locked="0"/>
    </xf>
    <xf numFmtId="4" fontId="5" fillId="0" borderId="1" xfId="1" applyNumberFormat="1" applyFont="1" applyFill="1" applyBorder="1" applyAlignment="1" applyProtection="1">
      <alignment wrapText="1"/>
      <protection locked="0"/>
    </xf>
    <xf numFmtId="49" fontId="6" fillId="0" borderId="1" xfId="0" applyNumberFormat="1" applyFont="1" applyFill="1" applyBorder="1" applyAlignment="1">
      <alignment horizontal="left"/>
    </xf>
    <xf numFmtId="0" fontId="4" fillId="0" borderId="0" xfId="0" applyFont="1" applyFill="1" applyBorder="1"/>
    <xf numFmtId="0" fontId="4" fillId="0" borderId="0" xfId="0" applyFont="1" applyFill="1"/>
    <xf numFmtId="0" fontId="4" fillId="0" borderId="1" xfId="0" applyFont="1" applyFill="1" applyBorder="1"/>
    <xf numFmtId="49" fontId="9" fillId="0" borderId="1" xfId="0" applyNumberFormat="1" applyFont="1" applyFill="1" applyBorder="1" applyAlignment="1" applyProtection="1">
      <alignment horizontal="left" vertical="center"/>
    </xf>
    <xf numFmtId="4" fontId="9" fillId="0" borderId="1" xfId="0" applyNumberFormat="1" applyFont="1" applyFill="1" applyBorder="1" applyAlignment="1">
      <alignment horizontal="left"/>
    </xf>
    <xf numFmtId="4" fontId="5" fillId="0" borderId="1" xfId="0" applyNumberFormat="1" applyFont="1" applyFill="1" applyBorder="1" applyAlignment="1" applyProtection="1">
      <alignment horizontal="left" wrapText="1"/>
    </xf>
    <xf numFmtId="164" fontId="5" fillId="0" borderId="1" xfId="0" applyNumberFormat="1" applyFont="1" applyFill="1" applyBorder="1" applyAlignment="1" applyProtection="1">
      <alignment wrapText="1"/>
    </xf>
    <xf numFmtId="0" fontId="5" fillId="0" borderId="1" xfId="0" applyFont="1" applyFill="1" applyBorder="1" applyAlignment="1">
      <alignment wrapText="1"/>
    </xf>
    <xf numFmtId="164" fontId="5" fillId="0" borderId="1" xfId="2" applyNumberFormat="1" applyFont="1" applyFill="1" applyBorder="1" applyAlignment="1" applyProtection="1">
      <alignment wrapText="1"/>
    </xf>
    <xf numFmtId="4" fontId="5" fillId="0" borderId="0" xfId="0" applyNumberFormat="1" applyFont="1" applyFill="1" applyBorder="1"/>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xf numFmtId="0" fontId="5" fillId="0" borderId="1" xfId="0" applyFont="1" applyFill="1" applyBorder="1"/>
    <xf numFmtId="49" fontId="14" fillId="0" borderId="0" xfId="0" applyNumberFormat="1" applyFont="1" applyFill="1" applyBorder="1" applyAlignment="1">
      <alignment vertical="top" wrapText="1"/>
    </xf>
    <xf numFmtId="3" fontId="15" fillId="0" borderId="0" xfId="0" applyNumberFormat="1" applyFont="1" applyFill="1" applyBorder="1" applyAlignment="1">
      <alignment horizontal="center"/>
    </xf>
    <xf numFmtId="3" fontId="16" fillId="0" borderId="0" xfId="0" applyNumberFormat="1" applyFont="1" applyFill="1" applyBorder="1" applyAlignment="1">
      <alignment horizontal="center"/>
    </xf>
    <xf numFmtId="3" fontId="14" fillId="0" borderId="0" xfId="0" applyNumberFormat="1" applyFont="1" applyFill="1" applyBorder="1"/>
    <xf numFmtId="0" fontId="14" fillId="0" borderId="0" xfId="0" applyFont="1" applyFill="1"/>
    <xf numFmtId="4" fontId="14" fillId="0" borderId="0" xfId="0" applyNumberFormat="1" applyFont="1" applyFill="1" applyBorder="1"/>
    <xf numFmtId="4" fontId="17" fillId="0" borderId="0" xfId="0" applyNumberFormat="1" applyFont="1" applyFill="1" applyBorder="1" applyAlignment="1">
      <alignment wrapText="1"/>
    </xf>
    <xf numFmtId="3" fontId="17" fillId="0" borderId="0" xfId="0" applyNumberFormat="1" applyFont="1" applyFill="1" applyBorder="1" applyAlignment="1">
      <alignment wrapText="1"/>
    </xf>
    <xf numFmtId="165" fontId="14" fillId="0" borderId="0" xfId="0" applyNumberFormat="1" applyFont="1" applyFill="1" applyBorder="1"/>
    <xf numFmtId="49"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49" fontId="17" fillId="0" borderId="1" xfId="0" applyNumberFormat="1" applyFont="1" applyFill="1" applyBorder="1" applyAlignment="1">
      <alignment horizontal="center" vertical="top" wrapText="1"/>
    </xf>
    <xf numFmtId="3" fontId="17" fillId="0" borderId="1" xfId="0" applyNumberFormat="1" applyFont="1" applyFill="1" applyBorder="1" applyAlignment="1">
      <alignment horizontal="center"/>
    </xf>
    <xf numFmtId="3" fontId="16" fillId="0" borderId="1" xfId="0" applyNumberFormat="1" applyFont="1" applyFill="1" applyBorder="1" applyAlignment="1">
      <alignment horizontal="center"/>
    </xf>
    <xf numFmtId="49" fontId="17" fillId="0" borderId="1" xfId="0" applyNumberFormat="1" applyFont="1" applyFill="1" applyBorder="1" applyAlignment="1">
      <alignment vertical="top" wrapText="1"/>
    </xf>
    <xf numFmtId="164" fontId="17" fillId="0" borderId="1" xfId="2" applyNumberFormat="1" applyFont="1" applyFill="1" applyBorder="1" applyAlignment="1" applyProtection="1">
      <alignment horizontal="left" wrapText="1"/>
    </xf>
    <xf numFmtId="3" fontId="17" fillId="0" borderId="1" xfId="6" applyNumberFormat="1" applyFont="1" applyFill="1" applyBorder="1" applyAlignment="1" applyProtection="1">
      <alignment horizontal="right" wrapText="1"/>
    </xf>
    <xf numFmtId="4" fontId="17" fillId="0" borderId="0" xfId="0" applyNumberFormat="1" applyFont="1" applyFill="1"/>
    <xf numFmtId="0" fontId="17" fillId="0" borderId="0" xfId="0" applyFont="1" applyFill="1"/>
    <xf numFmtId="164" fontId="17" fillId="0" borderId="1" xfId="2" applyNumberFormat="1" applyFont="1" applyFill="1" applyBorder="1" applyAlignment="1">
      <alignment wrapText="1"/>
    </xf>
    <xf numFmtId="3" fontId="17" fillId="0" borderId="1" xfId="6" applyNumberFormat="1" applyFont="1" applyFill="1" applyBorder="1" applyAlignment="1">
      <alignment horizontal="right" wrapText="1"/>
    </xf>
    <xf numFmtId="49" fontId="17" fillId="0" borderId="1" xfId="0" applyNumberFormat="1" applyFont="1" applyFill="1" applyBorder="1" applyAlignment="1">
      <alignment horizontal="left" vertical="top" wrapText="1"/>
    </xf>
    <xf numFmtId="49" fontId="14" fillId="0" borderId="1" xfId="0" applyNumberFormat="1" applyFont="1" applyFill="1" applyBorder="1" applyAlignment="1">
      <alignment vertical="top" wrapText="1"/>
    </xf>
    <xf numFmtId="4" fontId="14" fillId="0" borderId="1" xfId="2" applyNumberFormat="1" applyFont="1" applyFill="1" applyBorder="1" applyAlignment="1">
      <alignment wrapText="1"/>
    </xf>
    <xf numFmtId="3" fontId="16" fillId="0" borderId="1" xfId="0" applyNumberFormat="1" applyFont="1" applyFill="1" applyBorder="1" applyAlignment="1">
      <alignment horizontal="right"/>
    </xf>
    <xf numFmtId="3" fontId="14" fillId="0" borderId="1" xfId="0" applyNumberFormat="1" applyFont="1" applyFill="1" applyBorder="1"/>
    <xf numFmtId="164" fontId="14" fillId="0" borderId="1" xfId="2" applyNumberFormat="1" applyFont="1" applyFill="1" applyBorder="1" applyAlignment="1">
      <alignment wrapText="1"/>
    </xf>
    <xf numFmtId="164" fontId="14" fillId="0" borderId="1" xfId="2" applyNumberFormat="1" applyFont="1" applyFill="1" applyBorder="1" applyAlignment="1" applyProtection="1">
      <alignment horizontal="left" vertical="center" wrapText="1"/>
    </xf>
    <xf numFmtId="0" fontId="18" fillId="0" borderId="0" xfId="0" applyFont="1" applyFill="1"/>
    <xf numFmtId="3" fontId="19" fillId="0" borderId="1" xfId="6" applyNumberFormat="1" applyFont="1" applyFill="1" applyBorder="1" applyAlignment="1">
      <alignment horizontal="right" wrapText="1"/>
    </xf>
    <xf numFmtId="49" fontId="18" fillId="0" borderId="1" xfId="0" applyNumberFormat="1" applyFont="1" applyFill="1" applyBorder="1" applyAlignment="1">
      <alignment vertical="top" wrapText="1"/>
    </xf>
    <xf numFmtId="164" fontId="18" fillId="0" borderId="1" xfId="2" applyNumberFormat="1" applyFont="1" applyFill="1" applyBorder="1" applyAlignment="1">
      <alignment wrapText="1"/>
    </xf>
    <xf numFmtId="3" fontId="20" fillId="0" borderId="1" xfId="0" applyNumberFormat="1" applyFont="1" applyFill="1" applyBorder="1" applyAlignment="1">
      <alignment horizontal="right"/>
    </xf>
    <xf numFmtId="3" fontId="17" fillId="0" borderId="1" xfId="0" applyNumberFormat="1" applyFont="1" applyFill="1" applyBorder="1"/>
    <xf numFmtId="3" fontId="17" fillId="0" borderId="1" xfId="6" applyNumberFormat="1" applyFont="1" applyFill="1" applyBorder="1" applyAlignment="1">
      <alignment horizontal="right"/>
    </xf>
    <xf numFmtId="49" fontId="14" fillId="0" borderId="1" xfId="0" applyNumberFormat="1" applyFont="1" applyFill="1" applyBorder="1" applyAlignment="1">
      <alignment horizontal="left" vertical="top" wrapText="1"/>
    </xf>
    <xf numFmtId="164" fontId="17" fillId="0" borderId="1" xfId="6" applyNumberFormat="1" applyFont="1" applyFill="1" applyBorder="1" applyAlignment="1">
      <alignment wrapText="1"/>
    </xf>
    <xf numFmtId="164" fontId="14" fillId="0" borderId="1" xfId="6" applyNumberFormat="1" applyFont="1" applyFill="1" applyBorder="1" applyAlignment="1">
      <alignment wrapText="1"/>
    </xf>
    <xf numFmtId="3" fontId="19" fillId="0" borderId="1" xfId="6" applyNumberFormat="1" applyFont="1" applyFill="1" applyBorder="1" applyAlignment="1" applyProtection="1">
      <alignment horizontal="right" wrapText="1"/>
    </xf>
    <xf numFmtId="4" fontId="14" fillId="0" borderId="1" xfId="0" applyNumberFormat="1" applyFont="1" applyFill="1" applyBorder="1" applyAlignment="1" applyProtection="1">
      <alignment wrapText="1"/>
    </xf>
    <xf numFmtId="4" fontId="14" fillId="0" borderId="1" xfId="0" applyNumberFormat="1" applyFont="1" applyFill="1" applyBorder="1" applyAlignment="1" applyProtection="1">
      <alignment horizontal="left" wrapText="1"/>
    </xf>
    <xf numFmtId="4" fontId="17" fillId="0" borderId="1" xfId="0" applyNumberFormat="1" applyFont="1" applyFill="1" applyBorder="1" applyAlignment="1" applyProtection="1">
      <alignment horizontal="left" wrapText="1"/>
    </xf>
    <xf numFmtId="4" fontId="14" fillId="0" borderId="1" xfId="2" applyNumberFormat="1" applyFont="1" applyFill="1" applyBorder="1" applyAlignment="1" applyProtection="1">
      <alignment wrapText="1"/>
    </xf>
    <xf numFmtId="3" fontId="14" fillId="0" borderId="1" xfId="0" applyNumberFormat="1" applyFont="1" applyFill="1" applyBorder="1" applyAlignment="1" applyProtection="1">
      <alignment vertical="top" wrapText="1"/>
    </xf>
    <xf numFmtId="164" fontId="17" fillId="0" borderId="1" xfId="7" applyNumberFormat="1" applyFont="1" applyFill="1" applyBorder="1" applyAlignment="1">
      <alignment vertical="top" wrapText="1"/>
    </xf>
    <xf numFmtId="164" fontId="17" fillId="0" borderId="1" xfId="5" applyNumberFormat="1" applyFont="1" applyFill="1" applyBorder="1" applyAlignment="1" applyProtection="1">
      <alignment vertical="top" wrapText="1"/>
    </xf>
    <xf numFmtId="4" fontId="14" fillId="0" borderId="1" xfId="0" applyNumberFormat="1" applyFont="1" applyFill="1" applyBorder="1"/>
    <xf numFmtId="4" fontId="14" fillId="0" borderId="1" xfId="0" applyNumberFormat="1" applyFont="1" applyFill="1" applyBorder="1" applyAlignment="1">
      <alignment horizontal="left" vertical="center" wrapText="1"/>
    </xf>
    <xf numFmtId="2" fontId="14" fillId="0" borderId="1" xfId="2" applyNumberFormat="1" applyFont="1" applyFill="1" applyBorder="1" applyAlignment="1">
      <alignment wrapText="1"/>
    </xf>
    <xf numFmtId="164" fontId="17" fillId="0" borderId="1" xfId="2" applyNumberFormat="1" applyFont="1" applyFill="1" applyBorder="1" applyAlignment="1"/>
    <xf numFmtId="164" fontId="14" fillId="0" borderId="1" xfId="2" applyNumberFormat="1" applyFont="1" applyFill="1" applyBorder="1" applyAlignment="1"/>
    <xf numFmtId="3" fontId="17" fillId="0" borderId="1" xfId="0" applyNumberFormat="1" applyFont="1" applyFill="1" applyBorder="1" applyAlignment="1">
      <alignment wrapText="1"/>
    </xf>
    <xf numFmtId="3" fontId="14" fillId="0" borderId="1" xfId="0" applyNumberFormat="1" applyFont="1" applyFill="1" applyBorder="1" applyAlignment="1">
      <alignment wrapText="1"/>
    </xf>
    <xf numFmtId="0" fontId="2" fillId="0" borderId="0" xfId="0" applyFont="1" applyFill="1" applyAlignment="1">
      <alignment horizontal="right"/>
    </xf>
    <xf numFmtId="3" fontId="16" fillId="0" borderId="0" xfId="0" applyNumberFormat="1" applyFont="1" applyFill="1" applyBorder="1" applyAlignment="1">
      <alignment horizontal="right" wrapText="1"/>
    </xf>
    <xf numFmtId="4" fontId="17" fillId="0" borderId="1" xfId="6" applyNumberFormat="1" applyFont="1" applyFill="1" applyBorder="1" applyAlignment="1" applyProtection="1">
      <alignment horizontal="right" wrapText="1"/>
    </xf>
    <xf numFmtId="4" fontId="17" fillId="0" borderId="1" xfId="6" applyNumberFormat="1" applyFont="1" applyFill="1" applyBorder="1" applyAlignment="1">
      <alignment horizontal="right" wrapText="1"/>
    </xf>
    <xf numFmtId="4" fontId="14" fillId="0" borderId="1" xfId="6" applyNumberFormat="1" applyFont="1" applyFill="1" applyBorder="1" applyAlignment="1" applyProtection="1">
      <alignment horizontal="right" wrapText="1"/>
    </xf>
    <xf numFmtId="4" fontId="16" fillId="0" borderId="1" xfId="0" applyNumberFormat="1" applyFont="1" applyFill="1" applyBorder="1" applyAlignment="1">
      <alignment horizontal="right"/>
    </xf>
    <xf numFmtId="4" fontId="19" fillId="0" borderId="1" xfId="6" applyNumberFormat="1" applyFont="1" applyFill="1" applyBorder="1" applyAlignment="1">
      <alignment horizontal="right" wrapText="1"/>
    </xf>
    <xf numFmtId="4" fontId="17" fillId="0" borderId="1" xfId="6" applyNumberFormat="1" applyFont="1" applyFill="1" applyBorder="1" applyAlignment="1">
      <alignment horizontal="right"/>
    </xf>
    <xf numFmtId="4" fontId="14" fillId="0" borderId="1" xfId="0" applyNumberFormat="1" applyFont="1" applyFill="1" applyBorder="1" applyAlignment="1">
      <alignment vertical="top" wrapText="1"/>
    </xf>
    <xf numFmtId="4" fontId="19" fillId="0" borderId="1" xfId="6" applyNumberFormat="1" applyFont="1" applyFill="1" applyBorder="1" applyAlignment="1" applyProtection="1">
      <alignment horizontal="right" wrapText="1"/>
    </xf>
    <xf numFmtId="4" fontId="18" fillId="0" borderId="1" xfId="0" applyNumberFormat="1" applyFont="1" applyFill="1" applyBorder="1" applyAlignment="1">
      <alignment horizontal="right"/>
    </xf>
    <xf numFmtId="4" fontId="14" fillId="0" borderId="1" xfId="0" applyNumberFormat="1" applyFont="1" applyFill="1" applyBorder="1" applyProtection="1"/>
    <xf numFmtId="4" fontId="17" fillId="0" borderId="1" xfId="0" applyNumberFormat="1" applyFont="1" applyFill="1" applyBorder="1"/>
    <xf numFmtId="3" fontId="14" fillId="0" borderId="0" xfId="0" applyNumberFormat="1" applyFont="1" applyFill="1" applyBorder="1" applyAlignment="1">
      <alignment horizontal="center"/>
    </xf>
    <xf numFmtId="4" fontId="4" fillId="0" borderId="1" xfId="0" applyNumberFormat="1" applyFont="1" applyFill="1" applyBorder="1"/>
    <xf numFmtId="4" fontId="5" fillId="0" borderId="1" xfId="0" applyNumberFormat="1" applyFont="1" applyFill="1" applyBorder="1"/>
    <xf numFmtId="4" fontId="7" fillId="0" borderId="1" xfId="0" applyNumberFormat="1" applyFont="1" applyFill="1" applyBorder="1"/>
    <xf numFmtId="0" fontId="4" fillId="0" borderId="0" xfId="0" applyFont="1" applyFill="1" applyBorder="1" applyAlignment="1">
      <alignment horizontal="center" wrapText="1"/>
    </xf>
    <xf numFmtId="0" fontId="6" fillId="0" borderId="0" xfId="0" applyFont="1" applyFill="1" applyBorder="1" applyAlignment="1">
      <alignment horizontal="center" wrapText="1"/>
    </xf>
    <xf numFmtId="0" fontId="4" fillId="0" borderId="0" xfId="0" applyFont="1" applyFill="1" applyBorder="1" applyAlignment="1">
      <alignment horizontal="center"/>
    </xf>
    <xf numFmtId="164" fontId="14" fillId="0" borderId="1" xfId="2" applyNumberFormat="1" applyFont="1" applyFill="1" applyBorder="1" applyAlignment="1">
      <alignment horizontal="left" vertical="center" wrapText="1"/>
    </xf>
    <xf numFmtId="164" fontId="17" fillId="0" borderId="1" xfId="6" applyNumberFormat="1" applyFont="1" applyFill="1" applyBorder="1" applyAlignment="1">
      <alignment horizontal="left" vertical="center" wrapText="1"/>
    </xf>
    <xf numFmtId="164" fontId="14" fillId="0" borderId="1" xfId="6" applyNumberFormat="1"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Alignment="1">
      <alignment wrapText="1"/>
    </xf>
    <xf numFmtId="4" fontId="5" fillId="0" borderId="0" xfId="0" applyNumberFormat="1" applyFont="1" applyFill="1"/>
    <xf numFmtId="4" fontId="5" fillId="0" borderId="0" xfId="0" applyNumberFormat="1" applyFont="1" applyFill="1" applyAlignment="1">
      <alignment horizontal="center"/>
    </xf>
  </cellXfs>
  <cellStyles count="13">
    <cellStyle name="Comma 2" xfId="3"/>
    <cellStyle name="Comma0" xfId="8"/>
    <cellStyle name="Normal" xfId="0" builtinId="0"/>
    <cellStyle name="Normal 2" xfId="1"/>
    <cellStyle name="Normal 3" xfId="4"/>
    <cellStyle name="Normal 4" xfId="9"/>
    <cellStyle name="Normal 5" xfId="10"/>
    <cellStyle name="Normal_buget 2004 cf lg 507 2003 CU DEBL10% MAI cu virari" xfId="7"/>
    <cellStyle name="Normal_BUGET RECTIFICARE OUG 89 VIRARI FINALE" xfId="2"/>
    <cellStyle name="Normal_BUGET RECTIFICARE OUG 89 VIRARI FINALE_12.Cont executie CHELTUIELI DECEMBRIE 2014" xfId="6"/>
    <cellStyle name="Normal_LG 216 CALCULE BVC 2001" xfId="5"/>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P103"/>
  <sheetViews>
    <sheetView workbookViewId="0">
      <pane xSplit="4" ySplit="6" topLeftCell="F89" activePane="bottomRight" state="frozen"/>
      <selection activeCell="F7" sqref="F7:G92"/>
      <selection pane="topRight" activeCell="F7" sqref="F7:G92"/>
      <selection pane="bottomLeft" activeCell="F7" sqref="F7:G92"/>
      <selection pane="bottomRight" activeCell="L98" sqref="L98"/>
    </sheetView>
  </sheetViews>
  <sheetFormatPr defaultRowHeight="12.75"/>
  <cols>
    <col min="1" max="1" width="10.28515625" style="126" bestFit="1" customWidth="1"/>
    <col min="2" max="2" width="57.5703125" style="12" customWidth="1"/>
    <col min="3" max="3" width="5.5703125" style="12" customWidth="1"/>
    <col min="4" max="4" width="14" style="127" customWidth="1"/>
    <col min="5" max="5" width="11.28515625" style="127" hidden="1" customWidth="1"/>
    <col min="6" max="7" width="18" style="12" customWidth="1"/>
    <col min="8" max="8" width="10.5703125" style="7" customWidth="1"/>
    <col min="9" max="9" width="10.85546875" style="7" customWidth="1"/>
    <col min="10" max="10" width="11" style="7" customWidth="1"/>
    <col min="11" max="11" width="10.28515625" style="7" customWidth="1"/>
    <col min="12" max="12" width="9.140625" style="7"/>
    <col min="13" max="13" width="10" style="7" customWidth="1"/>
    <col min="14" max="14" width="10.7109375" style="7" customWidth="1"/>
    <col min="15" max="15" width="10" style="7" customWidth="1"/>
    <col min="16" max="16" width="10.28515625" style="7" customWidth="1"/>
    <col min="17" max="17" width="10" style="7" customWidth="1"/>
    <col min="18" max="18" width="10.85546875" style="7" customWidth="1"/>
    <col min="19" max="19" width="9.140625" style="7"/>
    <col min="20" max="20" width="9.7109375" style="7" customWidth="1"/>
    <col min="21" max="21" width="10.140625" style="7" customWidth="1"/>
    <col min="22" max="22" width="10.85546875" style="7" customWidth="1"/>
    <col min="23" max="23" width="9.7109375" style="7" customWidth="1"/>
    <col min="24" max="25" width="10.5703125" style="7" customWidth="1"/>
    <col min="26" max="26" width="10.85546875" style="7" customWidth="1"/>
    <col min="27" max="27" width="9.85546875" style="7" customWidth="1"/>
    <col min="28" max="28" width="9" style="7" customWidth="1"/>
    <col min="29" max="29" width="10.140625" style="7" customWidth="1"/>
    <col min="30" max="30" width="10.5703125" style="7" customWidth="1"/>
    <col min="31" max="31" width="10.7109375" style="7" customWidth="1"/>
    <col min="32" max="32" width="9.28515625" style="7" customWidth="1"/>
    <col min="33" max="33" width="10.28515625" style="7" customWidth="1"/>
    <col min="34" max="34" width="9.85546875" style="7" customWidth="1"/>
    <col min="35" max="35" width="10.7109375" style="7" customWidth="1"/>
    <col min="36" max="36" width="10" style="7" customWidth="1"/>
    <col min="37" max="37" width="10.28515625" style="7" customWidth="1"/>
    <col min="38" max="38" width="9.5703125" style="7" customWidth="1"/>
    <col min="39" max="39" width="10.7109375" style="7" customWidth="1"/>
    <col min="40" max="40" width="10.140625" style="7" bestFit="1" customWidth="1"/>
    <col min="41" max="41" width="10.5703125" style="7" customWidth="1"/>
    <col min="42" max="42" width="10" style="7" customWidth="1"/>
    <col min="43" max="43" width="10.85546875" style="7" customWidth="1"/>
    <col min="44" max="44" width="10.140625" style="7" customWidth="1"/>
    <col min="45" max="45" width="9.7109375" style="7" customWidth="1"/>
    <col min="46" max="46" width="10.85546875" style="7" customWidth="1"/>
    <col min="47" max="47" width="11.140625" style="7" customWidth="1"/>
    <col min="48" max="48" width="9.140625" style="7"/>
    <col min="49" max="49" width="10.5703125" style="7" customWidth="1"/>
    <col min="50" max="50" width="9.85546875" style="7" customWidth="1"/>
    <col min="51" max="51" width="10.85546875" style="7" customWidth="1"/>
    <col min="52" max="52" width="10.28515625" style="7" customWidth="1"/>
    <col min="53" max="53" width="8.5703125" style="7" customWidth="1"/>
    <col min="54" max="54" width="10.42578125" style="7" customWidth="1"/>
    <col min="55" max="56" width="9.85546875" style="7" customWidth="1"/>
    <col min="57" max="57" width="9.28515625" style="7" customWidth="1"/>
    <col min="58" max="58" width="9" style="7" customWidth="1"/>
    <col min="59" max="59" width="10.42578125" style="7" customWidth="1"/>
    <col min="60" max="60" width="11.28515625" style="7" customWidth="1"/>
    <col min="61" max="61" width="9.85546875" style="7" customWidth="1"/>
    <col min="62" max="62" width="10.42578125" style="7" customWidth="1"/>
    <col min="63" max="63" width="9.7109375" style="7" customWidth="1"/>
    <col min="64" max="64" width="11.140625" style="7" customWidth="1"/>
    <col min="65" max="65" width="10.42578125" style="7" customWidth="1"/>
    <col min="66" max="66" width="10" style="7" customWidth="1"/>
    <col min="67" max="67" width="10.140625" style="7" customWidth="1"/>
    <col min="68" max="68" width="10.7109375" style="7" customWidth="1"/>
    <col min="69" max="69" width="11.140625" style="7" customWidth="1"/>
    <col min="70" max="70" width="9.5703125" style="7" customWidth="1"/>
    <col min="71" max="71" width="11.28515625" style="7" customWidth="1"/>
    <col min="72" max="72" width="11" style="7" customWidth="1"/>
    <col min="73" max="73" width="9.85546875" style="7" customWidth="1"/>
    <col min="74" max="74" width="10.7109375" style="7" customWidth="1"/>
    <col min="75" max="75" width="10.28515625" style="7" customWidth="1"/>
    <col min="76" max="76" width="10.5703125" style="7" customWidth="1"/>
    <col min="77" max="77" width="9.5703125" style="7" customWidth="1"/>
    <col min="78" max="78" width="8.42578125" style="7" customWidth="1"/>
    <col min="79" max="79" width="10.7109375" style="7" customWidth="1"/>
    <col min="80" max="80" width="10.140625" style="7" customWidth="1"/>
    <col min="81" max="81" width="10.7109375" style="7" customWidth="1"/>
    <col min="82" max="82" width="9.85546875" style="7" customWidth="1"/>
    <col min="83" max="83" width="9.7109375" style="7" customWidth="1"/>
    <col min="84" max="84" width="10" style="7" customWidth="1"/>
    <col min="85" max="85" width="11.42578125" style="7" customWidth="1"/>
    <col min="86" max="86" width="10" style="7" customWidth="1"/>
    <col min="87" max="87" width="9.7109375" style="7" customWidth="1"/>
    <col min="88" max="88" width="10" style="7" customWidth="1"/>
    <col min="89" max="89" width="10.7109375" style="7" customWidth="1"/>
    <col min="90" max="90" width="9.28515625" style="7" customWidth="1"/>
    <col min="91" max="91" width="10.7109375" style="7" customWidth="1"/>
    <col min="92" max="92" width="10.140625" style="7" customWidth="1"/>
    <col min="93" max="93" width="10.85546875" style="7" customWidth="1"/>
    <col min="94" max="94" width="11.140625" style="7" customWidth="1"/>
    <col min="95" max="97" width="10.28515625" style="7" customWidth="1"/>
    <col min="98" max="98" width="9.5703125" style="7" customWidth="1"/>
    <col min="99" max="99" width="10.28515625" style="7" customWidth="1"/>
    <col min="100" max="100" width="9.5703125" style="7" customWidth="1"/>
    <col min="101" max="101" width="10.140625" style="7" customWidth="1"/>
    <col min="102" max="102" width="8.85546875" style="7" customWidth="1"/>
    <col min="103" max="103" width="9.42578125" style="7" customWidth="1"/>
    <col min="104" max="104" width="10.28515625" style="7" customWidth="1"/>
    <col min="105" max="105" width="9.85546875" style="7" customWidth="1"/>
    <col min="106" max="106" width="9.5703125" style="7" customWidth="1"/>
    <col min="107" max="107" width="9" style="7" customWidth="1"/>
    <col min="108" max="108" width="9.7109375" style="7" customWidth="1"/>
    <col min="109" max="110" width="10.42578125" style="7" customWidth="1"/>
    <col min="111" max="111" width="10.140625" style="7" customWidth="1"/>
    <col min="112" max="112" width="10.28515625" style="7" customWidth="1"/>
    <col min="113" max="113" width="11.5703125" style="7" customWidth="1"/>
    <col min="114" max="115" width="11.140625" style="7" customWidth="1"/>
    <col min="116" max="116" width="9.85546875" style="7" customWidth="1"/>
    <col min="117" max="117" width="8.5703125" style="7" customWidth="1"/>
    <col min="118" max="118" width="10.28515625" style="7" customWidth="1"/>
    <col min="119" max="119" width="10" style="7" customWidth="1"/>
    <col min="120" max="120" width="9.85546875" style="7" customWidth="1"/>
    <col min="121" max="121" width="10.140625" style="7" customWidth="1"/>
    <col min="122" max="122" width="11.7109375" style="7" customWidth="1"/>
    <col min="123" max="123" width="8.140625" style="7" customWidth="1"/>
    <col min="124" max="124" width="8.5703125" style="7" customWidth="1"/>
    <col min="125" max="125" width="10.140625" style="7" customWidth="1"/>
    <col min="126" max="126" width="11.7109375" style="7" customWidth="1"/>
    <col min="127" max="127" width="9.5703125" style="7" customWidth="1"/>
    <col min="128" max="128" width="9.42578125" style="7" customWidth="1"/>
    <col min="129" max="129" width="12.28515625" style="7" customWidth="1"/>
    <col min="130" max="130" width="11.42578125" style="7" customWidth="1"/>
    <col min="131" max="131" width="11.5703125" style="7" customWidth="1"/>
    <col min="132" max="132" width="11.42578125" style="7" customWidth="1"/>
    <col min="133" max="133" width="14.28515625" style="7" customWidth="1"/>
    <col min="134" max="134" width="10.5703125" style="7" customWidth="1"/>
    <col min="135" max="135" width="11.7109375" style="7" bestFit="1" customWidth="1"/>
    <col min="136" max="136" width="11" style="7" customWidth="1"/>
    <col min="137" max="137" width="12" style="7" customWidth="1"/>
    <col min="138" max="138" width="10.85546875" style="7" customWidth="1"/>
    <col min="139" max="139" width="11.5703125" style="7" customWidth="1"/>
    <col min="140" max="140" width="9.85546875" style="7" customWidth="1"/>
    <col min="141" max="141" width="10.5703125" style="7" customWidth="1"/>
    <col min="142" max="143" width="9.140625" style="7"/>
    <col min="144" max="144" width="10.5703125" style="7" customWidth="1"/>
    <col min="145" max="145" width="9.85546875" style="7" customWidth="1"/>
    <col min="146" max="146" width="10.140625" style="7" customWidth="1"/>
    <col min="147" max="148" width="9.140625" style="7"/>
    <col min="149" max="149" width="10.5703125" style="7" customWidth="1"/>
    <col min="150" max="150" width="10" style="7" customWidth="1"/>
    <col min="151" max="151" width="9.85546875" style="7" customWidth="1"/>
    <col min="152" max="153" width="9.140625" style="7"/>
    <col min="154" max="154" width="10.42578125" style="7" customWidth="1"/>
    <col min="155" max="155" width="9.7109375" style="7" customWidth="1"/>
    <col min="156" max="156" width="10" style="7" customWidth="1"/>
    <col min="157" max="158" width="9.140625" style="7"/>
    <col min="159" max="159" width="10.140625" style="7" customWidth="1"/>
    <col min="160" max="160" width="12.7109375" style="7" bestFit="1" customWidth="1"/>
    <col min="161" max="172" width="9.140625" style="7"/>
    <col min="173" max="16384" width="9.140625" style="12"/>
  </cols>
  <sheetData>
    <row r="1" spans="1:172" ht="18.75">
      <c r="B1" s="1" t="s">
        <v>421</v>
      </c>
      <c r="C1" s="1"/>
      <c r="D1" s="2"/>
      <c r="E1" s="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row>
    <row r="2" spans="1:172" ht="17.25" customHeight="1">
      <c r="B2" s="3"/>
      <c r="C2" s="3"/>
      <c r="D2" s="2"/>
      <c r="E2" s="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row>
    <row r="3" spans="1:172">
      <c r="A3" s="4"/>
      <c r="B3" s="5"/>
      <c r="C3" s="5"/>
      <c r="D3" s="42"/>
      <c r="E3" s="42"/>
      <c r="F3" s="42"/>
      <c r="G3" s="42"/>
      <c r="FC3" s="6"/>
    </row>
    <row r="4" spans="1:172" ht="12.75" customHeight="1">
      <c r="B4" s="7"/>
      <c r="C4" s="7"/>
      <c r="D4" s="42"/>
      <c r="E4" s="42"/>
      <c r="F4" s="42"/>
      <c r="G4" s="102" t="s">
        <v>422</v>
      </c>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1"/>
      <c r="EF4" s="121"/>
      <c r="EG4" s="121"/>
      <c r="EH4" s="121"/>
      <c r="EI4" s="121"/>
      <c r="EJ4" s="119"/>
      <c r="EK4" s="119"/>
      <c r="EL4" s="119"/>
      <c r="EM4" s="119"/>
      <c r="EN4" s="119"/>
      <c r="EO4" s="119"/>
      <c r="EP4" s="119"/>
      <c r="EQ4" s="119"/>
      <c r="ER4" s="119"/>
      <c r="ES4" s="119"/>
      <c r="ET4" s="119"/>
      <c r="EU4" s="119"/>
      <c r="EV4" s="119"/>
      <c r="EW4" s="119"/>
      <c r="EX4" s="119"/>
      <c r="EY4" s="119"/>
      <c r="EZ4" s="119"/>
      <c r="FA4" s="119"/>
      <c r="FB4" s="119"/>
      <c r="FC4" s="119"/>
    </row>
    <row r="5" spans="1:172" ht="76.5">
      <c r="A5" s="8" t="s">
        <v>0</v>
      </c>
      <c r="B5" s="8" t="s">
        <v>1</v>
      </c>
      <c r="C5" s="8" t="s">
        <v>2</v>
      </c>
      <c r="D5" s="8" t="s">
        <v>3</v>
      </c>
      <c r="E5" s="9" t="s">
        <v>4</v>
      </c>
      <c r="F5" s="10" t="s">
        <v>5</v>
      </c>
      <c r="G5" s="10" t="s">
        <v>6</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row>
    <row r="6" spans="1:172" s="17" customFormat="1">
      <c r="A6" s="13"/>
      <c r="B6" s="14"/>
      <c r="C6" s="14"/>
      <c r="D6" s="13">
        <v>1</v>
      </c>
      <c r="E6" s="13"/>
      <c r="F6" s="13">
        <v>2</v>
      </c>
      <c r="G6" s="13" t="s">
        <v>7</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6"/>
      <c r="FE6" s="16"/>
      <c r="FF6" s="16"/>
      <c r="FG6" s="16"/>
      <c r="FH6" s="16"/>
      <c r="FI6" s="16"/>
      <c r="FJ6" s="16"/>
      <c r="FK6" s="16"/>
      <c r="FL6" s="16"/>
      <c r="FM6" s="16"/>
      <c r="FN6" s="16"/>
      <c r="FO6" s="16"/>
      <c r="FP6" s="16"/>
    </row>
    <row r="7" spans="1:172">
      <c r="A7" s="18" t="s">
        <v>8</v>
      </c>
      <c r="B7" s="19" t="s">
        <v>9</v>
      </c>
      <c r="C7" s="20">
        <f>+C8+C64+C92</f>
        <v>0</v>
      </c>
      <c r="D7" s="116">
        <f t="shared" ref="D7:G7" si="0">+D8+D64+D92</f>
        <v>225515140</v>
      </c>
      <c r="E7" s="116">
        <f t="shared" si="0"/>
        <v>0</v>
      </c>
      <c r="F7" s="116">
        <f t="shared" si="0"/>
        <v>207793807.68000001</v>
      </c>
      <c r="G7" s="116">
        <f t="shared" si="0"/>
        <v>22759569.16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42"/>
      <c r="FE7" s="42"/>
    </row>
    <row r="8" spans="1:172">
      <c r="A8" s="18" t="s">
        <v>10</v>
      </c>
      <c r="B8" s="19" t="s">
        <v>11</v>
      </c>
      <c r="C8" s="20">
        <f>+C14+C51+C9</f>
        <v>0</v>
      </c>
      <c r="D8" s="116">
        <f t="shared" ref="D8:G8" si="1">+D14+D51+D9</f>
        <v>192280060</v>
      </c>
      <c r="E8" s="116">
        <f t="shared" si="1"/>
        <v>0</v>
      </c>
      <c r="F8" s="116">
        <f t="shared" si="1"/>
        <v>203664315.68000001</v>
      </c>
      <c r="G8" s="116">
        <f t="shared" si="1"/>
        <v>21591980.16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42"/>
      <c r="FE8" s="42"/>
    </row>
    <row r="9" spans="1:172">
      <c r="A9" s="18" t="s">
        <v>12</v>
      </c>
      <c r="B9" s="19" t="s">
        <v>13</v>
      </c>
      <c r="C9" s="20">
        <f>+C10+C11+C12+C13</f>
        <v>0</v>
      </c>
      <c r="D9" s="116">
        <f t="shared" ref="D9:G9" si="2">+D10+D11+D12+D13</f>
        <v>0</v>
      </c>
      <c r="E9" s="116">
        <f t="shared" si="2"/>
        <v>0</v>
      </c>
      <c r="F9" s="116">
        <f t="shared" si="2"/>
        <v>0</v>
      </c>
      <c r="G9" s="116">
        <f t="shared" si="2"/>
        <v>0</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42"/>
      <c r="FE9" s="42"/>
    </row>
    <row r="10" spans="1:172" ht="38.25">
      <c r="A10" s="18" t="s">
        <v>14</v>
      </c>
      <c r="B10" s="19" t="s">
        <v>15</v>
      </c>
      <c r="C10" s="20"/>
      <c r="D10" s="116"/>
      <c r="E10" s="116"/>
      <c r="F10" s="116"/>
      <c r="G10" s="116"/>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42"/>
      <c r="FE10" s="42"/>
    </row>
    <row r="11" spans="1:172" ht="38.25">
      <c r="A11" s="18" t="s">
        <v>16</v>
      </c>
      <c r="B11" s="19" t="s">
        <v>17</v>
      </c>
      <c r="C11" s="20"/>
      <c r="D11" s="116"/>
      <c r="E11" s="116"/>
      <c r="F11" s="116"/>
      <c r="G11" s="116"/>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42"/>
      <c r="FE11" s="42"/>
    </row>
    <row r="12" spans="1:172" ht="25.5">
      <c r="A12" s="18" t="s">
        <v>18</v>
      </c>
      <c r="B12" s="19" t="s">
        <v>19</v>
      </c>
      <c r="C12" s="20"/>
      <c r="D12" s="116"/>
      <c r="E12" s="116"/>
      <c r="F12" s="116"/>
      <c r="G12" s="116"/>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42"/>
      <c r="FE12" s="42"/>
    </row>
    <row r="13" spans="1:172" ht="38.25">
      <c r="A13" s="18"/>
      <c r="B13" s="19" t="s">
        <v>20</v>
      </c>
      <c r="C13" s="20"/>
      <c r="D13" s="116"/>
      <c r="E13" s="116"/>
      <c r="F13" s="116"/>
      <c r="G13" s="116"/>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42"/>
      <c r="FE13" s="42"/>
    </row>
    <row r="14" spans="1:172">
      <c r="A14" s="18" t="s">
        <v>21</v>
      </c>
      <c r="B14" s="19" t="s">
        <v>22</v>
      </c>
      <c r="C14" s="20">
        <f>+C15+C27</f>
        <v>0</v>
      </c>
      <c r="D14" s="116">
        <f t="shared" ref="D14:G14" si="3">+D15+D27</f>
        <v>192105060</v>
      </c>
      <c r="E14" s="116">
        <f t="shared" si="3"/>
        <v>0</v>
      </c>
      <c r="F14" s="116">
        <f t="shared" si="3"/>
        <v>203467632.81</v>
      </c>
      <c r="G14" s="116">
        <f t="shared" si="3"/>
        <v>21571368.210000001</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42"/>
      <c r="FE14" s="42"/>
    </row>
    <row r="15" spans="1:172">
      <c r="A15" s="18" t="s">
        <v>23</v>
      </c>
      <c r="B15" s="19" t="s">
        <v>24</v>
      </c>
      <c r="C15" s="20">
        <f>+C16+C23+C26</f>
        <v>0</v>
      </c>
      <c r="D15" s="116">
        <f t="shared" ref="D15:G15" si="4">+D16+D23+D26</f>
        <v>26282060</v>
      </c>
      <c r="E15" s="116">
        <f t="shared" si="4"/>
        <v>0</v>
      </c>
      <c r="F15" s="116">
        <f t="shared" si="4"/>
        <v>24704911.329999998</v>
      </c>
      <c r="G15" s="116">
        <f t="shared" si="4"/>
        <v>1892066.2</v>
      </c>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42"/>
      <c r="FE15" s="42"/>
    </row>
    <row r="16" spans="1:172" ht="25.5">
      <c r="A16" s="18" t="s">
        <v>25</v>
      </c>
      <c r="B16" s="19" t="s">
        <v>26</v>
      </c>
      <c r="C16" s="20">
        <f>C17+C18+C20+C21+C22+C19</f>
        <v>0</v>
      </c>
      <c r="D16" s="116">
        <v>8418060</v>
      </c>
      <c r="E16" s="116">
        <f t="shared" ref="E16:G16" si="5">E17+E18+E20+E21+E22+E19</f>
        <v>0</v>
      </c>
      <c r="F16" s="116">
        <f t="shared" si="5"/>
        <v>8695498</v>
      </c>
      <c r="G16" s="116">
        <f t="shared" si="5"/>
        <v>180716</v>
      </c>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42"/>
      <c r="FE16" s="42"/>
    </row>
    <row r="17" spans="1:161" ht="25.5">
      <c r="A17" s="22" t="s">
        <v>27</v>
      </c>
      <c r="B17" s="23" t="s">
        <v>28</v>
      </c>
      <c r="C17" s="24"/>
      <c r="D17" s="116"/>
      <c r="E17" s="116"/>
      <c r="F17" s="117">
        <v>8653298</v>
      </c>
      <c r="G17" s="117">
        <v>180716</v>
      </c>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42"/>
      <c r="FE17" s="42"/>
    </row>
    <row r="18" spans="1:161" ht="25.5">
      <c r="A18" s="22" t="s">
        <v>29</v>
      </c>
      <c r="B18" s="23" t="s">
        <v>30</v>
      </c>
      <c r="C18" s="24"/>
      <c r="D18" s="116"/>
      <c r="E18" s="116"/>
      <c r="F18" s="117">
        <v>42200</v>
      </c>
      <c r="G18" s="117">
        <v>0</v>
      </c>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42"/>
      <c r="FE18" s="42"/>
    </row>
    <row r="19" spans="1:161">
      <c r="A19" s="22" t="s">
        <v>31</v>
      </c>
      <c r="B19" s="23" t="s">
        <v>32</v>
      </c>
      <c r="C19" s="24"/>
      <c r="D19" s="116"/>
      <c r="E19" s="116"/>
      <c r="F19" s="117"/>
      <c r="G19" s="117"/>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42"/>
      <c r="FE19" s="42"/>
    </row>
    <row r="20" spans="1:161" ht="25.5">
      <c r="A20" s="22" t="s">
        <v>33</v>
      </c>
      <c r="B20" s="23" t="s">
        <v>34</v>
      </c>
      <c r="C20" s="24"/>
      <c r="D20" s="116"/>
      <c r="E20" s="116"/>
      <c r="F20" s="117"/>
      <c r="G20" s="117"/>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42"/>
      <c r="FE20" s="42"/>
    </row>
    <row r="21" spans="1:161" ht="25.5">
      <c r="A21" s="22" t="s">
        <v>35</v>
      </c>
      <c r="B21" s="23" t="s">
        <v>36</v>
      </c>
      <c r="C21" s="24"/>
      <c r="D21" s="116"/>
      <c r="E21" s="116"/>
      <c r="F21" s="117"/>
      <c r="G21" s="117"/>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42"/>
      <c r="FE21" s="42"/>
    </row>
    <row r="22" spans="1:161" ht="43.5" customHeight="1">
      <c r="A22" s="22" t="s">
        <v>37</v>
      </c>
      <c r="B22" s="25" t="s">
        <v>38</v>
      </c>
      <c r="C22" s="24"/>
      <c r="D22" s="116"/>
      <c r="E22" s="116"/>
      <c r="F22" s="117"/>
      <c r="G22" s="117"/>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42"/>
      <c r="FE22" s="42"/>
    </row>
    <row r="23" spans="1:161" ht="14.25">
      <c r="A23" s="18" t="s">
        <v>39</v>
      </c>
      <c r="B23" s="26" t="s">
        <v>40</v>
      </c>
      <c r="C23" s="27">
        <f>C24+C25</f>
        <v>0</v>
      </c>
      <c r="D23" s="118">
        <f t="shared" ref="D23:G23" si="6">D24+D25</f>
        <v>552000</v>
      </c>
      <c r="E23" s="118">
        <f t="shared" si="6"/>
        <v>0</v>
      </c>
      <c r="F23" s="118">
        <f t="shared" si="6"/>
        <v>1389126</v>
      </c>
      <c r="G23" s="118">
        <f t="shared" si="6"/>
        <v>10561</v>
      </c>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42"/>
      <c r="FE23" s="42"/>
    </row>
    <row r="24" spans="1:161" ht="30">
      <c r="A24" s="22" t="s">
        <v>41</v>
      </c>
      <c r="B24" s="25" t="s">
        <v>42</v>
      </c>
      <c r="C24" s="24"/>
      <c r="D24" s="116">
        <v>552000</v>
      </c>
      <c r="E24" s="116"/>
      <c r="F24" s="117">
        <f>810247+572565+327</f>
        <v>1383139</v>
      </c>
      <c r="G24" s="117">
        <f>10234+327</f>
        <v>10561</v>
      </c>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42"/>
      <c r="FE24" s="42"/>
    </row>
    <row r="25" spans="1:161" ht="30">
      <c r="A25" s="22" t="s">
        <v>43</v>
      </c>
      <c r="B25" s="25" t="s">
        <v>44</v>
      </c>
      <c r="C25" s="24"/>
      <c r="D25" s="116"/>
      <c r="E25" s="116"/>
      <c r="F25" s="117">
        <f>5987</f>
        <v>5987</v>
      </c>
      <c r="G25" s="117"/>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42"/>
      <c r="FE25" s="42"/>
    </row>
    <row r="26" spans="1:161" ht="30">
      <c r="A26" s="22"/>
      <c r="B26" s="25" t="s">
        <v>45</v>
      </c>
      <c r="C26" s="24"/>
      <c r="D26" s="116">
        <v>17312000</v>
      </c>
      <c r="E26" s="116"/>
      <c r="F26" s="117">
        <v>14620287.33</v>
      </c>
      <c r="G26" s="117">
        <v>1700789.2</v>
      </c>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42"/>
      <c r="FE26" s="42"/>
    </row>
    <row r="27" spans="1:161">
      <c r="A27" s="18" t="s">
        <v>46</v>
      </c>
      <c r="B27" s="19" t="s">
        <v>47</v>
      </c>
      <c r="C27" s="20">
        <f>C28+C34+C50+C35+C36+C37+C38+C39+C40+C41+C42+C43+C44+C45+C46+C47+C48+C49</f>
        <v>0</v>
      </c>
      <c r="D27" s="116">
        <f t="shared" ref="D27:G27" si="7">D28+D34+D50+D35+D36+D37+D38+D39+D40+D41+D42+D43+D44+D45+D46+D47+D48+D49</f>
        <v>165823000</v>
      </c>
      <c r="E27" s="116">
        <f t="shared" si="7"/>
        <v>0</v>
      </c>
      <c r="F27" s="116">
        <f t="shared" si="7"/>
        <v>178762721.47999999</v>
      </c>
      <c r="G27" s="116">
        <f t="shared" si="7"/>
        <v>19679302.010000002</v>
      </c>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42"/>
      <c r="FE27" s="42"/>
    </row>
    <row r="28" spans="1:161" ht="25.5">
      <c r="A28" s="18" t="s">
        <v>48</v>
      </c>
      <c r="B28" s="19" t="s">
        <v>49</v>
      </c>
      <c r="C28" s="20">
        <f>C29+C30+C31+C32+C33</f>
        <v>0</v>
      </c>
      <c r="D28" s="116">
        <f t="shared" ref="D28:G28" si="8">D29+D30+D31+D32+D33</f>
        <v>163149000</v>
      </c>
      <c r="E28" s="116">
        <f t="shared" si="8"/>
        <v>0</v>
      </c>
      <c r="F28" s="116">
        <f t="shared" si="8"/>
        <v>175614278.04999998</v>
      </c>
      <c r="G28" s="116">
        <f t="shared" si="8"/>
        <v>18180221.010000002</v>
      </c>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42"/>
      <c r="FE28" s="42"/>
    </row>
    <row r="29" spans="1:161" ht="25.5">
      <c r="A29" s="22" t="s">
        <v>50</v>
      </c>
      <c r="B29" s="23" t="s">
        <v>51</v>
      </c>
      <c r="C29" s="24"/>
      <c r="D29" s="116"/>
      <c r="E29" s="116"/>
      <c r="F29" s="117">
        <v>169967260.03999999</v>
      </c>
      <c r="G29" s="117">
        <v>18047834</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42"/>
      <c r="FE29" s="42"/>
    </row>
    <row r="30" spans="1:161" ht="45">
      <c r="A30" s="22" t="s">
        <v>52</v>
      </c>
      <c r="B30" s="28" t="s">
        <v>53</v>
      </c>
      <c r="C30" s="24"/>
      <c r="D30" s="116"/>
      <c r="E30" s="116"/>
      <c r="F30" s="117">
        <v>5529022.0099999998</v>
      </c>
      <c r="G30" s="117">
        <v>119989.01</v>
      </c>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42"/>
      <c r="FE30" s="42"/>
    </row>
    <row r="31" spans="1:161" ht="27.75" customHeight="1">
      <c r="A31" s="22" t="s">
        <v>54</v>
      </c>
      <c r="B31" s="23" t="s">
        <v>55</v>
      </c>
      <c r="C31" s="24"/>
      <c r="D31" s="116">
        <v>163149000</v>
      </c>
      <c r="E31" s="116"/>
      <c r="F31" s="117"/>
      <c r="G31" s="117"/>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42"/>
      <c r="FE31" s="42"/>
    </row>
    <row r="32" spans="1:161">
      <c r="A32" s="22" t="s">
        <v>56</v>
      </c>
      <c r="B32" s="23" t="s">
        <v>57</v>
      </c>
      <c r="C32" s="24"/>
      <c r="D32" s="116"/>
      <c r="E32" s="116"/>
      <c r="F32" s="117">
        <v>117996</v>
      </c>
      <c r="G32" s="117">
        <v>12398</v>
      </c>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42"/>
      <c r="FE32" s="42"/>
    </row>
    <row r="33" spans="1:161">
      <c r="A33" s="22" t="s">
        <v>58</v>
      </c>
      <c r="B33" s="23" t="s">
        <v>59</v>
      </c>
      <c r="C33" s="24"/>
      <c r="D33" s="116"/>
      <c r="E33" s="116"/>
      <c r="F33" s="117"/>
      <c r="G33" s="117"/>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42"/>
      <c r="FE33" s="42"/>
    </row>
    <row r="34" spans="1:161">
      <c r="A34" s="22" t="s">
        <v>60</v>
      </c>
      <c r="B34" s="23" t="s">
        <v>61</v>
      </c>
      <c r="C34" s="24"/>
      <c r="D34" s="116"/>
      <c r="E34" s="116"/>
      <c r="F34" s="117"/>
      <c r="G34" s="117"/>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42"/>
      <c r="FE34" s="42"/>
    </row>
    <row r="35" spans="1:161" ht="24">
      <c r="A35" s="22" t="s">
        <v>62</v>
      </c>
      <c r="B35" s="29" t="s">
        <v>63</v>
      </c>
      <c r="C35" s="24"/>
      <c r="D35" s="116"/>
      <c r="E35" s="116"/>
      <c r="F35" s="117"/>
      <c r="G35" s="117"/>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42"/>
      <c r="FE35" s="42"/>
    </row>
    <row r="36" spans="1:161" ht="38.25">
      <c r="A36" s="22" t="s">
        <v>64</v>
      </c>
      <c r="B36" s="23" t="s">
        <v>65</v>
      </c>
      <c r="C36" s="24"/>
      <c r="D36" s="116">
        <v>2000</v>
      </c>
      <c r="E36" s="116"/>
      <c r="F36" s="117">
        <v>9233</v>
      </c>
      <c r="G36" s="117">
        <v>124</v>
      </c>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42"/>
      <c r="FE36" s="42"/>
    </row>
    <row r="37" spans="1:161" ht="51">
      <c r="A37" s="22" t="s">
        <v>66</v>
      </c>
      <c r="B37" s="23" t="s">
        <v>67</v>
      </c>
      <c r="C37" s="24"/>
      <c r="D37" s="116">
        <v>1000</v>
      </c>
      <c r="E37" s="116"/>
      <c r="F37" s="117">
        <v>870</v>
      </c>
      <c r="G37" s="117">
        <v>7</v>
      </c>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42"/>
      <c r="FE37" s="42"/>
    </row>
    <row r="38" spans="1:161" ht="38.25">
      <c r="A38" s="22" t="s">
        <v>68</v>
      </c>
      <c r="B38" s="23" t="s">
        <v>69</v>
      </c>
      <c r="C38" s="24"/>
      <c r="D38" s="116"/>
      <c r="E38" s="116"/>
      <c r="F38" s="117"/>
      <c r="G38" s="117"/>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42"/>
      <c r="FE38" s="42"/>
    </row>
    <row r="39" spans="1:161" ht="38.25">
      <c r="A39" s="22" t="s">
        <v>70</v>
      </c>
      <c r="B39" s="23" t="s">
        <v>71</v>
      </c>
      <c r="C39" s="24"/>
      <c r="D39" s="116">
        <v>5000</v>
      </c>
      <c r="E39" s="116"/>
      <c r="F39" s="117">
        <v>4614</v>
      </c>
      <c r="G39" s="117">
        <v>0</v>
      </c>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42"/>
      <c r="FE39" s="42"/>
    </row>
    <row r="40" spans="1:161" ht="38.25">
      <c r="A40" s="22" t="s">
        <v>72</v>
      </c>
      <c r="B40" s="23" t="s">
        <v>73</v>
      </c>
      <c r="C40" s="24"/>
      <c r="D40" s="116"/>
      <c r="E40" s="116"/>
      <c r="F40" s="117"/>
      <c r="G40" s="117"/>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42"/>
      <c r="FE40" s="42"/>
    </row>
    <row r="41" spans="1:161" ht="38.25">
      <c r="A41" s="22" t="s">
        <v>74</v>
      </c>
      <c r="B41" s="23" t="s">
        <v>75</v>
      </c>
      <c r="C41" s="24"/>
      <c r="D41" s="116"/>
      <c r="E41" s="116"/>
      <c r="F41" s="117"/>
      <c r="G41" s="117"/>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42"/>
      <c r="FE41" s="42"/>
    </row>
    <row r="42" spans="1:161" ht="25.5">
      <c r="A42" s="22" t="s">
        <v>76</v>
      </c>
      <c r="B42" s="23" t="s">
        <v>77</v>
      </c>
      <c r="C42" s="24"/>
      <c r="D42" s="116">
        <v>530000</v>
      </c>
      <c r="E42" s="116"/>
      <c r="F42" s="117">
        <v>644067</v>
      </c>
      <c r="G42" s="117">
        <v>28442</v>
      </c>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42"/>
      <c r="FE42" s="42"/>
    </row>
    <row r="43" spans="1:161" ht="30" customHeight="1">
      <c r="A43" s="22" t="s">
        <v>78</v>
      </c>
      <c r="B43" s="23" t="s">
        <v>79</v>
      </c>
      <c r="C43" s="24"/>
      <c r="D43" s="116">
        <v>213000</v>
      </c>
      <c r="E43" s="116"/>
      <c r="F43" s="117">
        <v>234905</v>
      </c>
      <c r="G43" s="117">
        <v>9114</v>
      </c>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42"/>
      <c r="FE43" s="42"/>
    </row>
    <row r="44" spans="1:161">
      <c r="A44" s="22" t="s">
        <v>80</v>
      </c>
      <c r="B44" s="23" t="s">
        <v>81</v>
      </c>
      <c r="C44" s="24"/>
      <c r="D44" s="116">
        <v>1132000</v>
      </c>
      <c r="E44" s="116"/>
      <c r="F44" s="117">
        <v>978260</v>
      </c>
      <c r="G44" s="117">
        <v>270901</v>
      </c>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42"/>
      <c r="FE44" s="42"/>
    </row>
    <row r="45" spans="1:161">
      <c r="A45" s="22" t="s">
        <v>82</v>
      </c>
      <c r="B45" s="23" t="s">
        <v>83</v>
      </c>
      <c r="C45" s="24"/>
      <c r="D45" s="116">
        <v>678000</v>
      </c>
      <c r="E45" s="116"/>
      <c r="F45" s="117">
        <v>9600.43</v>
      </c>
      <c r="G45" s="117">
        <v>345</v>
      </c>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42"/>
      <c r="FE45" s="42"/>
    </row>
    <row r="46" spans="1:161" ht="38.25" customHeight="1">
      <c r="A46" s="30" t="s">
        <v>84</v>
      </c>
      <c r="B46" s="31" t="s">
        <v>85</v>
      </c>
      <c r="C46" s="24"/>
      <c r="D46" s="116"/>
      <c r="E46" s="116"/>
      <c r="F46" s="117"/>
      <c r="G46" s="117"/>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42"/>
      <c r="FE46" s="42"/>
    </row>
    <row r="47" spans="1:161">
      <c r="A47" s="30" t="s">
        <v>86</v>
      </c>
      <c r="B47" s="31" t="s">
        <v>87</v>
      </c>
      <c r="C47" s="24"/>
      <c r="D47" s="116">
        <v>33000</v>
      </c>
      <c r="E47" s="116"/>
      <c r="F47" s="117">
        <v>26113</v>
      </c>
      <c r="G47" s="117">
        <v>327</v>
      </c>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42"/>
      <c r="FE47" s="42"/>
    </row>
    <row r="48" spans="1:161" s="7" customFormat="1" ht="25.5">
      <c r="A48" s="30" t="s">
        <v>88</v>
      </c>
      <c r="B48" s="31" t="s">
        <v>89</v>
      </c>
      <c r="C48" s="24"/>
      <c r="D48" s="116">
        <v>80000</v>
      </c>
      <c r="E48" s="116"/>
      <c r="F48" s="117">
        <v>59890</v>
      </c>
      <c r="G48" s="117">
        <v>8930</v>
      </c>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42"/>
      <c r="FE48" s="42"/>
    </row>
    <row r="49" spans="1:172" s="7" customFormat="1" ht="21.75" customHeight="1">
      <c r="A49" s="30" t="s">
        <v>425</v>
      </c>
      <c r="B49" s="31" t="s">
        <v>426</v>
      </c>
      <c r="C49" s="24"/>
      <c r="D49" s="116"/>
      <c r="E49" s="116"/>
      <c r="F49" s="117">
        <v>1180891</v>
      </c>
      <c r="G49" s="117">
        <v>1180891</v>
      </c>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42"/>
      <c r="FE49" s="42"/>
    </row>
    <row r="50" spans="1:172">
      <c r="A50" s="22" t="s">
        <v>90</v>
      </c>
      <c r="B50" s="23" t="s">
        <v>91</v>
      </c>
      <c r="C50" s="24"/>
      <c r="D50" s="116"/>
      <c r="E50" s="116"/>
      <c r="F50" s="117"/>
      <c r="G50" s="117"/>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42"/>
      <c r="FE50" s="42"/>
    </row>
    <row r="51" spans="1:172">
      <c r="A51" s="18" t="s">
        <v>92</v>
      </c>
      <c r="B51" s="19" t="s">
        <v>93</v>
      </c>
      <c r="C51" s="20">
        <f>+C52+C57</f>
        <v>0</v>
      </c>
      <c r="D51" s="116">
        <f t="shared" ref="D51:G51" si="9">+D52+D57</f>
        <v>175000</v>
      </c>
      <c r="E51" s="116">
        <f t="shared" si="9"/>
        <v>0</v>
      </c>
      <c r="F51" s="116">
        <f t="shared" si="9"/>
        <v>196682.87</v>
      </c>
      <c r="G51" s="116">
        <f t="shared" si="9"/>
        <v>20611.95</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42"/>
      <c r="FE51" s="42"/>
    </row>
    <row r="52" spans="1:172">
      <c r="A52" s="18" t="s">
        <v>94</v>
      </c>
      <c r="B52" s="19" t="s">
        <v>95</v>
      </c>
      <c r="C52" s="20">
        <f>+C53+C55</f>
        <v>0</v>
      </c>
      <c r="D52" s="116">
        <f t="shared" ref="D52:G52" si="10">+D53+D55</f>
        <v>6000</v>
      </c>
      <c r="E52" s="116">
        <f t="shared" si="10"/>
        <v>0</v>
      </c>
      <c r="F52" s="116">
        <f t="shared" si="10"/>
        <v>19482.87</v>
      </c>
      <c r="G52" s="116">
        <f t="shared" si="10"/>
        <v>8561.9500000000007</v>
      </c>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42"/>
      <c r="FE52" s="42"/>
    </row>
    <row r="53" spans="1:172">
      <c r="A53" s="18" t="s">
        <v>96</v>
      </c>
      <c r="B53" s="19" t="s">
        <v>97</v>
      </c>
      <c r="C53" s="20">
        <f>+C54</f>
        <v>0</v>
      </c>
      <c r="D53" s="116">
        <f t="shared" ref="D53:G53" si="11">+D54</f>
        <v>6000</v>
      </c>
      <c r="E53" s="116">
        <f t="shared" si="11"/>
        <v>0</v>
      </c>
      <c r="F53" s="116">
        <f t="shared" si="11"/>
        <v>19482.87</v>
      </c>
      <c r="G53" s="116">
        <f t="shared" si="11"/>
        <v>8561.9500000000007</v>
      </c>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42"/>
      <c r="FE53" s="42"/>
    </row>
    <row r="54" spans="1:172">
      <c r="A54" s="22" t="s">
        <v>98</v>
      </c>
      <c r="B54" s="23" t="s">
        <v>99</v>
      </c>
      <c r="C54" s="24"/>
      <c r="D54" s="116">
        <v>6000</v>
      </c>
      <c r="E54" s="116"/>
      <c r="F54" s="117">
        <v>19482.87</v>
      </c>
      <c r="G54" s="117">
        <v>8561.9500000000007</v>
      </c>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42"/>
      <c r="FE54" s="42"/>
    </row>
    <row r="55" spans="1:172">
      <c r="A55" s="18" t="s">
        <v>100</v>
      </c>
      <c r="B55" s="19" t="s">
        <v>101</v>
      </c>
      <c r="C55" s="20">
        <f>+C56</f>
        <v>0</v>
      </c>
      <c r="D55" s="116">
        <f t="shared" ref="D55:G55" si="12">+D56</f>
        <v>0</v>
      </c>
      <c r="E55" s="116">
        <f t="shared" si="12"/>
        <v>0</v>
      </c>
      <c r="F55" s="116">
        <f t="shared" si="12"/>
        <v>0</v>
      </c>
      <c r="G55" s="116">
        <f t="shared" si="12"/>
        <v>0</v>
      </c>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42"/>
      <c r="FE55" s="42"/>
    </row>
    <row r="56" spans="1:172">
      <c r="A56" s="22" t="s">
        <v>102</v>
      </c>
      <c r="B56" s="23" t="s">
        <v>103</v>
      </c>
      <c r="C56" s="24"/>
      <c r="D56" s="116"/>
      <c r="E56" s="116"/>
      <c r="F56" s="117"/>
      <c r="G56" s="117"/>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42"/>
      <c r="FE56" s="42"/>
    </row>
    <row r="57" spans="1:172" s="34" customFormat="1">
      <c r="A57" s="32" t="s">
        <v>104</v>
      </c>
      <c r="B57" s="19" t="s">
        <v>105</v>
      </c>
      <c r="C57" s="20">
        <f>+C58+C62</f>
        <v>0</v>
      </c>
      <c r="D57" s="116">
        <f t="shared" ref="D57:G57" si="13">+D58+D62</f>
        <v>169000</v>
      </c>
      <c r="E57" s="116">
        <f t="shared" si="13"/>
        <v>0</v>
      </c>
      <c r="F57" s="116">
        <f t="shared" si="13"/>
        <v>177200</v>
      </c>
      <c r="G57" s="116">
        <f t="shared" si="13"/>
        <v>12050</v>
      </c>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33"/>
      <c r="FG57" s="33"/>
      <c r="FH57" s="33"/>
      <c r="FI57" s="33"/>
      <c r="FJ57" s="33"/>
      <c r="FK57" s="33"/>
      <c r="FL57" s="33"/>
      <c r="FM57" s="33"/>
      <c r="FN57" s="33"/>
      <c r="FO57" s="33"/>
      <c r="FP57" s="33"/>
    </row>
    <row r="58" spans="1:172">
      <c r="A58" s="18" t="s">
        <v>106</v>
      </c>
      <c r="B58" s="19" t="s">
        <v>107</v>
      </c>
      <c r="C58" s="20">
        <f>C61+C59+C60</f>
        <v>0</v>
      </c>
      <c r="D58" s="116">
        <f t="shared" ref="D58:G58" si="14">D61+D59+D60</f>
        <v>169000</v>
      </c>
      <c r="E58" s="116">
        <f t="shared" si="14"/>
        <v>0</v>
      </c>
      <c r="F58" s="116">
        <f t="shared" si="14"/>
        <v>177200</v>
      </c>
      <c r="G58" s="116">
        <f t="shared" si="14"/>
        <v>12050</v>
      </c>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42"/>
      <c r="FE58" s="42"/>
    </row>
    <row r="59" spans="1:172">
      <c r="A59" s="35" t="s">
        <v>108</v>
      </c>
      <c r="B59" s="19" t="s">
        <v>109</v>
      </c>
      <c r="C59" s="20"/>
      <c r="D59" s="116"/>
      <c r="E59" s="116"/>
      <c r="F59" s="116">
        <v>-3650</v>
      </c>
      <c r="G59" s="116">
        <v>0</v>
      </c>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42"/>
      <c r="FE59" s="42"/>
    </row>
    <row r="60" spans="1:172">
      <c r="A60" s="35" t="s">
        <v>110</v>
      </c>
      <c r="B60" s="19" t="s">
        <v>111</v>
      </c>
      <c r="C60" s="20"/>
      <c r="D60" s="116"/>
      <c r="E60" s="116"/>
      <c r="F60" s="116"/>
      <c r="G60" s="116"/>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42"/>
      <c r="FE60" s="42"/>
    </row>
    <row r="61" spans="1:172">
      <c r="A61" s="22" t="s">
        <v>112</v>
      </c>
      <c r="B61" s="23" t="s">
        <v>113</v>
      </c>
      <c r="C61" s="24"/>
      <c r="D61" s="116">
        <v>169000</v>
      </c>
      <c r="E61" s="116"/>
      <c r="F61" s="117">
        <v>180850</v>
      </c>
      <c r="G61" s="117">
        <v>12050</v>
      </c>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42"/>
      <c r="FE61" s="42"/>
    </row>
    <row r="62" spans="1:172">
      <c r="A62" s="18" t="s">
        <v>114</v>
      </c>
      <c r="B62" s="19" t="s">
        <v>115</v>
      </c>
      <c r="C62" s="20">
        <f>C63</f>
        <v>0</v>
      </c>
      <c r="D62" s="116">
        <f t="shared" ref="D62:G62" si="15">D63</f>
        <v>0</v>
      </c>
      <c r="E62" s="116">
        <f t="shared" si="15"/>
        <v>0</v>
      </c>
      <c r="F62" s="116">
        <f t="shared" si="15"/>
        <v>0</v>
      </c>
      <c r="G62" s="116">
        <f t="shared" si="15"/>
        <v>0</v>
      </c>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42"/>
      <c r="FE62" s="42"/>
    </row>
    <row r="63" spans="1:172">
      <c r="A63" s="22" t="s">
        <v>116</v>
      </c>
      <c r="B63" s="23" t="s">
        <v>117</v>
      </c>
      <c r="C63" s="24"/>
      <c r="D63" s="116"/>
      <c r="E63" s="116"/>
      <c r="F63" s="117"/>
      <c r="G63" s="117"/>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42"/>
      <c r="FE63" s="42"/>
    </row>
    <row r="64" spans="1:172">
      <c r="A64" s="18" t="s">
        <v>118</v>
      </c>
      <c r="B64" s="19" t="s">
        <v>119</v>
      </c>
      <c r="C64" s="20">
        <f>+C65</f>
        <v>0</v>
      </c>
      <c r="D64" s="116">
        <f t="shared" ref="D64:G64" si="16">+D65</f>
        <v>33235080</v>
      </c>
      <c r="E64" s="116">
        <f t="shared" si="16"/>
        <v>0</v>
      </c>
      <c r="F64" s="116">
        <f t="shared" si="16"/>
        <v>310197</v>
      </c>
      <c r="G64" s="116">
        <f t="shared" si="16"/>
        <v>4</v>
      </c>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42"/>
      <c r="FE64" s="42"/>
    </row>
    <row r="65" spans="1:161" ht="25.5">
      <c r="A65" s="18" t="s">
        <v>120</v>
      </c>
      <c r="B65" s="19" t="s">
        <v>121</v>
      </c>
      <c r="C65" s="20">
        <f>+C66+C79</f>
        <v>0</v>
      </c>
      <c r="D65" s="116">
        <f t="shared" ref="D65:G65" si="17">+D66+D79</f>
        <v>33235080</v>
      </c>
      <c r="E65" s="116">
        <f t="shared" si="17"/>
        <v>0</v>
      </c>
      <c r="F65" s="116">
        <f t="shared" si="17"/>
        <v>310197</v>
      </c>
      <c r="G65" s="116">
        <f t="shared" si="17"/>
        <v>4</v>
      </c>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42"/>
      <c r="FE65" s="42"/>
    </row>
    <row r="66" spans="1:161" s="7" customFormat="1">
      <c r="A66" s="18" t="s">
        <v>122</v>
      </c>
      <c r="B66" s="19" t="s">
        <v>123</v>
      </c>
      <c r="C66" s="20">
        <f>C67+C68+C69+C70+C72+C73+C74+C75+C71+C76+C77+C78</f>
        <v>0</v>
      </c>
      <c r="D66" s="116">
        <f t="shared" ref="D66:G66" si="18">D67+D68+D69+D70+D72+D73+D74+D75+D71+D76+D77+D78</f>
        <v>30937080</v>
      </c>
      <c r="E66" s="116">
        <f t="shared" si="18"/>
        <v>0</v>
      </c>
      <c r="F66" s="116">
        <f t="shared" si="18"/>
        <v>205195</v>
      </c>
      <c r="G66" s="116">
        <f t="shared" si="18"/>
        <v>0</v>
      </c>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42"/>
      <c r="FE66" s="42"/>
    </row>
    <row r="67" spans="1:161" s="7" customFormat="1" ht="25.5">
      <c r="A67" s="22" t="s">
        <v>124</v>
      </c>
      <c r="B67" s="23" t="s">
        <v>125</v>
      </c>
      <c r="C67" s="24"/>
      <c r="D67" s="116"/>
      <c r="E67" s="116"/>
      <c r="F67" s="117"/>
      <c r="G67" s="117"/>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42"/>
      <c r="FE67" s="42"/>
    </row>
    <row r="68" spans="1:161" s="7" customFormat="1" ht="25.5">
      <c r="A68" s="22" t="s">
        <v>126</v>
      </c>
      <c r="B68" s="23" t="s">
        <v>127</v>
      </c>
      <c r="C68" s="24"/>
      <c r="D68" s="116"/>
      <c r="E68" s="116"/>
      <c r="F68" s="117"/>
      <c r="G68" s="117"/>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42"/>
      <c r="FE68" s="42"/>
    </row>
    <row r="69" spans="1:161" s="7" customFormat="1" ht="25.5">
      <c r="A69" s="36" t="s">
        <v>128</v>
      </c>
      <c r="B69" s="23" t="s">
        <v>129</v>
      </c>
      <c r="C69" s="24"/>
      <c r="D69" s="116">
        <v>26381840</v>
      </c>
      <c r="E69" s="116"/>
      <c r="F69" s="117"/>
      <c r="G69" s="117"/>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42"/>
      <c r="FE69" s="42"/>
    </row>
    <row r="70" spans="1:161" s="7" customFormat="1" ht="25.5">
      <c r="A70" s="22" t="s">
        <v>130</v>
      </c>
      <c r="B70" s="38" t="s">
        <v>131</v>
      </c>
      <c r="C70" s="24"/>
      <c r="D70" s="116">
        <v>203200</v>
      </c>
      <c r="E70" s="116"/>
      <c r="F70" s="117">
        <v>205195</v>
      </c>
      <c r="G70" s="117">
        <v>0</v>
      </c>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42"/>
      <c r="FE70" s="42"/>
    </row>
    <row r="71" spans="1:161" s="7" customFormat="1">
      <c r="A71" s="22" t="s">
        <v>132</v>
      </c>
      <c r="B71" s="38" t="s">
        <v>133</v>
      </c>
      <c r="C71" s="24"/>
      <c r="D71" s="116"/>
      <c r="E71" s="116"/>
      <c r="F71" s="117"/>
      <c r="G71" s="117"/>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42"/>
      <c r="FE71" s="42"/>
    </row>
    <row r="72" spans="1:161" s="7" customFormat="1" ht="25.5">
      <c r="A72" s="22" t="s">
        <v>134</v>
      </c>
      <c r="B72" s="38" t="s">
        <v>135</v>
      </c>
      <c r="C72" s="24"/>
      <c r="D72" s="116"/>
      <c r="E72" s="116"/>
      <c r="F72" s="117"/>
      <c r="G72" s="117"/>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42"/>
      <c r="FE72" s="42"/>
    </row>
    <row r="73" spans="1:161" s="7" customFormat="1" ht="25.5">
      <c r="A73" s="22" t="s">
        <v>136</v>
      </c>
      <c r="B73" s="38" t="s">
        <v>137</v>
      </c>
      <c r="C73" s="24"/>
      <c r="D73" s="116"/>
      <c r="E73" s="116"/>
      <c r="F73" s="117"/>
      <c r="G73" s="117"/>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42"/>
      <c r="FE73" s="42"/>
    </row>
    <row r="74" spans="1:161" s="7" customFormat="1" ht="25.5">
      <c r="A74" s="22" t="s">
        <v>138</v>
      </c>
      <c r="B74" s="38" t="s">
        <v>139</v>
      </c>
      <c r="C74" s="24"/>
      <c r="D74" s="116"/>
      <c r="E74" s="116"/>
      <c r="F74" s="117"/>
      <c r="G74" s="117"/>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42"/>
      <c r="FE74" s="42"/>
    </row>
    <row r="75" spans="1:161" s="7" customFormat="1" ht="51">
      <c r="A75" s="22" t="s">
        <v>140</v>
      </c>
      <c r="B75" s="38" t="s">
        <v>141</v>
      </c>
      <c r="C75" s="24"/>
      <c r="D75" s="116"/>
      <c r="E75" s="116"/>
      <c r="F75" s="117"/>
      <c r="G75" s="117"/>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42"/>
      <c r="FE75" s="42"/>
    </row>
    <row r="76" spans="1:161" s="7" customFormat="1" ht="25.5">
      <c r="A76" s="22" t="s">
        <v>142</v>
      </c>
      <c r="B76" s="38" t="s">
        <v>143</v>
      </c>
      <c r="C76" s="24"/>
      <c r="D76" s="116">
        <v>4352040</v>
      </c>
      <c r="E76" s="116"/>
      <c r="F76" s="117"/>
      <c r="G76" s="117"/>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42"/>
      <c r="FE76" s="42"/>
    </row>
    <row r="77" spans="1:161" s="7" customFormat="1" ht="25.5">
      <c r="A77" s="22" t="s">
        <v>144</v>
      </c>
      <c r="B77" s="38" t="s">
        <v>145</v>
      </c>
      <c r="C77" s="24"/>
      <c r="D77" s="116"/>
      <c r="E77" s="116"/>
      <c r="F77" s="117"/>
      <c r="G77" s="117"/>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42"/>
      <c r="FE77" s="42"/>
    </row>
    <row r="78" spans="1:161" s="7" customFormat="1" ht="51">
      <c r="A78" s="22"/>
      <c r="B78" s="38" t="s">
        <v>146</v>
      </c>
      <c r="C78" s="24"/>
      <c r="D78" s="116"/>
      <c r="E78" s="116"/>
      <c r="F78" s="117"/>
      <c r="G78" s="117"/>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42"/>
      <c r="FE78" s="42"/>
    </row>
    <row r="79" spans="1:161" s="7" customFormat="1">
      <c r="A79" s="18" t="s">
        <v>147</v>
      </c>
      <c r="B79" s="19" t="s">
        <v>148</v>
      </c>
      <c r="C79" s="20">
        <f>+C80+C81+C82+C83+C84+C85+C86+C87</f>
        <v>0</v>
      </c>
      <c r="D79" s="116">
        <f t="shared" ref="D79:G79" si="19">+D80+D81+D82+D83+D84+D85+D86+D87</f>
        <v>2298000</v>
      </c>
      <c r="E79" s="116">
        <f t="shared" si="19"/>
        <v>0</v>
      </c>
      <c r="F79" s="116">
        <f t="shared" si="19"/>
        <v>105002</v>
      </c>
      <c r="G79" s="116">
        <f t="shared" si="19"/>
        <v>4</v>
      </c>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42"/>
      <c r="FE79" s="42"/>
    </row>
    <row r="80" spans="1:161" s="7" customFormat="1" ht="25.5">
      <c r="A80" s="37" t="s">
        <v>149</v>
      </c>
      <c r="B80" s="23" t="s">
        <v>150</v>
      </c>
      <c r="C80" s="24"/>
      <c r="D80" s="116"/>
      <c r="E80" s="116"/>
      <c r="F80" s="117"/>
      <c r="G80" s="117"/>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42"/>
      <c r="FE80" s="42"/>
    </row>
    <row r="81" spans="1:161" s="7" customFormat="1" ht="25.5">
      <c r="A81" s="37" t="s">
        <v>151</v>
      </c>
      <c r="B81" s="38" t="s">
        <v>131</v>
      </c>
      <c r="C81" s="24"/>
      <c r="D81" s="116"/>
      <c r="E81" s="116"/>
      <c r="F81" s="117"/>
      <c r="G81" s="117"/>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42"/>
      <c r="FE81" s="42"/>
    </row>
    <row r="82" spans="1:161" ht="38.25">
      <c r="A82" s="22" t="s">
        <v>152</v>
      </c>
      <c r="B82" s="23" t="s">
        <v>153</v>
      </c>
      <c r="C82" s="24"/>
      <c r="D82" s="116"/>
      <c r="E82" s="116"/>
      <c r="F82" s="117">
        <v>133</v>
      </c>
      <c r="G82" s="117">
        <v>0</v>
      </c>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42"/>
      <c r="FE82" s="42"/>
    </row>
    <row r="83" spans="1:161" ht="38.25">
      <c r="A83" s="22" t="s">
        <v>154</v>
      </c>
      <c r="B83" s="23" t="s">
        <v>155</v>
      </c>
      <c r="C83" s="24"/>
      <c r="D83" s="116">
        <v>1000</v>
      </c>
      <c r="E83" s="116"/>
      <c r="F83" s="117">
        <v>13</v>
      </c>
      <c r="G83" s="117">
        <v>0</v>
      </c>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42"/>
      <c r="FE83" s="42"/>
    </row>
    <row r="84" spans="1:161" ht="25.5">
      <c r="A84" s="22" t="s">
        <v>156</v>
      </c>
      <c r="B84" s="23" t="s">
        <v>135</v>
      </c>
      <c r="C84" s="24"/>
      <c r="D84" s="116"/>
      <c r="E84" s="116"/>
      <c r="F84" s="117">
        <v>104601</v>
      </c>
      <c r="G84" s="117">
        <v>0</v>
      </c>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42"/>
      <c r="FE84" s="42"/>
    </row>
    <row r="85" spans="1:161" ht="25.5">
      <c r="A85" s="29" t="s">
        <v>157</v>
      </c>
      <c r="B85" s="39" t="s">
        <v>158</v>
      </c>
      <c r="C85" s="24"/>
      <c r="D85" s="116">
        <v>2297000</v>
      </c>
      <c r="E85" s="116"/>
      <c r="F85" s="117"/>
      <c r="G85" s="117"/>
      <c r="AP85" s="42"/>
      <c r="BP85" s="42"/>
      <c r="BQ85" s="42"/>
      <c r="BR85" s="42"/>
      <c r="CJ85" s="42"/>
    </row>
    <row r="86" spans="1:161" ht="63.75">
      <c r="A86" s="40" t="s">
        <v>159</v>
      </c>
      <c r="B86" s="41" t="s">
        <v>160</v>
      </c>
      <c r="C86" s="24"/>
      <c r="D86" s="116"/>
      <c r="E86" s="116"/>
      <c r="F86" s="117">
        <v>255</v>
      </c>
      <c r="G86" s="117">
        <v>4</v>
      </c>
      <c r="BP86" s="42"/>
      <c r="BQ86" s="42"/>
      <c r="BR86" s="42"/>
      <c r="CJ86" s="42"/>
    </row>
    <row r="87" spans="1:161" ht="25.5">
      <c r="A87" s="40" t="s">
        <v>161</v>
      </c>
      <c r="B87" s="43" t="s">
        <v>162</v>
      </c>
      <c r="C87" s="24"/>
      <c r="D87" s="116"/>
      <c r="E87" s="116"/>
      <c r="F87" s="117"/>
      <c r="G87" s="117"/>
      <c r="BP87" s="42"/>
      <c r="BQ87" s="42"/>
      <c r="BR87" s="42"/>
      <c r="CJ87" s="42"/>
    </row>
    <row r="88" spans="1:161" ht="25.5">
      <c r="A88" s="44" t="s">
        <v>163</v>
      </c>
      <c r="B88" s="44" t="s">
        <v>164</v>
      </c>
      <c r="C88" s="45">
        <f>C89</f>
        <v>0</v>
      </c>
      <c r="D88" s="118">
        <f t="shared" ref="D88:G90" si="20">D89</f>
        <v>0</v>
      </c>
      <c r="E88" s="118">
        <f t="shared" si="20"/>
        <v>0</v>
      </c>
      <c r="F88" s="118">
        <f t="shared" si="20"/>
        <v>0</v>
      </c>
      <c r="G88" s="118">
        <f t="shared" si="20"/>
        <v>0</v>
      </c>
      <c r="CJ88" s="42"/>
    </row>
    <row r="89" spans="1:161" ht="38.25">
      <c r="A89" s="44" t="s">
        <v>165</v>
      </c>
      <c r="B89" s="44" t="s">
        <v>166</v>
      </c>
      <c r="C89" s="45">
        <f>C90</f>
        <v>0</v>
      </c>
      <c r="D89" s="118">
        <f t="shared" si="20"/>
        <v>0</v>
      </c>
      <c r="E89" s="118">
        <f t="shared" si="20"/>
        <v>0</v>
      </c>
      <c r="F89" s="118">
        <f t="shared" si="20"/>
        <v>0</v>
      </c>
      <c r="G89" s="118">
        <f t="shared" si="20"/>
        <v>0</v>
      </c>
      <c r="CJ89" s="42"/>
    </row>
    <row r="90" spans="1:161">
      <c r="A90" s="43"/>
      <c r="B90" s="43" t="s">
        <v>167</v>
      </c>
      <c r="C90" s="45">
        <f>C91</f>
        <v>0</v>
      </c>
      <c r="D90" s="118">
        <f t="shared" si="20"/>
        <v>0</v>
      </c>
      <c r="E90" s="118">
        <f t="shared" si="20"/>
        <v>0</v>
      </c>
      <c r="F90" s="118">
        <f t="shared" si="20"/>
        <v>0</v>
      </c>
      <c r="G90" s="118">
        <f t="shared" si="20"/>
        <v>0</v>
      </c>
      <c r="CJ90" s="42"/>
    </row>
    <row r="91" spans="1:161">
      <c r="A91" s="43" t="s">
        <v>168</v>
      </c>
      <c r="B91" s="43" t="s">
        <v>169</v>
      </c>
      <c r="C91" s="46"/>
      <c r="D91" s="117"/>
      <c r="E91" s="117"/>
      <c r="F91" s="117"/>
      <c r="G91" s="117"/>
      <c r="CJ91" s="42"/>
    </row>
    <row r="92" spans="1:161">
      <c r="A92" s="44" t="s">
        <v>170</v>
      </c>
      <c r="B92" s="44" t="s">
        <v>171</v>
      </c>
      <c r="C92" s="45">
        <f>C93</f>
        <v>0</v>
      </c>
      <c r="D92" s="118">
        <f t="shared" ref="D92:G92" si="21">D93</f>
        <v>0</v>
      </c>
      <c r="E92" s="118">
        <f t="shared" si="21"/>
        <v>0</v>
      </c>
      <c r="F92" s="118">
        <f t="shared" si="21"/>
        <v>3819295</v>
      </c>
      <c r="G92" s="118">
        <f t="shared" si="21"/>
        <v>1167585</v>
      </c>
      <c r="CJ92" s="42"/>
    </row>
    <row r="93" spans="1:161" ht="25.5">
      <c r="A93" s="43" t="s">
        <v>172</v>
      </c>
      <c r="B93" s="43" t="s">
        <v>173</v>
      </c>
      <c r="C93" s="46"/>
      <c r="D93" s="117"/>
      <c r="E93" s="117"/>
      <c r="F93" s="117">
        <v>3819295</v>
      </c>
      <c r="G93" s="117">
        <v>1167585</v>
      </c>
      <c r="CJ93" s="42"/>
    </row>
    <row r="94" spans="1:161">
      <c r="CJ94" s="42"/>
    </row>
    <row r="95" spans="1:161">
      <c r="CJ95" s="42"/>
    </row>
    <row r="96" spans="1:161">
      <c r="B96" s="125" t="s">
        <v>427</v>
      </c>
      <c r="D96" s="128"/>
      <c r="E96" s="128"/>
      <c r="F96" s="125" t="s">
        <v>430</v>
      </c>
      <c r="G96" s="125"/>
      <c r="CJ96" s="42"/>
    </row>
    <row r="97" spans="1:88">
      <c r="B97" s="125"/>
      <c r="D97" s="128"/>
      <c r="E97" s="128"/>
      <c r="F97" s="125"/>
      <c r="G97" s="125"/>
      <c r="CJ97" s="42"/>
    </row>
    <row r="98" spans="1:88" s="7" customFormat="1">
      <c r="A98" s="126"/>
      <c r="B98" s="125" t="s">
        <v>428</v>
      </c>
      <c r="C98" s="12"/>
      <c r="D98" s="128"/>
      <c r="E98" s="128"/>
      <c r="F98" s="125" t="s">
        <v>429</v>
      </c>
      <c r="G98" s="125"/>
      <c r="CJ98" s="42"/>
    </row>
    <row r="99" spans="1:88" s="7" customFormat="1">
      <c r="A99" s="126"/>
      <c r="B99" s="12"/>
      <c r="C99" s="12"/>
      <c r="D99" s="127"/>
      <c r="E99" s="127"/>
      <c r="F99" s="12"/>
      <c r="G99" s="12"/>
      <c r="CJ99" s="42"/>
    </row>
    <row r="100" spans="1:88" s="7" customFormat="1">
      <c r="A100" s="126"/>
      <c r="B100" s="12"/>
      <c r="C100" s="12"/>
      <c r="D100" s="127"/>
      <c r="E100" s="127"/>
      <c r="F100" s="12"/>
      <c r="G100" s="12"/>
      <c r="CJ100" s="42"/>
    </row>
    <row r="101" spans="1:88" s="7" customFormat="1">
      <c r="A101" s="126"/>
      <c r="B101" s="12"/>
      <c r="C101" s="12"/>
      <c r="D101" s="127"/>
      <c r="E101" s="127"/>
      <c r="F101" s="12" t="s">
        <v>431</v>
      </c>
      <c r="G101" s="12"/>
      <c r="CJ101" s="42"/>
    </row>
    <row r="102" spans="1:88" s="7" customFormat="1">
      <c r="A102" s="126"/>
      <c r="B102" s="12"/>
      <c r="C102" s="12"/>
      <c r="D102" s="127"/>
      <c r="E102" s="127"/>
      <c r="F102" s="12" t="s">
        <v>432</v>
      </c>
      <c r="G102" s="12"/>
      <c r="CJ102" s="42"/>
    </row>
    <row r="103" spans="1:88" s="7" customFormat="1">
      <c r="A103" s="126"/>
      <c r="B103" s="12"/>
      <c r="C103" s="12"/>
      <c r="D103" s="127"/>
      <c r="E103" s="127"/>
      <c r="F103" s="12"/>
      <c r="G103" s="12"/>
      <c r="CJ103" s="42"/>
    </row>
  </sheetData>
  <protectedRanges>
    <protectedRange sqref="C85:C86 C69:C81 C61 F85:G87 C29:C50 C54:C55 F69:G78 F80:G81 C17:C26 F61:G61 F29:G50 F54:G54 F17:G22 F24:G26 D23:G23 D55:G55 C57:G57 C64:G65 D79:G79" name="Zonă1" securityDescriptor="O:WDG:WDD:(A;;CC;;;AN)(A;;CC;;;AU)(A;;CC;;;WD)"/>
  </protectedRanges>
  <mergeCells count="31">
    <mergeCell ref="BC4:BG4"/>
    <mergeCell ref="H4:I4"/>
    <mergeCell ref="J4:N4"/>
    <mergeCell ref="O4:S4"/>
    <mergeCell ref="T4:X4"/>
    <mergeCell ref="Y4:AC4"/>
    <mergeCell ref="AD4:AH4"/>
    <mergeCell ref="AI4:AM4"/>
    <mergeCell ref="AN4:AR4"/>
    <mergeCell ref="AS4:AW4"/>
    <mergeCell ref="AX4:BB4"/>
    <mergeCell ref="DK4:DO4"/>
    <mergeCell ref="BH4:BL4"/>
    <mergeCell ref="BM4:BQ4"/>
    <mergeCell ref="BR4:BV4"/>
    <mergeCell ref="BW4:CA4"/>
    <mergeCell ref="CB4:CF4"/>
    <mergeCell ref="CG4:CK4"/>
    <mergeCell ref="CL4:CP4"/>
    <mergeCell ref="CQ4:CU4"/>
    <mergeCell ref="CV4:CZ4"/>
    <mergeCell ref="DA4:DE4"/>
    <mergeCell ref="DF4:DJ4"/>
    <mergeCell ref="ET4:EX4"/>
    <mergeCell ref="EY4:FC4"/>
    <mergeCell ref="DP4:DT4"/>
    <mergeCell ref="DU4:DY4"/>
    <mergeCell ref="DZ4:ED4"/>
    <mergeCell ref="EE4:EI4"/>
    <mergeCell ref="EJ4:EN4"/>
    <mergeCell ref="EO4:ES4"/>
  </mergeCell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K202"/>
  <sheetViews>
    <sheetView tabSelected="1" zoomScale="90" zoomScaleNormal="90" workbookViewId="0">
      <pane xSplit="3" ySplit="6" topLeftCell="D117" activePane="bottomRight" state="frozen"/>
      <selection activeCell="G25" sqref="G25:H193"/>
      <selection pane="topRight" activeCell="G25" sqref="G25:H193"/>
      <selection pane="bottomLeft" activeCell="G25" sqref="G25:H193"/>
      <selection pane="bottomRight" activeCell="M118" sqref="M118"/>
    </sheetView>
  </sheetViews>
  <sheetFormatPr defaultRowHeight="15"/>
  <cols>
    <col min="1" max="1" width="13.42578125" style="47" bestFit="1" customWidth="1"/>
    <col min="2" max="2" width="71.28515625" style="50" customWidth="1"/>
    <col min="3" max="3" width="7.85546875" style="50" customWidth="1"/>
    <col min="4" max="4" width="15.7109375" style="50" customWidth="1"/>
    <col min="5" max="5" width="14.85546875" style="50" customWidth="1"/>
    <col min="6" max="6" width="15.7109375" style="50" hidden="1" customWidth="1"/>
    <col min="7" max="7" width="16.5703125" style="50" customWidth="1"/>
    <col min="8" max="8" width="14.5703125" style="50" bestFit="1" customWidth="1"/>
    <col min="9" max="16384" width="9.140625" style="51"/>
  </cols>
  <sheetData>
    <row r="1" spans="1:9" ht="17.25">
      <c r="B1" s="48" t="s">
        <v>423</v>
      </c>
      <c r="C1" s="49"/>
    </row>
    <row r="2" spans="1:9">
      <c r="B2" s="49"/>
      <c r="C2" s="49"/>
    </row>
    <row r="3" spans="1:9">
      <c r="B3" s="49"/>
      <c r="C3" s="49"/>
      <c r="D3" s="52"/>
    </row>
    <row r="4" spans="1:9">
      <c r="D4" s="53"/>
      <c r="E4" s="53"/>
      <c r="F4" s="54"/>
      <c r="G4" s="55"/>
      <c r="H4" s="103" t="s">
        <v>424</v>
      </c>
    </row>
    <row r="5" spans="1:9" s="59" customFormat="1" ht="90">
      <c r="A5" s="56" t="s">
        <v>0</v>
      </c>
      <c r="B5" s="57" t="s">
        <v>1</v>
      </c>
      <c r="C5" s="57"/>
      <c r="D5" s="57" t="s">
        <v>174</v>
      </c>
      <c r="E5" s="58" t="s">
        <v>175</v>
      </c>
      <c r="F5" s="58" t="s">
        <v>176</v>
      </c>
      <c r="G5" s="57" t="s">
        <v>177</v>
      </c>
      <c r="H5" s="57" t="s">
        <v>178</v>
      </c>
    </row>
    <row r="6" spans="1:9">
      <c r="A6" s="60"/>
      <c r="B6" s="61" t="s">
        <v>179</v>
      </c>
      <c r="C6" s="61"/>
      <c r="D6" s="62">
        <v>1</v>
      </c>
      <c r="E6" s="62">
        <v>2</v>
      </c>
      <c r="F6" s="62">
        <v>3</v>
      </c>
      <c r="G6" s="62">
        <v>4</v>
      </c>
      <c r="H6" s="62" t="s">
        <v>180</v>
      </c>
    </row>
    <row r="7" spans="1:9" s="67" customFormat="1" ht="16.5" customHeight="1">
      <c r="A7" s="63" t="s">
        <v>181</v>
      </c>
      <c r="B7" s="64" t="s">
        <v>182</v>
      </c>
      <c r="C7" s="65">
        <f t="shared" ref="C7" si="0">+C8+C16</f>
        <v>0</v>
      </c>
      <c r="D7" s="104">
        <f t="shared" ref="D7:H7" si="1">+D8+D16</f>
        <v>509221420</v>
      </c>
      <c r="E7" s="104">
        <f t="shared" si="1"/>
        <v>488610540</v>
      </c>
      <c r="F7" s="104">
        <f t="shared" si="1"/>
        <v>0</v>
      </c>
      <c r="G7" s="104">
        <f t="shared" si="1"/>
        <v>488196095.11000007</v>
      </c>
      <c r="H7" s="104">
        <f t="shared" si="1"/>
        <v>42305603.689999998</v>
      </c>
      <c r="I7" s="66"/>
    </row>
    <row r="8" spans="1:9" s="67" customFormat="1">
      <c r="A8" s="63" t="s">
        <v>183</v>
      </c>
      <c r="B8" s="68" t="s">
        <v>184</v>
      </c>
      <c r="C8" s="69">
        <f t="shared" ref="C8" si="2">+C9+C10+C13+C11+C12+C15+C167</f>
        <v>0</v>
      </c>
      <c r="D8" s="105">
        <f t="shared" ref="D8:H8" si="3">+D9+D10+D13+D11+D12+D15+D167</f>
        <v>509221420</v>
      </c>
      <c r="E8" s="105">
        <f t="shared" si="3"/>
        <v>488610540</v>
      </c>
      <c r="F8" s="105">
        <f t="shared" si="3"/>
        <v>0</v>
      </c>
      <c r="G8" s="105">
        <f t="shared" si="3"/>
        <v>488196095.11000007</v>
      </c>
      <c r="H8" s="105">
        <f t="shared" si="3"/>
        <v>42305603.689999998</v>
      </c>
      <c r="I8" s="66"/>
    </row>
    <row r="9" spans="1:9" s="67" customFormat="1">
      <c r="A9" s="63" t="s">
        <v>185</v>
      </c>
      <c r="B9" s="68" t="s">
        <v>186</v>
      </c>
      <c r="C9" s="69">
        <f t="shared" ref="C9" si="4">+C23</f>
        <v>0</v>
      </c>
      <c r="D9" s="105">
        <f t="shared" ref="D9:H9" si="5">+D23</f>
        <v>5319790</v>
      </c>
      <c r="E9" s="105">
        <f t="shared" si="5"/>
        <v>5319790</v>
      </c>
      <c r="F9" s="105">
        <f t="shared" si="5"/>
        <v>0</v>
      </c>
      <c r="G9" s="105">
        <f t="shared" si="5"/>
        <v>5316900</v>
      </c>
      <c r="H9" s="105">
        <f t="shared" si="5"/>
        <v>493683</v>
      </c>
      <c r="I9" s="66"/>
    </row>
    <row r="10" spans="1:9" s="67" customFormat="1" ht="16.5" customHeight="1">
      <c r="A10" s="63" t="s">
        <v>187</v>
      </c>
      <c r="B10" s="68" t="s">
        <v>188</v>
      </c>
      <c r="C10" s="69">
        <f t="shared" ref="C10" si="6">+C43</f>
        <v>0</v>
      </c>
      <c r="D10" s="105">
        <f t="shared" ref="D10:H10" si="7">+D43</f>
        <v>363799950</v>
      </c>
      <c r="E10" s="105">
        <f t="shared" si="7"/>
        <v>343189070</v>
      </c>
      <c r="F10" s="105">
        <f t="shared" si="7"/>
        <v>0</v>
      </c>
      <c r="G10" s="105">
        <f t="shared" si="7"/>
        <v>343096642.92000008</v>
      </c>
      <c r="H10" s="105">
        <f t="shared" si="7"/>
        <v>29132735.080000002</v>
      </c>
      <c r="I10" s="66"/>
    </row>
    <row r="11" spans="1:9" s="67" customFormat="1">
      <c r="A11" s="63" t="s">
        <v>189</v>
      </c>
      <c r="B11" s="68" t="s">
        <v>190</v>
      </c>
      <c r="C11" s="69">
        <f>+C70</f>
        <v>0</v>
      </c>
      <c r="D11" s="105">
        <f t="shared" ref="D11:H11" si="8">+D70</f>
        <v>0</v>
      </c>
      <c r="E11" s="105">
        <f t="shared" si="8"/>
        <v>0</v>
      </c>
      <c r="F11" s="105">
        <f t="shared" si="8"/>
        <v>0</v>
      </c>
      <c r="G11" s="105">
        <f t="shared" si="8"/>
        <v>0</v>
      </c>
      <c r="H11" s="105">
        <f t="shared" si="8"/>
        <v>0</v>
      </c>
      <c r="I11" s="66"/>
    </row>
    <row r="12" spans="1:9" s="67" customFormat="1" ht="30">
      <c r="A12" s="63"/>
      <c r="B12" s="68" t="s">
        <v>191</v>
      </c>
      <c r="C12" s="69">
        <f t="shared" ref="C12" si="9">C168</f>
        <v>0</v>
      </c>
      <c r="D12" s="105">
        <f t="shared" ref="D12:H12" si="10">D168</f>
        <v>126458180</v>
      </c>
      <c r="E12" s="105">
        <f t="shared" si="10"/>
        <v>126458180</v>
      </c>
      <c r="F12" s="105">
        <f t="shared" si="10"/>
        <v>0</v>
      </c>
      <c r="G12" s="105">
        <f t="shared" si="10"/>
        <v>126457892</v>
      </c>
      <c r="H12" s="105">
        <f t="shared" si="10"/>
        <v>12120918</v>
      </c>
      <c r="I12" s="66"/>
    </row>
    <row r="13" spans="1:9" s="67" customFormat="1" ht="16.5" customHeight="1">
      <c r="A13" s="63" t="s">
        <v>192</v>
      </c>
      <c r="B13" s="68" t="s">
        <v>193</v>
      </c>
      <c r="C13" s="69">
        <f t="shared" ref="C13" si="11">C173</f>
        <v>0</v>
      </c>
      <c r="D13" s="105">
        <f t="shared" ref="D13:H13" si="12">D173</f>
        <v>13598800</v>
      </c>
      <c r="E13" s="105">
        <f t="shared" si="12"/>
        <v>13598800</v>
      </c>
      <c r="F13" s="105">
        <f t="shared" si="12"/>
        <v>0</v>
      </c>
      <c r="G13" s="105">
        <f t="shared" si="12"/>
        <v>13590987</v>
      </c>
      <c r="H13" s="105">
        <f t="shared" si="12"/>
        <v>623216</v>
      </c>
      <c r="I13" s="66"/>
    </row>
    <row r="14" spans="1:9" s="67" customFormat="1" ht="30">
      <c r="A14" s="63" t="s">
        <v>194</v>
      </c>
      <c r="B14" s="68" t="s">
        <v>195</v>
      </c>
      <c r="C14" s="69">
        <f t="shared" ref="C14" si="13">C180</f>
        <v>0</v>
      </c>
      <c r="D14" s="105">
        <f t="shared" ref="D14:H14" si="14">D180</f>
        <v>0</v>
      </c>
      <c r="E14" s="105">
        <f t="shared" si="14"/>
        <v>0</v>
      </c>
      <c r="F14" s="105">
        <f t="shared" si="14"/>
        <v>0</v>
      </c>
      <c r="G14" s="105">
        <f t="shared" si="14"/>
        <v>0</v>
      </c>
      <c r="H14" s="105">
        <f t="shared" si="14"/>
        <v>0</v>
      </c>
      <c r="I14" s="66"/>
    </row>
    <row r="15" spans="1:9" s="67" customFormat="1" ht="16.5" customHeight="1">
      <c r="A15" s="63" t="s">
        <v>196</v>
      </c>
      <c r="B15" s="68" t="s">
        <v>196</v>
      </c>
      <c r="C15" s="69">
        <f t="shared" ref="C15" si="15">C73</f>
        <v>0</v>
      </c>
      <c r="D15" s="105">
        <f t="shared" ref="D15:H15" si="16">D73</f>
        <v>44700</v>
      </c>
      <c r="E15" s="105">
        <f t="shared" si="16"/>
        <v>44700</v>
      </c>
      <c r="F15" s="105">
        <f t="shared" si="16"/>
        <v>0</v>
      </c>
      <c r="G15" s="105">
        <f t="shared" si="16"/>
        <v>44700</v>
      </c>
      <c r="H15" s="105">
        <f t="shared" si="16"/>
        <v>3800</v>
      </c>
      <c r="I15" s="66"/>
    </row>
    <row r="16" spans="1:9" s="67" customFormat="1" ht="16.5" customHeight="1">
      <c r="A16" s="63" t="s">
        <v>197</v>
      </c>
      <c r="B16" s="68" t="s">
        <v>198</v>
      </c>
      <c r="C16" s="69">
        <f t="shared" ref="C16:C17" si="17">C77</f>
        <v>0</v>
      </c>
      <c r="D16" s="105">
        <f t="shared" ref="D16:H16" si="18">D77</f>
        <v>0</v>
      </c>
      <c r="E16" s="105">
        <f t="shared" si="18"/>
        <v>0</v>
      </c>
      <c r="F16" s="105">
        <f t="shared" si="18"/>
        <v>0</v>
      </c>
      <c r="G16" s="105">
        <f t="shared" si="18"/>
        <v>0</v>
      </c>
      <c r="H16" s="105">
        <f t="shared" si="18"/>
        <v>0</v>
      </c>
      <c r="I16" s="66"/>
    </row>
    <row r="17" spans="1:245" s="67" customFormat="1">
      <c r="A17" s="63" t="s">
        <v>199</v>
      </c>
      <c r="B17" s="68" t="s">
        <v>200</v>
      </c>
      <c r="C17" s="69">
        <f t="shared" si="17"/>
        <v>0</v>
      </c>
      <c r="D17" s="105">
        <f t="shared" ref="D17:H17" si="19">D78</f>
        <v>0</v>
      </c>
      <c r="E17" s="105">
        <f t="shared" si="19"/>
        <v>0</v>
      </c>
      <c r="F17" s="105">
        <f t="shared" si="19"/>
        <v>0</v>
      </c>
      <c r="G17" s="105">
        <f t="shared" si="19"/>
        <v>0</v>
      </c>
      <c r="H17" s="105">
        <f t="shared" si="19"/>
        <v>0</v>
      </c>
      <c r="I17" s="66"/>
    </row>
    <row r="18" spans="1:245" s="67" customFormat="1" ht="30">
      <c r="A18" s="63"/>
      <c r="B18" s="68" t="s">
        <v>201</v>
      </c>
      <c r="C18" s="69">
        <f t="shared" ref="C18" si="20">C167+C179</f>
        <v>0</v>
      </c>
      <c r="D18" s="105">
        <f t="shared" ref="D18:H18" si="21">D167+D179</f>
        <v>0</v>
      </c>
      <c r="E18" s="105">
        <f t="shared" si="21"/>
        <v>0</v>
      </c>
      <c r="F18" s="105">
        <f t="shared" si="21"/>
        <v>0</v>
      </c>
      <c r="G18" s="105">
        <f t="shared" si="21"/>
        <v>-318648.81</v>
      </c>
      <c r="H18" s="105">
        <f t="shared" si="21"/>
        <v>-68748.39</v>
      </c>
      <c r="I18" s="66"/>
    </row>
    <row r="19" spans="1:245" s="67" customFormat="1" ht="16.5" customHeight="1">
      <c r="A19" s="63" t="s">
        <v>202</v>
      </c>
      <c r="B19" s="68" t="s">
        <v>203</v>
      </c>
      <c r="C19" s="69">
        <f t="shared" ref="C19" si="22">+C20+C16</f>
        <v>0</v>
      </c>
      <c r="D19" s="105">
        <f t="shared" ref="D19:H19" si="23">+D20+D16</f>
        <v>509221420</v>
      </c>
      <c r="E19" s="105">
        <f t="shared" si="23"/>
        <v>488610540</v>
      </c>
      <c r="F19" s="105">
        <f t="shared" si="23"/>
        <v>0</v>
      </c>
      <c r="G19" s="105">
        <f t="shared" si="23"/>
        <v>488196095.11000007</v>
      </c>
      <c r="H19" s="105">
        <f t="shared" si="23"/>
        <v>42305603.689999998</v>
      </c>
      <c r="I19" s="66"/>
    </row>
    <row r="20" spans="1:245" s="67" customFormat="1">
      <c r="A20" s="63" t="s">
        <v>204</v>
      </c>
      <c r="B20" s="68" t="s">
        <v>184</v>
      </c>
      <c r="C20" s="69">
        <f t="shared" ref="C20" si="24">C9+C10+C11+C12+C13+C15+C167</f>
        <v>0</v>
      </c>
      <c r="D20" s="105">
        <f t="shared" ref="D20:H20" si="25">D9+D10+D11+D12+D13+D15+D167</f>
        <v>509221420</v>
      </c>
      <c r="E20" s="105">
        <f t="shared" si="25"/>
        <v>488610540</v>
      </c>
      <c r="F20" s="105">
        <f t="shared" si="25"/>
        <v>0</v>
      </c>
      <c r="G20" s="105">
        <f t="shared" si="25"/>
        <v>488196095.11000007</v>
      </c>
      <c r="H20" s="105">
        <f t="shared" si="25"/>
        <v>42305603.689999998</v>
      </c>
      <c r="I20" s="66"/>
    </row>
    <row r="21" spans="1:245" s="67" customFormat="1" ht="16.5" customHeight="1">
      <c r="A21" s="70" t="s">
        <v>205</v>
      </c>
      <c r="B21" s="68" t="s">
        <v>206</v>
      </c>
      <c r="C21" s="69">
        <f t="shared" ref="C21" si="26">+C22+C76+C167</f>
        <v>0</v>
      </c>
      <c r="D21" s="105">
        <f t="shared" ref="D21:H21" si="27">+D22+D76+D167</f>
        <v>495622620</v>
      </c>
      <c r="E21" s="105">
        <f t="shared" si="27"/>
        <v>475011740</v>
      </c>
      <c r="F21" s="105">
        <f t="shared" si="27"/>
        <v>0</v>
      </c>
      <c r="G21" s="105">
        <f t="shared" si="27"/>
        <v>474605108.11000007</v>
      </c>
      <c r="H21" s="105">
        <f t="shared" si="27"/>
        <v>41682387.689999998</v>
      </c>
      <c r="I21" s="66"/>
    </row>
    <row r="22" spans="1:245" s="67" customFormat="1" ht="16.5" customHeight="1">
      <c r="A22" s="63" t="s">
        <v>207</v>
      </c>
      <c r="B22" s="68" t="s">
        <v>184</v>
      </c>
      <c r="C22" s="69">
        <f>+C23+C43+C70+C168+C73</f>
        <v>0</v>
      </c>
      <c r="D22" s="105">
        <f t="shared" ref="D22:H22" si="28">+D23+D43+D70+D168+D73</f>
        <v>495622620</v>
      </c>
      <c r="E22" s="105">
        <f t="shared" si="28"/>
        <v>475011740</v>
      </c>
      <c r="F22" s="105">
        <f t="shared" si="28"/>
        <v>0</v>
      </c>
      <c r="G22" s="105">
        <f t="shared" si="28"/>
        <v>474916134.92000008</v>
      </c>
      <c r="H22" s="105">
        <f t="shared" si="28"/>
        <v>41751136.079999998</v>
      </c>
      <c r="I22" s="66"/>
    </row>
    <row r="23" spans="1:245" s="67" customFormat="1">
      <c r="A23" s="63" t="s">
        <v>208</v>
      </c>
      <c r="B23" s="68" t="s">
        <v>186</v>
      </c>
      <c r="C23" s="69">
        <f t="shared" ref="C23" si="29">+C24+C35+C33</f>
        <v>0</v>
      </c>
      <c r="D23" s="105">
        <f t="shared" ref="D23:H23" si="30">+D24+D35+D33</f>
        <v>5319790</v>
      </c>
      <c r="E23" s="105">
        <f t="shared" si="30"/>
        <v>5319790</v>
      </c>
      <c r="F23" s="105">
        <f t="shared" si="30"/>
        <v>0</v>
      </c>
      <c r="G23" s="105">
        <f t="shared" si="30"/>
        <v>5316900</v>
      </c>
      <c r="H23" s="105">
        <f t="shared" si="30"/>
        <v>493683</v>
      </c>
      <c r="I23" s="66"/>
    </row>
    <row r="24" spans="1:245" s="67" customFormat="1" ht="16.5" customHeight="1">
      <c r="A24" s="63" t="s">
        <v>209</v>
      </c>
      <c r="B24" s="68" t="s">
        <v>210</v>
      </c>
      <c r="C24" s="69">
        <f t="shared" ref="C24" si="31">C25+C28+C29+C30+C31+C26+C27</f>
        <v>0</v>
      </c>
      <c r="D24" s="105">
        <f t="shared" ref="D24:H24" si="32">D25+D28+D29+D30+D31+D26+D27</f>
        <v>5053690</v>
      </c>
      <c r="E24" s="105">
        <f t="shared" si="32"/>
        <v>5053690</v>
      </c>
      <c r="F24" s="105">
        <f t="shared" si="32"/>
        <v>0</v>
      </c>
      <c r="G24" s="105">
        <f t="shared" si="32"/>
        <v>5050842</v>
      </c>
      <c r="H24" s="105">
        <f t="shared" si="32"/>
        <v>484091</v>
      </c>
      <c r="I24" s="66"/>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row>
    <row r="25" spans="1:245" s="67" customFormat="1" ht="16.5" customHeight="1">
      <c r="A25" s="71" t="s">
        <v>211</v>
      </c>
      <c r="B25" s="72" t="s">
        <v>212</v>
      </c>
      <c r="C25" s="73"/>
      <c r="D25" s="106">
        <v>4446270</v>
      </c>
      <c r="E25" s="106">
        <v>4446270</v>
      </c>
      <c r="F25" s="106"/>
      <c r="G25" s="95">
        <v>4443444</v>
      </c>
      <c r="H25" s="95">
        <v>378987</v>
      </c>
      <c r="I25" s="66"/>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row>
    <row r="26" spans="1:245" s="67" customFormat="1">
      <c r="A26" s="71"/>
      <c r="B26" s="72" t="s">
        <v>213</v>
      </c>
      <c r="C26" s="73"/>
      <c r="D26" s="106">
        <v>505600</v>
      </c>
      <c r="E26" s="106">
        <v>505600</v>
      </c>
      <c r="F26" s="106"/>
      <c r="G26" s="95">
        <v>505599</v>
      </c>
      <c r="H26" s="95">
        <v>52079</v>
      </c>
      <c r="I26" s="66"/>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row>
    <row r="27" spans="1:245" s="67" customFormat="1">
      <c r="A27" s="71"/>
      <c r="B27" s="72" t="s">
        <v>214</v>
      </c>
      <c r="C27" s="73"/>
      <c r="D27" s="106"/>
      <c r="E27" s="106"/>
      <c r="F27" s="106"/>
      <c r="G27" s="95"/>
      <c r="H27" s="95"/>
      <c r="I27" s="66"/>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row>
    <row r="28" spans="1:245" s="67" customFormat="1" ht="16.5" customHeight="1">
      <c r="A28" s="71" t="s">
        <v>215</v>
      </c>
      <c r="B28" s="75" t="s">
        <v>216</v>
      </c>
      <c r="C28" s="73"/>
      <c r="D28" s="106">
        <v>14760</v>
      </c>
      <c r="E28" s="106">
        <v>14760</v>
      </c>
      <c r="F28" s="106"/>
      <c r="G28" s="95">
        <v>14755</v>
      </c>
      <c r="H28" s="95">
        <v>1323</v>
      </c>
      <c r="I28" s="66"/>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row>
    <row r="29" spans="1:245" s="67" customFormat="1" ht="16.5" customHeight="1">
      <c r="A29" s="71" t="s">
        <v>217</v>
      </c>
      <c r="B29" s="75" t="s">
        <v>218</v>
      </c>
      <c r="C29" s="73"/>
      <c r="D29" s="106"/>
      <c r="E29" s="106"/>
      <c r="F29" s="106"/>
      <c r="G29" s="95"/>
      <c r="H29" s="95"/>
      <c r="I29" s="66"/>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row>
    <row r="30" spans="1:245" ht="16.5" customHeight="1">
      <c r="A30" s="71"/>
      <c r="B30" s="75" t="s">
        <v>219</v>
      </c>
      <c r="C30" s="73"/>
      <c r="D30" s="106"/>
      <c r="E30" s="106"/>
      <c r="F30" s="106"/>
      <c r="G30" s="95"/>
      <c r="H30" s="95"/>
      <c r="I30" s="66"/>
    </row>
    <row r="31" spans="1:245" ht="16.5" customHeight="1">
      <c r="A31" s="71" t="s">
        <v>220</v>
      </c>
      <c r="B31" s="75" t="s">
        <v>221</v>
      </c>
      <c r="C31" s="73"/>
      <c r="D31" s="106">
        <v>87060</v>
      </c>
      <c r="E31" s="106">
        <v>87060</v>
      </c>
      <c r="F31" s="106"/>
      <c r="G31" s="95">
        <v>87044</v>
      </c>
      <c r="H31" s="95">
        <v>51702</v>
      </c>
      <c r="I31" s="66"/>
    </row>
    <row r="32" spans="1:245" ht="16.5" customHeight="1">
      <c r="A32" s="71"/>
      <c r="B32" s="75" t="s">
        <v>222</v>
      </c>
      <c r="C32" s="73"/>
      <c r="D32" s="106">
        <v>50860</v>
      </c>
      <c r="E32" s="106">
        <v>50860</v>
      </c>
      <c r="F32" s="106"/>
      <c r="G32" s="95">
        <v>50860</v>
      </c>
      <c r="H32" s="95">
        <v>50860</v>
      </c>
      <c r="I32" s="66"/>
    </row>
    <row r="33" spans="1:245" ht="16.5" customHeight="1">
      <c r="A33" s="71"/>
      <c r="B33" s="68" t="s">
        <v>223</v>
      </c>
      <c r="C33" s="73">
        <f t="shared" ref="C33:H33" si="33">C34</f>
        <v>0</v>
      </c>
      <c r="D33" s="107">
        <f t="shared" si="33"/>
        <v>79750</v>
      </c>
      <c r="E33" s="107">
        <f t="shared" si="33"/>
        <v>79750</v>
      </c>
      <c r="F33" s="107">
        <f t="shared" si="33"/>
        <v>0</v>
      </c>
      <c r="G33" s="107">
        <f t="shared" si="33"/>
        <v>79750</v>
      </c>
      <c r="H33" s="107">
        <f t="shared" si="33"/>
        <v>0</v>
      </c>
      <c r="I33" s="66"/>
    </row>
    <row r="34" spans="1:245" ht="16.5" customHeight="1">
      <c r="A34" s="71"/>
      <c r="B34" s="75" t="s">
        <v>224</v>
      </c>
      <c r="C34" s="73"/>
      <c r="D34" s="106">
        <v>79750</v>
      </c>
      <c r="E34" s="106">
        <v>79750</v>
      </c>
      <c r="F34" s="106"/>
      <c r="G34" s="95">
        <v>79750</v>
      </c>
      <c r="H34" s="95">
        <v>0</v>
      </c>
      <c r="I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row>
    <row r="35" spans="1:245" ht="16.5" customHeight="1">
      <c r="A35" s="63" t="s">
        <v>225</v>
      </c>
      <c r="B35" s="68" t="s">
        <v>226</v>
      </c>
      <c r="C35" s="69">
        <f t="shared" ref="C35:H35" si="34">+C36+C37+C38+C39+C40+C41+C42</f>
        <v>0</v>
      </c>
      <c r="D35" s="105">
        <f t="shared" si="34"/>
        <v>186350</v>
      </c>
      <c r="E35" s="105">
        <f t="shared" si="34"/>
        <v>186350</v>
      </c>
      <c r="F35" s="105">
        <f t="shared" si="34"/>
        <v>0</v>
      </c>
      <c r="G35" s="105">
        <f t="shared" si="34"/>
        <v>186308</v>
      </c>
      <c r="H35" s="105">
        <f t="shared" si="34"/>
        <v>9592</v>
      </c>
      <c r="I35" s="66"/>
      <c r="J35" s="67"/>
    </row>
    <row r="36" spans="1:245" ht="16.5" customHeight="1">
      <c r="A36" s="71" t="s">
        <v>227</v>
      </c>
      <c r="B36" s="75" t="s">
        <v>228</v>
      </c>
      <c r="C36" s="73"/>
      <c r="D36" s="106">
        <v>56010</v>
      </c>
      <c r="E36" s="106">
        <v>56010</v>
      </c>
      <c r="F36" s="106"/>
      <c r="G36" s="95">
        <v>56008</v>
      </c>
      <c r="H36" s="95">
        <v>0</v>
      </c>
      <c r="I36" s="66"/>
    </row>
    <row r="37" spans="1:245" ht="16.5" customHeight="1">
      <c r="A37" s="71" t="s">
        <v>229</v>
      </c>
      <c r="B37" s="75" t="s">
        <v>230</v>
      </c>
      <c r="C37" s="73"/>
      <c r="D37" s="106">
        <v>1790</v>
      </c>
      <c r="E37" s="106">
        <v>1790</v>
      </c>
      <c r="F37" s="106"/>
      <c r="G37" s="95">
        <v>1782</v>
      </c>
      <c r="H37" s="95">
        <v>0</v>
      </c>
      <c r="I37" s="66"/>
    </row>
    <row r="38" spans="1:245" s="67" customFormat="1" ht="16.5" customHeight="1">
      <c r="A38" s="71" t="s">
        <v>231</v>
      </c>
      <c r="B38" s="75" t="s">
        <v>232</v>
      </c>
      <c r="C38" s="73"/>
      <c r="D38" s="106">
        <v>18620</v>
      </c>
      <c r="E38" s="106">
        <v>18620</v>
      </c>
      <c r="F38" s="106"/>
      <c r="G38" s="95">
        <v>18614</v>
      </c>
      <c r="H38" s="95">
        <v>0</v>
      </c>
      <c r="I38" s="66"/>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row>
    <row r="39" spans="1:245" ht="16.5" customHeight="1">
      <c r="A39" s="71" t="s">
        <v>233</v>
      </c>
      <c r="B39" s="76" t="s">
        <v>234</v>
      </c>
      <c r="C39" s="73"/>
      <c r="D39" s="106">
        <v>540</v>
      </c>
      <c r="E39" s="106">
        <v>540</v>
      </c>
      <c r="F39" s="106"/>
      <c r="G39" s="95">
        <v>531</v>
      </c>
      <c r="H39" s="95">
        <v>0</v>
      </c>
      <c r="I39" s="66"/>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c r="HA39" s="67"/>
      <c r="HB39" s="67"/>
      <c r="HC39" s="67"/>
      <c r="HD39" s="67"/>
      <c r="HE39" s="67"/>
      <c r="HF39" s="67"/>
      <c r="HG39" s="67"/>
      <c r="HH39" s="67"/>
      <c r="HI39" s="67"/>
      <c r="HJ39" s="67"/>
      <c r="HK39" s="67"/>
      <c r="HL39" s="67"/>
      <c r="HM39" s="67"/>
      <c r="HN39" s="67"/>
      <c r="HO39" s="67"/>
      <c r="HP39" s="67"/>
      <c r="HQ39" s="67"/>
      <c r="HR39" s="67"/>
      <c r="HS39" s="67"/>
      <c r="HT39" s="67"/>
      <c r="HU39" s="67"/>
      <c r="HV39" s="67"/>
      <c r="HW39" s="67"/>
      <c r="HX39" s="67"/>
      <c r="HY39" s="67"/>
      <c r="HZ39" s="67"/>
      <c r="IA39" s="67"/>
      <c r="IB39" s="67"/>
      <c r="IC39" s="67"/>
      <c r="ID39" s="67"/>
      <c r="IE39" s="67"/>
      <c r="IF39" s="67"/>
      <c r="IG39" s="67"/>
      <c r="IH39" s="67"/>
      <c r="II39" s="67"/>
      <c r="IJ39" s="67"/>
      <c r="IK39" s="67"/>
    </row>
    <row r="40" spans="1:245" ht="16.5" customHeight="1">
      <c r="A40" s="71" t="s">
        <v>235</v>
      </c>
      <c r="B40" s="76" t="s">
        <v>40</v>
      </c>
      <c r="C40" s="73"/>
      <c r="D40" s="106">
        <v>5200</v>
      </c>
      <c r="E40" s="106">
        <v>5200</v>
      </c>
      <c r="F40" s="106"/>
      <c r="G40" s="95">
        <v>5195</v>
      </c>
      <c r="H40" s="95">
        <v>0</v>
      </c>
      <c r="I40" s="66"/>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row>
    <row r="41" spans="1:245" ht="16.5" customHeight="1">
      <c r="A41" s="71"/>
      <c r="B41" s="76" t="s">
        <v>236</v>
      </c>
      <c r="C41" s="73"/>
      <c r="D41" s="106">
        <v>104190</v>
      </c>
      <c r="E41" s="106">
        <v>104190</v>
      </c>
      <c r="F41" s="106"/>
      <c r="G41" s="95">
        <v>104178</v>
      </c>
      <c r="H41" s="95">
        <v>9592</v>
      </c>
      <c r="I41" s="66"/>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c r="HA41" s="67"/>
      <c r="HB41" s="67"/>
      <c r="HC41" s="67"/>
      <c r="HD41" s="67"/>
      <c r="HE41" s="67"/>
      <c r="HF41" s="67"/>
      <c r="HG41" s="67"/>
      <c r="HH41" s="67"/>
      <c r="HI41" s="67"/>
      <c r="HJ41" s="67"/>
      <c r="HK41" s="67"/>
      <c r="HL41" s="67"/>
      <c r="HM41" s="67"/>
      <c r="HN41" s="67"/>
      <c r="HO41" s="67"/>
      <c r="HP41" s="67"/>
      <c r="HQ41" s="67"/>
      <c r="HR41" s="67"/>
      <c r="HS41" s="67"/>
      <c r="HT41" s="67"/>
      <c r="HU41" s="67"/>
      <c r="HV41" s="67"/>
      <c r="HW41" s="67"/>
      <c r="HX41" s="67"/>
      <c r="HY41" s="67"/>
      <c r="HZ41" s="67"/>
      <c r="IA41" s="67"/>
      <c r="IB41" s="67"/>
      <c r="IC41" s="67"/>
      <c r="ID41" s="67"/>
      <c r="IE41" s="67"/>
      <c r="IF41" s="67"/>
      <c r="IG41" s="67"/>
      <c r="IH41" s="67"/>
      <c r="II41" s="67"/>
      <c r="IJ41" s="67"/>
      <c r="IK41" s="67"/>
    </row>
    <row r="42" spans="1:245" ht="16.5" customHeight="1">
      <c r="A42" s="71"/>
      <c r="B42" s="76" t="s">
        <v>237</v>
      </c>
      <c r="C42" s="73"/>
      <c r="D42" s="106"/>
      <c r="E42" s="106"/>
      <c r="F42" s="106"/>
      <c r="G42" s="95"/>
      <c r="H42" s="95"/>
      <c r="I42" s="66"/>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c r="HW42" s="67"/>
      <c r="HX42" s="67"/>
      <c r="HY42" s="67"/>
      <c r="HZ42" s="67"/>
      <c r="IA42" s="67"/>
      <c r="IB42" s="67"/>
      <c r="IC42" s="67"/>
      <c r="ID42" s="67"/>
      <c r="IE42" s="67"/>
      <c r="IF42" s="67"/>
      <c r="IG42" s="67"/>
      <c r="IH42" s="67"/>
      <c r="II42" s="67"/>
      <c r="IJ42" s="67"/>
      <c r="IK42" s="67"/>
    </row>
    <row r="43" spans="1:245" ht="16.5" customHeight="1">
      <c r="A43" s="63" t="s">
        <v>238</v>
      </c>
      <c r="B43" s="68" t="s">
        <v>188</v>
      </c>
      <c r="C43" s="69">
        <f t="shared" ref="C43" si="35">+C44+C58+C57+C60+C63+C65+C66+C67+C64</f>
        <v>0</v>
      </c>
      <c r="D43" s="105">
        <f t="shared" ref="D43:H43" si="36">+D44+D58+D57+D60+D63+D65+D66+D67+D64</f>
        <v>363799950</v>
      </c>
      <c r="E43" s="105">
        <f t="shared" si="36"/>
        <v>343189070</v>
      </c>
      <c r="F43" s="105">
        <f t="shared" si="36"/>
        <v>0</v>
      </c>
      <c r="G43" s="105">
        <f t="shared" si="36"/>
        <v>343096642.92000008</v>
      </c>
      <c r="H43" s="105">
        <f t="shared" si="36"/>
        <v>29132735.080000002</v>
      </c>
      <c r="I43" s="66"/>
      <c r="J43" s="67"/>
    </row>
    <row r="44" spans="1:245" ht="16.5" customHeight="1">
      <c r="A44" s="63" t="s">
        <v>239</v>
      </c>
      <c r="B44" s="68" t="s">
        <v>240</v>
      </c>
      <c r="C44" s="69">
        <f t="shared" ref="C44" si="37">+C45+C46+C47+C48+C49+C50+C51+C52+C54</f>
        <v>0</v>
      </c>
      <c r="D44" s="105">
        <f t="shared" ref="D44:H44" si="38">+D45+D46+D47+D48+D49+D50+D51+D52+D54</f>
        <v>363735340</v>
      </c>
      <c r="E44" s="105">
        <f t="shared" si="38"/>
        <v>343124460</v>
      </c>
      <c r="F44" s="105">
        <f t="shared" si="38"/>
        <v>0</v>
      </c>
      <c r="G44" s="105">
        <f t="shared" si="38"/>
        <v>343032183.06</v>
      </c>
      <c r="H44" s="105">
        <f t="shared" si="38"/>
        <v>29104825.379999999</v>
      </c>
      <c r="I44" s="66"/>
    </row>
    <row r="45" spans="1:245" s="67" customFormat="1" ht="16.5" customHeight="1">
      <c r="A45" s="71" t="s">
        <v>241</v>
      </c>
      <c r="B45" s="75" t="s">
        <v>242</v>
      </c>
      <c r="C45" s="73"/>
      <c r="D45" s="106">
        <v>37000</v>
      </c>
      <c r="E45" s="106">
        <v>37000</v>
      </c>
      <c r="F45" s="106"/>
      <c r="G45" s="95">
        <v>36999.49</v>
      </c>
      <c r="H45" s="95">
        <v>2999.58</v>
      </c>
      <c r="I45" s="66"/>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row>
    <row r="46" spans="1:245" s="67" customFormat="1" ht="16.5" customHeight="1">
      <c r="A46" s="71" t="s">
        <v>243</v>
      </c>
      <c r="B46" s="75" t="s">
        <v>244</v>
      </c>
      <c r="C46" s="73"/>
      <c r="D46" s="106">
        <v>4000</v>
      </c>
      <c r="E46" s="106">
        <v>4000</v>
      </c>
      <c r="F46" s="106"/>
      <c r="G46" s="95">
        <v>4000</v>
      </c>
      <c r="H46" s="95">
        <v>997.39</v>
      </c>
      <c r="I46" s="66"/>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row>
    <row r="47" spans="1:245" ht="16.5" customHeight="1">
      <c r="A47" s="71" t="s">
        <v>245</v>
      </c>
      <c r="B47" s="75" t="s">
        <v>246</v>
      </c>
      <c r="C47" s="73"/>
      <c r="D47" s="106">
        <v>67040</v>
      </c>
      <c r="E47" s="106">
        <v>67040</v>
      </c>
      <c r="F47" s="106"/>
      <c r="G47" s="95">
        <v>67040</v>
      </c>
      <c r="H47" s="95">
        <v>15275.14</v>
      </c>
      <c r="I47" s="66"/>
    </row>
    <row r="48" spans="1:245" ht="16.5" customHeight="1">
      <c r="A48" s="71" t="s">
        <v>247</v>
      </c>
      <c r="B48" s="75" t="s">
        <v>248</v>
      </c>
      <c r="C48" s="73"/>
      <c r="D48" s="106">
        <v>13600</v>
      </c>
      <c r="E48" s="106">
        <v>13600</v>
      </c>
      <c r="F48" s="106"/>
      <c r="G48" s="95">
        <v>13599.86</v>
      </c>
      <c r="H48" s="95">
        <v>1771.25</v>
      </c>
      <c r="I48" s="66"/>
    </row>
    <row r="49" spans="1:245" ht="16.5" customHeight="1">
      <c r="A49" s="71" t="s">
        <v>249</v>
      </c>
      <c r="B49" s="75" t="s">
        <v>250</v>
      </c>
      <c r="C49" s="73"/>
      <c r="D49" s="106">
        <v>10000</v>
      </c>
      <c r="E49" s="106">
        <v>10000</v>
      </c>
      <c r="F49" s="106"/>
      <c r="G49" s="95">
        <v>10000</v>
      </c>
      <c r="H49" s="95">
        <v>0</v>
      </c>
      <c r="I49" s="66"/>
    </row>
    <row r="50" spans="1:245" ht="16.5" customHeight="1">
      <c r="A50" s="71" t="s">
        <v>251</v>
      </c>
      <c r="B50" s="75" t="s">
        <v>252</v>
      </c>
      <c r="C50" s="73"/>
      <c r="D50" s="106"/>
      <c r="E50" s="106"/>
      <c r="F50" s="106"/>
      <c r="G50" s="95"/>
      <c r="H50" s="95"/>
      <c r="I50" s="66"/>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c r="GU50" s="67"/>
      <c r="GV50" s="67"/>
      <c r="GW50" s="67"/>
      <c r="GX50" s="67"/>
      <c r="GY50" s="67"/>
      <c r="GZ50" s="67"/>
      <c r="HA50" s="67"/>
      <c r="HB50" s="67"/>
      <c r="HC50" s="67"/>
      <c r="HD50" s="67"/>
      <c r="HE50" s="67"/>
      <c r="HF50" s="67"/>
      <c r="HG50" s="67"/>
      <c r="HH50" s="67"/>
      <c r="HI50" s="67"/>
      <c r="HJ50" s="67"/>
      <c r="HK50" s="67"/>
      <c r="HL50" s="67"/>
      <c r="HM50" s="67"/>
      <c r="HN50" s="67"/>
      <c r="HO50" s="67"/>
      <c r="HP50" s="67"/>
      <c r="HQ50" s="67"/>
      <c r="HR50" s="67"/>
      <c r="HS50" s="67"/>
      <c r="HT50" s="67"/>
      <c r="HU50" s="67"/>
      <c r="HV50" s="67"/>
      <c r="HW50" s="67"/>
      <c r="HX50" s="67"/>
      <c r="HY50" s="67"/>
      <c r="HZ50" s="67"/>
      <c r="IA50" s="67"/>
      <c r="IB50" s="67"/>
      <c r="IC50" s="67"/>
      <c r="ID50" s="67"/>
      <c r="IE50" s="67"/>
      <c r="IF50" s="67"/>
      <c r="IG50" s="67"/>
      <c r="IH50" s="67"/>
      <c r="II50" s="67"/>
      <c r="IJ50" s="67"/>
      <c r="IK50" s="67"/>
    </row>
    <row r="51" spans="1:245" ht="16.5" customHeight="1">
      <c r="A51" s="71" t="s">
        <v>253</v>
      </c>
      <c r="B51" s="75" t="s">
        <v>254</v>
      </c>
      <c r="C51" s="73"/>
      <c r="D51" s="106">
        <v>45940</v>
      </c>
      <c r="E51" s="106">
        <v>45940</v>
      </c>
      <c r="F51" s="106"/>
      <c r="G51" s="95">
        <v>45938.04</v>
      </c>
      <c r="H51" s="95">
        <v>3787.39</v>
      </c>
      <c r="I51" s="66"/>
      <c r="J51" s="6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row>
    <row r="52" spans="1:245" ht="16.5" customHeight="1">
      <c r="A52" s="63" t="s">
        <v>255</v>
      </c>
      <c r="B52" s="68" t="s">
        <v>256</v>
      </c>
      <c r="C52" s="78">
        <f t="shared" ref="C52:H52" si="39">+C53+C87</f>
        <v>0</v>
      </c>
      <c r="D52" s="108">
        <f t="shared" si="39"/>
        <v>363372640</v>
      </c>
      <c r="E52" s="108">
        <f t="shared" si="39"/>
        <v>342761760</v>
      </c>
      <c r="F52" s="108">
        <f t="shared" si="39"/>
        <v>0</v>
      </c>
      <c r="G52" s="108">
        <f t="shared" si="39"/>
        <v>342669489.11000001</v>
      </c>
      <c r="H52" s="108">
        <f t="shared" si="39"/>
        <v>29051020.859999999</v>
      </c>
      <c r="I52" s="78"/>
      <c r="J52" s="77"/>
    </row>
    <row r="53" spans="1:245" ht="16.5" customHeight="1">
      <c r="A53" s="79"/>
      <c r="B53" s="80" t="s">
        <v>257</v>
      </c>
      <c r="C53" s="81"/>
      <c r="D53" s="106">
        <v>7000</v>
      </c>
      <c r="E53" s="106">
        <v>7000</v>
      </c>
      <c r="F53" s="106"/>
      <c r="G53" s="95">
        <v>7000</v>
      </c>
      <c r="H53" s="95">
        <v>2605</v>
      </c>
      <c r="I53" s="66"/>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c r="GF53" s="67"/>
      <c r="GG53" s="67"/>
      <c r="GH53" s="67"/>
      <c r="GI53" s="67"/>
      <c r="GJ53" s="67"/>
      <c r="GK53" s="67"/>
      <c r="GL53" s="67"/>
      <c r="GM53" s="67"/>
      <c r="GN53" s="67"/>
      <c r="GO53" s="67"/>
      <c r="GP53" s="67"/>
      <c r="GQ53" s="67"/>
      <c r="GR53" s="67"/>
      <c r="GS53" s="67"/>
      <c r="GT53" s="67"/>
      <c r="GU53" s="67"/>
      <c r="GV53" s="67"/>
      <c r="GW53" s="67"/>
      <c r="GX53" s="67"/>
      <c r="GY53" s="67"/>
      <c r="GZ53" s="67"/>
      <c r="HA53" s="67"/>
      <c r="HB53" s="67"/>
      <c r="HC53" s="67"/>
      <c r="HD53" s="67"/>
      <c r="HE53" s="67"/>
      <c r="HF53" s="67"/>
      <c r="HG53" s="67"/>
      <c r="HH53" s="67"/>
      <c r="HI53" s="67"/>
      <c r="HJ53" s="67"/>
      <c r="HK53" s="67"/>
      <c r="HL53" s="67"/>
      <c r="HM53" s="67"/>
      <c r="HN53" s="67"/>
      <c r="HO53" s="67"/>
      <c r="HP53" s="67"/>
      <c r="HQ53" s="67"/>
      <c r="HR53" s="67"/>
      <c r="HS53" s="67"/>
      <c r="HT53" s="67"/>
      <c r="HU53" s="67"/>
      <c r="HV53" s="67"/>
      <c r="HW53" s="67"/>
      <c r="HX53" s="67"/>
      <c r="HY53" s="67"/>
      <c r="HZ53" s="67"/>
      <c r="IA53" s="67"/>
      <c r="IB53" s="67"/>
      <c r="IC53" s="67"/>
      <c r="ID53" s="67"/>
      <c r="IE53" s="67"/>
      <c r="IF53" s="67"/>
      <c r="IG53" s="67"/>
      <c r="IH53" s="67"/>
      <c r="II53" s="67"/>
      <c r="IJ53" s="67"/>
      <c r="IK53" s="67"/>
    </row>
    <row r="54" spans="1:245" s="67" customFormat="1" ht="16.5" customHeight="1">
      <c r="A54" s="71" t="s">
        <v>258</v>
      </c>
      <c r="B54" s="75" t="s">
        <v>259</v>
      </c>
      <c r="C54" s="73"/>
      <c r="D54" s="106">
        <v>185120</v>
      </c>
      <c r="E54" s="106">
        <v>185120</v>
      </c>
      <c r="F54" s="106"/>
      <c r="G54" s="95">
        <v>185116.56</v>
      </c>
      <c r="H54" s="95">
        <v>28973.77</v>
      </c>
      <c r="I54" s="66"/>
    </row>
    <row r="55" spans="1:245" s="77" customFormat="1" ht="16.5" customHeight="1">
      <c r="A55" s="71"/>
      <c r="B55" s="75" t="s">
        <v>260</v>
      </c>
      <c r="C55" s="73"/>
      <c r="D55" s="106"/>
      <c r="E55" s="106"/>
      <c r="F55" s="106"/>
      <c r="G55" s="95"/>
      <c r="H55" s="95"/>
      <c r="I55" s="66"/>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c r="GF55" s="67"/>
      <c r="GG55" s="67"/>
      <c r="GH55" s="67"/>
      <c r="GI55" s="67"/>
      <c r="GJ55" s="67"/>
      <c r="GK55" s="67"/>
      <c r="GL55" s="67"/>
      <c r="GM55" s="67"/>
      <c r="GN55" s="67"/>
      <c r="GO55" s="67"/>
      <c r="GP55" s="67"/>
      <c r="GQ55" s="67"/>
      <c r="GR55" s="67"/>
      <c r="GS55" s="67"/>
      <c r="GT55" s="67"/>
      <c r="GU55" s="67"/>
      <c r="GV55" s="67"/>
      <c r="GW55" s="67"/>
      <c r="GX55" s="67"/>
      <c r="GY55" s="67"/>
      <c r="GZ55" s="67"/>
      <c r="HA55" s="67"/>
      <c r="HB55" s="67"/>
      <c r="HC55" s="67"/>
      <c r="HD55" s="67"/>
      <c r="HE55" s="67"/>
      <c r="HF55" s="67"/>
      <c r="HG55" s="67"/>
      <c r="HH55" s="67"/>
      <c r="HI55" s="67"/>
      <c r="HJ55" s="67"/>
      <c r="HK55" s="67"/>
      <c r="HL55" s="67"/>
      <c r="HM55" s="67"/>
      <c r="HN55" s="67"/>
      <c r="HO55" s="67"/>
      <c r="HP55" s="67"/>
      <c r="HQ55" s="67"/>
      <c r="HR55" s="67"/>
      <c r="HS55" s="67"/>
      <c r="HT55" s="67"/>
      <c r="HU55" s="67"/>
      <c r="HV55" s="67"/>
      <c r="HW55" s="67"/>
      <c r="HX55" s="67"/>
      <c r="HY55" s="67"/>
      <c r="HZ55" s="67"/>
      <c r="IA55" s="67"/>
      <c r="IB55" s="67"/>
      <c r="IC55" s="67"/>
      <c r="ID55" s="67"/>
      <c r="IE55" s="67"/>
      <c r="IF55" s="67"/>
      <c r="IG55" s="67"/>
      <c r="IH55" s="67"/>
      <c r="II55" s="67"/>
      <c r="IJ55" s="67"/>
      <c r="IK55" s="67"/>
    </row>
    <row r="56" spans="1:245" ht="16.5" customHeight="1">
      <c r="A56" s="71"/>
      <c r="B56" s="75" t="s">
        <v>261</v>
      </c>
      <c r="C56" s="73"/>
      <c r="D56" s="106">
        <v>66850</v>
      </c>
      <c r="E56" s="106">
        <v>66850</v>
      </c>
      <c r="F56" s="106"/>
      <c r="G56" s="95">
        <v>66850</v>
      </c>
      <c r="H56" s="95">
        <v>9040.5300000000007</v>
      </c>
      <c r="I56" s="66"/>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c r="GH56" s="67"/>
      <c r="GI56" s="67"/>
      <c r="GJ56" s="67"/>
      <c r="GK56" s="67"/>
      <c r="GL56" s="67"/>
      <c r="GM56" s="67"/>
      <c r="GN56" s="67"/>
      <c r="GO56" s="67"/>
      <c r="GP56" s="67"/>
      <c r="GQ56" s="67"/>
      <c r="GR56" s="67"/>
      <c r="GS56" s="67"/>
      <c r="GT56" s="67"/>
      <c r="GU56" s="67"/>
      <c r="GV56" s="67"/>
      <c r="GW56" s="67"/>
      <c r="GX56" s="67"/>
      <c r="GY56" s="67"/>
      <c r="GZ56" s="67"/>
      <c r="HA56" s="67"/>
      <c r="HB56" s="67"/>
      <c r="HC56" s="67"/>
      <c r="HD56" s="67"/>
      <c r="HE56" s="67"/>
      <c r="HF56" s="67"/>
      <c r="HG56" s="67"/>
      <c r="HH56" s="67"/>
      <c r="HI56" s="67"/>
      <c r="HJ56" s="67"/>
      <c r="HK56" s="67"/>
      <c r="HL56" s="67"/>
      <c r="HM56" s="67"/>
      <c r="HN56" s="67"/>
      <c r="HO56" s="67"/>
      <c r="HP56" s="67"/>
      <c r="HQ56" s="67"/>
      <c r="HR56" s="67"/>
      <c r="HS56" s="67"/>
      <c r="HT56" s="67"/>
      <c r="HU56" s="67"/>
      <c r="HV56" s="67"/>
      <c r="HW56" s="67"/>
      <c r="HX56" s="67"/>
      <c r="HY56" s="67"/>
      <c r="HZ56" s="67"/>
      <c r="IA56" s="67"/>
      <c r="IB56" s="67"/>
      <c r="IC56" s="67"/>
      <c r="ID56" s="67"/>
      <c r="IE56" s="67"/>
      <c r="IF56" s="67"/>
      <c r="IG56" s="67"/>
      <c r="IH56" s="67"/>
      <c r="II56" s="67"/>
      <c r="IJ56" s="67"/>
      <c r="IK56" s="67"/>
    </row>
    <row r="57" spans="1:245" s="67" customFormat="1" ht="16.5" customHeight="1">
      <c r="A57" s="63" t="s">
        <v>262</v>
      </c>
      <c r="B57" s="75" t="s">
        <v>263</v>
      </c>
      <c r="C57" s="73"/>
      <c r="D57" s="106">
        <v>25000</v>
      </c>
      <c r="E57" s="106">
        <v>25000</v>
      </c>
      <c r="F57" s="106"/>
      <c r="G57" s="95">
        <v>24975.35</v>
      </c>
      <c r="H57" s="95">
        <v>24975.35</v>
      </c>
      <c r="I57" s="66"/>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row>
    <row r="58" spans="1:245" s="67" customFormat="1" ht="16.5" customHeight="1">
      <c r="A58" s="63" t="s">
        <v>264</v>
      </c>
      <c r="B58" s="68" t="s">
        <v>265</v>
      </c>
      <c r="C58" s="83">
        <f t="shared" ref="C58:H58" si="40">+C59</f>
        <v>0</v>
      </c>
      <c r="D58" s="109">
        <f t="shared" si="40"/>
        <v>4100</v>
      </c>
      <c r="E58" s="109">
        <f t="shared" si="40"/>
        <v>4100</v>
      </c>
      <c r="F58" s="109">
        <f t="shared" si="40"/>
        <v>0</v>
      </c>
      <c r="G58" s="109">
        <f t="shared" si="40"/>
        <v>4085.12</v>
      </c>
      <c r="H58" s="109">
        <f t="shared" si="40"/>
        <v>0</v>
      </c>
      <c r="I58" s="66"/>
      <c r="J58" s="51"/>
    </row>
    <row r="59" spans="1:245" s="67" customFormat="1" ht="16.5" customHeight="1">
      <c r="A59" s="71" t="s">
        <v>266</v>
      </c>
      <c r="B59" s="75" t="s">
        <v>267</v>
      </c>
      <c r="C59" s="73"/>
      <c r="D59" s="106">
        <v>4100</v>
      </c>
      <c r="E59" s="106">
        <v>4100</v>
      </c>
      <c r="F59" s="106"/>
      <c r="G59" s="95">
        <v>4085.12</v>
      </c>
      <c r="H59" s="95">
        <v>0</v>
      </c>
      <c r="I59" s="66"/>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row>
    <row r="60" spans="1:245" s="67" customFormat="1" ht="16.5" customHeight="1">
      <c r="A60" s="63" t="s">
        <v>268</v>
      </c>
      <c r="B60" s="68" t="s">
        <v>269</v>
      </c>
      <c r="C60" s="69">
        <f t="shared" ref="C60:H60" si="41">+C61+C62</f>
        <v>0</v>
      </c>
      <c r="D60" s="105">
        <f t="shared" si="41"/>
        <v>3850</v>
      </c>
      <c r="E60" s="105">
        <f t="shared" si="41"/>
        <v>3850</v>
      </c>
      <c r="F60" s="105">
        <f t="shared" si="41"/>
        <v>0</v>
      </c>
      <c r="G60" s="105">
        <f t="shared" si="41"/>
        <v>3762.35</v>
      </c>
      <c r="H60" s="105">
        <f t="shared" si="41"/>
        <v>12.35</v>
      </c>
      <c r="I60" s="66"/>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row>
    <row r="61" spans="1:245" ht="16.5" customHeight="1">
      <c r="A61" s="63" t="s">
        <v>270</v>
      </c>
      <c r="B61" s="75" t="s">
        <v>271</v>
      </c>
      <c r="C61" s="73"/>
      <c r="D61" s="106">
        <v>3850</v>
      </c>
      <c r="E61" s="106">
        <v>3850</v>
      </c>
      <c r="F61" s="106"/>
      <c r="G61" s="95">
        <v>3762.35</v>
      </c>
      <c r="H61" s="95">
        <v>12.35</v>
      </c>
      <c r="I61" s="66"/>
    </row>
    <row r="62" spans="1:245" s="67" customFormat="1" ht="16.5" customHeight="1">
      <c r="A62" s="63" t="s">
        <v>272</v>
      </c>
      <c r="B62" s="75" t="s">
        <v>273</v>
      </c>
      <c r="C62" s="73"/>
      <c r="D62" s="106"/>
      <c r="E62" s="106"/>
      <c r="F62" s="106"/>
      <c r="G62" s="95"/>
      <c r="H62" s="95"/>
      <c r="I62" s="66"/>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row>
    <row r="63" spans="1:245" ht="16.5" customHeight="1">
      <c r="A63" s="71" t="s">
        <v>274</v>
      </c>
      <c r="B63" s="75" t="s">
        <v>275</v>
      </c>
      <c r="C63" s="73"/>
      <c r="D63" s="106">
        <v>1000</v>
      </c>
      <c r="E63" s="106">
        <v>1000</v>
      </c>
      <c r="F63" s="106"/>
      <c r="G63" s="95">
        <v>999.04</v>
      </c>
      <c r="H63" s="95">
        <v>598</v>
      </c>
      <c r="I63" s="66"/>
    </row>
    <row r="64" spans="1:245" ht="16.5" customHeight="1">
      <c r="A64" s="71" t="s">
        <v>276</v>
      </c>
      <c r="B64" s="72" t="s">
        <v>277</v>
      </c>
      <c r="C64" s="73"/>
      <c r="D64" s="106"/>
      <c r="E64" s="106"/>
      <c r="F64" s="106"/>
      <c r="G64" s="95"/>
      <c r="H64" s="95"/>
      <c r="I64" s="66"/>
    </row>
    <row r="65" spans="1:245" ht="16.5" customHeight="1">
      <c r="A65" s="71" t="s">
        <v>278</v>
      </c>
      <c r="B65" s="75" t="s">
        <v>279</v>
      </c>
      <c r="C65" s="73"/>
      <c r="D65" s="106">
        <v>750</v>
      </c>
      <c r="E65" s="106">
        <v>750</v>
      </c>
      <c r="F65" s="106"/>
      <c r="G65" s="95">
        <v>750</v>
      </c>
      <c r="H65" s="95">
        <v>0</v>
      </c>
      <c r="I65" s="66"/>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c r="GF65" s="67"/>
      <c r="GG65" s="67"/>
      <c r="GH65" s="67"/>
      <c r="GI65" s="67"/>
      <c r="GJ65" s="67"/>
      <c r="GK65" s="67"/>
      <c r="GL65" s="67"/>
      <c r="GM65" s="67"/>
      <c r="GN65" s="67"/>
      <c r="GO65" s="67"/>
      <c r="GP65" s="67"/>
      <c r="GQ65" s="67"/>
      <c r="GR65" s="67"/>
      <c r="GS65" s="67"/>
      <c r="GT65" s="67"/>
      <c r="GU65" s="67"/>
      <c r="GV65" s="67"/>
      <c r="GW65" s="67"/>
      <c r="GX65" s="67"/>
      <c r="GY65" s="67"/>
      <c r="GZ65" s="67"/>
      <c r="HA65" s="67"/>
      <c r="HB65" s="67"/>
      <c r="HC65" s="67"/>
      <c r="HD65" s="67"/>
      <c r="HE65" s="67"/>
      <c r="HF65" s="67"/>
      <c r="HG65" s="67"/>
      <c r="HH65" s="67"/>
      <c r="HI65" s="67"/>
      <c r="HJ65" s="67"/>
      <c r="HK65" s="67"/>
      <c r="HL65" s="67"/>
      <c r="HM65" s="67"/>
      <c r="HN65" s="67"/>
      <c r="HO65" s="67"/>
      <c r="HP65" s="67"/>
      <c r="HQ65" s="67"/>
      <c r="HR65" s="67"/>
      <c r="HS65" s="67"/>
      <c r="HT65" s="67"/>
      <c r="HU65" s="67"/>
      <c r="HV65" s="67"/>
      <c r="HW65" s="67"/>
      <c r="HX65" s="67"/>
      <c r="HY65" s="67"/>
      <c r="HZ65" s="67"/>
      <c r="IA65" s="67"/>
      <c r="IB65" s="67"/>
      <c r="IC65" s="67"/>
      <c r="ID65" s="67"/>
      <c r="IE65" s="67"/>
      <c r="IF65" s="67"/>
      <c r="IG65" s="67"/>
      <c r="IH65" s="67"/>
      <c r="II65" s="67"/>
      <c r="IJ65" s="67"/>
      <c r="IK65" s="67"/>
    </row>
    <row r="66" spans="1:245" ht="16.5" customHeight="1">
      <c r="A66" s="71" t="s">
        <v>280</v>
      </c>
      <c r="B66" s="75" t="s">
        <v>281</v>
      </c>
      <c r="C66" s="73"/>
      <c r="D66" s="106">
        <v>3910</v>
      </c>
      <c r="E66" s="106">
        <v>3910</v>
      </c>
      <c r="F66" s="106"/>
      <c r="G66" s="95">
        <v>3888</v>
      </c>
      <c r="H66" s="95">
        <v>324</v>
      </c>
      <c r="I66" s="66"/>
      <c r="J66" s="67"/>
    </row>
    <row r="67" spans="1:245" ht="16.5" customHeight="1">
      <c r="A67" s="63" t="s">
        <v>282</v>
      </c>
      <c r="B67" s="68" t="s">
        <v>283</v>
      </c>
      <c r="C67" s="83">
        <f t="shared" ref="C67:H67" si="42">+C68+C69</f>
        <v>0</v>
      </c>
      <c r="D67" s="109">
        <f t="shared" si="42"/>
        <v>26000</v>
      </c>
      <c r="E67" s="109">
        <f t="shared" si="42"/>
        <v>26000</v>
      </c>
      <c r="F67" s="109">
        <f t="shared" si="42"/>
        <v>0</v>
      </c>
      <c r="G67" s="109">
        <f t="shared" si="42"/>
        <v>26000</v>
      </c>
      <c r="H67" s="109">
        <f t="shared" si="42"/>
        <v>2000</v>
      </c>
      <c r="I67" s="66"/>
    </row>
    <row r="68" spans="1:245" ht="16.5" customHeight="1">
      <c r="A68" s="71" t="s">
        <v>284</v>
      </c>
      <c r="B68" s="75" t="s">
        <v>285</v>
      </c>
      <c r="C68" s="73"/>
      <c r="D68" s="106">
        <v>26000</v>
      </c>
      <c r="E68" s="106">
        <v>26000</v>
      </c>
      <c r="F68" s="106"/>
      <c r="G68" s="95">
        <v>26000</v>
      </c>
      <c r="H68" s="95">
        <v>2000</v>
      </c>
      <c r="I68" s="66"/>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row>
    <row r="69" spans="1:245" s="67" customFormat="1" ht="16.5" customHeight="1">
      <c r="A69" s="71" t="s">
        <v>286</v>
      </c>
      <c r="B69" s="75" t="s">
        <v>287</v>
      </c>
      <c r="C69" s="73"/>
      <c r="D69" s="106"/>
      <c r="E69" s="106"/>
      <c r="F69" s="106"/>
      <c r="G69" s="110"/>
      <c r="H69" s="110"/>
      <c r="I69" s="66"/>
    </row>
    <row r="70" spans="1:245" ht="16.5" customHeight="1">
      <c r="A70" s="63" t="s">
        <v>288</v>
      </c>
      <c r="B70" s="68" t="s">
        <v>190</v>
      </c>
      <c r="C70" s="65">
        <f>+C71</f>
        <v>0</v>
      </c>
      <c r="D70" s="104">
        <f t="shared" ref="D70:H71" si="43">+D71</f>
        <v>0</v>
      </c>
      <c r="E70" s="104">
        <f t="shared" si="43"/>
        <v>0</v>
      </c>
      <c r="F70" s="104">
        <f t="shared" si="43"/>
        <v>0</v>
      </c>
      <c r="G70" s="104">
        <f t="shared" si="43"/>
        <v>0</v>
      </c>
      <c r="H70" s="104">
        <f t="shared" si="43"/>
        <v>0</v>
      </c>
      <c r="I70" s="66"/>
      <c r="J70" s="67"/>
    </row>
    <row r="71" spans="1:245" ht="16.5" customHeight="1">
      <c r="A71" s="84" t="s">
        <v>289</v>
      </c>
      <c r="B71" s="68" t="s">
        <v>290</v>
      </c>
      <c r="C71" s="65">
        <f>+C72</f>
        <v>0</v>
      </c>
      <c r="D71" s="104">
        <f t="shared" si="43"/>
        <v>0</v>
      </c>
      <c r="E71" s="104">
        <f t="shared" si="43"/>
        <v>0</v>
      </c>
      <c r="F71" s="104">
        <f t="shared" si="43"/>
        <v>0</v>
      </c>
      <c r="G71" s="104">
        <f t="shared" si="43"/>
        <v>0</v>
      </c>
      <c r="H71" s="104">
        <f t="shared" si="43"/>
        <v>0</v>
      </c>
      <c r="I71" s="66"/>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c r="GU71" s="67"/>
      <c r="GV71" s="67"/>
      <c r="GW71" s="67"/>
      <c r="GX71" s="67"/>
      <c r="GY71" s="67"/>
      <c r="GZ71" s="67"/>
      <c r="HA71" s="67"/>
      <c r="HB71" s="67"/>
      <c r="HC71" s="67"/>
      <c r="HD71" s="67"/>
      <c r="HE71" s="67"/>
      <c r="HF71" s="67"/>
      <c r="HG71" s="67"/>
      <c r="HH71" s="67"/>
      <c r="HI71" s="67"/>
      <c r="HJ71" s="67"/>
      <c r="HK71" s="67"/>
      <c r="HL71" s="67"/>
      <c r="HM71" s="67"/>
      <c r="HN71" s="67"/>
      <c r="HO71" s="67"/>
      <c r="HP71" s="67"/>
      <c r="HQ71" s="67"/>
      <c r="HR71" s="67"/>
      <c r="HS71" s="67"/>
      <c r="HT71" s="67"/>
      <c r="HU71" s="67"/>
      <c r="HV71" s="67"/>
      <c r="HW71" s="67"/>
      <c r="HX71" s="67"/>
      <c r="HY71" s="67"/>
      <c r="HZ71" s="67"/>
      <c r="IA71" s="67"/>
      <c r="IB71" s="67"/>
      <c r="IC71" s="67"/>
      <c r="ID71" s="67"/>
      <c r="IE71" s="67"/>
      <c r="IF71" s="67"/>
      <c r="IG71" s="67"/>
      <c r="IH71" s="67"/>
      <c r="II71" s="67"/>
      <c r="IJ71" s="67"/>
      <c r="IK71" s="67"/>
    </row>
    <row r="72" spans="1:245" s="67" customFormat="1" ht="16.5" customHeight="1">
      <c r="A72" s="84" t="s">
        <v>291</v>
      </c>
      <c r="B72" s="75" t="s">
        <v>292</v>
      </c>
      <c r="C72" s="73"/>
      <c r="D72" s="106"/>
      <c r="E72" s="106"/>
      <c r="F72" s="106"/>
      <c r="G72" s="95"/>
      <c r="H72" s="95"/>
      <c r="I72" s="66"/>
    </row>
    <row r="73" spans="1:245" s="67" customFormat="1" ht="16.5" customHeight="1">
      <c r="A73" s="84"/>
      <c r="B73" s="85" t="s">
        <v>196</v>
      </c>
      <c r="C73" s="73">
        <f t="shared" ref="C73:H73" si="44">C74+C75</f>
        <v>0</v>
      </c>
      <c r="D73" s="107">
        <f t="shared" si="44"/>
        <v>44700</v>
      </c>
      <c r="E73" s="107">
        <f t="shared" si="44"/>
        <v>44700</v>
      </c>
      <c r="F73" s="107">
        <f t="shared" si="44"/>
        <v>0</v>
      </c>
      <c r="G73" s="107">
        <f t="shared" si="44"/>
        <v>44700</v>
      </c>
      <c r="H73" s="107">
        <f t="shared" si="44"/>
        <v>3800</v>
      </c>
      <c r="I73" s="66"/>
    </row>
    <row r="74" spans="1:245" s="67" customFormat="1" ht="16.5" customHeight="1">
      <c r="A74" s="84"/>
      <c r="B74" s="86" t="s">
        <v>293</v>
      </c>
      <c r="C74" s="73"/>
      <c r="D74" s="106"/>
      <c r="E74" s="106"/>
      <c r="F74" s="106"/>
      <c r="G74" s="95"/>
      <c r="H74" s="95"/>
      <c r="I74" s="66"/>
    </row>
    <row r="75" spans="1:245" ht="16.5" customHeight="1">
      <c r="A75" s="84"/>
      <c r="B75" s="86" t="s">
        <v>294</v>
      </c>
      <c r="C75" s="73"/>
      <c r="D75" s="106">
        <v>44700</v>
      </c>
      <c r="E75" s="106">
        <v>44700</v>
      </c>
      <c r="F75" s="106"/>
      <c r="G75" s="95">
        <v>44700</v>
      </c>
      <c r="H75" s="95">
        <v>3800</v>
      </c>
      <c r="I75" s="66"/>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X75" s="67"/>
      <c r="FY75" s="67"/>
      <c r="FZ75" s="67"/>
      <c r="GA75" s="67"/>
      <c r="GB75" s="67"/>
      <c r="GC75" s="67"/>
      <c r="GD75" s="67"/>
      <c r="GE75" s="67"/>
      <c r="GF75" s="67"/>
      <c r="GG75" s="67"/>
      <c r="GH75" s="67"/>
      <c r="GI75" s="67"/>
      <c r="GJ75" s="67"/>
      <c r="GK75" s="67"/>
      <c r="GL75" s="67"/>
      <c r="GM75" s="67"/>
      <c r="GN75" s="67"/>
      <c r="GO75" s="67"/>
      <c r="GP75" s="67"/>
      <c r="GQ75" s="67"/>
      <c r="GR75" s="67"/>
      <c r="GS75" s="67"/>
      <c r="GT75" s="67"/>
      <c r="GU75" s="67"/>
      <c r="GV75" s="67"/>
      <c r="GW75" s="67"/>
      <c r="GX75" s="67"/>
      <c r="GY75" s="67"/>
      <c r="GZ75" s="67"/>
      <c r="HA75" s="67"/>
      <c r="HB75" s="67"/>
      <c r="HC75" s="67"/>
      <c r="HD75" s="67"/>
      <c r="HE75" s="67"/>
      <c r="HF75" s="67"/>
      <c r="HG75" s="67"/>
      <c r="HH75" s="67"/>
      <c r="HI75" s="67"/>
      <c r="HJ75" s="67"/>
      <c r="HK75" s="67"/>
      <c r="HL75" s="67"/>
      <c r="HM75" s="67"/>
      <c r="HN75" s="67"/>
      <c r="HO75" s="67"/>
      <c r="HP75" s="67"/>
      <c r="HQ75" s="67"/>
      <c r="HR75" s="67"/>
      <c r="HS75" s="67"/>
      <c r="HT75" s="67"/>
      <c r="HU75" s="67"/>
      <c r="HV75" s="67"/>
      <c r="HW75" s="67"/>
      <c r="HX75" s="67"/>
      <c r="HY75" s="67"/>
      <c r="HZ75" s="67"/>
      <c r="IA75" s="67"/>
      <c r="IB75" s="67"/>
      <c r="IC75" s="67"/>
      <c r="ID75" s="67"/>
      <c r="IE75" s="67"/>
      <c r="IF75" s="67"/>
      <c r="IG75" s="67"/>
      <c r="IH75" s="67"/>
      <c r="II75" s="67"/>
      <c r="IJ75" s="67"/>
      <c r="IK75" s="67"/>
    </row>
    <row r="76" spans="1:245" s="67" customFormat="1" ht="16.5" customHeight="1">
      <c r="A76" s="63" t="s">
        <v>295</v>
      </c>
      <c r="B76" s="68" t="s">
        <v>198</v>
      </c>
      <c r="C76" s="69">
        <f t="shared" ref="C76:H76" si="45">+C77</f>
        <v>0</v>
      </c>
      <c r="D76" s="105">
        <f t="shared" si="45"/>
        <v>0</v>
      </c>
      <c r="E76" s="105">
        <f t="shared" si="45"/>
        <v>0</v>
      </c>
      <c r="F76" s="105">
        <f t="shared" si="45"/>
        <v>0</v>
      </c>
      <c r="G76" s="105">
        <f t="shared" si="45"/>
        <v>0</v>
      </c>
      <c r="H76" s="105">
        <f t="shared" si="45"/>
        <v>0</v>
      </c>
      <c r="I76" s="66"/>
    </row>
    <row r="77" spans="1:245" s="67" customFormat="1" ht="16.5" customHeight="1">
      <c r="A77" s="63" t="s">
        <v>296</v>
      </c>
      <c r="B77" s="68" t="s">
        <v>200</v>
      </c>
      <c r="C77" s="69">
        <f t="shared" ref="C77:H77" si="46">+C78+C83</f>
        <v>0</v>
      </c>
      <c r="D77" s="105">
        <f t="shared" si="46"/>
        <v>0</v>
      </c>
      <c r="E77" s="105">
        <f t="shared" si="46"/>
        <v>0</v>
      </c>
      <c r="F77" s="105">
        <f t="shared" si="46"/>
        <v>0</v>
      </c>
      <c r="G77" s="105">
        <f t="shared" si="46"/>
        <v>0</v>
      </c>
      <c r="H77" s="105">
        <f t="shared" si="46"/>
        <v>0</v>
      </c>
      <c r="I77" s="66"/>
    </row>
    <row r="78" spans="1:245" s="67" customFormat="1" ht="16.5" customHeight="1">
      <c r="A78" s="63" t="s">
        <v>297</v>
      </c>
      <c r="B78" s="68" t="s">
        <v>298</v>
      </c>
      <c r="C78" s="69">
        <f t="shared" ref="C78:H78" si="47">+C80+C82+C81+C79</f>
        <v>0</v>
      </c>
      <c r="D78" s="105">
        <f t="shared" si="47"/>
        <v>0</v>
      </c>
      <c r="E78" s="105">
        <f t="shared" si="47"/>
        <v>0</v>
      </c>
      <c r="F78" s="105">
        <f t="shared" si="47"/>
        <v>0</v>
      </c>
      <c r="G78" s="105">
        <f t="shared" si="47"/>
        <v>0</v>
      </c>
      <c r="H78" s="105">
        <f t="shared" si="47"/>
        <v>0</v>
      </c>
      <c r="I78" s="66"/>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51"/>
      <c r="DN78" s="51"/>
      <c r="DO78" s="51"/>
      <c r="DP78" s="51"/>
      <c r="DQ78" s="51"/>
      <c r="DR78" s="51"/>
      <c r="DS78" s="51"/>
      <c r="DT78" s="51"/>
      <c r="DU78" s="51"/>
      <c r="DV78" s="51"/>
      <c r="DW78" s="51"/>
      <c r="DX78" s="51"/>
      <c r="DY78" s="51"/>
      <c r="DZ78" s="51"/>
      <c r="EA78" s="51"/>
      <c r="EB78" s="51"/>
      <c r="EC78" s="51"/>
      <c r="ED78" s="51"/>
      <c r="EE78" s="51"/>
      <c r="EF78" s="51"/>
      <c r="EG78" s="51"/>
      <c r="EH78" s="51"/>
      <c r="EI78" s="51"/>
      <c r="EJ78" s="51"/>
      <c r="EK78" s="51"/>
      <c r="EL78" s="51"/>
      <c r="EM78" s="51"/>
      <c r="EN78" s="51"/>
      <c r="EO78" s="51"/>
      <c r="EP78" s="51"/>
      <c r="EQ78" s="51"/>
      <c r="ER78" s="51"/>
      <c r="ES78" s="51"/>
      <c r="ET78" s="51"/>
      <c r="EU78" s="51"/>
      <c r="EV78" s="51"/>
      <c r="EW78" s="51"/>
      <c r="EX78" s="51"/>
      <c r="EY78" s="51"/>
      <c r="EZ78" s="51"/>
      <c r="FA78" s="51"/>
      <c r="FB78" s="51"/>
      <c r="FC78" s="51"/>
      <c r="FD78" s="51"/>
      <c r="FE78" s="51"/>
      <c r="FF78" s="51"/>
      <c r="FG78" s="51"/>
      <c r="FH78" s="51"/>
      <c r="FI78" s="51"/>
      <c r="FJ78" s="51"/>
      <c r="FK78" s="51"/>
      <c r="FL78" s="51"/>
      <c r="FM78" s="51"/>
      <c r="FN78" s="51"/>
      <c r="FO78" s="51"/>
      <c r="FP78" s="51"/>
      <c r="FQ78" s="51"/>
      <c r="FR78" s="51"/>
      <c r="FS78" s="51"/>
      <c r="FT78" s="51"/>
      <c r="FU78" s="51"/>
      <c r="FV78" s="51"/>
      <c r="FW78" s="51"/>
      <c r="FX78" s="51"/>
      <c r="FY78" s="51"/>
      <c r="FZ78" s="51"/>
      <c r="GA78" s="51"/>
      <c r="GB78" s="51"/>
      <c r="GC78" s="51"/>
      <c r="GD78" s="51"/>
      <c r="GE78" s="51"/>
      <c r="GF78" s="51"/>
      <c r="GG78" s="51"/>
      <c r="GH78" s="51"/>
      <c r="GI78" s="51"/>
      <c r="GJ78" s="51"/>
      <c r="GK78" s="51"/>
      <c r="GL78" s="51"/>
      <c r="GM78" s="51"/>
      <c r="GN78" s="51"/>
      <c r="GO78" s="51"/>
      <c r="GP78" s="51"/>
      <c r="GQ78" s="51"/>
      <c r="GR78" s="51"/>
      <c r="GS78" s="51"/>
      <c r="GT78" s="51"/>
      <c r="GU78" s="51"/>
      <c r="GV78" s="51"/>
      <c r="GW78" s="51"/>
      <c r="GX78" s="51"/>
      <c r="GY78" s="51"/>
      <c r="GZ78" s="51"/>
      <c r="HA78" s="51"/>
      <c r="HB78" s="51"/>
      <c r="HC78" s="51"/>
      <c r="HD78" s="51"/>
      <c r="HE78" s="51"/>
      <c r="HF78" s="51"/>
      <c r="HG78" s="51"/>
      <c r="HH78" s="51"/>
      <c r="HI78" s="51"/>
      <c r="HJ78" s="51"/>
      <c r="HK78" s="51"/>
      <c r="HL78" s="51"/>
      <c r="HM78" s="51"/>
      <c r="HN78" s="51"/>
      <c r="HO78" s="51"/>
      <c r="HP78" s="51"/>
      <c r="HQ78" s="51"/>
      <c r="HR78" s="51"/>
      <c r="HS78" s="51"/>
      <c r="HT78" s="51"/>
      <c r="HU78" s="51"/>
      <c r="HV78" s="51"/>
      <c r="HW78" s="51"/>
      <c r="HX78" s="51"/>
      <c r="HY78" s="51"/>
      <c r="HZ78" s="51"/>
      <c r="IA78" s="51"/>
      <c r="IB78" s="51"/>
      <c r="IC78" s="51"/>
      <c r="ID78" s="51"/>
      <c r="IE78" s="51"/>
      <c r="IF78" s="51"/>
      <c r="IG78" s="51"/>
      <c r="IH78" s="51"/>
      <c r="II78" s="51"/>
      <c r="IJ78" s="51"/>
      <c r="IK78" s="51"/>
    </row>
    <row r="79" spans="1:245" s="67" customFormat="1" ht="16.5" customHeight="1">
      <c r="A79" s="63"/>
      <c r="B79" s="72" t="s">
        <v>299</v>
      </c>
      <c r="C79" s="69"/>
      <c r="D79" s="106"/>
      <c r="E79" s="106"/>
      <c r="F79" s="106"/>
      <c r="G79" s="95"/>
      <c r="H79" s="95"/>
      <c r="I79" s="66"/>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51"/>
      <c r="DN79" s="51"/>
      <c r="DO79" s="51"/>
      <c r="DP79" s="51"/>
      <c r="DQ79" s="51"/>
      <c r="DR79" s="51"/>
      <c r="DS79" s="51"/>
      <c r="DT79" s="51"/>
      <c r="DU79" s="51"/>
      <c r="DV79" s="51"/>
      <c r="DW79" s="51"/>
      <c r="DX79" s="51"/>
      <c r="DY79" s="51"/>
      <c r="DZ79" s="51"/>
      <c r="EA79" s="51"/>
      <c r="EB79" s="51"/>
      <c r="EC79" s="51"/>
      <c r="ED79" s="51"/>
      <c r="EE79" s="51"/>
      <c r="EF79" s="51"/>
      <c r="EG79" s="51"/>
      <c r="EH79" s="51"/>
      <c r="EI79" s="51"/>
      <c r="EJ79" s="51"/>
      <c r="EK79" s="51"/>
      <c r="EL79" s="51"/>
      <c r="EM79" s="51"/>
      <c r="EN79" s="51"/>
      <c r="EO79" s="51"/>
      <c r="EP79" s="51"/>
      <c r="EQ79" s="51"/>
      <c r="ER79" s="51"/>
      <c r="ES79" s="51"/>
      <c r="ET79" s="51"/>
      <c r="EU79" s="51"/>
      <c r="EV79" s="51"/>
      <c r="EW79" s="51"/>
      <c r="EX79" s="51"/>
      <c r="EY79" s="51"/>
      <c r="EZ79" s="51"/>
      <c r="FA79" s="51"/>
      <c r="FB79" s="51"/>
      <c r="FC79" s="51"/>
      <c r="FD79" s="51"/>
      <c r="FE79" s="51"/>
      <c r="FF79" s="51"/>
      <c r="FG79" s="51"/>
      <c r="FH79" s="51"/>
      <c r="FI79" s="51"/>
      <c r="FJ79" s="51"/>
      <c r="FK79" s="51"/>
      <c r="FL79" s="51"/>
      <c r="FM79" s="51"/>
      <c r="FN79" s="51"/>
      <c r="FO79" s="51"/>
      <c r="FP79" s="51"/>
      <c r="FQ79" s="51"/>
      <c r="FR79" s="51"/>
      <c r="FS79" s="51"/>
      <c r="FT79" s="51"/>
      <c r="FU79" s="51"/>
      <c r="FV79" s="51"/>
      <c r="FW79" s="51"/>
      <c r="FX79" s="51"/>
      <c r="FY79" s="51"/>
      <c r="FZ79" s="51"/>
      <c r="GA79" s="51"/>
      <c r="GB79" s="51"/>
      <c r="GC79" s="51"/>
      <c r="GD79" s="51"/>
      <c r="GE79" s="51"/>
      <c r="GF79" s="51"/>
      <c r="GG79" s="51"/>
      <c r="GH79" s="51"/>
      <c r="GI79" s="51"/>
      <c r="GJ79" s="51"/>
      <c r="GK79" s="51"/>
      <c r="GL79" s="51"/>
      <c r="GM79" s="51"/>
      <c r="GN79" s="51"/>
      <c r="GO79" s="51"/>
      <c r="GP79" s="51"/>
      <c r="GQ79" s="51"/>
      <c r="GR79" s="51"/>
      <c r="GS79" s="51"/>
      <c r="GT79" s="51"/>
      <c r="GU79" s="51"/>
      <c r="GV79" s="51"/>
      <c r="GW79" s="51"/>
      <c r="GX79" s="51"/>
      <c r="GY79" s="51"/>
      <c r="GZ79" s="51"/>
      <c r="HA79" s="51"/>
      <c r="HB79" s="51"/>
      <c r="HC79" s="51"/>
      <c r="HD79" s="51"/>
      <c r="HE79" s="51"/>
      <c r="HF79" s="51"/>
      <c r="HG79" s="51"/>
      <c r="HH79" s="51"/>
      <c r="HI79" s="51"/>
      <c r="HJ79" s="51"/>
      <c r="HK79" s="51"/>
      <c r="HL79" s="51"/>
      <c r="HM79" s="51"/>
      <c r="HN79" s="51"/>
      <c r="HO79" s="51"/>
      <c r="HP79" s="51"/>
      <c r="HQ79" s="51"/>
      <c r="HR79" s="51"/>
      <c r="HS79" s="51"/>
      <c r="HT79" s="51"/>
      <c r="HU79" s="51"/>
      <c r="HV79" s="51"/>
      <c r="HW79" s="51"/>
      <c r="HX79" s="51"/>
      <c r="HY79" s="51"/>
      <c r="HZ79" s="51"/>
      <c r="IA79" s="51"/>
      <c r="IB79" s="51"/>
      <c r="IC79" s="51"/>
      <c r="ID79" s="51"/>
      <c r="IE79" s="51"/>
      <c r="IF79" s="51"/>
      <c r="IG79" s="51"/>
      <c r="IH79" s="51"/>
      <c r="II79" s="51"/>
      <c r="IJ79" s="51"/>
      <c r="IK79" s="51"/>
    </row>
    <row r="80" spans="1:245" s="67" customFormat="1" ht="16.5" customHeight="1">
      <c r="A80" s="71" t="s">
        <v>300</v>
      </c>
      <c r="B80" s="75" t="s">
        <v>301</v>
      </c>
      <c r="C80" s="73"/>
      <c r="D80" s="106"/>
      <c r="E80" s="106"/>
      <c r="F80" s="106"/>
      <c r="G80" s="95"/>
      <c r="H80" s="95"/>
      <c r="I80" s="66"/>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51"/>
      <c r="DQ80" s="51"/>
      <c r="DR80" s="51"/>
      <c r="DS80" s="51"/>
      <c r="DT80" s="51"/>
      <c r="DU80" s="51"/>
      <c r="DV80" s="51"/>
      <c r="DW80" s="51"/>
      <c r="DX80" s="51"/>
      <c r="DY80" s="51"/>
      <c r="DZ80" s="51"/>
      <c r="EA80" s="51"/>
      <c r="EB80" s="51"/>
      <c r="EC80" s="51"/>
      <c r="ED80" s="51"/>
      <c r="EE80" s="51"/>
      <c r="EF80" s="51"/>
      <c r="EG80" s="51"/>
      <c r="EH80" s="51"/>
      <c r="EI80" s="51"/>
      <c r="EJ80" s="51"/>
      <c r="EK80" s="51"/>
      <c r="EL80" s="51"/>
      <c r="EM80" s="51"/>
      <c r="EN80" s="51"/>
      <c r="EO80" s="51"/>
      <c r="EP80" s="51"/>
      <c r="EQ80" s="51"/>
      <c r="ER80" s="51"/>
      <c r="ES80" s="51"/>
      <c r="ET80" s="51"/>
      <c r="EU80" s="51"/>
      <c r="EV80" s="51"/>
      <c r="EW80" s="51"/>
      <c r="EX80" s="51"/>
      <c r="EY80" s="51"/>
      <c r="EZ80" s="51"/>
      <c r="FA80" s="51"/>
      <c r="FB80" s="51"/>
      <c r="FC80" s="51"/>
      <c r="FD80" s="51"/>
      <c r="FE80" s="51"/>
      <c r="FF80" s="51"/>
      <c r="FG80" s="51"/>
      <c r="FH80" s="51"/>
      <c r="FI80" s="51"/>
      <c r="FJ80" s="51"/>
      <c r="FK80" s="51"/>
      <c r="FL80" s="51"/>
      <c r="FM80" s="51"/>
      <c r="FN80" s="51"/>
      <c r="FO80" s="51"/>
      <c r="FP80" s="51"/>
      <c r="FQ80" s="51"/>
      <c r="FR80" s="51"/>
      <c r="FS80" s="51"/>
      <c r="FT80" s="51"/>
      <c r="FU80" s="51"/>
      <c r="FV80" s="51"/>
      <c r="FW80" s="51"/>
      <c r="FX80" s="51"/>
      <c r="FY80" s="51"/>
      <c r="FZ80" s="51"/>
      <c r="GA80" s="51"/>
      <c r="GB80" s="51"/>
      <c r="GC80" s="51"/>
      <c r="GD80" s="51"/>
      <c r="GE80" s="51"/>
      <c r="GF80" s="51"/>
      <c r="GG80" s="51"/>
      <c r="GH80" s="51"/>
      <c r="GI80" s="51"/>
      <c r="GJ80" s="51"/>
      <c r="GK80" s="51"/>
      <c r="GL80" s="51"/>
      <c r="GM80" s="51"/>
      <c r="GN80" s="51"/>
      <c r="GO80" s="51"/>
      <c r="GP80" s="51"/>
      <c r="GQ80" s="51"/>
      <c r="GR80" s="51"/>
      <c r="GS80" s="51"/>
      <c r="GT80" s="51"/>
      <c r="GU80" s="51"/>
      <c r="GV80" s="51"/>
      <c r="GW80" s="51"/>
      <c r="GX80" s="51"/>
      <c r="GY80" s="51"/>
      <c r="GZ80" s="51"/>
      <c r="HA80" s="51"/>
      <c r="HB80" s="51"/>
      <c r="HC80" s="51"/>
      <c r="HD80" s="51"/>
      <c r="HE80" s="51"/>
      <c r="HF80" s="51"/>
      <c r="HG80" s="51"/>
      <c r="HH80" s="51"/>
      <c r="HI80" s="51"/>
      <c r="HJ80" s="51"/>
      <c r="HK80" s="51"/>
      <c r="HL80" s="51"/>
      <c r="HM80" s="51"/>
      <c r="HN80" s="51"/>
      <c r="HO80" s="51"/>
      <c r="HP80" s="51"/>
      <c r="HQ80" s="51"/>
      <c r="HR80" s="51"/>
      <c r="HS80" s="51"/>
      <c r="HT80" s="51"/>
      <c r="HU80" s="51"/>
      <c r="HV80" s="51"/>
      <c r="HW80" s="51"/>
      <c r="HX80" s="51"/>
      <c r="HY80" s="51"/>
      <c r="HZ80" s="51"/>
      <c r="IA80" s="51"/>
      <c r="IB80" s="51"/>
      <c r="IC80" s="51"/>
      <c r="ID80" s="51"/>
      <c r="IE80" s="51"/>
      <c r="IF80" s="51"/>
      <c r="IG80" s="51"/>
      <c r="IH80" s="51"/>
      <c r="II80" s="51"/>
      <c r="IJ80" s="51"/>
      <c r="IK80" s="51"/>
    </row>
    <row r="81" spans="1:245" s="67" customFormat="1" ht="16.5" customHeight="1">
      <c r="A81" s="71" t="s">
        <v>302</v>
      </c>
      <c r="B81" s="72" t="s">
        <v>303</v>
      </c>
      <c r="C81" s="73"/>
      <c r="D81" s="106"/>
      <c r="E81" s="106"/>
      <c r="F81" s="106"/>
      <c r="G81" s="95"/>
      <c r="H81" s="95"/>
      <c r="I81" s="66"/>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c r="FG81" s="51"/>
      <c r="FH81" s="51"/>
      <c r="FI81" s="51"/>
      <c r="FJ81" s="51"/>
      <c r="FK81" s="51"/>
      <c r="FL81" s="51"/>
      <c r="FM81" s="51"/>
      <c r="FN81" s="51"/>
      <c r="FO81" s="51"/>
      <c r="FP81" s="51"/>
      <c r="FQ81" s="51"/>
      <c r="FR81" s="51"/>
      <c r="FS81" s="51"/>
      <c r="FT81" s="51"/>
      <c r="FU81" s="51"/>
      <c r="FV81" s="51"/>
      <c r="FW81" s="51"/>
      <c r="FX81" s="51"/>
      <c r="FY81" s="51"/>
      <c r="FZ81" s="51"/>
      <c r="GA81" s="51"/>
      <c r="GB81" s="51"/>
      <c r="GC81" s="51"/>
      <c r="GD81" s="51"/>
      <c r="GE81" s="51"/>
      <c r="GF81" s="51"/>
      <c r="GG81" s="51"/>
      <c r="GH81" s="51"/>
      <c r="GI81" s="51"/>
      <c r="GJ81" s="51"/>
      <c r="GK81" s="51"/>
      <c r="GL81" s="51"/>
      <c r="GM81" s="51"/>
      <c r="GN81" s="51"/>
      <c r="GO81" s="51"/>
      <c r="GP81" s="51"/>
      <c r="GQ81" s="51"/>
      <c r="GR81" s="51"/>
      <c r="GS81" s="51"/>
      <c r="GT81" s="51"/>
      <c r="GU81" s="51"/>
      <c r="GV81" s="51"/>
      <c r="GW81" s="51"/>
      <c r="GX81" s="51"/>
      <c r="GY81" s="51"/>
      <c r="GZ81" s="51"/>
      <c r="HA81" s="51"/>
      <c r="HB81" s="51"/>
      <c r="HC81" s="51"/>
      <c r="HD81" s="51"/>
      <c r="HE81" s="51"/>
      <c r="HF81" s="51"/>
      <c r="HG81" s="51"/>
      <c r="HH81" s="51"/>
      <c r="HI81" s="51"/>
      <c r="HJ81" s="51"/>
      <c r="HK81" s="51"/>
      <c r="HL81" s="51"/>
      <c r="HM81" s="51"/>
      <c r="HN81" s="51"/>
      <c r="HO81" s="51"/>
      <c r="HP81" s="51"/>
      <c r="HQ81" s="51"/>
      <c r="HR81" s="51"/>
      <c r="HS81" s="51"/>
      <c r="HT81" s="51"/>
      <c r="HU81" s="51"/>
      <c r="HV81" s="51"/>
      <c r="HW81" s="51"/>
      <c r="HX81" s="51"/>
      <c r="HY81" s="51"/>
      <c r="HZ81" s="51"/>
      <c r="IA81" s="51"/>
      <c r="IB81" s="51"/>
      <c r="IC81" s="51"/>
      <c r="ID81" s="51"/>
      <c r="IE81" s="51"/>
      <c r="IF81" s="51"/>
      <c r="IG81" s="51"/>
      <c r="IH81" s="51"/>
      <c r="II81" s="51"/>
      <c r="IJ81" s="51"/>
      <c r="IK81" s="51"/>
    </row>
    <row r="82" spans="1:245" ht="16.5" customHeight="1">
      <c r="A82" s="71" t="s">
        <v>304</v>
      </c>
      <c r="B82" s="75" t="s">
        <v>305</v>
      </c>
      <c r="C82" s="73"/>
      <c r="D82" s="106"/>
      <c r="E82" s="106"/>
      <c r="F82" s="106"/>
      <c r="G82" s="95"/>
      <c r="H82" s="95"/>
      <c r="I82" s="66"/>
    </row>
    <row r="83" spans="1:245" ht="16.5" customHeight="1">
      <c r="A83" s="71"/>
      <c r="B83" s="72" t="s">
        <v>306</v>
      </c>
      <c r="C83" s="73"/>
      <c r="D83" s="106"/>
      <c r="E83" s="106"/>
      <c r="F83" s="106"/>
      <c r="G83" s="95"/>
      <c r="H83" s="95"/>
      <c r="I83" s="66"/>
    </row>
    <row r="84" spans="1:245" ht="16.5" customHeight="1">
      <c r="A84" s="71" t="s">
        <v>207</v>
      </c>
      <c r="B84" s="75" t="s">
        <v>307</v>
      </c>
      <c r="C84" s="73"/>
      <c r="D84" s="106"/>
      <c r="E84" s="106"/>
      <c r="F84" s="106"/>
      <c r="G84" s="95"/>
      <c r="H84" s="95"/>
      <c r="I84" s="66"/>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row>
    <row r="85" spans="1:245" ht="16.5" customHeight="1">
      <c r="A85" s="71" t="s">
        <v>308</v>
      </c>
      <c r="B85" s="75" t="s">
        <v>309</v>
      </c>
      <c r="C85" s="65">
        <f t="shared" ref="C85:H85" si="48">+C43-C87+C23+C76+C168+C73</f>
        <v>0</v>
      </c>
      <c r="D85" s="104">
        <f t="shared" si="48"/>
        <v>132256980</v>
      </c>
      <c r="E85" s="104">
        <f t="shared" si="48"/>
        <v>132256980</v>
      </c>
      <c r="F85" s="104">
        <f t="shared" si="48"/>
        <v>0</v>
      </c>
      <c r="G85" s="104">
        <f t="shared" si="48"/>
        <v>132253645.81000006</v>
      </c>
      <c r="H85" s="104">
        <f t="shared" si="48"/>
        <v>12702720.220000003</v>
      </c>
      <c r="I85" s="66"/>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c r="IJ85" s="77"/>
      <c r="IK85" s="77"/>
    </row>
    <row r="86" spans="1:245" ht="16.5" customHeight="1">
      <c r="A86" s="71"/>
      <c r="B86" s="75" t="s">
        <v>310</v>
      </c>
      <c r="C86" s="65"/>
      <c r="D86" s="106"/>
      <c r="E86" s="106"/>
      <c r="F86" s="106"/>
      <c r="G86" s="106"/>
      <c r="H86" s="106"/>
      <c r="I86" s="66"/>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c r="IJ86" s="77"/>
      <c r="IK86" s="77"/>
    </row>
    <row r="87" spans="1:245" ht="16.5" customHeight="1">
      <c r="A87" s="71"/>
      <c r="B87" s="68" t="s">
        <v>311</v>
      </c>
      <c r="C87" s="87">
        <f t="shared" ref="C87:H87" si="49">+C88+C129+C150+C152+C163+C165</f>
        <v>0</v>
      </c>
      <c r="D87" s="111">
        <f t="shared" si="49"/>
        <v>363365640</v>
      </c>
      <c r="E87" s="111">
        <f t="shared" si="49"/>
        <v>342754760</v>
      </c>
      <c r="F87" s="111">
        <f t="shared" si="49"/>
        <v>0</v>
      </c>
      <c r="G87" s="111">
        <f t="shared" si="49"/>
        <v>342662489.11000001</v>
      </c>
      <c r="H87" s="111">
        <f t="shared" si="49"/>
        <v>29048415.859999999</v>
      </c>
      <c r="I87" s="66"/>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row>
    <row r="88" spans="1:245" s="77" customFormat="1" ht="16.5" customHeight="1">
      <c r="A88" s="63" t="s">
        <v>312</v>
      </c>
      <c r="B88" s="68" t="s">
        <v>313</v>
      </c>
      <c r="C88" s="69">
        <f t="shared" ref="C88:H88" si="50">+C89+C96+C109+C125+C127</f>
        <v>0</v>
      </c>
      <c r="D88" s="105">
        <f t="shared" si="50"/>
        <v>143338670</v>
      </c>
      <c r="E88" s="105">
        <f t="shared" si="50"/>
        <v>127263880</v>
      </c>
      <c r="F88" s="105">
        <f t="shared" si="50"/>
        <v>0</v>
      </c>
      <c r="G88" s="105">
        <f t="shared" si="50"/>
        <v>127178087.22</v>
      </c>
      <c r="H88" s="105">
        <f t="shared" si="50"/>
        <v>9878736.2599999998</v>
      </c>
      <c r="I88" s="66"/>
    </row>
    <row r="89" spans="1:245" s="77" customFormat="1" ht="16.5" customHeight="1">
      <c r="A89" s="71" t="s">
        <v>314</v>
      </c>
      <c r="B89" s="68" t="s">
        <v>315</v>
      </c>
      <c r="C89" s="65">
        <f t="shared" ref="C89:H89" si="51">+C90+C93+C94+C91+C92</f>
        <v>0</v>
      </c>
      <c r="D89" s="104">
        <f t="shared" si="51"/>
        <v>84943870</v>
      </c>
      <c r="E89" s="104">
        <f t="shared" si="51"/>
        <v>74843930</v>
      </c>
      <c r="F89" s="104">
        <f t="shared" si="51"/>
        <v>0</v>
      </c>
      <c r="G89" s="104">
        <f t="shared" si="51"/>
        <v>74793894.359999999</v>
      </c>
      <c r="H89" s="104">
        <f t="shared" si="51"/>
        <v>7136075.1900000004</v>
      </c>
      <c r="I89" s="66"/>
    </row>
    <row r="90" spans="1:245" s="77" customFormat="1" ht="16.5" customHeight="1">
      <c r="A90" s="71"/>
      <c r="B90" s="72" t="s">
        <v>316</v>
      </c>
      <c r="C90" s="73"/>
      <c r="D90" s="106">
        <v>82228000</v>
      </c>
      <c r="E90" s="106">
        <v>72269350</v>
      </c>
      <c r="F90" s="106"/>
      <c r="G90" s="95">
        <v>72269329.780000001</v>
      </c>
      <c r="H90" s="95">
        <v>6898160.5499999998</v>
      </c>
      <c r="I90" s="66"/>
    </row>
    <row r="91" spans="1:245" s="77" customFormat="1" ht="16.5" customHeight="1">
      <c r="A91" s="71"/>
      <c r="B91" s="72" t="s">
        <v>317</v>
      </c>
      <c r="C91" s="73"/>
      <c r="D91" s="106">
        <v>0</v>
      </c>
      <c r="E91" s="106"/>
      <c r="F91" s="106"/>
      <c r="G91" s="95"/>
      <c r="H91" s="95"/>
      <c r="I91" s="66"/>
    </row>
    <row r="92" spans="1:245" s="77" customFormat="1" ht="16.5" customHeight="1">
      <c r="A92" s="71"/>
      <c r="B92" s="72" t="s">
        <v>318</v>
      </c>
      <c r="C92" s="73"/>
      <c r="D92" s="106">
        <v>201000</v>
      </c>
      <c r="E92" s="106">
        <v>148710</v>
      </c>
      <c r="F92" s="106"/>
      <c r="G92" s="95">
        <v>148101.23000000001</v>
      </c>
      <c r="H92" s="95">
        <v>21567.48</v>
      </c>
      <c r="I92" s="66"/>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51"/>
      <c r="DA92" s="51"/>
      <c r="DB92" s="51"/>
      <c r="DC92" s="51"/>
      <c r="DD92" s="51"/>
      <c r="DE92" s="51"/>
      <c r="DF92" s="51"/>
      <c r="DG92" s="51"/>
      <c r="DH92" s="51"/>
      <c r="DI92" s="51"/>
      <c r="DJ92" s="51"/>
      <c r="DK92" s="51"/>
      <c r="DL92" s="51"/>
      <c r="DM92" s="51"/>
      <c r="DN92" s="51"/>
      <c r="DO92" s="51"/>
      <c r="DP92" s="51"/>
      <c r="DQ92" s="51"/>
      <c r="DR92" s="51"/>
      <c r="DS92" s="51"/>
      <c r="DT92" s="51"/>
      <c r="DU92" s="51"/>
      <c r="DV92" s="51"/>
      <c r="DW92" s="51"/>
      <c r="DX92" s="51"/>
      <c r="DY92" s="51"/>
      <c r="DZ92" s="51"/>
      <c r="EA92" s="51"/>
      <c r="EB92" s="51"/>
      <c r="EC92" s="51"/>
      <c r="ED92" s="51"/>
      <c r="EE92" s="51"/>
      <c r="EF92" s="51"/>
      <c r="EG92" s="51"/>
      <c r="EH92" s="51"/>
      <c r="EI92" s="51"/>
      <c r="EJ92" s="51"/>
      <c r="EK92" s="51"/>
      <c r="EL92" s="51"/>
      <c r="EM92" s="51"/>
      <c r="EN92" s="51"/>
      <c r="EO92" s="51"/>
      <c r="EP92" s="51"/>
      <c r="EQ92" s="51"/>
      <c r="ER92" s="51"/>
      <c r="ES92" s="51"/>
      <c r="ET92" s="51"/>
      <c r="EU92" s="51"/>
      <c r="EV92" s="51"/>
      <c r="EW92" s="51"/>
      <c r="EX92" s="51"/>
      <c r="EY92" s="51"/>
      <c r="EZ92" s="51"/>
      <c r="FA92" s="51"/>
      <c r="FB92" s="51"/>
      <c r="FC92" s="51"/>
      <c r="FD92" s="51"/>
      <c r="FE92" s="51"/>
      <c r="FF92" s="51"/>
      <c r="FG92" s="51"/>
      <c r="FH92" s="51"/>
      <c r="FI92" s="51"/>
      <c r="FJ92" s="51"/>
      <c r="FK92" s="51"/>
      <c r="FL92" s="51"/>
      <c r="FM92" s="51"/>
      <c r="FN92" s="51"/>
      <c r="FO92" s="51"/>
      <c r="FP92" s="51"/>
      <c r="FQ92" s="51"/>
      <c r="FR92" s="51"/>
      <c r="FS92" s="51"/>
      <c r="FT92" s="51"/>
      <c r="FU92" s="51"/>
      <c r="FV92" s="51"/>
      <c r="FW92" s="51"/>
      <c r="FX92" s="51"/>
      <c r="FY92" s="51"/>
      <c r="FZ92" s="51"/>
      <c r="GA92" s="51"/>
      <c r="GB92" s="51"/>
      <c r="GC92" s="51"/>
      <c r="GD92" s="51"/>
      <c r="GE92" s="51"/>
      <c r="GF92" s="51"/>
      <c r="GG92" s="51"/>
      <c r="GH92" s="51"/>
      <c r="GI92" s="51"/>
      <c r="GJ92" s="51"/>
      <c r="GK92" s="51"/>
      <c r="GL92" s="51"/>
      <c r="GM92" s="51"/>
      <c r="GN92" s="51"/>
      <c r="GO92" s="51"/>
      <c r="GP92" s="51"/>
      <c r="GQ92" s="51"/>
      <c r="GR92" s="51"/>
      <c r="GS92" s="51"/>
      <c r="GT92" s="51"/>
      <c r="GU92" s="51"/>
      <c r="GV92" s="51"/>
      <c r="GW92" s="51"/>
      <c r="GX92" s="51"/>
      <c r="GY92" s="51"/>
      <c r="GZ92" s="51"/>
      <c r="HA92" s="51"/>
      <c r="HB92" s="51"/>
      <c r="HC92" s="51"/>
      <c r="HD92" s="51"/>
      <c r="HE92" s="51"/>
      <c r="HF92" s="51"/>
      <c r="HG92" s="51"/>
      <c r="HH92" s="51"/>
      <c r="HI92" s="51"/>
      <c r="HJ92" s="51"/>
      <c r="HK92" s="51"/>
      <c r="HL92" s="51"/>
      <c r="HM92" s="51"/>
      <c r="HN92" s="51"/>
      <c r="HO92" s="51"/>
      <c r="HP92" s="51"/>
      <c r="HQ92" s="51"/>
      <c r="HR92" s="51"/>
      <c r="HS92" s="51"/>
      <c r="HT92" s="51"/>
      <c r="HU92" s="51"/>
      <c r="HV92" s="51"/>
      <c r="HW92" s="51"/>
      <c r="HX92" s="51"/>
      <c r="HY92" s="51"/>
      <c r="HZ92" s="51"/>
      <c r="IA92" s="51"/>
      <c r="IB92" s="51"/>
      <c r="IC92" s="51"/>
      <c r="ID92" s="51"/>
      <c r="IE92" s="51"/>
      <c r="IF92" s="51"/>
      <c r="IG92" s="51"/>
      <c r="IH92" s="51"/>
      <c r="II92" s="51"/>
      <c r="IJ92" s="51"/>
      <c r="IK92" s="51"/>
    </row>
    <row r="93" spans="1:245" s="77" customFormat="1" ht="16.5" customHeight="1">
      <c r="A93" s="71"/>
      <c r="B93" s="72" t="s">
        <v>319</v>
      </c>
      <c r="C93" s="73"/>
      <c r="D93" s="106">
        <v>128870</v>
      </c>
      <c r="E93" s="106">
        <v>128870</v>
      </c>
      <c r="F93" s="106"/>
      <c r="G93" s="95">
        <v>128672.5</v>
      </c>
      <c r="H93" s="95">
        <v>10891.92</v>
      </c>
      <c r="I93" s="66"/>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c r="CS93" s="51"/>
      <c r="CT93" s="51"/>
      <c r="CU93" s="51"/>
      <c r="CV93" s="51"/>
      <c r="CW93" s="51"/>
      <c r="CX93" s="51"/>
      <c r="CY93" s="51"/>
      <c r="CZ93" s="51"/>
      <c r="DA93" s="51"/>
      <c r="DB93" s="51"/>
      <c r="DC93" s="51"/>
      <c r="DD93" s="51"/>
      <c r="DE93" s="51"/>
      <c r="DF93" s="51"/>
      <c r="DG93" s="51"/>
      <c r="DH93" s="51"/>
      <c r="DI93" s="51"/>
      <c r="DJ93" s="51"/>
      <c r="DK93" s="51"/>
      <c r="DL93" s="51"/>
      <c r="DM93" s="51"/>
      <c r="DN93" s="51"/>
      <c r="DO93" s="51"/>
      <c r="DP93" s="51"/>
      <c r="DQ93" s="51"/>
      <c r="DR93" s="51"/>
      <c r="DS93" s="51"/>
      <c r="DT93" s="51"/>
      <c r="DU93" s="51"/>
      <c r="DV93" s="51"/>
      <c r="DW93" s="51"/>
      <c r="DX93" s="51"/>
      <c r="DY93" s="51"/>
      <c r="DZ93" s="51"/>
      <c r="EA93" s="51"/>
      <c r="EB93" s="51"/>
      <c r="EC93" s="51"/>
      <c r="ED93" s="51"/>
      <c r="EE93" s="51"/>
      <c r="EF93" s="51"/>
      <c r="EG93" s="51"/>
      <c r="EH93" s="51"/>
      <c r="EI93" s="51"/>
      <c r="EJ93" s="51"/>
      <c r="EK93" s="51"/>
      <c r="EL93" s="51"/>
      <c r="EM93" s="51"/>
      <c r="EN93" s="51"/>
      <c r="EO93" s="51"/>
      <c r="EP93" s="51"/>
      <c r="EQ93" s="51"/>
      <c r="ER93" s="51"/>
      <c r="ES93" s="51"/>
      <c r="ET93" s="51"/>
      <c r="EU93" s="51"/>
      <c r="EV93" s="51"/>
      <c r="EW93" s="51"/>
      <c r="EX93" s="51"/>
      <c r="EY93" s="51"/>
      <c r="EZ93" s="51"/>
      <c r="FA93" s="51"/>
      <c r="FB93" s="51"/>
      <c r="FC93" s="51"/>
      <c r="FD93" s="51"/>
      <c r="FE93" s="51"/>
      <c r="FF93" s="51"/>
      <c r="FG93" s="51"/>
      <c r="FH93" s="51"/>
      <c r="FI93" s="51"/>
      <c r="FJ93" s="51"/>
      <c r="FK93" s="51"/>
      <c r="FL93" s="51"/>
      <c r="FM93" s="51"/>
      <c r="FN93" s="51"/>
      <c r="FO93" s="51"/>
      <c r="FP93" s="51"/>
      <c r="FQ93" s="51"/>
      <c r="FR93" s="51"/>
      <c r="FS93" s="51"/>
      <c r="FT93" s="51"/>
      <c r="FU93" s="51"/>
      <c r="FV93" s="51"/>
      <c r="FW93" s="51"/>
      <c r="FX93" s="51"/>
      <c r="FY93" s="51"/>
      <c r="FZ93" s="51"/>
      <c r="GA93" s="51"/>
      <c r="GB93" s="51"/>
      <c r="GC93" s="51"/>
      <c r="GD93" s="51"/>
      <c r="GE93" s="51"/>
      <c r="GF93" s="51"/>
      <c r="GG93" s="51"/>
      <c r="GH93" s="51"/>
      <c r="GI93" s="51"/>
      <c r="GJ93" s="51"/>
      <c r="GK93" s="51"/>
      <c r="GL93" s="51"/>
      <c r="GM93" s="51"/>
      <c r="GN93" s="51"/>
      <c r="GO93" s="51"/>
      <c r="GP93" s="51"/>
      <c r="GQ93" s="51"/>
      <c r="GR93" s="51"/>
      <c r="GS93" s="51"/>
      <c r="GT93" s="51"/>
      <c r="GU93" s="51"/>
      <c r="GV93" s="51"/>
      <c r="GW93" s="51"/>
      <c r="GX93" s="51"/>
      <c r="GY93" s="51"/>
      <c r="GZ93" s="51"/>
      <c r="HA93" s="51"/>
      <c r="HB93" s="51"/>
      <c r="HC93" s="51"/>
      <c r="HD93" s="51"/>
      <c r="HE93" s="51"/>
      <c r="HF93" s="51"/>
      <c r="HG93" s="51"/>
      <c r="HH93" s="51"/>
      <c r="HI93" s="51"/>
      <c r="HJ93" s="51"/>
      <c r="HK93" s="51"/>
      <c r="HL93" s="51"/>
      <c r="HM93" s="51"/>
      <c r="HN93" s="51"/>
      <c r="HO93" s="51"/>
      <c r="HP93" s="51"/>
      <c r="HQ93" s="51"/>
      <c r="HR93" s="51"/>
      <c r="HS93" s="51"/>
      <c r="HT93" s="51"/>
      <c r="HU93" s="51"/>
      <c r="HV93" s="51"/>
      <c r="HW93" s="51"/>
      <c r="HX93" s="51"/>
      <c r="HY93" s="51"/>
      <c r="HZ93" s="51"/>
      <c r="IA93" s="51"/>
      <c r="IB93" s="51"/>
      <c r="IC93" s="51"/>
      <c r="ID93" s="51"/>
      <c r="IE93" s="51"/>
      <c r="IF93" s="51"/>
      <c r="IG93" s="51"/>
      <c r="IH93" s="51"/>
      <c r="II93" s="51"/>
      <c r="IJ93" s="51"/>
      <c r="IK93" s="51"/>
    </row>
    <row r="94" spans="1:245" s="77" customFormat="1" ht="16.5" customHeight="1">
      <c r="A94" s="71"/>
      <c r="B94" s="72" t="s">
        <v>320</v>
      </c>
      <c r="C94" s="73"/>
      <c r="D94" s="106">
        <v>2386000</v>
      </c>
      <c r="E94" s="106">
        <v>2297000</v>
      </c>
      <c r="F94" s="106"/>
      <c r="G94" s="95">
        <v>2247790.85</v>
      </c>
      <c r="H94" s="95">
        <v>205455.24</v>
      </c>
      <c r="I94" s="66"/>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c r="CS94" s="51"/>
      <c r="CT94" s="51"/>
      <c r="CU94" s="51"/>
      <c r="CV94" s="51"/>
      <c r="CW94" s="51"/>
      <c r="CX94" s="51"/>
      <c r="CY94" s="51"/>
      <c r="CZ94" s="51"/>
      <c r="DA94" s="51"/>
      <c r="DB94" s="51"/>
      <c r="DC94" s="51"/>
      <c r="DD94" s="51"/>
      <c r="DE94" s="51"/>
      <c r="DF94" s="51"/>
      <c r="DG94" s="51"/>
      <c r="DH94" s="51"/>
      <c r="DI94" s="51"/>
      <c r="DJ94" s="51"/>
      <c r="DK94" s="51"/>
      <c r="DL94" s="51"/>
      <c r="DM94" s="51"/>
      <c r="DN94" s="51"/>
      <c r="DO94" s="51"/>
      <c r="DP94" s="51"/>
      <c r="DQ94" s="51"/>
      <c r="DR94" s="51"/>
      <c r="DS94" s="51"/>
      <c r="DT94" s="51"/>
      <c r="DU94" s="51"/>
      <c r="DV94" s="51"/>
      <c r="DW94" s="51"/>
      <c r="DX94" s="51"/>
      <c r="DY94" s="51"/>
      <c r="DZ94" s="51"/>
      <c r="EA94" s="51"/>
      <c r="EB94" s="51"/>
      <c r="EC94" s="51"/>
      <c r="ED94" s="51"/>
      <c r="EE94" s="51"/>
      <c r="EF94" s="51"/>
      <c r="EG94" s="51"/>
      <c r="EH94" s="51"/>
      <c r="EI94" s="51"/>
      <c r="EJ94" s="51"/>
      <c r="EK94" s="51"/>
      <c r="EL94" s="51"/>
      <c r="EM94" s="51"/>
      <c r="EN94" s="51"/>
      <c r="EO94" s="51"/>
      <c r="EP94" s="51"/>
      <c r="EQ94" s="51"/>
      <c r="ER94" s="51"/>
      <c r="ES94" s="51"/>
      <c r="ET94" s="51"/>
      <c r="EU94" s="51"/>
      <c r="EV94" s="51"/>
      <c r="EW94" s="51"/>
      <c r="EX94" s="51"/>
      <c r="EY94" s="51"/>
      <c r="EZ94" s="51"/>
      <c r="FA94" s="51"/>
      <c r="FB94" s="51"/>
      <c r="FC94" s="51"/>
      <c r="FD94" s="51"/>
      <c r="FE94" s="51"/>
      <c r="FF94" s="51"/>
      <c r="FG94" s="51"/>
      <c r="FH94" s="51"/>
      <c r="FI94" s="51"/>
      <c r="FJ94" s="51"/>
      <c r="FK94" s="51"/>
      <c r="FL94" s="51"/>
      <c r="FM94" s="51"/>
      <c r="FN94" s="51"/>
      <c r="FO94" s="51"/>
      <c r="FP94" s="51"/>
      <c r="FQ94" s="51"/>
      <c r="FR94" s="51"/>
      <c r="FS94" s="51"/>
      <c r="FT94" s="51"/>
      <c r="FU94" s="51"/>
      <c r="FV94" s="51"/>
      <c r="FW94" s="51"/>
      <c r="FX94" s="51"/>
      <c r="FY94" s="51"/>
      <c r="FZ94" s="51"/>
      <c r="GA94" s="51"/>
      <c r="GB94" s="51"/>
      <c r="GC94" s="51"/>
      <c r="GD94" s="51"/>
      <c r="GE94" s="51"/>
      <c r="GF94" s="51"/>
      <c r="GG94" s="51"/>
      <c r="GH94" s="51"/>
      <c r="GI94" s="51"/>
      <c r="GJ94" s="51"/>
      <c r="GK94" s="51"/>
      <c r="GL94" s="51"/>
      <c r="GM94" s="51"/>
      <c r="GN94" s="51"/>
      <c r="GO94" s="51"/>
      <c r="GP94" s="51"/>
      <c r="GQ94" s="51"/>
      <c r="GR94" s="51"/>
      <c r="GS94" s="51"/>
      <c r="GT94" s="51"/>
      <c r="GU94" s="51"/>
      <c r="GV94" s="51"/>
      <c r="GW94" s="51"/>
      <c r="GX94" s="51"/>
      <c r="GY94" s="51"/>
      <c r="GZ94" s="51"/>
      <c r="HA94" s="51"/>
      <c r="HB94" s="51"/>
      <c r="HC94" s="51"/>
      <c r="HD94" s="51"/>
      <c r="HE94" s="51"/>
      <c r="HF94" s="51"/>
      <c r="HG94" s="51"/>
      <c r="HH94" s="51"/>
      <c r="HI94" s="51"/>
      <c r="HJ94" s="51"/>
      <c r="HK94" s="51"/>
      <c r="HL94" s="51"/>
      <c r="HM94" s="51"/>
      <c r="HN94" s="51"/>
      <c r="HO94" s="51"/>
      <c r="HP94" s="51"/>
      <c r="HQ94" s="51"/>
      <c r="HR94" s="51"/>
      <c r="HS94" s="51"/>
      <c r="HT94" s="51"/>
      <c r="HU94" s="51"/>
      <c r="HV94" s="51"/>
      <c r="HW94" s="51"/>
      <c r="HX94" s="51"/>
      <c r="HY94" s="51"/>
      <c r="HZ94" s="51"/>
      <c r="IA94" s="51"/>
      <c r="IB94" s="51"/>
      <c r="IC94" s="51"/>
      <c r="ID94" s="51"/>
      <c r="IE94" s="51"/>
      <c r="IF94" s="51"/>
      <c r="IG94" s="51"/>
      <c r="IH94" s="51"/>
      <c r="II94" s="51"/>
      <c r="IJ94" s="51"/>
      <c r="IK94" s="51"/>
    </row>
    <row r="95" spans="1:245">
      <c r="A95" s="71"/>
      <c r="B95" s="75" t="s">
        <v>310</v>
      </c>
      <c r="C95" s="73"/>
      <c r="D95" s="106"/>
      <c r="E95" s="106"/>
      <c r="F95" s="106"/>
      <c r="G95" s="95">
        <v>-70527.27</v>
      </c>
      <c r="H95" s="95">
        <v>-10063.950000000001</v>
      </c>
      <c r="I95" s="66"/>
    </row>
    <row r="96" spans="1:245" ht="30">
      <c r="A96" s="71" t="s">
        <v>321</v>
      </c>
      <c r="B96" s="68" t="s">
        <v>322</v>
      </c>
      <c r="C96" s="73">
        <f t="shared" ref="C96:H96" si="52">C97+C98+C99+C100+C101+C102+C104+C103+C105</f>
        <v>0</v>
      </c>
      <c r="D96" s="107">
        <f t="shared" si="52"/>
        <v>35616030</v>
      </c>
      <c r="E96" s="107">
        <f t="shared" si="52"/>
        <v>30174840</v>
      </c>
      <c r="F96" s="107">
        <f t="shared" si="52"/>
        <v>0</v>
      </c>
      <c r="G96" s="107">
        <f t="shared" si="52"/>
        <v>30174697.73</v>
      </c>
      <c r="H96" s="107">
        <f t="shared" si="52"/>
        <v>293179.01</v>
      </c>
      <c r="I96" s="66"/>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c r="EO96" s="67"/>
      <c r="EP96" s="67"/>
      <c r="EQ96" s="67"/>
      <c r="ER96" s="67"/>
      <c r="ES96" s="67"/>
      <c r="ET96" s="67"/>
      <c r="EU96" s="67"/>
      <c r="EV96" s="67"/>
      <c r="EW96" s="67"/>
      <c r="EX96" s="67"/>
      <c r="EY96" s="67"/>
      <c r="EZ96" s="67"/>
      <c r="FA96" s="67"/>
      <c r="FB96" s="67"/>
      <c r="FC96" s="67"/>
      <c r="FD96" s="67"/>
      <c r="FE96" s="67"/>
      <c r="FF96" s="67"/>
      <c r="FG96" s="67"/>
      <c r="FH96" s="67"/>
      <c r="FI96" s="67"/>
      <c r="FJ96" s="67"/>
      <c r="FK96" s="67"/>
      <c r="FL96" s="67"/>
      <c r="FM96" s="67"/>
      <c r="FN96" s="67"/>
      <c r="FO96" s="67"/>
      <c r="FP96" s="67"/>
      <c r="FQ96" s="67"/>
      <c r="FR96" s="67"/>
      <c r="FS96" s="67"/>
      <c r="FT96" s="67"/>
      <c r="FU96" s="67"/>
      <c r="FV96" s="67"/>
      <c r="FW96" s="67"/>
      <c r="FX96" s="67"/>
      <c r="FY96" s="67"/>
      <c r="FZ96" s="67"/>
      <c r="GA96" s="67"/>
      <c r="GB96" s="67"/>
      <c r="GC96" s="67"/>
      <c r="GD96" s="67"/>
      <c r="GE96" s="67"/>
      <c r="GF96" s="67"/>
      <c r="GG96" s="67"/>
      <c r="GH96" s="67"/>
      <c r="GI96" s="67"/>
      <c r="GJ96" s="67"/>
      <c r="GK96" s="67"/>
      <c r="GL96" s="67"/>
      <c r="GM96" s="67"/>
      <c r="GN96" s="67"/>
      <c r="GO96" s="67"/>
      <c r="GP96" s="67"/>
      <c r="GQ96" s="67"/>
      <c r="GR96" s="67"/>
      <c r="GS96" s="67"/>
      <c r="GT96" s="67"/>
      <c r="GU96" s="67"/>
      <c r="GV96" s="67"/>
      <c r="GW96" s="67"/>
      <c r="GX96" s="67"/>
      <c r="GY96" s="67"/>
      <c r="GZ96" s="67"/>
      <c r="HA96" s="67"/>
      <c r="HB96" s="67"/>
      <c r="HC96" s="67"/>
      <c r="HD96" s="67"/>
      <c r="HE96" s="67"/>
      <c r="HF96" s="67"/>
      <c r="HG96" s="67"/>
      <c r="HH96" s="67"/>
      <c r="HI96" s="67"/>
      <c r="HJ96" s="67"/>
      <c r="HK96" s="67"/>
      <c r="HL96" s="67"/>
      <c r="HM96" s="67"/>
      <c r="HN96" s="67"/>
      <c r="HO96" s="67"/>
      <c r="HP96" s="67"/>
      <c r="HQ96" s="67"/>
      <c r="HR96" s="67"/>
      <c r="HS96" s="67"/>
      <c r="HT96" s="67"/>
      <c r="HU96" s="67"/>
      <c r="HV96" s="67"/>
      <c r="HW96" s="67"/>
      <c r="HX96" s="67"/>
      <c r="HY96" s="67"/>
      <c r="HZ96" s="67"/>
      <c r="IA96" s="67"/>
      <c r="IB96" s="67"/>
      <c r="IC96" s="67"/>
      <c r="ID96" s="67"/>
      <c r="IE96" s="67"/>
      <c r="IF96" s="67"/>
      <c r="IG96" s="67"/>
      <c r="IH96" s="67"/>
      <c r="II96" s="67"/>
      <c r="IJ96" s="67"/>
      <c r="IK96" s="67"/>
    </row>
    <row r="97" spans="1:245" ht="16.5" customHeight="1">
      <c r="A97" s="71"/>
      <c r="B97" s="72" t="s">
        <v>323</v>
      </c>
      <c r="C97" s="73"/>
      <c r="D97" s="106">
        <v>2428210</v>
      </c>
      <c r="E97" s="106">
        <v>2065840</v>
      </c>
      <c r="F97" s="106"/>
      <c r="G97" s="95">
        <v>2065807.82</v>
      </c>
      <c r="H97" s="95">
        <v>0</v>
      </c>
      <c r="I97" s="66"/>
      <c r="J97" s="67"/>
    </row>
    <row r="98" spans="1:245">
      <c r="A98" s="71"/>
      <c r="B98" s="72" t="s">
        <v>324</v>
      </c>
      <c r="C98" s="73"/>
      <c r="D98" s="106"/>
      <c r="E98" s="106"/>
      <c r="F98" s="106"/>
      <c r="G98" s="95"/>
      <c r="H98" s="95"/>
      <c r="I98" s="66"/>
    </row>
    <row r="99" spans="1:245" s="67" customFormat="1" ht="16.5" customHeight="1">
      <c r="A99" s="71"/>
      <c r="B99" s="72" t="s">
        <v>325</v>
      </c>
      <c r="C99" s="73"/>
      <c r="D99" s="106">
        <v>890130</v>
      </c>
      <c r="E99" s="106">
        <v>581540</v>
      </c>
      <c r="F99" s="106"/>
      <c r="G99" s="95">
        <v>581506.31000000006</v>
      </c>
      <c r="H99" s="95">
        <v>0</v>
      </c>
      <c r="I99" s="66"/>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c r="CS99" s="51"/>
      <c r="CT99" s="51"/>
      <c r="CU99" s="51"/>
      <c r="CV99" s="51"/>
      <c r="CW99" s="51"/>
      <c r="CX99" s="51"/>
      <c r="CY99" s="51"/>
      <c r="CZ99" s="51"/>
      <c r="DA99" s="51"/>
      <c r="DB99" s="51"/>
      <c r="DC99" s="51"/>
      <c r="DD99" s="51"/>
      <c r="DE99" s="51"/>
      <c r="DF99" s="51"/>
      <c r="DG99" s="51"/>
      <c r="DH99" s="51"/>
      <c r="DI99" s="51"/>
      <c r="DJ99" s="51"/>
      <c r="DK99" s="51"/>
      <c r="DL99" s="51"/>
      <c r="DM99" s="51"/>
      <c r="DN99" s="51"/>
      <c r="DO99" s="51"/>
      <c r="DP99" s="51"/>
      <c r="DQ99" s="51"/>
      <c r="DR99" s="51"/>
      <c r="DS99" s="51"/>
      <c r="DT99" s="51"/>
      <c r="DU99" s="51"/>
      <c r="DV99" s="51"/>
      <c r="DW99" s="51"/>
      <c r="DX99" s="51"/>
      <c r="DY99" s="51"/>
      <c r="DZ99" s="51"/>
      <c r="EA99" s="51"/>
      <c r="EB99" s="51"/>
      <c r="EC99" s="51"/>
      <c r="ED99" s="51"/>
      <c r="EE99" s="51"/>
      <c r="EF99" s="51"/>
      <c r="EG99" s="51"/>
      <c r="EH99" s="51"/>
      <c r="EI99" s="51"/>
      <c r="EJ99" s="51"/>
      <c r="EK99" s="51"/>
      <c r="EL99" s="51"/>
      <c r="EM99" s="51"/>
      <c r="EN99" s="51"/>
      <c r="EO99" s="51"/>
      <c r="EP99" s="51"/>
      <c r="EQ99" s="51"/>
      <c r="ER99" s="51"/>
      <c r="ES99" s="51"/>
      <c r="ET99" s="51"/>
      <c r="EU99" s="51"/>
      <c r="EV99" s="51"/>
      <c r="EW99" s="51"/>
      <c r="EX99" s="51"/>
      <c r="EY99" s="51"/>
      <c r="EZ99" s="51"/>
      <c r="FA99" s="51"/>
      <c r="FB99" s="51"/>
      <c r="FC99" s="51"/>
      <c r="FD99" s="51"/>
      <c r="FE99" s="51"/>
      <c r="FF99" s="51"/>
      <c r="FG99" s="51"/>
      <c r="FH99" s="51"/>
      <c r="FI99" s="51"/>
      <c r="FJ99" s="51"/>
      <c r="FK99" s="51"/>
      <c r="FL99" s="51"/>
      <c r="FM99" s="51"/>
      <c r="FN99" s="51"/>
      <c r="FO99" s="51"/>
      <c r="FP99" s="51"/>
      <c r="FQ99" s="51"/>
      <c r="FR99" s="51"/>
      <c r="FS99" s="51"/>
      <c r="FT99" s="51"/>
      <c r="FU99" s="51"/>
      <c r="FV99" s="51"/>
      <c r="FW99" s="51"/>
      <c r="FX99" s="51"/>
      <c r="FY99" s="51"/>
      <c r="FZ99" s="51"/>
      <c r="GA99" s="51"/>
      <c r="GB99" s="51"/>
      <c r="GC99" s="51"/>
      <c r="GD99" s="51"/>
      <c r="GE99" s="51"/>
      <c r="GF99" s="51"/>
      <c r="GG99" s="51"/>
      <c r="GH99" s="51"/>
      <c r="GI99" s="51"/>
      <c r="GJ99" s="51"/>
      <c r="GK99" s="51"/>
      <c r="GL99" s="51"/>
      <c r="GM99" s="51"/>
      <c r="GN99" s="51"/>
      <c r="GO99" s="51"/>
      <c r="GP99" s="51"/>
      <c r="GQ99" s="51"/>
      <c r="GR99" s="51"/>
      <c r="GS99" s="51"/>
      <c r="GT99" s="51"/>
      <c r="GU99" s="51"/>
      <c r="GV99" s="51"/>
      <c r="GW99" s="51"/>
      <c r="GX99" s="51"/>
      <c r="GY99" s="51"/>
      <c r="GZ99" s="51"/>
      <c r="HA99" s="51"/>
      <c r="HB99" s="51"/>
      <c r="HC99" s="51"/>
      <c r="HD99" s="51"/>
      <c r="HE99" s="51"/>
      <c r="HF99" s="51"/>
      <c r="HG99" s="51"/>
      <c r="HH99" s="51"/>
      <c r="HI99" s="51"/>
      <c r="HJ99" s="51"/>
      <c r="HK99" s="51"/>
      <c r="HL99" s="51"/>
      <c r="HM99" s="51"/>
      <c r="HN99" s="51"/>
      <c r="HO99" s="51"/>
      <c r="HP99" s="51"/>
      <c r="HQ99" s="51"/>
      <c r="HR99" s="51"/>
      <c r="HS99" s="51"/>
      <c r="HT99" s="51"/>
      <c r="HU99" s="51"/>
      <c r="HV99" s="51"/>
      <c r="HW99" s="51"/>
      <c r="HX99" s="51"/>
      <c r="HY99" s="51"/>
      <c r="HZ99" s="51"/>
      <c r="IA99" s="51"/>
      <c r="IB99" s="51"/>
      <c r="IC99" s="51"/>
      <c r="ID99" s="51"/>
      <c r="IE99" s="51"/>
      <c r="IF99" s="51"/>
      <c r="IG99" s="51"/>
      <c r="IH99" s="51"/>
      <c r="II99" s="51"/>
      <c r="IJ99" s="51"/>
      <c r="IK99" s="51"/>
    </row>
    <row r="100" spans="1:245" ht="16.5" customHeight="1">
      <c r="A100" s="71"/>
      <c r="B100" s="72" t="s">
        <v>326</v>
      </c>
      <c r="C100" s="73"/>
      <c r="D100" s="106">
        <v>19359510</v>
      </c>
      <c r="E100" s="106">
        <v>16522560</v>
      </c>
      <c r="F100" s="106"/>
      <c r="G100" s="95">
        <v>16522537.49</v>
      </c>
      <c r="H100" s="95">
        <v>0</v>
      </c>
      <c r="I100" s="66"/>
    </row>
    <row r="101" spans="1:245">
      <c r="A101" s="71"/>
      <c r="B101" s="88" t="s">
        <v>327</v>
      </c>
      <c r="C101" s="73"/>
      <c r="D101" s="106">
        <v>28790</v>
      </c>
      <c r="E101" s="106">
        <v>23520</v>
      </c>
      <c r="F101" s="106"/>
      <c r="G101" s="95">
        <v>23496.98</v>
      </c>
      <c r="H101" s="95">
        <v>0</v>
      </c>
      <c r="I101" s="66"/>
    </row>
    <row r="102" spans="1:245" ht="16.5" customHeight="1">
      <c r="A102" s="71"/>
      <c r="B102" s="72" t="s">
        <v>328</v>
      </c>
      <c r="C102" s="73"/>
      <c r="D102" s="106">
        <v>734440</v>
      </c>
      <c r="E102" s="106">
        <v>636610</v>
      </c>
      <c r="F102" s="106"/>
      <c r="G102" s="95">
        <v>636610</v>
      </c>
      <c r="H102" s="95">
        <v>1636.49</v>
      </c>
      <c r="I102" s="66"/>
    </row>
    <row r="103" spans="1:245" ht="16.5" customHeight="1">
      <c r="A103" s="71"/>
      <c r="B103" s="89" t="s">
        <v>329</v>
      </c>
      <c r="C103" s="73"/>
      <c r="D103" s="106"/>
      <c r="E103" s="106"/>
      <c r="F103" s="106"/>
      <c r="G103" s="95"/>
      <c r="H103" s="95"/>
      <c r="I103" s="66"/>
    </row>
    <row r="104" spans="1:245">
      <c r="A104" s="71"/>
      <c r="B104" s="89" t="s">
        <v>330</v>
      </c>
      <c r="C104" s="73"/>
      <c r="D104" s="106">
        <v>8979640</v>
      </c>
      <c r="E104" s="106">
        <v>7972190</v>
      </c>
      <c r="F104" s="106"/>
      <c r="G104" s="112">
        <v>7972190</v>
      </c>
      <c r="H104" s="112">
        <v>0</v>
      </c>
      <c r="I104" s="66"/>
    </row>
    <row r="105" spans="1:245" ht="16.5" customHeight="1">
      <c r="A105" s="71"/>
      <c r="B105" s="90" t="s">
        <v>331</v>
      </c>
      <c r="C105" s="73">
        <f t="shared" ref="C105:H105" si="53">C106+C107</f>
        <v>0</v>
      </c>
      <c r="D105" s="107">
        <f t="shared" si="53"/>
        <v>3195310</v>
      </c>
      <c r="E105" s="107">
        <f t="shared" si="53"/>
        <v>2372580</v>
      </c>
      <c r="F105" s="107">
        <f t="shared" si="53"/>
        <v>0</v>
      </c>
      <c r="G105" s="107">
        <f t="shared" si="53"/>
        <v>2372549.13</v>
      </c>
      <c r="H105" s="107">
        <f t="shared" si="53"/>
        <v>291542.52</v>
      </c>
      <c r="I105" s="66"/>
    </row>
    <row r="106" spans="1:245" ht="16.5" customHeight="1">
      <c r="A106" s="71"/>
      <c r="B106" s="89" t="s">
        <v>332</v>
      </c>
      <c r="C106" s="73"/>
      <c r="D106" s="106">
        <v>3195310</v>
      </c>
      <c r="E106" s="106">
        <v>2372580</v>
      </c>
      <c r="F106" s="106"/>
      <c r="G106" s="95">
        <v>2372549.13</v>
      </c>
      <c r="H106" s="95">
        <v>291542.52</v>
      </c>
      <c r="I106" s="66"/>
    </row>
    <row r="107" spans="1:245">
      <c r="A107" s="71"/>
      <c r="B107" s="89" t="s">
        <v>333</v>
      </c>
      <c r="C107" s="73"/>
      <c r="D107" s="106"/>
      <c r="E107" s="106"/>
      <c r="F107" s="106"/>
      <c r="G107" s="95"/>
      <c r="H107" s="95"/>
      <c r="I107" s="66"/>
    </row>
    <row r="108" spans="1:245">
      <c r="A108" s="71"/>
      <c r="B108" s="75" t="s">
        <v>310</v>
      </c>
      <c r="C108" s="73"/>
      <c r="D108" s="106"/>
      <c r="E108" s="106"/>
      <c r="F108" s="106"/>
      <c r="G108" s="95">
        <v>-677.09</v>
      </c>
      <c r="H108" s="95">
        <v>0</v>
      </c>
      <c r="I108" s="66"/>
    </row>
    <row r="109" spans="1:245" ht="16.5" customHeight="1">
      <c r="A109" s="63" t="s">
        <v>334</v>
      </c>
      <c r="B109" s="68" t="s">
        <v>335</v>
      </c>
      <c r="C109" s="73">
        <f t="shared" ref="C109:H109" si="54">C110+C111+C112+C113+C114+C115+C116+C117+C118+C119</f>
        <v>0</v>
      </c>
      <c r="D109" s="107">
        <f t="shared" si="54"/>
        <v>2391700</v>
      </c>
      <c r="E109" s="107">
        <f t="shared" si="54"/>
        <v>2048440</v>
      </c>
      <c r="F109" s="107">
        <f t="shared" si="54"/>
        <v>0</v>
      </c>
      <c r="G109" s="107">
        <f t="shared" si="54"/>
        <v>2048419.39</v>
      </c>
      <c r="H109" s="107">
        <f t="shared" si="54"/>
        <v>0</v>
      </c>
      <c r="I109" s="66"/>
    </row>
    <row r="110" spans="1:245">
      <c r="A110" s="71"/>
      <c r="B110" s="72" t="s">
        <v>326</v>
      </c>
      <c r="C110" s="73"/>
      <c r="D110" s="106">
        <v>1685940</v>
      </c>
      <c r="E110" s="106">
        <v>1488900</v>
      </c>
      <c r="F110" s="106"/>
      <c r="G110" s="95">
        <v>1488894.4</v>
      </c>
      <c r="H110" s="95">
        <v>0</v>
      </c>
      <c r="I110" s="66"/>
    </row>
    <row r="111" spans="1:245" ht="30">
      <c r="A111" s="71"/>
      <c r="B111" s="75" t="s">
        <v>336</v>
      </c>
      <c r="C111" s="73"/>
      <c r="D111" s="106"/>
      <c r="E111" s="106"/>
      <c r="F111" s="106"/>
      <c r="G111" s="95"/>
      <c r="H111" s="95"/>
      <c r="I111" s="66"/>
    </row>
    <row r="112" spans="1:245" ht="16.5" customHeight="1">
      <c r="A112" s="71"/>
      <c r="B112" s="91" t="s">
        <v>337</v>
      </c>
      <c r="C112" s="73"/>
      <c r="D112" s="106">
        <v>705760</v>
      </c>
      <c r="E112" s="106">
        <v>559540</v>
      </c>
      <c r="F112" s="106"/>
      <c r="G112" s="95">
        <v>559524.99</v>
      </c>
      <c r="H112" s="95">
        <v>0</v>
      </c>
      <c r="I112" s="66"/>
    </row>
    <row r="113" spans="1:245" ht="30">
      <c r="A113" s="71"/>
      <c r="B113" s="91" t="s">
        <v>338</v>
      </c>
      <c r="C113" s="73"/>
      <c r="D113" s="106"/>
      <c r="E113" s="106"/>
      <c r="F113" s="106"/>
      <c r="G113" s="95"/>
      <c r="H113" s="95"/>
      <c r="I113" s="66"/>
    </row>
    <row r="114" spans="1:245" ht="16.5" customHeight="1">
      <c r="A114" s="71"/>
      <c r="B114" s="91" t="s">
        <v>339</v>
      </c>
      <c r="C114" s="73"/>
      <c r="D114" s="106"/>
      <c r="E114" s="106"/>
      <c r="F114" s="106"/>
      <c r="G114" s="95"/>
      <c r="H114" s="95"/>
      <c r="I114" s="66"/>
    </row>
    <row r="115" spans="1:245" ht="16.5" customHeight="1">
      <c r="A115" s="71"/>
      <c r="B115" s="72" t="s">
        <v>323</v>
      </c>
      <c r="C115" s="73"/>
      <c r="D115" s="106"/>
      <c r="E115" s="106"/>
      <c r="F115" s="106"/>
      <c r="G115" s="95"/>
      <c r="H115" s="95"/>
      <c r="I115" s="66"/>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c r="EO115" s="67"/>
      <c r="EP115" s="67"/>
      <c r="EQ115" s="67"/>
      <c r="ER115" s="67"/>
      <c r="ES115" s="67"/>
      <c r="ET115" s="67"/>
      <c r="EU115" s="67"/>
      <c r="EV115" s="67"/>
      <c r="EW115" s="67"/>
      <c r="EX115" s="67"/>
      <c r="EY115" s="67"/>
      <c r="EZ115" s="67"/>
      <c r="FA115" s="67"/>
      <c r="FB115" s="67"/>
      <c r="FC115" s="67"/>
      <c r="FD115" s="67"/>
      <c r="FE115" s="67"/>
      <c r="FF115" s="67"/>
      <c r="FG115" s="67"/>
      <c r="FH115" s="67"/>
      <c r="FI115" s="67"/>
      <c r="FJ115" s="67"/>
      <c r="FK115" s="67"/>
      <c r="FL115" s="67"/>
      <c r="FM115" s="67"/>
      <c r="FN115" s="67"/>
      <c r="FO115" s="67"/>
      <c r="FP115" s="67"/>
      <c r="FQ115" s="67"/>
      <c r="FR115" s="67"/>
      <c r="FS115" s="67"/>
      <c r="FT115" s="67"/>
      <c r="FU115" s="67"/>
      <c r="FV115" s="67"/>
      <c r="FW115" s="67"/>
      <c r="FX115" s="67"/>
      <c r="FY115" s="67"/>
      <c r="FZ115" s="67"/>
      <c r="GA115" s="67"/>
      <c r="GB115" s="67"/>
      <c r="GC115" s="67"/>
      <c r="GD115" s="67"/>
      <c r="GE115" s="67"/>
      <c r="GF115" s="67"/>
      <c r="GG115" s="67"/>
      <c r="GH115" s="67"/>
      <c r="GI115" s="67"/>
      <c r="GJ115" s="67"/>
      <c r="GK115" s="67"/>
      <c r="GL115" s="67"/>
      <c r="GM115" s="67"/>
      <c r="GN115" s="67"/>
      <c r="GO115" s="67"/>
      <c r="GP115" s="67"/>
      <c r="GQ115" s="67"/>
      <c r="GR115" s="67"/>
      <c r="GS115" s="67"/>
      <c r="GT115" s="67"/>
      <c r="GU115" s="67"/>
      <c r="GV115" s="67"/>
      <c r="GW115" s="67"/>
      <c r="GX115" s="67"/>
      <c r="GY115" s="67"/>
      <c r="GZ115" s="67"/>
      <c r="HA115" s="67"/>
      <c r="HB115" s="67"/>
      <c r="HC115" s="67"/>
      <c r="HD115" s="67"/>
      <c r="HE115" s="67"/>
      <c r="HF115" s="67"/>
      <c r="HG115" s="67"/>
      <c r="HH115" s="67"/>
      <c r="HI115" s="67"/>
      <c r="HJ115" s="67"/>
      <c r="HK115" s="67"/>
      <c r="HL115" s="67"/>
      <c r="HM115" s="67"/>
      <c r="HN115" s="67"/>
      <c r="HO115" s="67"/>
      <c r="HP115" s="67"/>
      <c r="HQ115" s="67"/>
      <c r="HR115" s="67"/>
      <c r="HS115" s="67"/>
      <c r="HT115" s="67"/>
      <c r="HU115" s="67"/>
      <c r="HV115" s="67"/>
      <c r="HW115" s="67"/>
      <c r="HX115" s="67"/>
      <c r="HY115" s="67"/>
      <c r="HZ115" s="67"/>
      <c r="IA115" s="67"/>
      <c r="IB115" s="67"/>
      <c r="IC115" s="67"/>
      <c r="ID115" s="67"/>
      <c r="IE115" s="67"/>
      <c r="IF115" s="67"/>
      <c r="IG115" s="67"/>
      <c r="IH115" s="67"/>
      <c r="II115" s="67"/>
      <c r="IJ115" s="67"/>
      <c r="IK115" s="67"/>
    </row>
    <row r="116" spans="1:245" ht="16.5" customHeight="1">
      <c r="A116" s="71"/>
      <c r="B116" s="91" t="s">
        <v>340</v>
      </c>
      <c r="C116" s="73"/>
      <c r="D116" s="106"/>
      <c r="E116" s="106"/>
      <c r="F116" s="106"/>
      <c r="G116" s="113"/>
      <c r="H116" s="113"/>
      <c r="I116" s="66"/>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c r="EO116" s="67"/>
      <c r="EP116" s="67"/>
      <c r="EQ116" s="67"/>
      <c r="ER116" s="67"/>
      <c r="ES116" s="67"/>
      <c r="ET116" s="67"/>
      <c r="EU116" s="67"/>
      <c r="EV116" s="67"/>
      <c r="EW116" s="67"/>
      <c r="EX116" s="67"/>
      <c r="EY116" s="67"/>
      <c r="EZ116" s="67"/>
      <c r="FA116" s="67"/>
      <c r="FB116" s="67"/>
      <c r="FC116" s="67"/>
      <c r="FD116" s="67"/>
      <c r="FE116" s="67"/>
      <c r="FF116" s="67"/>
      <c r="FG116" s="67"/>
      <c r="FH116" s="67"/>
      <c r="FI116" s="67"/>
      <c r="FJ116" s="67"/>
      <c r="FK116" s="67"/>
      <c r="FL116" s="67"/>
      <c r="FM116" s="67"/>
      <c r="FN116" s="67"/>
      <c r="FO116" s="67"/>
      <c r="FP116" s="67"/>
      <c r="FQ116" s="67"/>
      <c r="FR116" s="67"/>
      <c r="FS116" s="67"/>
      <c r="FT116" s="67"/>
      <c r="FU116" s="67"/>
      <c r="FV116" s="67"/>
      <c r="FW116" s="67"/>
      <c r="FX116" s="67"/>
      <c r="FY116" s="67"/>
      <c r="FZ116" s="67"/>
      <c r="GA116" s="67"/>
      <c r="GB116" s="67"/>
      <c r="GC116" s="67"/>
      <c r="GD116" s="67"/>
      <c r="GE116" s="67"/>
      <c r="GF116" s="67"/>
      <c r="GG116" s="67"/>
      <c r="GH116" s="67"/>
      <c r="GI116" s="67"/>
      <c r="GJ116" s="67"/>
      <c r="GK116" s="67"/>
      <c r="GL116" s="67"/>
      <c r="GM116" s="67"/>
      <c r="GN116" s="67"/>
      <c r="GO116" s="67"/>
      <c r="GP116" s="67"/>
      <c r="GQ116" s="67"/>
      <c r="GR116" s="67"/>
      <c r="GS116" s="67"/>
      <c r="GT116" s="67"/>
      <c r="GU116" s="67"/>
      <c r="GV116" s="67"/>
      <c r="GW116" s="67"/>
      <c r="GX116" s="67"/>
      <c r="GY116" s="67"/>
      <c r="GZ116" s="67"/>
      <c r="HA116" s="67"/>
      <c r="HB116" s="67"/>
      <c r="HC116" s="67"/>
      <c r="HD116" s="67"/>
      <c r="HE116" s="67"/>
      <c r="HF116" s="67"/>
      <c r="HG116" s="67"/>
      <c r="HH116" s="67"/>
      <c r="HI116" s="67"/>
      <c r="HJ116" s="67"/>
      <c r="HK116" s="67"/>
      <c r="HL116" s="67"/>
      <c r="HM116" s="67"/>
      <c r="HN116" s="67"/>
      <c r="HO116" s="67"/>
      <c r="HP116" s="67"/>
      <c r="HQ116" s="67"/>
      <c r="HR116" s="67"/>
      <c r="HS116" s="67"/>
      <c r="HT116" s="67"/>
      <c r="HU116" s="67"/>
      <c r="HV116" s="67"/>
      <c r="HW116" s="67"/>
      <c r="HX116" s="67"/>
      <c r="HY116" s="67"/>
      <c r="HZ116" s="67"/>
      <c r="IA116" s="67"/>
      <c r="IB116" s="67"/>
      <c r="IC116" s="67"/>
      <c r="ID116" s="67"/>
      <c r="IE116" s="67"/>
      <c r="IF116" s="67"/>
      <c r="IG116" s="67"/>
      <c r="IH116" s="67"/>
      <c r="II116" s="67"/>
      <c r="IJ116" s="67"/>
      <c r="IK116" s="67"/>
    </row>
    <row r="117" spans="1:245">
      <c r="A117" s="71"/>
      <c r="B117" s="122" t="s">
        <v>341</v>
      </c>
      <c r="C117" s="73"/>
      <c r="D117" s="106"/>
      <c r="E117" s="106"/>
      <c r="F117" s="106"/>
      <c r="G117" s="113"/>
      <c r="H117" s="113"/>
      <c r="I117" s="66"/>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c r="EO117" s="67"/>
      <c r="EP117" s="67"/>
      <c r="EQ117" s="67"/>
      <c r="ER117" s="67"/>
      <c r="ES117" s="67"/>
      <c r="ET117" s="67"/>
      <c r="EU117" s="67"/>
      <c r="EV117" s="67"/>
      <c r="EW117" s="67"/>
      <c r="EX117" s="67"/>
      <c r="EY117" s="67"/>
      <c r="EZ117" s="67"/>
      <c r="FA117" s="67"/>
      <c r="FB117" s="67"/>
      <c r="FC117" s="67"/>
      <c r="FD117" s="67"/>
      <c r="FE117" s="67"/>
      <c r="FF117" s="67"/>
      <c r="FG117" s="67"/>
      <c r="FH117" s="67"/>
      <c r="FI117" s="67"/>
      <c r="FJ117" s="67"/>
      <c r="FK117" s="67"/>
      <c r="FL117" s="67"/>
      <c r="FM117" s="67"/>
      <c r="FN117" s="67"/>
      <c r="FO117" s="67"/>
      <c r="FP117" s="67"/>
      <c r="FQ117" s="67"/>
      <c r="FR117" s="67"/>
      <c r="FS117" s="67"/>
      <c r="FT117" s="67"/>
      <c r="FU117" s="67"/>
      <c r="FV117" s="67"/>
      <c r="FW117" s="67"/>
      <c r="FX117" s="67"/>
      <c r="FY117" s="67"/>
      <c r="FZ117" s="67"/>
      <c r="GA117" s="67"/>
      <c r="GB117" s="67"/>
      <c r="GC117" s="67"/>
      <c r="GD117" s="67"/>
      <c r="GE117" s="67"/>
      <c r="GF117" s="67"/>
      <c r="GG117" s="67"/>
      <c r="GH117" s="67"/>
      <c r="GI117" s="67"/>
      <c r="GJ117" s="67"/>
      <c r="GK117" s="67"/>
      <c r="GL117" s="67"/>
      <c r="GM117" s="67"/>
      <c r="GN117" s="67"/>
      <c r="GO117" s="67"/>
      <c r="GP117" s="67"/>
      <c r="GQ117" s="67"/>
      <c r="GR117" s="67"/>
      <c r="GS117" s="67"/>
      <c r="GT117" s="67"/>
      <c r="GU117" s="67"/>
      <c r="GV117" s="67"/>
      <c r="GW117" s="67"/>
      <c r="GX117" s="67"/>
      <c r="GY117" s="67"/>
      <c r="GZ117" s="67"/>
      <c r="HA117" s="67"/>
      <c r="HB117" s="67"/>
      <c r="HC117" s="67"/>
      <c r="HD117" s="67"/>
      <c r="HE117" s="67"/>
      <c r="HF117" s="67"/>
      <c r="HG117" s="67"/>
      <c r="HH117" s="67"/>
      <c r="HI117" s="67"/>
      <c r="HJ117" s="67"/>
      <c r="HK117" s="67"/>
      <c r="HL117" s="67"/>
      <c r="HM117" s="67"/>
      <c r="HN117" s="67"/>
      <c r="HO117" s="67"/>
      <c r="HP117" s="67"/>
      <c r="HQ117" s="67"/>
      <c r="HR117" s="67"/>
      <c r="HS117" s="67"/>
      <c r="HT117" s="67"/>
      <c r="HU117" s="67"/>
      <c r="HV117" s="67"/>
      <c r="HW117" s="67"/>
      <c r="HX117" s="67"/>
      <c r="HY117" s="67"/>
      <c r="HZ117" s="67"/>
      <c r="IA117" s="67"/>
      <c r="IB117" s="67"/>
      <c r="IC117" s="67"/>
      <c r="ID117" s="67"/>
      <c r="IE117" s="67"/>
      <c r="IF117" s="67"/>
      <c r="IG117" s="67"/>
      <c r="IH117" s="67"/>
      <c r="II117" s="67"/>
      <c r="IJ117" s="67"/>
      <c r="IK117" s="67"/>
    </row>
    <row r="118" spans="1:245" s="67" customFormat="1" ht="30">
      <c r="A118" s="71"/>
      <c r="B118" s="122" t="s">
        <v>342</v>
      </c>
      <c r="C118" s="73"/>
      <c r="D118" s="106"/>
      <c r="E118" s="106"/>
      <c r="F118" s="106"/>
      <c r="G118" s="113"/>
      <c r="H118" s="113"/>
      <c r="I118" s="66"/>
    </row>
    <row r="119" spans="1:245" s="67" customFormat="1" ht="30">
      <c r="A119" s="71"/>
      <c r="B119" s="123" t="s">
        <v>343</v>
      </c>
      <c r="C119" s="73">
        <f t="shared" ref="C119:H119" si="55">C120+C121+C122+C123</f>
        <v>0</v>
      </c>
      <c r="D119" s="107">
        <f t="shared" si="55"/>
        <v>0</v>
      </c>
      <c r="E119" s="107">
        <f t="shared" si="55"/>
        <v>0</v>
      </c>
      <c r="F119" s="107">
        <f t="shared" si="55"/>
        <v>0</v>
      </c>
      <c r="G119" s="107">
        <f t="shared" si="55"/>
        <v>0</v>
      </c>
      <c r="H119" s="107">
        <f t="shared" si="55"/>
        <v>0</v>
      </c>
      <c r="I119" s="73"/>
    </row>
    <row r="120" spans="1:245" s="67" customFormat="1">
      <c r="A120" s="71"/>
      <c r="B120" s="124" t="s">
        <v>344</v>
      </c>
      <c r="C120" s="73"/>
      <c r="D120" s="106"/>
      <c r="E120" s="106"/>
      <c r="F120" s="106"/>
      <c r="G120" s="113"/>
      <c r="H120" s="113"/>
      <c r="I120" s="66"/>
    </row>
    <row r="121" spans="1:245" s="67" customFormat="1" ht="30">
      <c r="A121" s="71"/>
      <c r="B121" s="124" t="s">
        <v>345</v>
      </c>
      <c r="C121" s="73"/>
      <c r="D121" s="106"/>
      <c r="E121" s="106"/>
      <c r="F121" s="106"/>
      <c r="G121" s="113"/>
      <c r="H121" s="113"/>
      <c r="I121" s="66"/>
    </row>
    <row r="122" spans="1:245" s="67" customFormat="1" ht="30">
      <c r="A122" s="71"/>
      <c r="B122" s="124" t="s">
        <v>346</v>
      </c>
      <c r="C122" s="73"/>
      <c r="D122" s="106"/>
      <c r="E122" s="106"/>
      <c r="F122" s="106"/>
      <c r="G122" s="113"/>
      <c r="H122" s="113"/>
      <c r="I122" s="66"/>
    </row>
    <row r="123" spans="1:245" s="67" customFormat="1" ht="30">
      <c r="A123" s="71"/>
      <c r="B123" s="124" t="s">
        <v>347</v>
      </c>
      <c r="C123" s="73"/>
      <c r="D123" s="106"/>
      <c r="E123" s="106"/>
      <c r="F123" s="106"/>
      <c r="G123" s="113"/>
      <c r="H123" s="113"/>
      <c r="I123" s="66"/>
    </row>
    <row r="124" spans="1:245" s="67" customFormat="1">
      <c r="A124" s="71"/>
      <c r="B124" s="75" t="s">
        <v>310</v>
      </c>
      <c r="C124" s="73"/>
      <c r="D124" s="106"/>
      <c r="E124" s="106"/>
      <c r="F124" s="106"/>
      <c r="G124" s="113"/>
      <c r="H124" s="113"/>
      <c r="I124" s="66"/>
    </row>
    <row r="125" spans="1:245" s="67" customFormat="1">
      <c r="A125" s="71" t="s">
        <v>348</v>
      </c>
      <c r="B125" s="75" t="s">
        <v>349</v>
      </c>
      <c r="C125" s="65"/>
      <c r="D125" s="106">
        <v>14648070</v>
      </c>
      <c r="E125" s="106">
        <v>14582670</v>
      </c>
      <c r="F125" s="106"/>
      <c r="G125" s="95">
        <v>14547075.74</v>
      </c>
      <c r="H125" s="95">
        <v>1416605.74</v>
      </c>
      <c r="I125" s="66"/>
    </row>
    <row r="126" spans="1:245" s="67" customFormat="1" ht="16.5" customHeight="1">
      <c r="A126" s="71"/>
      <c r="B126" s="75" t="s">
        <v>310</v>
      </c>
      <c r="C126" s="65"/>
      <c r="D126" s="106"/>
      <c r="E126" s="106"/>
      <c r="F126" s="106"/>
      <c r="G126" s="95"/>
      <c r="H126" s="95"/>
      <c r="I126" s="66"/>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c r="CR126" s="51"/>
      <c r="CS126" s="51"/>
      <c r="CT126" s="51"/>
      <c r="CU126" s="51"/>
      <c r="CV126" s="51"/>
      <c r="CW126" s="51"/>
      <c r="CX126" s="51"/>
      <c r="CY126" s="51"/>
      <c r="CZ126" s="51"/>
      <c r="DA126" s="51"/>
      <c r="DB126" s="51"/>
      <c r="DC126" s="51"/>
      <c r="DD126" s="51"/>
      <c r="DE126" s="51"/>
      <c r="DF126" s="51"/>
      <c r="DG126" s="51"/>
      <c r="DH126" s="51"/>
      <c r="DI126" s="51"/>
      <c r="DJ126" s="51"/>
      <c r="DK126" s="51"/>
      <c r="DL126" s="51"/>
      <c r="DM126" s="51"/>
      <c r="DN126" s="51"/>
      <c r="DO126" s="51"/>
      <c r="DP126" s="51"/>
      <c r="DQ126" s="51"/>
      <c r="DR126" s="51"/>
      <c r="DS126" s="51"/>
      <c r="DT126" s="51"/>
      <c r="DU126" s="51"/>
      <c r="DV126" s="51"/>
      <c r="DW126" s="51"/>
      <c r="DX126" s="51"/>
      <c r="DY126" s="51"/>
      <c r="DZ126" s="51"/>
      <c r="EA126" s="51"/>
      <c r="EB126" s="51"/>
      <c r="EC126" s="51"/>
      <c r="ED126" s="51"/>
      <c r="EE126" s="51"/>
      <c r="EF126" s="51"/>
      <c r="EG126" s="51"/>
      <c r="EH126" s="51"/>
      <c r="EI126" s="51"/>
      <c r="EJ126" s="51"/>
      <c r="EK126" s="51"/>
      <c r="EL126" s="51"/>
      <c r="EM126" s="51"/>
      <c r="EN126" s="51"/>
      <c r="EO126" s="51"/>
      <c r="EP126" s="51"/>
      <c r="EQ126" s="51"/>
      <c r="ER126" s="51"/>
      <c r="ES126" s="51"/>
      <c r="ET126" s="51"/>
      <c r="EU126" s="51"/>
      <c r="EV126" s="51"/>
      <c r="EW126" s="51"/>
      <c r="EX126" s="51"/>
      <c r="EY126" s="51"/>
      <c r="EZ126" s="51"/>
      <c r="FA126" s="51"/>
      <c r="FB126" s="51"/>
      <c r="FC126" s="51"/>
      <c r="FD126" s="51"/>
      <c r="FE126" s="51"/>
      <c r="FF126" s="51"/>
      <c r="FG126" s="51"/>
      <c r="FH126" s="51"/>
      <c r="FI126" s="51"/>
      <c r="FJ126" s="51"/>
      <c r="FK126" s="51"/>
      <c r="FL126" s="51"/>
      <c r="FM126" s="51"/>
      <c r="FN126" s="51"/>
      <c r="FO126" s="51"/>
      <c r="FP126" s="51"/>
      <c r="FQ126" s="51"/>
      <c r="FR126" s="51"/>
      <c r="FS126" s="51"/>
      <c r="FT126" s="51"/>
      <c r="FU126" s="51"/>
      <c r="FV126" s="51"/>
      <c r="FW126" s="51"/>
      <c r="FX126" s="51"/>
      <c r="FY126" s="51"/>
      <c r="FZ126" s="51"/>
      <c r="GA126" s="51"/>
      <c r="GB126" s="51"/>
      <c r="GC126" s="51"/>
      <c r="GD126" s="51"/>
      <c r="GE126" s="51"/>
      <c r="GF126" s="51"/>
      <c r="GG126" s="51"/>
      <c r="GH126" s="51"/>
      <c r="GI126" s="51"/>
      <c r="GJ126" s="51"/>
      <c r="GK126" s="51"/>
      <c r="GL126" s="51"/>
      <c r="GM126" s="51"/>
      <c r="GN126" s="51"/>
      <c r="GO126" s="51"/>
      <c r="GP126" s="51"/>
      <c r="GQ126" s="51"/>
      <c r="GR126" s="51"/>
      <c r="GS126" s="51"/>
      <c r="GT126" s="51"/>
      <c r="GU126" s="51"/>
      <c r="GV126" s="51"/>
      <c r="GW126" s="51"/>
      <c r="GX126" s="51"/>
      <c r="GY126" s="51"/>
      <c r="GZ126" s="51"/>
      <c r="HA126" s="51"/>
      <c r="HB126" s="51"/>
      <c r="HC126" s="51"/>
      <c r="HD126" s="51"/>
      <c r="HE126" s="51"/>
      <c r="HF126" s="51"/>
      <c r="HG126" s="51"/>
      <c r="HH126" s="51"/>
      <c r="HI126" s="51"/>
      <c r="HJ126" s="51"/>
      <c r="HK126" s="51"/>
      <c r="HL126" s="51"/>
      <c r="HM126" s="51"/>
      <c r="HN126" s="51"/>
      <c r="HO126" s="51"/>
      <c r="HP126" s="51"/>
      <c r="HQ126" s="51"/>
      <c r="HR126" s="51"/>
      <c r="HS126" s="51"/>
      <c r="HT126" s="51"/>
      <c r="HU126" s="51"/>
      <c r="HV126" s="51"/>
      <c r="HW126" s="51"/>
      <c r="HX126" s="51"/>
      <c r="HY126" s="51"/>
      <c r="HZ126" s="51"/>
      <c r="IA126" s="51"/>
      <c r="IB126" s="51"/>
      <c r="IC126" s="51"/>
      <c r="ID126" s="51"/>
      <c r="IE126" s="51"/>
      <c r="IF126" s="51"/>
      <c r="IG126" s="51"/>
      <c r="IH126" s="51"/>
      <c r="II126" s="51"/>
      <c r="IJ126" s="51"/>
      <c r="IK126" s="51"/>
    </row>
    <row r="127" spans="1:245" s="67" customFormat="1" ht="16.5" customHeight="1">
      <c r="A127" s="71" t="s">
        <v>350</v>
      </c>
      <c r="B127" s="75" t="s">
        <v>351</v>
      </c>
      <c r="C127" s="73"/>
      <c r="D127" s="106">
        <v>5739000</v>
      </c>
      <c r="E127" s="106">
        <v>5614000</v>
      </c>
      <c r="F127" s="106"/>
      <c r="G127" s="110">
        <v>5614000</v>
      </c>
      <c r="H127" s="110">
        <v>1032876.32</v>
      </c>
      <c r="I127" s="66"/>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1"/>
      <c r="DH127" s="51"/>
      <c r="DI127" s="51"/>
      <c r="DJ127" s="51"/>
      <c r="DK127" s="51"/>
      <c r="DL127" s="51"/>
      <c r="DM127" s="51"/>
      <c r="DN127" s="51"/>
      <c r="DO127" s="51"/>
      <c r="DP127" s="51"/>
      <c r="DQ127" s="51"/>
      <c r="DR127" s="51"/>
      <c r="DS127" s="51"/>
      <c r="DT127" s="51"/>
      <c r="DU127" s="51"/>
      <c r="DV127" s="51"/>
      <c r="DW127" s="51"/>
      <c r="DX127" s="51"/>
      <c r="DY127" s="51"/>
      <c r="DZ127" s="51"/>
      <c r="EA127" s="51"/>
      <c r="EB127" s="51"/>
      <c r="EC127" s="51"/>
      <c r="ED127" s="51"/>
      <c r="EE127" s="51"/>
      <c r="EF127" s="51"/>
      <c r="EG127" s="51"/>
      <c r="EH127" s="51"/>
      <c r="EI127" s="51"/>
      <c r="EJ127" s="51"/>
      <c r="EK127" s="51"/>
      <c r="EL127" s="51"/>
      <c r="EM127" s="51"/>
      <c r="EN127" s="51"/>
      <c r="EO127" s="51"/>
      <c r="EP127" s="51"/>
      <c r="EQ127" s="51"/>
      <c r="ER127" s="51"/>
      <c r="ES127" s="51"/>
      <c r="ET127" s="51"/>
      <c r="EU127" s="51"/>
      <c r="EV127" s="51"/>
      <c r="EW127" s="51"/>
      <c r="EX127" s="51"/>
      <c r="EY127" s="51"/>
      <c r="EZ127" s="51"/>
      <c r="FA127" s="51"/>
      <c r="FB127" s="51"/>
      <c r="FC127" s="51"/>
      <c r="FD127" s="51"/>
      <c r="FE127" s="51"/>
      <c r="FF127" s="51"/>
      <c r="FG127" s="51"/>
      <c r="FH127" s="51"/>
      <c r="FI127" s="51"/>
      <c r="FJ127" s="51"/>
      <c r="FK127" s="51"/>
      <c r="FL127" s="51"/>
      <c r="FM127" s="51"/>
      <c r="FN127" s="51"/>
      <c r="FO127" s="51"/>
      <c r="FP127" s="51"/>
      <c r="FQ127" s="51"/>
      <c r="FR127" s="51"/>
      <c r="FS127" s="51"/>
      <c r="FT127" s="51"/>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1"/>
      <c r="GR127" s="51"/>
      <c r="GS127" s="51"/>
      <c r="GT127" s="51"/>
      <c r="GU127" s="51"/>
      <c r="GV127" s="51"/>
      <c r="GW127" s="51"/>
      <c r="GX127" s="51"/>
      <c r="GY127" s="51"/>
      <c r="GZ127" s="51"/>
      <c r="HA127" s="51"/>
      <c r="HB127" s="51"/>
      <c r="HC127" s="51"/>
      <c r="HD127" s="51"/>
      <c r="HE127" s="51"/>
      <c r="HF127" s="51"/>
      <c r="HG127" s="51"/>
      <c r="HH127" s="51"/>
      <c r="HI127" s="51"/>
      <c r="HJ127" s="51"/>
      <c r="HK127" s="51"/>
      <c r="HL127" s="51"/>
      <c r="HM127" s="51"/>
      <c r="HN127" s="51"/>
      <c r="HO127" s="51"/>
      <c r="HP127" s="51"/>
      <c r="HQ127" s="51"/>
      <c r="HR127" s="51"/>
      <c r="HS127" s="51"/>
      <c r="HT127" s="51"/>
      <c r="HU127" s="51"/>
      <c r="HV127" s="51"/>
      <c r="HW127" s="51"/>
      <c r="HX127" s="51"/>
      <c r="HY127" s="51"/>
      <c r="HZ127" s="51"/>
      <c r="IA127" s="51"/>
      <c r="IB127" s="51"/>
      <c r="IC127" s="51"/>
      <c r="ID127" s="51"/>
      <c r="IE127" s="51"/>
      <c r="IF127" s="51"/>
      <c r="IG127" s="51"/>
      <c r="IH127" s="51"/>
      <c r="II127" s="51"/>
      <c r="IJ127" s="51"/>
      <c r="IK127" s="51"/>
    </row>
    <row r="128" spans="1:245" s="67" customFormat="1" ht="16.5" customHeight="1">
      <c r="A128" s="71"/>
      <c r="B128" s="75" t="s">
        <v>310</v>
      </c>
      <c r="C128" s="73"/>
      <c r="D128" s="106"/>
      <c r="E128" s="106"/>
      <c r="F128" s="106"/>
      <c r="G128" s="110"/>
      <c r="H128" s="110"/>
      <c r="I128" s="66"/>
      <c r="J128" s="51"/>
    </row>
    <row r="129" spans="1:245" ht="16.5" customHeight="1">
      <c r="A129" s="63" t="s">
        <v>352</v>
      </c>
      <c r="B129" s="68" t="s">
        <v>353</v>
      </c>
      <c r="C129" s="69">
        <f t="shared" ref="C129:H129" si="56">+C130+C134+C136+C140+C146</f>
        <v>0</v>
      </c>
      <c r="D129" s="105">
        <f t="shared" si="56"/>
        <v>71628720</v>
      </c>
      <c r="E129" s="105">
        <f t="shared" si="56"/>
        <v>70874630</v>
      </c>
      <c r="F129" s="105">
        <f t="shared" si="56"/>
        <v>0</v>
      </c>
      <c r="G129" s="105">
        <f t="shared" si="56"/>
        <v>70868165.49000001</v>
      </c>
      <c r="H129" s="105">
        <f t="shared" si="56"/>
        <v>6765418.7300000004</v>
      </c>
      <c r="I129" s="66"/>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c r="CR129" s="67"/>
      <c r="CS129" s="67"/>
      <c r="CT129" s="67"/>
      <c r="CU129" s="67"/>
      <c r="CV129" s="67"/>
      <c r="CW129" s="67"/>
      <c r="CX129" s="67"/>
      <c r="CY129" s="67"/>
      <c r="CZ129" s="67"/>
      <c r="DA129" s="67"/>
      <c r="DB129" s="67"/>
      <c r="DC129" s="67"/>
      <c r="DD129" s="67"/>
      <c r="DE129" s="67"/>
      <c r="DF129" s="67"/>
      <c r="DG129" s="67"/>
      <c r="DH129" s="67"/>
      <c r="DI129" s="67"/>
      <c r="DJ129" s="67"/>
      <c r="DK129" s="67"/>
      <c r="DL129" s="67"/>
      <c r="DM129" s="67"/>
      <c r="DN129" s="67"/>
      <c r="DO129" s="67"/>
      <c r="DP129" s="67"/>
      <c r="DQ129" s="67"/>
      <c r="DR129" s="67"/>
      <c r="DS129" s="67"/>
      <c r="DT129" s="67"/>
      <c r="DU129" s="67"/>
      <c r="DV129" s="67"/>
      <c r="DW129" s="67"/>
      <c r="DX129" s="67"/>
      <c r="DY129" s="67"/>
      <c r="DZ129" s="67"/>
      <c r="EA129" s="67"/>
      <c r="EB129" s="67"/>
      <c r="EC129" s="67"/>
      <c r="ED129" s="67"/>
      <c r="EE129" s="67"/>
      <c r="EF129" s="67"/>
      <c r="EG129" s="67"/>
      <c r="EH129" s="67"/>
      <c r="EI129" s="67"/>
      <c r="EJ129" s="67"/>
      <c r="EK129" s="67"/>
      <c r="EL129" s="67"/>
      <c r="EM129" s="67"/>
      <c r="EN129" s="67"/>
      <c r="EO129" s="67"/>
      <c r="EP129" s="67"/>
      <c r="EQ129" s="67"/>
      <c r="ER129" s="67"/>
      <c r="ES129" s="67"/>
      <c r="ET129" s="67"/>
      <c r="EU129" s="67"/>
      <c r="EV129" s="67"/>
      <c r="EW129" s="67"/>
      <c r="EX129" s="67"/>
      <c r="EY129" s="67"/>
      <c r="EZ129" s="67"/>
      <c r="FA129" s="67"/>
      <c r="FB129" s="67"/>
      <c r="FC129" s="67"/>
      <c r="FD129" s="67"/>
      <c r="FE129" s="67"/>
      <c r="FF129" s="67"/>
      <c r="FG129" s="67"/>
      <c r="FH129" s="67"/>
      <c r="FI129" s="67"/>
      <c r="FJ129" s="67"/>
      <c r="FK129" s="67"/>
      <c r="FL129" s="67"/>
      <c r="FM129" s="67"/>
      <c r="FN129" s="67"/>
      <c r="FO129" s="67"/>
      <c r="FP129" s="67"/>
      <c r="FQ129" s="67"/>
      <c r="FR129" s="67"/>
      <c r="FS129" s="67"/>
      <c r="FT129" s="67"/>
      <c r="FU129" s="67"/>
      <c r="FV129" s="67"/>
      <c r="FW129" s="67"/>
      <c r="FX129" s="67"/>
      <c r="FY129" s="67"/>
      <c r="FZ129" s="67"/>
      <c r="GA129" s="67"/>
      <c r="GB129" s="67"/>
      <c r="GC129" s="67"/>
      <c r="GD129" s="67"/>
      <c r="GE129" s="67"/>
      <c r="GF129" s="67"/>
      <c r="GG129" s="67"/>
      <c r="GH129" s="67"/>
      <c r="GI129" s="67"/>
      <c r="GJ129" s="67"/>
      <c r="GK129" s="67"/>
      <c r="GL129" s="67"/>
      <c r="GM129" s="67"/>
      <c r="GN129" s="67"/>
      <c r="GO129" s="67"/>
      <c r="GP129" s="67"/>
      <c r="GQ129" s="67"/>
      <c r="GR129" s="67"/>
      <c r="GS129" s="67"/>
      <c r="GT129" s="67"/>
      <c r="GU129" s="67"/>
      <c r="GV129" s="67"/>
      <c r="GW129" s="67"/>
      <c r="GX129" s="67"/>
      <c r="GY129" s="67"/>
      <c r="GZ129" s="67"/>
      <c r="HA129" s="67"/>
      <c r="HB129" s="67"/>
      <c r="HC129" s="67"/>
      <c r="HD129" s="67"/>
      <c r="HE129" s="67"/>
      <c r="HF129" s="67"/>
      <c r="HG129" s="67"/>
      <c r="HH129" s="67"/>
      <c r="HI129" s="67"/>
      <c r="HJ129" s="67"/>
      <c r="HK129" s="67"/>
      <c r="HL129" s="67"/>
      <c r="HM129" s="67"/>
      <c r="HN129" s="67"/>
      <c r="HO129" s="67"/>
      <c r="HP129" s="67"/>
      <c r="HQ129" s="67"/>
      <c r="HR129" s="67"/>
      <c r="HS129" s="67"/>
      <c r="HT129" s="67"/>
      <c r="HU129" s="67"/>
      <c r="HV129" s="67"/>
      <c r="HW129" s="67"/>
      <c r="HX129" s="67"/>
      <c r="HY129" s="67"/>
      <c r="HZ129" s="67"/>
      <c r="IA129" s="67"/>
      <c r="IB129" s="67"/>
      <c r="IC129" s="67"/>
      <c r="ID129" s="67"/>
      <c r="IE129" s="67"/>
      <c r="IF129" s="67"/>
      <c r="IG129" s="67"/>
      <c r="IH129" s="67"/>
      <c r="II129" s="67"/>
      <c r="IJ129" s="67"/>
      <c r="IK129" s="67"/>
    </row>
    <row r="130" spans="1:245" ht="16.5" customHeight="1">
      <c r="A130" s="63" t="s">
        <v>354</v>
      </c>
      <c r="B130" s="68" t="s">
        <v>355</v>
      </c>
      <c r="C130" s="65">
        <f t="shared" ref="C130:H130" si="57">+C131+C132</f>
        <v>0</v>
      </c>
      <c r="D130" s="104">
        <f t="shared" si="57"/>
        <v>43818790</v>
      </c>
      <c r="E130" s="104">
        <f t="shared" si="57"/>
        <v>43358190</v>
      </c>
      <c r="F130" s="104">
        <f t="shared" si="57"/>
        <v>0</v>
      </c>
      <c r="G130" s="104">
        <f t="shared" si="57"/>
        <v>43351725.490000002</v>
      </c>
      <c r="H130" s="104">
        <f t="shared" si="57"/>
        <v>4039930.4000000004</v>
      </c>
      <c r="I130" s="66"/>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7"/>
      <c r="DW130" s="67"/>
      <c r="DX130" s="67"/>
      <c r="DY130" s="67"/>
      <c r="DZ130" s="67"/>
      <c r="EA130" s="67"/>
      <c r="EB130" s="67"/>
      <c r="EC130" s="67"/>
      <c r="ED130" s="67"/>
      <c r="EE130" s="67"/>
      <c r="EF130" s="67"/>
      <c r="EG130" s="67"/>
      <c r="EH130" s="67"/>
      <c r="EI130" s="67"/>
      <c r="EJ130" s="67"/>
      <c r="EK130" s="67"/>
      <c r="EL130" s="67"/>
      <c r="EM130" s="67"/>
      <c r="EN130" s="67"/>
      <c r="EO130" s="67"/>
      <c r="EP130" s="67"/>
      <c r="EQ130" s="67"/>
      <c r="ER130" s="67"/>
      <c r="ES130" s="67"/>
      <c r="ET130" s="67"/>
      <c r="EU130" s="67"/>
      <c r="EV130" s="67"/>
      <c r="EW130" s="67"/>
      <c r="EX130" s="67"/>
      <c r="EY130" s="67"/>
      <c r="EZ130" s="67"/>
      <c r="FA130" s="67"/>
      <c r="FB130" s="67"/>
      <c r="FC130" s="67"/>
      <c r="FD130" s="67"/>
      <c r="FE130" s="67"/>
      <c r="FF130" s="67"/>
      <c r="FG130" s="67"/>
      <c r="FH130" s="67"/>
      <c r="FI130" s="67"/>
      <c r="FJ130" s="67"/>
      <c r="FK130" s="67"/>
      <c r="FL130" s="67"/>
      <c r="FM130" s="67"/>
      <c r="FN130" s="67"/>
      <c r="FO130" s="67"/>
      <c r="FP130" s="67"/>
      <c r="FQ130" s="67"/>
      <c r="FR130" s="67"/>
      <c r="FS130" s="67"/>
      <c r="FT130" s="67"/>
      <c r="FU130" s="67"/>
      <c r="FV130" s="67"/>
      <c r="FW130" s="67"/>
      <c r="FX130" s="67"/>
      <c r="FY130" s="67"/>
      <c r="FZ130" s="67"/>
      <c r="GA130" s="67"/>
      <c r="GB130" s="67"/>
      <c r="GC130" s="67"/>
      <c r="GD130" s="67"/>
      <c r="GE130" s="67"/>
      <c r="GF130" s="67"/>
      <c r="GG130" s="67"/>
      <c r="GH130" s="67"/>
      <c r="GI130" s="67"/>
      <c r="GJ130" s="67"/>
      <c r="GK130" s="67"/>
      <c r="GL130" s="67"/>
      <c r="GM130" s="67"/>
      <c r="GN130" s="67"/>
      <c r="GO130" s="67"/>
      <c r="GP130" s="67"/>
      <c r="GQ130" s="67"/>
      <c r="GR130" s="67"/>
      <c r="GS130" s="67"/>
      <c r="GT130" s="67"/>
      <c r="GU130" s="67"/>
      <c r="GV130" s="67"/>
      <c r="GW130" s="67"/>
      <c r="GX130" s="67"/>
      <c r="GY130" s="67"/>
      <c r="GZ130" s="67"/>
      <c r="HA130" s="67"/>
      <c r="HB130" s="67"/>
      <c r="HC130" s="67"/>
      <c r="HD130" s="67"/>
      <c r="HE130" s="67"/>
      <c r="HF130" s="67"/>
      <c r="HG130" s="67"/>
      <c r="HH130" s="67"/>
      <c r="HI130" s="67"/>
      <c r="HJ130" s="67"/>
      <c r="HK130" s="67"/>
      <c r="HL130" s="67"/>
      <c r="HM130" s="67"/>
      <c r="HN130" s="67"/>
      <c r="HO130" s="67"/>
      <c r="HP130" s="67"/>
      <c r="HQ130" s="67"/>
      <c r="HR130" s="67"/>
      <c r="HS130" s="67"/>
      <c r="HT130" s="67"/>
      <c r="HU130" s="67"/>
      <c r="HV130" s="67"/>
      <c r="HW130" s="67"/>
      <c r="HX130" s="67"/>
      <c r="HY130" s="67"/>
      <c r="HZ130" s="67"/>
      <c r="IA130" s="67"/>
      <c r="IB130" s="67"/>
      <c r="IC130" s="67"/>
      <c r="ID130" s="67"/>
      <c r="IE130" s="67"/>
      <c r="IF130" s="67"/>
      <c r="IG130" s="67"/>
      <c r="IH130" s="67"/>
      <c r="II130" s="67"/>
      <c r="IJ130" s="67"/>
      <c r="IK130" s="67"/>
    </row>
    <row r="131" spans="1:245" s="67" customFormat="1" ht="16.5" customHeight="1">
      <c r="A131" s="71"/>
      <c r="B131" s="92" t="s">
        <v>356</v>
      </c>
      <c r="C131" s="73"/>
      <c r="D131" s="106">
        <v>39219000</v>
      </c>
      <c r="E131" s="106">
        <v>39135020</v>
      </c>
      <c r="F131" s="106"/>
      <c r="G131" s="95">
        <v>39135006.289999999</v>
      </c>
      <c r="H131" s="95">
        <v>3450381.2</v>
      </c>
      <c r="I131" s="66"/>
    </row>
    <row r="132" spans="1:245" s="67" customFormat="1" ht="16.5" customHeight="1">
      <c r="A132" s="71"/>
      <c r="B132" s="92" t="s">
        <v>357</v>
      </c>
      <c r="C132" s="73"/>
      <c r="D132" s="106">
        <v>4599790</v>
      </c>
      <c r="E132" s="106">
        <v>4223170</v>
      </c>
      <c r="F132" s="106"/>
      <c r="G132" s="72">
        <v>4216719.2</v>
      </c>
      <c r="H132" s="72">
        <v>589549.19999999995</v>
      </c>
      <c r="I132" s="66"/>
    </row>
    <row r="133" spans="1:245" s="67" customFormat="1" ht="16.5" customHeight="1">
      <c r="A133" s="71"/>
      <c r="B133" s="75" t="s">
        <v>310</v>
      </c>
      <c r="C133" s="73"/>
      <c r="D133" s="106"/>
      <c r="E133" s="106"/>
      <c r="F133" s="106"/>
      <c r="G133" s="72">
        <v>-10388.540000000001</v>
      </c>
      <c r="H133" s="72">
        <v>0</v>
      </c>
      <c r="I133" s="66"/>
    </row>
    <row r="134" spans="1:245" s="67" customFormat="1" ht="16.5" customHeight="1">
      <c r="A134" s="71" t="s">
        <v>358</v>
      </c>
      <c r="B134" s="93" t="s">
        <v>359</v>
      </c>
      <c r="C134" s="73"/>
      <c r="D134" s="106">
        <v>18147000</v>
      </c>
      <c r="E134" s="106">
        <v>18013000</v>
      </c>
      <c r="F134" s="106"/>
      <c r="G134" s="107">
        <v>18013000</v>
      </c>
      <c r="H134" s="107">
        <v>1688299.42</v>
      </c>
      <c r="I134" s="66"/>
    </row>
    <row r="135" spans="1:245" s="67" customFormat="1" ht="16.5" customHeight="1">
      <c r="A135" s="71"/>
      <c r="B135" s="75" t="s">
        <v>310</v>
      </c>
      <c r="C135" s="73"/>
      <c r="D135" s="106"/>
      <c r="E135" s="106"/>
      <c r="F135" s="106"/>
      <c r="G135" s="72">
        <v>-53870.04</v>
      </c>
      <c r="H135" s="72">
        <v>-34208.35</v>
      </c>
      <c r="I135" s="66"/>
    </row>
    <row r="136" spans="1:245" s="67" customFormat="1" ht="16.5" customHeight="1">
      <c r="A136" s="63" t="s">
        <v>360</v>
      </c>
      <c r="B136" s="94" t="s">
        <v>361</v>
      </c>
      <c r="C136" s="73">
        <f t="shared" ref="C136:H136" si="58">+C137+C138</f>
        <v>0</v>
      </c>
      <c r="D136" s="107">
        <f t="shared" si="58"/>
        <v>653000</v>
      </c>
      <c r="E136" s="107">
        <f t="shared" si="58"/>
        <v>651000</v>
      </c>
      <c r="F136" s="107">
        <f t="shared" si="58"/>
        <v>0</v>
      </c>
      <c r="G136" s="107">
        <f t="shared" si="58"/>
        <v>651000</v>
      </c>
      <c r="H136" s="107">
        <f t="shared" si="58"/>
        <v>57550.6</v>
      </c>
      <c r="I136" s="66"/>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S136" s="51"/>
      <c r="CT136" s="51"/>
      <c r="CU136" s="51"/>
      <c r="CV136" s="51"/>
      <c r="CW136" s="51"/>
      <c r="CX136" s="51"/>
      <c r="CY136" s="51"/>
      <c r="CZ136" s="51"/>
      <c r="DA136" s="51"/>
      <c r="DB136" s="51"/>
      <c r="DC136" s="51"/>
      <c r="DD136" s="51"/>
      <c r="DE136" s="51"/>
      <c r="DF136" s="51"/>
      <c r="DG136" s="51"/>
      <c r="DH136" s="51"/>
      <c r="DI136" s="51"/>
      <c r="DJ136" s="51"/>
      <c r="DK136" s="51"/>
      <c r="DL136" s="51"/>
      <c r="DM136" s="51"/>
      <c r="DN136" s="51"/>
      <c r="DO136" s="51"/>
      <c r="DP136" s="51"/>
      <c r="DQ136" s="51"/>
      <c r="DR136" s="51"/>
      <c r="DS136" s="51"/>
      <c r="DT136" s="51"/>
      <c r="DU136" s="51"/>
      <c r="DV136" s="51"/>
      <c r="DW136" s="51"/>
      <c r="DX136" s="51"/>
      <c r="DY136" s="51"/>
      <c r="DZ136" s="51"/>
      <c r="EA136" s="51"/>
      <c r="EB136" s="51"/>
      <c r="EC136" s="51"/>
      <c r="ED136" s="51"/>
      <c r="EE136" s="51"/>
      <c r="EF136" s="51"/>
      <c r="EG136" s="51"/>
      <c r="EH136" s="51"/>
      <c r="EI136" s="51"/>
      <c r="EJ136" s="51"/>
      <c r="EK136" s="51"/>
      <c r="EL136" s="51"/>
      <c r="EM136" s="51"/>
      <c r="EN136" s="51"/>
      <c r="EO136" s="51"/>
      <c r="EP136" s="51"/>
      <c r="EQ136" s="51"/>
      <c r="ER136" s="51"/>
      <c r="ES136" s="51"/>
      <c r="ET136" s="51"/>
      <c r="EU136" s="51"/>
      <c r="EV136" s="51"/>
      <c r="EW136" s="51"/>
      <c r="EX136" s="51"/>
      <c r="EY136" s="51"/>
      <c r="EZ136" s="51"/>
      <c r="FA136" s="51"/>
      <c r="FB136" s="51"/>
      <c r="FC136" s="51"/>
      <c r="FD136" s="51"/>
      <c r="FE136" s="51"/>
      <c r="FF136" s="51"/>
      <c r="FG136" s="51"/>
      <c r="FH136" s="51"/>
      <c r="FI136" s="51"/>
      <c r="FJ136" s="51"/>
      <c r="FK136" s="51"/>
      <c r="FL136" s="51"/>
      <c r="FM136" s="51"/>
      <c r="FN136" s="51"/>
      <c r="FO136" s="51"/>
      <c r="FP136" s="51"/>
      <c r="FQ136" s="51"/>
      <c r="FR136" s="51"/>
      <c r="FS136" s="51"/>
      <c r="FT136" s="51"/>
      <c r="FU136" s="51"/>
      <c r="FV136" s="51"/>
      <c r="FW136" s="51"/>
      <c r="FX136" s="51"/>
      <c r="FY136" s="51"/>
      <c r="FZ136" s="51"/>
      <c r="GA136" s="51"/>
      <c r="GB136" s="51"/>
      <c r="GC136" s="51"/>
      <c r="GD136" s="51"/>
      <c r="GE136" s="51"/>
      <c r="GF136" s="51"/>
      <c r="GG136" s="51"/>
      <c r="GH136" s="51"/>
      <c r="GI136" s="51"/>
      <c r="GJ136" s="51"/>
      <c r="GK136" s="51"/>
      <c r="GL136" s="51"/>
      <c r="GM136" s="51"/>
      <c r="GN136" s="51"/>
      <c r="GO136" s="51"/>
      <c r="GP136" s="51"/>
      <c r="GQ136" s="51"/>
      <c r="GR136" s="51"/>
      <c r="GS136" s="51"/>
      <c r="GT136" s="51"/>
      <c r="GU136" s="51"/>
      <c r="GV136" s="51"/>
      <c r="GW136" s="51"/>
      <c r="GX136" s="51"/>
      <c r="GY136" s="51"/>
      <c r="GZ136" s="51"/>
      <c r="HA136" s="51"/>
      <c r="HB136" s="51"/>
      <c r="HC136" s="51"/>
      <c r="HD136" s="51"/>
      <c r="HE136" s="51"/>
      <c r="HF136" s="51"/>
      <c r="HG136" s="51"/>
      <c r="HH136" s="51"/>
      <c r="HI136" s="51"/>
      <c r="HJ136" s="51"/>
      <c r="HK136" s="51"/>
      <c r="HL136" s="51"/>
      <c r="HM136" s="51"/>
      <c r="HN136" s="51"/>
      <c r="HO136" s="51"/>
      <c r="HP136" s="51"/>
      <c r="HQ136" s="51"/>
      <c r="HR136" s="51"/>
      <c r="HS136" s="51"/>
      <c r="HT136" s="51"/>
      <c r="HU136" s="51"/>
      <c r="HV136" s="51"/>
      <c r="HW136" s="51"/>
      <c r="HX136" s="51"/>
      <c r="HY136" s="51"/>
      <c r="HZ136" s="51"/>
      <c r="IA136" s="51"/>
      <c r="IB136" s="51"/>
      <c r="IC136" s="51"/>
      <c r="ID136" s="51"/>
      <c r="IE136" s="51"/>
      <c r="IF136" s="51"/>
      <c r="IG136" s="51"/>
      <c r="IH136" s="51"/>
      <c r="II136" s="51"/>
      <c r="IJ136" s="51"/>
      <c r="IK136" s="51"/>
    </row>
    <row r="137" spans="1:245" s="67" customFormat="1" ht="16.5" customHeight="1">
      <c r="A137" s="71"/>
      <c r="B137" s="92" t="s">
        <v>356</v>
      </c>
      <c r="C137" s="73"/>
      <c r="D137" s="106">
        <v>653000</v>
      </c>
      <c r="E137" s="106">
        <v>651000</v>
      </c>
      <c r="F137" s="106"/>
      <c r="G137" s="95">
        <v>651000</v>
      </c>
      <c r="H137" s="95">
        <v>57550.6</v>
      </c>
      <c r="I137" s="66"/>
      <c r="J137" s="51"/>
      <c r="K137" s="95"/>
      <c r="L137" s="95"/>
      <c r="M137" s="95"/>
      <c r="N137" s="95"/>
      <c r="O137" s="95"/>
      <c r="P137" s="95"/>
      <c r="Q137" s="95"/>
      <c r="R137" s="95"/>
      <c r="S137" s="95"/>
      <c r="T137" s="95"/>
      <c r="U137" s="95"/>
      <c r="V137" s="95"/>
      <c r="W137" s="95"/>
      <c r="X137" s="95"/>
      <c r="Y137" s="95"/>
      <c r="Z137" s="95"/>
      <c r="AA137" s="95"/>
      <c r="AB137" s="95"/>
      <c r="AC137" s="95"/>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c r="CS137" s="51"/>
      <c r="CT137" s="51"/>
      <c r="CU137" s="51"/>
      <c r="CV137" s="51"/>
      <c r="CW137" s="51"/>
      <c r="CX137" s="51"/>
      <c r="CY137" s="51"/>
      <c r="CZ137" s="51"/>
      <c r="DA137" s="51"/>
      <c r="DB137" s="51"/>
      <c r="DC137" s="51"/>
      <c r="DD137" s="51"/>
      <c r="DE137" s="51"/>
      <c r="DF137" s="51"/>
      <c r="DG137" s="51"/>
      <c r="DH137" s="51"/>
      <c r="DI137" s="51"/>
      <c r="DJ137" s="51"/>
      <c r="DK137" s="51"/>
      <c r="DL137" s="51"/>
      <c r="DM137" s="51"/>
      <c r="DN137" s="51"/>
      <c r="DO137" s="51"/>
      <c r="DP137" s="51"/>
      <c r="DQ137" s="51"/>
      <c r="DR137" s="51"/>
      <c r="DS137" s="51"/>
      <c r="DT137" s="51"/>
      <c r="DU137" s="51"/>
      <c r="DV137" s="51"/>
      <c r="DW137" s="51"/>
      <c r="DX137" s="51"/>
      <c r="DY137" s="51"/>
      <c r="DZ137" s="51"/>
      <c r="EA137" s="51"/>
      <c r="EB137" s="51"/>
      <c r="EC137" s="51"/>
      <c r="ED137" s="51"/>
      <c r="EE137" s="51"/>
      <c r="EF137" s="51"/>
      <c r="EG137" s="51"/>
      <c r="EH137" s="51"/>
      <c r="EI137" s="51"/>
      <c r="EJ137" s="51"/>
      <c r="EK137" s="51"/>
      <c r="EL137" s="51"/>
      <c r="EM137" s="51"/>
      <c r="EN137" s="51"/>
      <c r="EO137" s="51"/>
      <c r="EP137" s="51"/>
      <c r="EQ137" s="51"/>
      <c r="ER137" s="51"/>
      <c r="ES137" s="51"/>
      <c r="ET137" s="51"/>
      <c r="EU137" s="51"/>
      <c r="EV137" s="51"/>
      <c r="EW137" s="51"/>
      <c r="EX137" s="51"/>
      <c r="EY137" s="51"/>
      <c r="EZ137" s="51"/>
      <c r="FA137" s="51"/>
      <c r="FB137" s="51"/>
      <c r="FC137" s="51"/>
      <c r="FD137" s="51"/>
      <c r="FE137" s="51"/>
      <c r="FF137" s="51"/>
      <c r="FG137" s="51"/>
      <c r="FH137" s="51"/>
      <c r="FI137" s="51"/>
      <c r="FJ137" s="51"/>
      <c r="FK137" s="51"/>
      <c r="FL137" s="51"/>
      <c r="FM137" s="51"/>
      <c r="FN137" s="51"/>
      <c r="FO137" s="51"/>
      <c r="FP137" s="51"/>
      <c r="FQ137" s="51"/>
      <c r="FR137" s="51"/>
      <c r="FS137" s="51"/>
      <c r="FT137" s="51"/>
      <c r="FU137" s="51"/>
      <c r="FV137" s="51"/>
      <c r="FW137" s="51"/>
      <c r="FX137" s="51"/>
      <c r="FY137" s="51"/>
      <c r="FZ137" s="51"/>
      <c r="GA137" s="51"/>
      <c r="GB137" s="51"/>
      <c r="GC137" s="51"/>
      <c r="GD137" s="51"/>
      <c r="GE137" s="51"/>
      <c r="GF137" s="51"/>
      <c r="GG137" s="51"/>
      <c r="GH137" s="51"/>
      <c r="GI137" s="51"/>
      <c r="GJ137" s="51"/>
      <c r="GK137" s="51"/>
      <c r="GL137" s="51"/>
      <c r="GM137" s="51"/>
      <c r="GN137" s="51"/>
      <c r="GO137" s="51"/>
      <c r="GP137" s="51"/>
      <c r="GQ137" s="51"/>
      <c r="GR137" s="51"/>
      <c r="GS137" s="51"/>
      <c r="GT137" s="51"/>
      <c r="GU137" s="51"/>
      <c r="GV137" s="51"/>
      <c r="GW137" s="51"/>
      <c r="GX137" s="51"/>
      <c r="GY137" s="51"/>
      <c r="GZ137" s="51"/>
      <c r="HA137" s="51"/>
      <c r="HB137" s="51"/>
      <c r="HC137" s="51"/>
      <c r="HD137" s="51"/>
      <c r="HE137" s="51"/>
      <c r="HF137" s="51"/>
      <c r="HG137" s="51"/>
      <c r="HH137" s="51"/>
      <c r="HI137" s="51"/>
      <c r="HJ137" s="51"/>
      <c r="HK137" s="51"/>
      <c r="HL137" s="51"/>
      <c r="HM137" s="51"/>
      <c r="HN137" s="51"/>
      <c r="HO137" s="51"/>
      <c r="HP137" s="51"/>
      <c r="HQ137" s="51"/>
      <c r="HR137" s="51"/>
      <c r="HS137" s="51"/>
      <c r="HT137" s="51"/>
      <c r="HU137" s="51"/>
      <c r="HV137" s="51"/>
      <c r="HW137" s="51"/>
      <c r="HX137" s="51"/>
      <c r="HY137" s="51"/>
      <c r="HZ137" s="51"/>
      <c r="IA137" s="51"/>
      <c r="IB137" s="51"/>
      <c r="IC137" s="51"/>
      <c r="ID137" s="51"/>
      <c r="IE137" s="51"/>
      <c r="IF137" s="51"/>
      <c r="IG137" s="51"/>
      <c r="IH137" s="51"/>
      <c r="II137" s="51"/>
      <c r="IJ137" s="51"/>
      <c r="IK137" s="51"/>
    </row>
    <row r="138" spans="1:245" s="67" customFormat="1" ht="16.5" customHeight="1">
      <c r="A138" s="71"/>
      <c r="B138" s="92" t="s">
        <v>362</v>
      </c>
      <c r="C138" s="73"/>
      <c r="D138" s="106"/>
      <c r="E138" s="106"/>
      <c r="F138" s="106"/>
      <c r="G138" s="95"/>
      <c r="H138" s="95"/>
      <c r="I138" s="66"/>
      <c r="J138" s="95"/>
      <c r="K138" s="52"/>
      <c r="L138" s="52"/>
      <c r="M138" s="52"/>
      <c r="N138" s="52"/>
      <c r="O138" s="52"/>
      <c r="P138" s="52"/>
      <c r="Q138" s="52"/>
      <c r="R138" s="52"/>
      <c r="S138" s="52"/>
      <c r="T138" s="52"/>
      <c r="U138" s="52"/>
      <c r="V138" s="52"/>
      <c r="W138" s="52"/>
      <c r="X138" s="52"/>
      <c r="Y138" s="52"/>
      <c r="Z138" s="52"/>
      <c r="AA138" s="52"/>
      <c r="AB138" s="52"/>
      <c r="AC138" s="52"/>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c r="CX138" s="51"/>
      <c r="CY138" s="51"/>
      <c r="CZ138" s="51"/>
      <c r="DA138" s="51"/>
      <c r="DB138" s="51"/>
      <c r="DC138" s="51"/>
      <c r="DD138" s="51"/>
      <c r="DE138" s="51"/>
      <c r="DF138" s="51"/>
      <c r="DG138" s="51"/>
      <c r="DH138" s="51"/>
      <c r="DI138" s="51"/>
      <c r="DJ138" s="51"/>
      <c r="DK138" s="51"/>
      <c r="DL138" s="51"/>
      <c r="DM138" s="51"/>
      <c r="DN138" s="51"/>
      <c r="DO138" s="51"/>
      <c r="DP138" s="51"/>
      <c r="DQ138" s="51"/>
      <c r="DR138" s="51"/>
      <c r="DS138" s="51"/>
      <c r="DT138" s="51"/>
      <c r="DU138" s="51"/>
      <c r="DV138" s="51"/>
      <c r="DW138" s="51"/>
      <c r="DX138" s="51"/>
      <c r="DY138" s="51"/>
      <c r="DZ138" s="51"/>
      <c r="EA138" s="51"/>
      <c r="EB138" s="51"/>
      <c r="EC138" s="51"/>
      <c r="ED138" s="51"/>
      <c r="EE138" s="51"/>
      <c r="EF138" s="51"/>
      <c r="EG138" s="51"/>
      <c r="EH138" s="51"/>
      <c r="EI138" s="51"/>
      <c r="EJ138" s="51"/>
      <c r="EK138" s="51"/>
      <c r="EL138" s="51"/>
      <c r="EM138" s="51"/>
      <c r="EN138" s="51"/>
      <c r="EO138" s="51"/>
      <c r="EP138" s="51"/>
      <c r="EQ138" s="51"/>
      <c r="ER138" s="51"/>
      <c r="ES138" s="51"/>
      <c r="ET138" s="51"/>
      <c r="EU138" s="51"/>
      <c r="EV138" s="51"/>
      <c r="EW138" s="51"/>
      <c r="EX138" s="51"/>
      <c r="EY138" s="51"/>
      <c r="EZ138" s="51"/>
      <c r="FA138" s="51"/>
      <c r="FB138" s="51"/>
      <c r="FC138" s="51"/>
      <c r="FD138" s="51"/>
      <c r="FE138" s="51"/>
      <c r="FF138" s="51"/>
      <c r="FG138" s="51"/>
      <c r="FH138" s="51"/>
      <c r="FI138" s="51"/>
      <c r="FJ138" s="51"/>
      <c r="FK138" s="51"/>
      <c r="FL138" s="51"/>
      <c r="FM138" s="51"/>
      <c r="FN138" s="51"/>
      <c r="FO138" s="51"/>
      <c r="FP138" s="51"/>
      <c r="FQ138" s="51"/>
      <c r="FR138" s="51"/>
      <c r="FS138" s="51"/>
      <c r="FT138" s="51"/>
      <c r="FU138" s="51"/>
      <c r="FV138" s="51"/>
      <c r="FW138" s="51"/>
      <c r="FX138" s="51"/>
      <c r="FY138" s="51"/>
      <c r="FZ138" s="51"/>
      <c r="GA138" s="51"/>
      <c r="GB138" s="51"/>
      <c r="GC138" s="51"/>
      <c r="GD138" s="51"/>
      <c r="GE138" s="51"/>
      <c r="GF138" s="51"/>
      <c r="GG138" s="51"/>
      <c r="GH138" s="51"/>
      <c r="GI138" s="51"/>
      <c r="GJ138" s="51"/>
      <c r="GK138" s="51"/>
      <c r="GL138" s="51"/>
      <c r="GM138" s="51"/>
      <c r="GN138" s="51"/>
      <c r="GO138" s="51"/>
      <c r="GP138" s="51"/>
      <c r="GQ138" s="51"/>
      <c r="GR138" s="51"/>
      <c r="GS138" s="51"/>
      <c r="GT138" s="51"/>
      <c r="GU138" s="51"/>
      <c r="GV138" s="51"/>
      <c r="GW138" s="51"/>
      <c r="GX138" s="51"/>
      <c r="GY138" s="51"/>
      <c r="GZ138" s="51"/>
      <c r="HA138" s="51"/>
      <c r="HB138" s="51"/>
      <c r="HC138" s="51"/>
      <c r="HD138" s="51"/>
      <c r="HE138" s="51"/>
      <c r="HF138" s="51"/>
      <c r="HG138" s="51"/>
      <c r="HH138" s="51"/>
      <c r="HI138" s="51"/>
      <c r="HJ138" s="51"/>
      <c r="HK138" s="51"/>
      <c r="HL138" s="51"/>
      <c r="HM138" s="51"/>
      <c r="HN138" s="51"/>
      <c r="HO138" s="51"/>
      <c r="HP138" s="51"/>
      <c r="HQ138" s="51"/>
      <c r="HR138" s="51"/>
      <c r="HS138" s="51"/>
      <c r="HT138" s="51"/>
      <c r="HU138" s="51"/>
      <c r="HV138" s="51"/>
      <c r="HW138" s="51"/>
      <c r="HX138" s="51"/>
      <c r="HY138" s="51"/>
      <c r="HZ138" s="51"/>
      <c r="IA138" s="51"/>
      <c r="IB138" s="51"/>
      <c r="IC138" s="51"/>
      <c r="ID138" s="51"/>
      <c r="IE138" s="51"/>
      <c r="IF138" s="51"/>
      <c r="IG138" s="51"/>
      <c r="IH138" s="51"/>
      <c r="II138" s="51"/>
      <c r="IJ138" s="51"/>
      <c r="IK138" s="51"/>
    </row>
    <row r="139" spans="1:245" ht="16.5" customHeight="1">
      <c r="A139" s="71"/>
      <c r="B139" s="75" t="s">
        <v>310</v>
      </c>
      <c r="C139" s="73"/>
      <c r="D139" s="106"/>
      <c r="E139" s="106"/>
      <c r="F139" s="106"/>
      <c r="G139" s="95"/>
      <c r="H139" s="95"/>
      <c r="I139" s="66"/>
      <c r="J139" s="52"/>
    </row>
    <row r="140" spans="1:245" ht="16.5" customHeight="1">
      <c r="A140" s="63" t="s">
        <v>363</v>
      </c>
      <c r="B140" s="94" t="s">
        <v>364</v>
      </c>
      <c r="C140" s="65">
        <f t="shared" ref="C140:H140" si="59">+C141+C142+C143+C144</f>
        <v>0</v>
      </c>
      <c r="D140" s="104">
        <f t="shared" si="59"/>
        <v>7431330</v>
      </c>
      <c r="E140" s="104">
        <f t="shared" si="59"/>
        <v>7345440</v>
      </c>
      <c r="F140" s="104">
        <f t="shared" si="59"/>
        <v>0</v>
      </c>
      <c r="G140" s="104">
        <f t="shared" si="59"/>
        <v>7345440</v>
      </c>
      <c r="H140" s="104">
        <f t="shared" si="59"/>
        <v>852424.15</v>
      </c>
      <c r="I140" s="66"/>
    </row>
    <row r="141" spans="1:245">
      <c r="A141" s="71"/>
      <c r="B141" s="72" t="s">
        <v>365</v>
      </c>
      <c r="C141" s="73"/>
      <c r="D141" s="106">
        <v>7417000</v>
      </c>
      <c r="E141" s="106">
        <v>7334000</v>
      </c>
      <c r="F141" s="106"/>
      <c r="G141" s="95">
        <v>7334000</v>
      </c>
      <c r="H141" s="95">
        <v>852424.15</v>
      </c>
      <c r="I141" s="66"/>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c r="EM141" s="67"/>
      <c r="EN141" s="67"/>
      <c r="EO141" s="67"/>
      <c r="EP141" s="67"/>
      <c r="EQ141" s="67"/>
      <c r="ER141" s="67"/>
      <c r="ES141" s="67"/>
      <c r="ET141" s="67"/>
      <c r="EU141" s="67"/>
      <c r="EV141" s="67"/>
      <c r="EW141" s="67"/>
      <c r="EX141" s="67"/>
      <c r="EY141" s="67"/>
      <c r="EZ141" s="67"/>
      <c r="FA141" s="67"/>
      <c r="FB141" s="67"/>
      <c r="FC141" s="67"/>
      <c r="FD141" s="67"/>
      <c r="FE141" s="67"/>
      <c r="FF141" s="67"/>
      <c r="FG141" s="67"/>
      <c r="FH141" s="67"/>
      <c r="FI141" s="67"/>
      <c r="FJ141" s="67"/>
      <c r="FK141" s="67"/>
      <c r="FL141" s="67"/>
      <c r="FM141" s="67"/>
      <c r="FN141" s="67"/>
      <c r="FO141" s="67"/>
      <c r="FP141" s="67"/>
      <c r="FQ141" s="67"/>
      <c r="FR141" s="67"/>
      <c r="FS141" s="67"/>
      <c r="FT141" s="67"/>
      <c r="FU141" s="67"/>
      <c r="FV141" s="67"/>
      <c r="FW141" s="67"/>
      <c r="FX141" s="67"/>
      <c r="FY141" s="67"/>
      <c r="FZ141" s="67"/>
      <c r="GA141" s="67"/>
      <c r="GB141" s="67"/>
      <c r="GC141" s="67"/>
      <c r="GD141" s="67"/>
      <c r="GE141" s="67"/>
      <c r="GF141" s="67"/>
      <c r="GG141" s="67"/>
      <c r="GH141" s="67"/>
      <c r="GI141" s="67"/>
      <c r="GJ141" s="67"/>
      <c r="GK141" s="67"/>
      <c r="GL141" s="67"/>
      <c r="GM141" s="67"/>
      <c r="GN141" s="67"/>
      <c r="GO141" s="67"/>
      <c r="GP141" s="67"/>
      <c r="GQ141" s="67"/>
      <c r="GR141" s="67"/>
      <c r="GS141" s="67"/>
      <c r="GT141" s="67"/>
      <c r="GU141" s="67"/>
      <c r="GV141" s="67"/>
      <c r="GW141" s="67"/>
      <c r="GX141" s="67"/>
      <c r="GY141" s="67"/>
      <c r="GZ141" s="67"/>
      <c r="HA141" s="67"/>
      <c r="HB141" s="67"/>
      <c r="HC141" s="67"/>
      <c r="HD141" s="67"/>
      <c r="HE141" s="67"/>
      <c r="HF141" s="67"/>
      <c r="HG141" s="67"/>
      <c r="HH141" s="67"/>
      <c r="HI141" s="67"/>
      <c r="HJ141" s="67"/>
      <c r="HK141" s="67"/>
      <c r="HL141" s="67"/>
      <c r="HM141" s="67"/>
      <c r="HN141" s="67"/>
      <c r="HO141" s="67"/>
      <c r="HP141" s="67"/>
      <c r="HQ141" s="67"/>
      <c r="HR141" s="67"/>
      <c r="HS141" s="67"/>
      <c r="HT141" s="67"/>
      <c r="HU141" s="67"/>
      <c r="HV141" s="67"/>
      <c r="HW141" s="67"/>
      <c r="HX141" s="67"/>
      <c r="HY141" s="67"/>
      <c r="HZ141" s="67"/>
      <c r="IA141" s="67"/>
      <c r="IB141" s="67"/>
      <c r="IC141" s="67"/>
      <c r="ID141" s="67"/>
      <c r="IE141" s="67"/>
      <c r="IF141" s="67"/>
      <c r="IG141" s="67"/>
      <c r="IH141" s="67"/>
      <c r="II141" s="67"/>
      <c r="IJ141" s="67"/>
      <c r="IK141" s="67"/>
    </row>
    <row r="142" spans="1:245" ht="30">
      <c r="A142" s="71"/>
      <c r="B142" s="72" t="s">
        <v>366</v>
      </c>
      <c r="C142" s="73"/>
      <c r="D142" s="106"/>
      <c r="E142" s="106"/>
      <c r="F142" s="106"/>
      <c r="G142" s="95"/>
      <c r="H142" s="95"/>
      <c r="I142" s="66"/>
      <c r="J142" s="67"/>
    </row>
    <row r="143" spans="1:245" ht="30">
      <c r="A143" s="71"/>
      <c r="B143" s="72" t="s">
        <v>367</v>
      </c>
      <c r="C143" s="73"/>
      <c r="D143" s="106">
        <v>14330</v>
      </c>
      <c r="E143" s="106">
        <v>11440</v>
      </c>
      <c r="F143" s="106"/>
      <c r="G143" s="95">
        <v>11440</v>
      </c>
      <c r="H143" s="95">
        <v>0</v>
      </c>
      <c r="I143" s="66"/>
    </row>
    <row r="144" spans="1:245" s="67" customFormat="1" ht="30">
      <c r="A144" s="71"/>
      <c r="B144" s="72" t="s">
        <v>368</v>
      </c>
      <c r="C144" s="73"/>
      <c r="D144" s="106"/>
      <c r="E144" s="106"/>
      <c r="F144" s="106"/>
      <c r="G144" s="95"/>
      <c r="H144" s="95"/>
      <c r="I144" s="66"/>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c r="CR144" s="51"/>
      <c r="CS144" s="51"/>
      <c r="CT144" s="51"/>
      <c r="CU144" s="51"/>
      <c r="CV144" s="51"/>
      <c r="CW144" s="51"/>
      <c r="CX144" s="51"/>
      <c r="CY144" s="51"/>
      <c r="CZ144" s="51"/>
      <c r="DA144" s="51"/>
      <c r="DB144" s="51"/>
      <c r="DC144" s="51"/>
      <c r="DD144" s="51"/>
      <c r="DE144" s="51"/>
      <c r="DF144" s="51"/>
      <c r="DG144" s="51"/>
      <c r="DH144" s="51"/>
      <c r="DI144" s="51"/>
      <c r="DJ144" s="51"/>
      <c r="DK144" s="51"/>
      <c r="DL144" s="51"/>
      <c r="DM144" s="51"/>
      <c r="DN144" s="51"/>
      <c r="DO144" s="51"/>
      <c r="DP144" s="51"/>
      <c r="DQ144" s="51"/>
      <c r="DR144" s="51"/>
      <c r="DS144" s="51"/>
      <c r="DT144" s="51"/>
      <c r="DU144" s="51"/>
      <c r="DV144" s="51"/>
      <c r="DW144" s="51"/>
      <c r="DX144" s="51"/>
      <c r="DY144" s="51"/>
      <c r="DZ144" s="51"/>
      <c r="EA144" s="51"/>
      <c r="EB144" s="51"/>
      <c r="EC144" s="51"/>
      <c r="ED144" s="51"/>
      <c r="EE144" s="51"/>
      <c r="EF144" s="51"/>
      <c r="EG144" s="51"/>
      <c r="EH144" s="51"/>
      <c r="EI144" s="51"/>
      <c r="EJ144" s="51"/>
      <c r="EK144" s="51"/>
      <c r="EL144" s="51"/>
      <c r="EM144" s="51"/>
      <c r="EN144" s="51"/>
      <c r="EO144" s="51"/>
      <c r="EP144" s="51"/>
      <c r="EQ144" s="51"/>
      <c r="ER144" s="51"/>
      <c r="ES144" s="51"/>
      <c r="ET144" s="51"/>
      <c r="EU144" s="51"/>
      <c r="EV144" s="51"/>
      <c r="EW144" s="51"/>
      <c r="EX144" s="51"/>
      <c r="EY144" s="51"/>
      <c r="EZ144" s="51"/>
      <c r="FA144" s="51"/>
      <c r="FB144" s="51"/>
      <c r="FC144" s="51"/>
      <c r="FD144" s="51"/>
      <c r="FE144" s="51"/>
      <c r="FF144" s="51"/>
      <c r="FG144" s="51"/>
      <c r="FH144" s="51"/>
      <c r="FI144" s="51"/>
      <c r="FJ144" s="51"/>
      <c r="FK144" s="51"/>
      <c r="FL144" s="51"/>
      <c r="FM144" s="51"/>
      <c r="FN144" s="51"/>
      <c r="FO144" s="51"/>
      <c r="FP144" s="51"/>
      <c r="FQ144" s="51"/>
      <c r="FR144" s="51"/>
      <c r="FS144" s="51"/>
      <c r="FT144" s="51"/>
      <c r="FU144" s="51"/>
      <c r="FV144" s="51"/>
      <c r="FW144" s="51"/>
      <c r="FX144" s="51"/>
      <c r="FY144" s="51"/>
      <c r="FZ144" s="51"/>
      <c r="GA144" s="51"/>
      <c r="GB144" s="51"/>
      <c r="GC144" s="51"/>
      <c r="GD144" s="51"/>
      <c r="GE144" s="51"/>
      <c r="GF144" s="51"/>
      <c r="GG144" s="51"/>
      <c r="GH144" s="51"/>
      <c r="GI144" s="51"/>
      <c r="GJ144" s="51"/>
      <c r="GK144" s="51"/>
      <c r="GL144" s="51"/>
      <c r="GM144" s="51"/>
      <c r="GN144" s="51"/>
      <c r="GO144" s="51"/>
      <c r="GP144" s="51"/>
      <c r="GQ144" s="51"/>
      <c r="GR144" s="51"/>
      <c r="GS144" s="51"/>
      <c r="GT144" s="51"/>
      <c r="GU144" s="51"/>
      <c r="GV144" s="51"/>
      <c r="GW144" s="51"/>
      <c r="GX144" s="51"/>
      <c r="GY144" s="51"/>
      <c r="GZ144" s="51"/>
      <c r="HA144" s="51"/>
      <c r="HB144" s="51"/>
      <c r="HC144" s="51"/>
      <c r="HD144" s="51"/>
      <c r="HE144" s="51"/>
      <c r="HF144" s="51"/>
      <c r="HG144" s="51"/>
      <c r="HH144" s="51"/>
      <c r="HI144" s="51"/>
      <c r="HJ144" s="51"/>
      <c r="HK144" s="51"/>
      <c r="HL144" s="51"/>
      <c r="HM144" s="51"/>
      <c r="HN144" s="51"/>
      <c r="HO144" s="51"/>
      <c r="HP144" s="51"/>
      <c r="HQ144" s="51"/>
      <c r="HR144" s="51"/>
      <c r="HS144" s="51"/>
      <c r="HT144" s="51"/>
      <c r="HU144" s="51"/>
      <c r="HV144" s="51"/>
      <c r="HW144" s="51"/>
      <c r="HX144" s="51"/>
      <c r="HY144" s="51"/>
      <c r="HZ144" s="51"/>
      <c r="IA144" s="51"/>
      <c r="IB144" s="51"/>
      <c r="IC144" s="51"/>
      <c r="ID144" s="51"/>
      <c r="IE144" s="51"/>
      <c r="IF144" s="51"/>
      <c r="IG144" s="51"/>
      <c r="IH144" s="51"/>
      <c r="II144" s="51"/>
      <c r="IJ144" s="51"/>
      <c r="IK144" s="51"/>
    </row>
    <row r="145" spans="1:9">
      <c r="A145" s="71"/>
      <c r="B145" s="75" t="s">
        <v>310</v>
      </c>
      <c r="C145" s="73"/>
      <c r="D145" s="106"/>
      <c r="E145" s="106"/>
      <c r="F145" s="106"/>
      <c r="G145" s="95">
        <v>-3860.24</v>
      </c>
      <c r="H145" s="95">
        <v>0</v>
      </c>
      <c r="I145" s="66"/>
    </row>
    <row r="146" spans="1:9" ht="16.5" customHeight="1">
      <c r="A146" s="63" t="s">
        <v>369</v>
      </c>
      <c r="B146" s="94" t="s">
        <v>370</v>
      </c>
      <c r="C146" s="73">
        <f t="shared" ref="C146:H146" si="60">+C147+C148</f>
        <v>0</v>
      </c>
      <c r="D146" s="107">
        <f t="shared" si="60"/>
        <v>1578600</v>
      </c>
      <c r="E146" s="107">
        <f t="shared" si="60"/>
        <v>1507000</v>
      </c>
      <c r="F146" s="107">
        <f t="shared" si="60"/>
        <v>0</v>
      </c>
      <c r="G146" s="107">
        <f t="shared" si="60"/>
        <v>1507000</v>
      </c>
      <c r="H146" s="107">
        <f t="shared" si="60"/>
        <v>127214.16</v>
      </c>
      <c r="I146" s="66"/>
    </row>
    <row r="147" spans="1:9" ht="16.5" customHeight="1">
      <c r="A147" s="63"/>
      <c r="B147" s="92" t="s">
        <v>356</v>
      </c>
      <c r="C147" s="73"/>
      <c r="D147" s="106">
        <v>1578600</v>
      </c>
      <c r="E147" s="106">
        <v>1507000</v>
      </c>
      <c r="F147" s="106"/>
      <c r="G147" s="95">
        <v>1507000</v>
      </c>
      <c r="H147" s="95">
        <v>127214.16</v>
      </c>
      <c r="I147" s="66"/>
    </row>
    <row r="148" spans="1:9" ht="16.5" customHeight="1">
      <c r="A148" s="71"/>
      <c r="B148" s="92" t="s">
        <v>362</v>
      </c>
      <c r="C148" s="73"/>
      <c r="D148" s="106"/>
      <c r="E148" s="106"/>
      <c r="F148" s="106"/>
      <c r="G148" s="95"/>
      <c r="H148" s="95"/>
      <c r="I148" s="66"/>
    </row>
    <row r="149" spans="1:9" ht="16.5" customHeight="1">
      <c r="A149" s="71"/>
      <c r="B149" s="75" t="s">
        <v>310</v>
      </c>
      <c r="C149" s="73"/>
      <c r="D149" s="106"/>
      <c r="E149" s="106"/>
      <c r="F149" s="106"/>
      <c r="G149" s="95"/>
      <c r="H149" s="95"/>
      <c r="I149" s="66"/>
    </row>
    <row r="150" spans="1:9" ht="16.5" customHeight="1">
      <c r="A150" s="63" t="s">
        <v>371</v>
      </c>
      <c r="B150" s="75" t="s">
        <v>372</v>
      </c>
      <c r="C150" s="73"/>
      <c r="D150" s="106">
        <v>143000</v>
      </c>
      <c r="E150" s="106">
        <v>141000</v>
      </c>
      <c r="F150" s="106"/>
      <c r="G150" s="112">
        <v>141000</v>
      </c>
      <c r="H150" s="112">
        <v>26300.52</v>
      </c>
      <c r="I150" s="66"/>
    </row>
    <row r="151" spans="1:9" ht="16.5" customHeight="1">
      <c r="A151" s="63"/>
      <c r="B151" s="75" t="s">
        <v>310</v>
      </c>
      <c r="C151" s="73"/>
      <c r="D151" s="106"/>
      <c r="E151" s="106"/>
      <c r="F151" s="106"/>
      <c r="G151" s="112"/>
      <c r="H151" s="112"/>
      <c r="I151" s="66"/>
    </row>
    <row r="152" spans="1:9" ht="16.5" customHeight="1">
      <c r="A152" s="63" t="s">
        <v>373</v>
      </c>
      <c r="B152" s="68" t="s">
        <v>374</v>
      </c>
      <c r="C152" s="69">
        <f t="shared" ref="C152:H152" si="61">+C153+C159</f>
        <v>0</v>
      </c>
      <c r="D152" s="105">
        <f t="shared" si="61"/>
        <v>144094000</v>
      </c>
      <c r="E152" s="105">
        <f t="shared" si="61"/>
        <v>140335000</v>
      </c>
      <c r="F152" s="105">
        <f t="shared" si="61"/>
        <v>0</v>
      </c>
      <c r="G152" s="105">
        <f t="shared" si="61"/>
        <v>140335000</v>
      </c>
      <c r="H152" s="105">
        <f t="shared" si="61"/>
        <v>12274690.35</v>
      </c>
      <c r="I152" s="66"/>
    </row>
    <row r="153" spans="1:9" ht="16.5" customHeight="1">
      <c r="A153" s="71" t="s">
        <v>375</v>
      </c>
      <c r="B153" s="68" t="s">
        <v>376</v>
      </c>
      <c r="C153" s="73">
        <f t="shared" ref="C153:H153" si="62">C154+C156+C155+C157</f>
        <v>0</v>
      </c>
      <c r="D153" s="107">
        <f t="shared" si="62"/>
        <v>144094000</v>
      </c>
      <c r="E153" s="107">
        <f t="shared" si="62"/>
        <v>140335000</v>
      </c>
      <c r="F153" s="107">
        <f t="shared" si="62"/>
        <v>0</v>
      </c>
      <c r="G153" s="107">
        <f t="shared" si="62"/>
        <v>140335000</v>
      </c>
      <c r="H153" s="107">
        <f t="shared" si="62"/>
        <v>12274690.35</v>
      </c>
      <c r="I153" s="66"/>
    </row>
    <row r="154" spans="1:9">
      <c r="A154" s="71"/>
      <c r="B154" s="72" t="s">
        <v>316</v>
      </c>
      <c r="C154" s="73"/>
      <c r="D154" s="106">
        <v>144094000</v>
      </c>
      <c r="E154" s="106">
        <v>140335000</v>
      </c>
      <c r="F154" s="106"/>
      <c r="G154" s="95">
        <v>140335000</v>
      </c>
      <c r="H154" s="95">
        <v>12274690.35</v>
      </c>
      <c r="I154" s="66"/>
    </row>
    <row r="155" spans="1:9" ht="45">
      <c r="A155" s="71"/>
      <c r="B155" s="72" t="s">
        <v>377</v>
      </c>
      <c r="C155" s="73"/>
      <c r="D155" s="106"/>
      <c r="E155" s="106"/>
      <c r="F155" s="106"/>
      <c r="G155" s="95"/>
      <c r="H155" s="95"/>
      <c r="I155" s="66"/>
    </row>
    <row r="156" spans="1:9" ht="30">
      <c r="A156" s="71"/>
      <c r="B156" s="72" t="s">
        <v>378</v>
      </c>
      <c r="C156" s="73"/>
      <c r="D156" s="106"/>
      <c r="E156" s="106"/>
      <c r="F156" s="106"/>
      <c r="G156" s="112"/>
      <c r="H156" s="112"/>
      <c r="I156" s="66"/>
    </row>
    <row r="157" spans="1:9">
      <c r="A157" s="71"/>
      <c r="B157" s="96" t="s">
        <v>379</v>
      </c>
      <c r="C157" s="73"/>
      <c r="D157" s="106"/>
      <c r="E157" s="106"/>
      <c r="F157" s="106"/>
      <c r="G157" s="95"/>
      <c r="H157" s="95"/>
      <c r="I157" s="66"/>
    </row>
    <row r="158" spans="1:9">
      <c r="A158" s="71"/>
      <c r="B158" s="75" t="s">
        <v>310</v>
      </c>
      <c r="C158" s="73"/>
      <c r="D158" s="106"/>
      <c r="E158" s="106"/>
      <c r="F158" s="106"/>
      <c r="G158" s="95">
        <v>-146836.44</v>
      </c>
      <c r="H158" s="95">
        <v>-24415.8</v>
      </c>
      <c r="I158" s="66"/>
    </row>
    <row r="159" spans="1:9" ht="16.5" customHeight="1">
      <c r="A159" s="71" t="s">
        <v>380</v>
      </c>
      <c r="B159" s="68" t="s">
        <v>381</v>
      </c>
      <c r="C159" s="73">
        <f t="shared" ref="C159:H159" si="63">C160+C161</f>
        <v>0</v>
      </c>
      <c r="D159" s="107">
        <f t="shared" si="63"/>
        <v>0</v>
      </c>
      <c r="E159" s="107">
        <f t="shared" si="63"/>
        <v>0</v>
      </c>
      <c r="F159" s="107">
        <f t="shared" si="63"/>
        <v>0</v>
      </c>
      <c r="G159" s="107">
        <f t="shared" si="63"/>
        <v>0</v>
      </c>
      <c r="H159" s="107">
        <f t="shared" si="63"/>
        <v>0</v>
      </c>
      <c r="I159" s="66"/>
    </row>
    <row r="160" spans="1:9" ht="16.5" customHeight="1">
      <c r="A160" s="71"/>
      <c r="B160" s="72" t="s">
        <v>316</v>
      </c>
      <c r="C160" s="73"/>
      <c r="D160" s="106"/>
      <c r="E160" s="106"/>
      <c r="F160" s="106"/>
      <c r="G160" s="95"/>
      <c r="H160" s="95"/>
      <c r="I160" s="66"/>
    </row>
    <row r="161" spans="1:9" ht="16.5" customHeight="1">
      <c r="A161" s="71"/>
      <c r="B161" s="97" t="s">
        <v>382</v>
      </c>
      <c r="C161" s="73"/>
      <c r="D161" s="106"/>
      <c r="E161" s="106"/>
      <c r="F161" s="106"/>
      <c r="G161" s="95"/>
      <c r="H161" s="95"/>
      <c r="I161" s="66"/>
    </row>
    <row r="162" spans="1:9" ht="16.5" customHeight="1">
      <c r="A162" s="71"/>
      <c r="B162" s="75" t="s">
        <v>310</v>
      </c>
      <c r="C162" s="73"/>
      <c r="D162" s="106"/>
      <c r="E162" s="106"/>
      <c r="F162" s="106"/>
      <c r="G162" s="95"/>
      <c r="H162" s="95"/>
      <c r="I162" s="66"/>
    </row>
    <row r="163" spans="1:9" ht="16.5" customHeight="1">
      <c r="A163" s="63" t="s">
        <v>383</v>
      </c>
      <c r="B163" s="75" t="s">
        <v>384</v>
      </c>
      <c r="C163" s="73"/>
      <c r="D163" s="106">
        <v>655000</v>
      </c>
      <c r="E163" s="106">
        <v>634000</v>
      </c>
      <c r="F163" s="106"/>
      <c r="G163" s="95">
        <v>634000</v>
      </c>
      <c r="H163" s="95">
        <v>103270</v>
      </c>
      <c r="I163" s="66"/>
    </row>
    <row r="164" spans="1:9" ht="16.5" customHeight="1">
      <c r="A164" s="63"/>
      <c r="B164" s="75" t="s">
        <v>310</v>
      </c>
      <c r="C164" s="73"/>
      <c r="D164" s="106"/>
      <c r="E164" s="106"/>
      <c r="F164" s="106"/>
      <c r="G164" s="95"/>
      <c r="H164" s="95"/>
      <c r="I164" s="66"/>
    </row>
    <row r="165" spans="1:9" ht="16.5" customHeight="1">
      <c r="A165" s="63" t="s">
        <v>385</v>
      </c>
      <c r="B165" s="75" t="s">
        <v>386</v>
      </c>
      <c r="C165" s="73"/>
      <c r="D165" s="106">
        <v>3506250</v>
      </c>
      <c r="E165" s="106">
        <v>3506250</v>
      </c>
      <c r="F165" s="106"/>
      <c r="G165" s="95">
        <v>3506236.4</v>
      </c>
      <c r="H165" s="95">
        <v>0</v>
      </c>
      <c r="I165" s="66"/>
    </row>
    <row r="166" spans="1:9" ht="16.5" customHeight="1">
      <c r="A166" s="63"/>
      <c r="B166" s="75" t="s">
        <v>310</v>
      </c>
      <c r="C166" s="73"/>
      <c r="D166" s="106"/>
      <c r="E166" s="106"/>
      <c r="F166" s="106"/>
      <c r="G166" s="95">
        <v>-24867.19</v>
      </c>
      <c r="H166" s="95">
        <v>-60.29</v>
      </c>
      <c r="I166" s="66"/>
    </row>
    <row r="167" spans="1:9">
      <c r="A167" s="63"/>
      <c r="B167" s="68" t="s">
        <v>387</v>
      </c>
      <c r="C167" s="73">
        <f t="shared" ref="C167:G167" si="64">C86+C95+C108+C124+C126+C128+C133+C135+C139+C145+C149+C151+C158+C162+C164+C166</f>
        <v>0</v>
      </c>
      <c r="D167" s="107">
        <f t="shared" si="64"/>
        <v>0</v>
      </c>
      <c r="E167" s="107">
        <f t="shared" si="64"/>
        <v>0</v>
      </c>
      <c r="F167" s="107">
        <f t="shared" si="64"/>
        <v>0</v>
      </c>
      <c r="G167" s="107">
        <f t="shared" si="64"/>
        <v>-311026.81</v>
      </c>
      <c r="H167" s="107">
        <f>H86+H95+H108+H124+H126+H128+H133+H135+H139+H145+H149+H151+H158+H162+H164+H166</f>
        <v>-68748.39</v>
      </c>
      <c r="I167" s="66"/>
    </row>
    <row r="168" spans="1:9" ht="30">
      <c r="A168" s="63"/>
      <c r="B168" s="68" t="s">
        <v>191</v>
      </c>
      <c r="C168" s="73">
        <f>C169</f>
        <v>0</v>
      </c>
      <c r="D168" s="107">
        <f t="shared" ref="D168:H169" si="65">D169</f>
        <v>126458180</v>
      </c>
      <c r="E168" s="107">
        <f t="shared" si="65"/>
        <v>126458180</v>
      </c>
      <c r="F168" s="107">
        <f t="shared" si="65"/>
        <v>0</v>
      </c>
      <c r="G168" s="107">
        <f t="shared" si="65"/>
        <v>126457892</v>
      </c>
      <c r="H168" s="107">
        <f t="shared" si="65"/>
        <v>12120918</v>
      </c>
      <c r="I168" s="66"/>
    </row>
    <row r="169" spans="1:9">
      <c r="A169" s="63"/>
      <c r="B169" s="68" t="s">
        <v>388</v>
      </c>
      <c r="C169" s="73">
        <f>C170</f>
        <v>0</v>
      </c>
      <c r="D169" s="107">
        <f t="shared" si="65"/>
        <v>126458180</v>
      </c>
      <c r="E169" s="107">
        <f t="shared" si="65"/>
        <v>126458180</v>
      </c>
      <c r="F169" s="107">
        <f t="shared" si="65"/>
        <v>0</v>
      </c>
      <c r="G169" s="107">
        <f t="shared" si="65"/>
        <v>126457892</v>
      </c>
      <c r="H169" s="107">
        <f t="shared" si="65"/>
        <v>12120918</v>
      </c>
      <c r="I169" s="66"/>
    </row>
    <row r="170" spans="1:9" ht="30">
      <c r="A170" s="63"/>
      <c r="B170" s="68" t="s">
        <v>389</v>
      </c>
      <c r="C170" s="73"/>
      <c r="D170" s="106">
        <v>126458180</v>
      </c>
      <c r="E170" s="106">
        <v>126458180</v>
      </c>
      <c r="F170" s="106"/>
      <c r="G170" s="107">
        <v>126457892</v>
      </c>
      <c r="H170" s="107">
        <v>12120918</v>
      </c>
      <c r="I170" s="66"/>
    </row>
    <row r="171" spans="1:9">
      <c r="A171" s="63">
        <v>68.05</v>
      </c>
      <c r="B171" s="98" t="s">
        <v>390</v>
      </c>
      <c r="C171" s="83">
        <f>+C172</f>
        <v>0</v>
      </c>
      <c r="D171" s="109">
        <f t="shared" ref="D171:H173" si="66">+D172</f>
        <v>13598800</v>
      </c>
      <c r="E171" s="109">
        <f t="shared" si="66"/>
        <v>13598800</v>
      </c>
      <c r="F171" s="109">
        <f t="shared" si="66"/>
        <v>0</v>
      </c>
      <c r="G171" s="109">
        <f t="shared" si="66"/>
        <v>13590987</v>
      </c>
      <c r="H171" s="109">
        <f t="shared" si="66"/>
        <v>623216</v>
      </c>
      <c r="I171" s="66"/>
    </row>
    <row r="172" spans="1:9" ht="16.5" customHeight="1">
      <c r="A172" s="63" t="s">
        <v>391</v>
      </c>
      <c r="B172" s="98" t="s">
        <v>184</v>
      </c>
      <c r="C172" s="83">
        <f>+C173</f>
        <v>0</v>
      </c>
      <c r="D172" s="109">
        <f t="shared" si="66"/>
        <v>13598800</v>
      </c>
      <c r="E172" s="109">
        <f t="shared" si="66"/>
        <v>13598800</v>
      </c>
      <c r="F172" s="109">
        <f t="shared" si="66"/>
        <v>0</v>
      </c>
      <c r="G172" s="109">
        <f t="shared" si="66"/>
        <v>13590987</v>
      </c>
      <c r="H172" s="109">
        <f t="shared" si="66"/>
        <v>623216</v>
      </c>
      <c r="I172" s="66"/>
    </row>
    <row r="173" spans="1:9" ht="16.5" customHeight="1">
      <c r="A173" s="63" t="s">
        <v>392</v>
      </c>
      <c r="B173" s="68" t="s">
        <v>393</v>
      </c>
      <c r="C173" s="83">
        <f>+C174</f>
        <v>0</v>
      </c>
      <c r="D173" s="109">
        <f t="shared" si="66"/>
        <v>13598800</v>
      </c>
      <c r="E173" s="109">
        <f t="shared" si="66"/>
        <v>13598800</v>
      </c>
      <c r="F173" s="109">
        <f t="shared" si="66"/>
        <v>0</v>
      </c>
      <c r="G173" s="109">
        <f t="shared" si="66"/>
        <v>13590987</v>
      </c>
      <c r="H173" s="109">
        <f t="shared" si="66"/>
        <v>623216</v>
      </c>
      <c r="I173" s="66"/>
    </row>
    <row r="174" spans="1:9" ht="16.5" customHeight="1">
      <c r="A174" s="71" t="s">
        <v>394</v>
      </c>
      <c r="B174" s="98" t="s">
        <v>395</v>
      </c>
      <c r="C174" s="69">
        <f t="shared" ref="C174:H174" si="67">C175</f>
        <v>0</v>
      </c>
      <c r="D174" s="105">
        <f t="shared" si="67"/>
        <v>13598800</v>
      </c>
      <c r="E174" s="105">
        <f t="shared" si="67"/>
        <v>13598800</v>
      </c>
      <c r="F174" s="105">
        <f t="shared" si="67"/>
        <v>0</v>
      </c>
      <c r="G174" s="105">
        <f t="shared" si="67"/>
        <v>13590987</v>
      </c>
      <c r="H174" s="105">
        <f t="shared" si="67"/>
        <v>623216</v>
      </c>
      <c r="I174" s="66"/>
    </row>
    <row r="175" spans="1:9" ht="16.5" customHeight="1">
      <c r="A175" s="71" t="s">
        <v>396</v>
      </c>
      <c r="B175" s="98" t="s">
        <v>397</v>
      </c>
      <c r="C175" s="69">
        <f t="shared" ref="C175:H175" si="68">C177+C178+C179</f>
        <v>0</v>
      </c>
      <c r="D175" s="105">
        <f t="shared" si="68"/>
        <v>13598800</v>
      </c>
      <c r="E175" s="105">
        <f t="shared" si="68"/>
        <v>13598800</v>
      </c>
      <c r="F175" s="105">
        <f t="shared" si="68"/>
        <v>0</v>
      </c>
      <c r="G175" s="105">
        <f t="shared" si="68"/>
        <v>13590987</v>
      </c>
      <c r="H175" s="105">
        <f t="shared" si="68"/>
        <v>623216</v>
      </c>
      <c r="I175" s="66"/>
    </row>
    <row r="176" spans="1:9" ht="16.5" customHeight="1">
      <c r="A176" s="63" t="s">
        <v>398</v>
      </c>
      <c r="B176" s="98" t="s">
        <v>399</v>
      </c>
      <c r="C176" s="69">
        <f t="shared" ref="C176:H176" si="69">C177</f>
        <v>0</v>
      </c>
      <c r="D176" s="105">
        <f t="shared" si="69"/>
        <v>10199050</v>
      </c>
      <c r="E176" s="105">
        <f t="shared" si="69"/>
        <v>10199050</v>
      </c>
      <c r="F176" s="105">
        <f t="shared" si="69"/>
        <v>0</v>
      </c>
      <c r="G176" s="105">
        <f t="shared" si="69"/>
        <v>10198901</v>
      </c>
      <c r="H176" s="105">
        <f t="shared" si="69"/>
        <v>439281</v>
      </c>
      <c r="I176" s="66"/>
    </row>
    <row r="177" spans="1:9" ht="16.5" customHeight="1">
      <c r="A177" s="71" t="s">
        <v>400</v>
      </c>
      <c r="B177" s="99" t="s">
        <v>401</v>
      </c>
      <c r="C177" s="73"/>
      <c r="D177" s="106">
        <v>10199050</v>
      </c>
      <c r="E177" s="106">
        <v>10199050</v>
      </c>
      <c r="F177" s="106"/>
      <c r="G177" s="95">
        <f>9765871+432703+327</f>
        <v>10198901</v>
      </c>
      <c r="H177" s="95">
        <f>438954+327</f>
        <v>439281</v>
      </c>
      <c r="I177" s="66"/>
    </row>
    <row r="178" spans="1:9" ht="16.5" customHeight="1">
      <c r="A178" s="71" t="s">
        <v>402</v>
      </c>
      <c r="B178" s="99" t="s">
        <v>403</v>
      </c>
      <c r="C178" s="73"/>
      <c r="D178" s="106">
        <v>3399750</v>
      </c>
      <c r="E178" s="106">
        <v>3399750</v>
      </c>
      <c r="F178" s="106"/>
      <c r="G178" s="95">
        <f>3253859+145849</f>
        <v>3399708</v>
      </c>
      <c r="H178" s="95">
        <v>183935</v>
      </c>
      <c r="I178" s="66"/>
    </row>
    <row r="179" spans="1:9" ht="16.5" customHeight="1">
      <c r="A179" s="71"/>
      <c r="B179" s="80" t="s">
        <v>404</v>
      </c>
      <c r="C179" s="73"/>
      <c r="D179" s="106"/>
      <c r="E179" s="106"/>
      <c r="F179" s="106"/>
      <c r="G179" s="95">
        <v>-7622</v>
      </c>
      <c r="H179" s="95"/>
      <c r="I179" s="66"/>
    </row>
    <row r="180" spans="1:9" ht="30">
      <c r="A180" s="71" t="s">
        <v>194</v>
      </c>
      <c r="B180" s="100" t="s">
        <v>195</v>
      </c>
      <c r="C180" s="82">
        <f t="shared" ref="C180:H180" si="70">C181</f>
        <v>0</v>
      </c>
      <c r="D180" s="114">
        <f t="shared" si="70"/>
        <v>0</v>
      </c>
      <c r="E180" s="114">
        <f t="shared" si="70"/>
        <v>0</v>
      </c>
      <c r="F180" s="114">
        <f t="shared" si="70"/>
        <v>0</v>
      </c>
      <c r="G180" s="114">
        <f t="shared" si="70"/>
        <v>0</v>
      </c>
      <c r="H180" s="114">
        <f t="shared" si="70"/>
        <v>0</v>
      </c>
    </row>
    <row r="181" spans="1:9">
      <c r="A181" s="71" t="s">
        <v>405</v>
      </c>
      <c r="B181" s="100" t="s">
        <v>406</v>
      </c>
      <c r="C181" s="82">
        <f t="shared" ref="C181:H181" si="71">C182+C183+C184</f>
        <v>0</v>
      </c>
      <c r="D181" s="114">
        <f t="shared" si="71"/>
        <v>0</v>
      </c>
      <c r="E181" s="114">
        <f t="shared" si="71"/>
        <v>0</v>
      </c>
      <c r="F181" s="114">
        <f t="shared" si="71"/>
        <v>0</v>
      </c>
      <c r="G181" s="114">
        <f t="shared" si="71"/>
        <v>0</v>
      </c>
      <c r="H181" s="114">
        <f t="shared" si="71"/>
        <v>0</v>
      </c>
    </row>
    <row r="182" spans="1:9">
      <c r="A182" s="71" t="s">
        <v>407</v>
      </c>
      <c r="B182" s="101" t="s">
        <v>408</v>
      </c>
      <c r="C182" s="74"/>
      <c r="D182" s="106"/>
      <c r="E182" s="106"/>
      <c r="F182" s="106"/>
      <c r="G182" s="95"/>
      <c r="H182" s="95"/>
    </row>
    <row r="183" spans="1:9">
      <c r="A183" s="71" t="s">
        <v>409</v>
      </c>
      <c r="B183" s="101" t="s">
        <v>410</v>
      </c>
      <c r="C183" s="74"/>
      <c r="D183" s="106"/>
      <c r="E183" s="106"/>
      <c r="F183" s="106"/>
      <c r="G183" s="95"/>
      <c r="H183" s="95"/>
    </row>
    <row r="184" spans="1:9">
      <c r="A184" s="71" t="s">
        <v>411</v>
      </c>
      <c r="B184" s="101" t="s">
        <v>412</v>
      </c>
      <c r="C184" s="74"/>
      <c r="D184" s="106"/>
      <c r="E184" s="106"/>
      <c r="F184" s="106"/>
      <c r="G184" s="95"/>
      <c r="H184" s="95"/>
    </row>
    <row r="185" spans="1:9">
      <c r="A185" s="71" t="s">
        <v>413</v>
      </c>
      <c r="B185" s="100" t="s">
        <v>414</v>
      </c>
      <c r="C185" s="82">
        <f>C186</f>
        <v>0</v>
      </c>
      <c r="D185" s="114">
        <f t="shared" ref="D185:H186" si="72">D186</f>
        <v>0</v>
      </c>
      <c r="E185" s="114">
        <f t="shared" si="72"/>
        <v>0</v>
      </c>
      <c r="F185" s="114">
        <f t="shared" si="72"/>
        <v>0</v>
      </c>
      <c r="G185" s="114">
        <f t="shared" si="72"/>
        <v>0</v>
      </c>
      <c r="H185" s="114">
        <f t="shared" si="72"/>
        <v>0</v>
      </c>
    </row>
    <row r="186" spans="1:9">
      <c r="A186" s="71" t="s">
        <v>415</v>
      </c>
      <c r="B186" s="100" t="s">
        <v>184</v>
      </c>
      <c r="C186" s="82">
        <f>C187</f>
        <v>0</v>
      </c>
      <c r="D186" s="114">
        <f t="shared" si="72"/>
        <v>0</v>
      </c>
      <c r="E186" s="114">
        <f t="shared" si="72"/>
        <v>0</v>
      </c>
      <c r="F186" s="114">
        <f t="shared" si="72"/>
        <v>0</v>
      </c>
      <c r="G186" s="114">
        <f t="shared" si="72"/>
        <v>0</v>
      </c>
      <c r="H186" s="114">
        <f t="shared" si="72"/>
        <v>0</v>
      </c>
    </row>
    <row r="187" spans="1:9" ht="30">
      <c r="A187" s="71" t="s">
        <v>416</v>
      </c>
      <c r="B187" s="100" t="s">
        <v>195</v>
      </c>
      <c r="C187" s="82">
        <f t="shared" ref="C187:H187" si="73">C190</f>
        <v>0</v>
      </c>
      <c r="D187" s="114">
        <f t="shared" si="73"/>
        <v>0</v>
      </c>
      <c r="E187" s="114">
        <f t="shared" si="73"/>
        <v>0</v>
      </c>
      <c r="F187" s="114">
        <f t="shared" si="73"/>
        <v>0</v>
      </c>
      <c r="G187" s="114">
        <f t="shared" si="73"/>
        <v>0</v>
      </c>
      <c r="H187" s="114">
        <f t="shared" si="73"/>
        <v>0</v>
      </c>
    </row>
    <row r="188" spans="1:9">
      <c r="A188" s="71" t="s">
        <v>417</v>
      </c>
      <c r="B188" s="100" t="s">
        <v>206</v>
      </c>
      <c r="C188" s="82">
        <f>C189</f>
        <v>0</v>
      </c>
      <c r="D188" s="114">
        <f t="shared" ref="D188:H189" si="74">D189</f>
        <v>0</v>
      </c>
      <c r="E188" s="114">
        <f t="shared" si="74"/>
        <v>0</v>
      </c>
      <c r="F188" s="114">
        <f t="shared" si="74"/>
        <v>0</v>
      </c>
      <c r="G188" s="114">
        <f t="shared" si="74"/>
        <v>0</v>
      </c>
      <c r="H188" s="114">
        <f t="shared" si="74"/>
        <v>0</v>
      </c>
    </row>
    <row r="189" spans="1:9">
      <c r="A189" s="71" t="s">
        <v>415</v>
      </c>
      <c r="B189" s="100" t="s">
        <v>184</v>
      </c>
      <c r="C189" s="82">
        <f>C190</f>
        <v>0</v>
      </c>
      <c r="D189" s="114">
        <f t="shared" si="74"/>
        <v>0</v>
      </c>
      <c r="E189" s="114">
        <f t="shared" si="74"/>
        <v>0</v>
      </c>
      <c r="F189" s="114">
        <f t="shared" si="74"/>
        <v>0</v>
      </c>
      <c r="G189" s="114">
        <f t="shared" si="74"/>
        <v>0</v>
      </c>
      <c r="H189" s="114">
        <f t="shared" si="74"/>
        <v>0</v>
      </c>
    </row>
    <row r="190" spans="1:9" ht="30">
      <c r="A190" s="71" t="s">
        <v>415</v>
      </c>
      <c r="B190" s="101" t="s">
        <v>195</v>
      </c>
      <c r="C190" s="74"/>
      <c r="D190" s="106"/>
      <c r="E190" s="106"/>
      <c r="F190" s="106"/>
      <c r="G190" s="95"/>
      <c r="H190" s="95"/>
    </row>
    <row r="191" spans="1:9">
      <c r="A191" s="71" t="s">
        <v>415</v>
      </c>
      <c r="B191" s="100" t="s">
        <v>406</v>
      </c>
      <c r="C191" s="82">
        <f>C192</f>
        <v>0</v>
      </c>
      <c r="D191" s="114">
        <f t="shared" ref="D191:H193" si="75">D192</f>
        <v>0</v>
      </c>
      <c r="E191" s="114">
        <f t="shared" si="75"/>
        <v>0</v>
      </c>
      <c r="F191" s="114">
        <f t="shared" si="75"/>
        <v>0</v>
      </c>
      <c r="G191" s="114">
        <f t="shared" si="75"/>
        <v>0</v>
      </c>
      <c r="H191" s="114">
        <f t="shared" si="75"/>
        <v>0</v>
      </c>
    </row>
    <row r="192" spans="1:9">
      <c r="A192" s="71" t="s">
        <v>418</v>
      </c>
      <c r="B192" s="100" t="s">
        <v>410</v>
      </c>
      <c r="C192" s="82">
        <f>C193</f>
        <v>0</v>
      </c>
      <c r="D192" s="114">
        <f t="shared" si="75"/>
        <v>0</v>
      </c>
      <c r="E192" s="114">
        <f t="shared" si="75"/>
        <v>0</v>
      </c>
      <c r="F192" s="114">
        <f t="shared" si="75"/>
        <v>0</v>
      </c>
      <c r="G192" s="114">
        <f t="shared" si="75"/>
        <v>0</v>
      </c>
      <c r="H192" s="114">
        <f t="shared" si="75"/>
        <v>0</v>
      </c>
    </row>
    <row r="193" spans="1:8">
      <c r="A193" s="71" t="s">
        <v>415</v>
      </c>
      <c r="B193" s="100" t="s">
        <v>419</v>
      </c>
      <c r="C193" s="82">
        <f>C194</f>
        <v>0</v>
      </c>
      <c r="D193" s="114">
        <f t="shared" si="75"/>
        <v>0</v>
      </c>
      <c r="E193" s="114">
        <f t="shared" si="75"/>
        <v>0</v>
      </c>
      <c r="F193" s="114">
        <f t="shared" si="75"/>
        <v>0</v>
      </c>
      <c r="G193" s="114">
        <f t="shared" si="75"/>
        <v>0</v>
      </c>
      <c r="H193" s="114">
        <f t="shared" si="75"/>
        <v>0</v>
      </c>
    </row>
    <row r="194" spans="1:8">
      <c r="A194" s="71" t="s">
        <v>415</v>
      </c>
      <c r="B194" s="101" t="s">
        <v>420</v>
      </c>
      <c r="C194" s="74"/>
      <c r="D194" s="106"/>
      <c r="E194" s="106"/>
      <c r="F194" s="106"/>
      <c r="G194" s="95"/>
      <c r="H194" s="95"/>
    </row>
    <row r="196" spans="1:8">
      <c r="B196" s="125" t="s">
        <v>427</v>
      </c>
      <c r="E196" s="125" t="s">
        <v>430</v>
      </c>
      <c r="F196" s="125"/>
      <c r="G196" s="115"/>
    </row>
    <row r="197" spans="1:8">
      <c r="B197" s="125"/>
      <c r="E197" s="125"/>
      <c r="F197" s="125"/>
      <c r="G197" s="115"/>
    </row>
    <row r="198" spans="1:8">
      <c r="B198" s="125" t="s">
        <v>428</v>
      </c>
      <c r="E198" s="125" t="s">
        <v>429</v>
      </c>
      <c r="F198" s="125"/>
      <c r="G198" s="115"/>
    </row>
    <row r="199" spans="1:8">
      <c r="E199" s="12"/>
      <c r="F199" s="12"/>
    </row>
    <row r="201" spans="1:8">
      <c r="E201" s="50" t="s">
        <v>431</v>
      </c>
    </row>
    <row r="202" spans="1:8">
      <c r="E202" s="50" t="s">
        <v>432</v>
      </c>
    </row>
  </sheetData>
  <protectedRanges>
    <protectedRange sqref="B2:B3 C1:C3" name="Zonă1_1" securityDescriptor="O:WDG:WDD:(A;;CC;;;WD)"/>
    <protectedRange sqref="G110:H118 G45:H50 G143:H145 G68:H68 G36:H39 G120:H124 G98:H103 G61:H65 G79:H83 G90:H95 G53:H56 G141:H141 G106:H108 G131:H131 G25:H32 G34:H34" name="Zonă3"/>
    <protectedRange sqref="B1" name="Zonă1_1_1_1_1_1" securityDescriptor="O:WDG:WDD:(A;;CC;;;WD)"/>
  </protectedRanges>
  <printOptions horizontalCentered="1"/>
  <pageMargins left="0.75" right="0.75" top="0.21" bottom="0.18" header="0.17" footer="0.17"/>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informatica</cp:lastModifiedBy>
  <dcterms:created xsi:type="dcterms:W3CDTF">2019-01-10T08:56:44Z</dcterms:created>
  <dcterms:modified xsi:type="dcterms:W3CDTF">2021-03-16T09:10:00Z</dcterms:modified>
</cp:coreProperties>
</file>