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0" windowWidth="20730" windowHeight="9525" activeTab="1"/>
  </bookViews>
  <sheets>
    <sheet name="Venituri" sheetId="2" r:id="rId1"/>
    <sheet name="Cheltuieli" sheetId="1" r:id="rId2"/>
  </sheets>
  <externalReferences>
    <externalReference r:id="rId3"/>
  </externalReferences>
  <definedNames>
    <definedName name="_xlnm.Database">#REF!</definedName>
    <definedName name="_xlnm.Print_Area" localSheetId="0">Venituri!#REF!</definedName>
  </definedNames>
  <calcPr calcId="145621"/>
</workbook>
</file>

<file path=xl/calcChain.xml><?xml version="1.0" encoding="utf-8"?>
<calcChain xmlns="http://schemas.openxmlformats.org/spreadsheetml/2006/main">
  <c r="F21" i="2" l="1"/>
  <c r="G21" i="2"/>
  <c r="G20" i="2"/>
  <c r="F20" i="2"/>
  <c r="G24" i="2"/>
  <c r="F24" i="2"/>
  <c r="G25" i="2"/>
  <c r="F25" i="2"/>
  <c r="H178" i="1" l="1"/>
  <c r="H177" i="1"/>
  <c r="G178" i="1"/>
  <c r="G177" i="1"/>
  <c r="D62" i="2" l="1"/>
  <c r="G75" i="2" l="1"/>
  <c r="F75" i="2"/>
  <c r="E75" i="2"/>
  <c r="D75" i="2"/>
  <c r="C75" i="2"/>
  <c r="C61" i="2" s="1"/>
  <c r="C60" i="2" s="1"/>
  <c r="G62" i="2"/>
  <c r="F62" i="2"/>
  <c r="E62" i="2"/>
  <c r="D61" i="2"/>
  <c r="D60" i="2" s="1"/>
  <c r="C62" i="2"/>
  <c r="G58" i="2"/>
  <c r="F58" i="2"/>
  <c r="E58" i="2"/>
  <c r="D58" i="2"/>
  <c r="C58" i="2"/>
  <c r="G54" i="2"/>
  <c r="F54" i="2"/>
  <c r="E54" i="2"/>
  <c r="D54" i="2"/>
  <c r="D53" i="2" s="1"/>
  <c r="C54" i="2"/>
  <c r="E53" i="2"/>
  <c r="C53" i="2"/>
  <c r="G51" i="2"/>
  <c r="F51" i="2"/>
  <c r="F48" i="2" s="1"/>
  <c r="E51" i="2"/>
  <c r="D51" i="2"/>
  <c r="C51" i="2"/>
  <c r="G49" i="2"/>
  <c r="G48" i="2" s="1"/>
  <c r="F49" i="2"/>
  <c r="E49" i="2"/>
  <c r="D49" i="2"/>
  <c r="C49" i="2"/>
  <c r="C48" i="2" s="1"/>
  <c r="C47" i="2" s="1"/>
  <c r="E48" i="2"/>
  <c r="E47" i="2" s="1"/>
  <c r="G27" i="2"/>
  <c r="G26" i="2" s="1"/>
  <c r="F27" i="2"/>
  <c r="E27" i="2"/>
  <c r="E26" i="2" s="1"/>
  <c r="D26" i="2"/>
  <c r="C27" i="2"/>
  <c r="C26" i="2" s="1"/>
  <c r="D23" i="2"/>
  <c r="G23" i="2"/>
  <c r="F23" i="2"/>
  <c r="E23" i="2"/>
  <c r="C23" i="2"/>
  <c r="G16" i="2"/>
  <c r="G15" i="2" s="1"/>
  <c r="F16" i="2"/>
  <c r="E16" i="2"/>
  <c r="E15" i="2" s="1"/>
  <c r="E14" i="2" s="1"/>
  <c r="C16" i="2"/>
  <c r="C15" i="2"/>
  <c r="C14" i="2" s="1"/>
  <c r="C8" i="2" s="1"/>
  <c r="E13" i="2"/>
  <c r="D13" i="2"/>
  <c r="E12" i="2"/>
  <c r="D12" i="2"/>
  <c r="E11" i="2"/>
  <c r="E9" i="2" s="1"/>
  <c r="D11" i="2"/>
  <c r="D9" i="2" s="1"/>
  <c r="E10" i="2"/>
  <c r="D10" i="2"/>
  <c r="G9" i="2"/>
  <c r="F9" i="2"/>
  <c r="C9" i="2"/>
  <c r="H176" i="1"/>
  <c r="G176" i="1"/>
  <c r="E176" i="1"/>
  <c r="C176" i="1"/>
  <c r="H175" i="1"/>
  <c r="G175" i="1"/>
  <c r="E175" i="1"/>
  <c r="E174" i="1" s="1"/>
  <c r="E173" i="1" s="1"/>
  <c r="E172" i="1" s="1"/>
  <c r="E171" i="1" s="1"/>
  <c r="C175" i="1"/>
  <c r="C174" i="1" s="1"/>
  <c r="C173" i="1" s="1"/>
  <c r="H174" i="1"/>
  <c r="H173" i="1" s="1"/>
  <c r="H172" i="1" s="1"/>
  <c r="H171" i="1" s="1"/>
  <c r="F167" i="1"/>
  <c r="F166" i="1" s="1"/>
  <c r="H167" i="1"/>
  <c r="H166" i="1" s="1"/>
  <c r="G167" i="1"/>
  <c r="E167" i="1"/>
  <c r="E166" i="1" s="1"/>
  <c r="E165" i="1" s="1"/>
  <c r="E12" i="1" s="1"/>
  <c r="D167" i="1"/>
  <c r="D166" i="1" s="1"/>
  <c r="D165" i="1" s="1"/>
  <c r="D12" i="1" s="1"/>
  <c r="C167" i="1"/>
  <c r="C166" i="1" s="1"/>
  <c r="C165" i="1" s="1"/>
  <c r="H164" i="1"/>
  <c r="H17" i="1" s="1"/>
  <c r="G164" i="1"/>
  <c r="C164" i="1"/>
  <c r="H155" i="1"/>
  <c r="G155" i="1"/>
  <c r="F155" i="1"/>
  <c r="E155" i="1"/>
  <c r="D155" i="1"/>
  <c r="C155" i="1"/>
  <c r="H148" i="1"/>
  <c r="G148" i="1"/>
  <c r="E148" i="1"/>
  <c r="C148" i="1"/>
  <c r="C147" i="1" s="1"/>
  <c r="H147" i="1"/>
  <c r="H140" i="1"/>
  <c r="G140" i="1"/>
  <c r="F140" i="1"/>
  <c r="E140" i="1"/>
  <c r="D140" i="1"/>
  <c r="C140" i="1"/>
  <c r="H134" i="1"/>
  <c r="G134" i="1"/>
  <c r="F134" i="1"/>
  <c r="E134" i="1"/>
  <c r="D134" i="1"/>
  <c r="C134" i="1"/>
  <c r="D130" i="1"/>
  <c r="H130" i="1"/>
  <c r="G130" i="1"/>
  <c r="F130" i="1"/>
  <c r="E130" i="1"/>
  <c r="C130" i="1"/>
  <c r="H126" i="1"/>
  <c r="G126" i="1"/>
  <c r="F126" i="1"/>
  <c r="E126" i="1"/>
  <c r="D126" i="1"/>
  <c r="C126" i="1"/>
  <c r="H122" i="1"/>
  <c r="G122" i="1"/>
  <c r="F122" i="1"/>
  <c r="E122" i="1"/>
  <c r="D122" i="1"/>
  <c r="C122" i="1"/>
  <c r="C121" i="1"/>
  <c r="H111" i="1"/>
  <c r="G111" i="1"/>
  <c r="F111" i="1"/>
  <c r="E111" i="1"/>
  <c r="E101" i="1" s="1"/>
  <c r="D111" i="1"/>
  <c r="C111" i="1"/>
  <c r="C101" i="1" s="1"/>
  <c r="F101" i="1"/>
  <c r="D101" i="1"/>
  <c r="H101" i="1"/>
  <c r="G101" i="1"/>
  <c r="E97" i="1"/>
  <c r="E88" i="1" s="1"/>
  <c r="H97" i="1"/>
  <c r="H88" i="1" s="1"/>
  <c r="G97" i="1"/>
  <c r="F97" i="1"/>
  <c r="D97" i="1"/>
  <c r="D88" i="1" s="1"/>
  <c r="C97" i="1"/>
  <c r="C88" i="1" s="1"/>
  <c r="F88" i="1"/>
  <c r="H81" i="1"/>
  <c r="G81" i="1"/>
  <c r="F81" i="1"/>
  <c r="D81" i="1"/>
  <c r="C81" i="1"/>
  <c r="C80" i="1" s="1"/>
  <c r="C79" i="1" s="1"/>
  <c r="C45" i="1" s="1"/>
  <c r="C37" i="1" s="1"/>
  <c r="C36" i="1" s="1"/>
  <c r="C10" i="1" s="1"/>
  <c r="F164" i="1"/>
  <c r="F17" i="1" s="1"/>
  <c r="E164" i="1"/>
  <c r="E17" i="1" s="1"/>
  <c r="D164" i="1"/>
  <c r="D17" i="1" s="1"/>
  <c r="E70" i="1"/>
  <c r="H70" i="1"/>
  <c r="H69" i="1" s="1"/>
  <c r="G70" i="1"/>
  <c r="C70" i="1"/>
  <c r="C69" i="1" s="1"/>
  <c r="G69" i="1"/>
  <c r="G68" i="1" s="1"/>
  <c r="H66" i="1"/>
  <c r="G66" i="1"/>
  <c r="G14" i="1" s="1"/>
  <c r="F66" i="1"/>
  <c r="D66" i="1"/>
  <c r="D14" i="1" s="1"/>
  <c r="C66" i="1"/>
  <c r="D64" i="1"/>
  <c r="D63" i="1" s="1"/>
  <c r="H64" i="1"/>
  <c r="G64" i="1"/>
  <c r="E64" i="1"/>
  <c r="C64" i="1"/>
  <c r="C63" i="1" s="1"/>
  <c r="C11" i="1" s="1"/>
  <c r="H63" i="1"/>
  <c r="G63" i="1"/>
  <c r="E63" i="1"/>
  <c r="D60" i="1"/>
  <c r="H60" i="1"/>
  <c r="G60" i="1"/>
  <c r="E60" i="1"/>
  <c r="C60" i="1"/>
  <c r="D53" i="1"/>
  <c r="H53" i="1"/>
  <c r="G53" i="1"/>
  <c r="E53" i="1"/>
  <c r="C53" i="1"/>
  <c r="H51" i="1"/>
  <c r="G51" i="1"/>
  <c r="F51" i="1"/>
  <c r="D51" i="1"/>
  <c r="C51" i="1"/>
  <c r="F30" i="1"/>
  <c r="H30" i="1"/>
  <c r="G30" i="1"/>
  <c r="D30" i="1"/>
  <c r="C30" i="1"/>
  <c r="C22" i="1" s="1"/>
  <c r="D23" i="1"/>
  <c r="D22" i="1" s="1"/>
  <c r="H23" i="1"/>
  <c r="G23" i="1"/>
  <c r="E23" i="1"/>
  <c r="C23" i="1"/>
  <c r="C17" i="1"/>
  <c r="H16" i="1"/>
  <c r="G16" i="1"/>
  <c r="C16" i="1"/>
  <c r="G15" i="1"/>
  <c r="H14" i="1"/>
  <c r="F14" i="1"/>
  <c r="C14" i="1"/>
  <c r="C12" i="1"/>
  <c r="H11" i="1"/>
  <c r="G11" i="1"/>
  <c r="E11" i="1"/>
  <c r="D11" i="1"/>
  <c r="C68" i="1" l="1"/>
  <c r="C15" i="1"/>
  <c r="C172" i="1"/>
  <c r="C171" i="1" s="1"/>
  <c r="C13" i="1"/>
  <c r="C9" i="1"/>
  <c r="C21" i="1"/>
  <c r="H68" i="1"/>
  <c r="H15" i="1"/>
  <c r="E147" i="1"/>
  <c r="C7" i="2"/>
  <c r="E61" i="2"/>
  <c r="E60" i="2" s="1"/>
  <c r="E8" i="2"/>
  <c r="D48" i="2"/>
  <c r="G53" i="2"/>
  <c r="G47" i="2" s="1"/>
  <c r="F61" i="2"/>
  <c r="F60" i="2" s="1"/>
  <c r="F53" i="2"/>
  <c r="F26" i="2"/>
  <c r="G17" i="1"/>
  <c r="G88" i="1"/>
  <c r="H165" i="1"/>
  <c r="H12" i="1" s="1"/>
  <c r="H22" i="1"/>
  <c r="H9" i="1" s="1"/>
  <c r="G121" i="1"/>
  <c r="H13" i="1"/>
  <c r="F15" i="2"/>
  <c r="E121" i="1"/>
  <c r="G22" i="1"/>
  <c r="G9" i="1" s="1"/>
  <c r="G61" i="2"/>
  <c r="G60" i="2" s="1"/>
  <c r="G14" i="2"/>
  <c r="D47" i="2"/>
  <c r="E7" i="2"/>
  <c r="D15" i="2"/>
  <c r="D14" i="2" s="1"/>
  <c r="D8" i="2" s="1"/>
  <c r="D7" i="2" s="1"/>
  <c r="E13" i="1"/>
  <c r="H121" i="1"/>
  <c r="H80" i="1"/>
  <c r="E69" i="1"/>
  <c r="E16" i="1"/>
  <c r="D70" i="1"/>
  <c r="D80" i="1"/>
  <c r="D121" i="1"/>
  <c r="D9" i="1"/>
  <c r="F23" i="1"/>
  <c r="E30" i="1"/>
  <c r="C77" i="1"/>
  <c r="E51" i="1"/>
  <c r="F53" i="1"/>
  <c r="F60" i="1"/>
  <c r="F64" i="1"/>
  <c r="E66" i="1"/>
  <c r="F70" i="1"/>
  <c r="F80" i="1"/>
  <c r="E81" i="1"/>
  <c r="D175" i="1"/>
  <c r="D174" i="1" s="1"/>
  <c r="D173" i="1" s="1"/>
  <c r="F175" i="1"/>
  <c r="F121" i="1"/>
  <c r="G147" i="1"/>
  <c r="D148" i="1"/>
  <c r="D147" i="1" s="1"/>
  <c r="F148" i="1"/>
  <c r="F165" i="1"/>
  <c r="G166" i="1"/>
  <c r="G174" i="1"/>
  <c r="D176" i="1"/>
  <c r="F176" i="1"/>
  <c r="C19" i="1" l="1"/>
  <c r="C18" i="1" s="1"/>
  <c r="C8" i="1"/>
  <c r="C7" i="1" s="1"/>
  <c r="C20" i="1"/>
  <c r="F47" i="2"/>
  <c r="F14" i="2"/>
  <c r="G80" i="1"/>
  <c r="H79" i="1"/>
  <c r="H45" i="1" s="1"/>
  <c r="H37" i="1" s="1"/>
  <c r="H36" i="1" s="1"/>
  <c r="H21" i="1" s="1"/>
  <c r="H20" i="1" s="1"/>
  <c r="G8" i="2"/>
  <c r="G7" i="2" s="1"/>
  <c r="D79" i="1"/>
  <c r="D45" i="1" s="1"/>
  <c r="D37" i="1" s="1"/>
  <c r="D36" i="1" s="1"/>
  <c r="D10" i="1" s="1"/>
  <c r="D19" i="1" s="1"/>
  <c r="D69" i="1"/>
  <c r="D16" i="1"/>
  <c r="E68" i="1"/>
  <c r="E15" i="1"/>
  <c r="G165" i="1"/>
  <c r="F147" i="1"/>
  <c r="F79" i="1" s="1"/>
  <c r="F174" i="1"/>
  <c r="D172" i="1"/>
  <c r="D171" i="1" s="1"/>
  <c r="D13" i="1"/>
  <c r="E80" i="1"/>
  <c r="F69" i="1"/>
  <c r="F16" i="1"/>
  <c r="E22" i="1"/>
  <c r="F22" i="1"/>
  <c r="G173" i="1"/>
  <c r="F12" i="1"/>
  <c r="E14" i="1"/>
  <c r="F63" i="1"/>
  <c r="F8" i="2" l="1"/>
  <c r="G79" i="1"/>
  <c r="H77" i="1"/>
  <c r="H10" i="1"/>
  <c r="H19" i="1" s="1"/>
  <c r="H18" i="1" s="1"/>
  <c r="D8" i="1"/>
  <c r="D21" i="1"/>
  <c r="D68" i="1"/>
  <c r="D77" i="1" s="1"/>
  <c r="D15" i="1"/>
  <c r="F11" i="1"/>
  <c r="G172" i="1"/>
  <c r="G13" i="1"/>
  <c r="F68" i="1"/>
  <c r="F15" i="1"/>
  <c r="G12" i="1"/>
  <c r="F45" i="1"/>
  <c r="F9" i="1"/>
  <c r="E9" i="1"/>
  <c r="E79" i="1"/>
  <c r="E45" i="1" s="1"/>
  <c r="E37" i="1" s="1"/>
  <c r="E36" i="1" s="1"/>
  <c r="E21" i="1" s="1"/>
  <c r="E20" i="1" s="1"/>
  <c r="F173" i="1"/>
  <c r="D20" i="1" l="1"/>
  <c r="F7" i="2"/>
  <c r="G45" i="1"/>
  <c r="H8" i="1"/>
  <c r="H7" i="1" s="1"/>
  <c r="D7" i="1"/>
  <c r="D18" i="1"/>
  <c r="F172" i="1"/>
  <c r="F13" i="1"/>
  <c r="G171" i="1"/>
  <c r="E77" i="1"/>
  <c r="E10" i="1"/>
  <c r="E19" i="1" s="1"/>
  <c r="E18" i="1" s="1"/>
  <c r="F37" i="1"/>
  <c r="G37" i="1" l="1"/>
  <c r="E8" i="1"/>
  <c r="E7" i="1" s="1"/>
  <c r="F171" i="1"/>
  <c r="F36" i="1"/>
  <c r="G36" i="1" l="1"/>
  <c r="F77" i="1"/>
  <c r="F10" i="1"/>
  <c r="F21" i="1"/>
  <c r="G77" i="1" l="1"/>
  <c r="G10" i="1"/>
  <c r="G21" i="1"/>
  <c r="F20" i="1"/>
  <c r="F19" i="1"/>
  <c r="F8" i="1"/>
  <c r="G8" i="1" l="1"/>
  <c r="G20" i="1"/>
  <c r="G19" i="1"/>
  <c r="F18" i="1"/>
  <c r="F7" i="1"/>
  <c r="G18" i="1" l="1"/>
  <c r="G7" i="1"/>
</calcChain>
</file>

<file path=xl/sharedStrings.xml><?xml version="1.0" encoding="utf-8"?>
<sst xmlns="http://schemas.openxmlformats.org/spreadsheetml/2006/main" count="438" uniqueCount="386">
  <si>
    <t>Cod</t>
  </si>
  <si>
    <t>Denumire indicator</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</si>
  <si>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</si>
  <si>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</si>
  <si>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</si>
  <si>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</si>
  <si>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</si>
  <si>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</si>
  <si>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</si>
  <si>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</si>
  <si>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</si>
  <si>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</si>
  <si>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</si>
  <si>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</si>
  <si>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</si>
  <si>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</si>
  <si>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</si>
  <si>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TITLUL III DOBANZI</t>
  </si>
  <si>
    <t>TITLUL VI TRANSFERURI INTRE UNITATI ALE ADMINISTRATIEI PUBLICE</t>
  </si>
  <si>
    <t>57. 00</t>
  </si>
  <si>
    <t>TITLUL IX ASISTENTA SOCIALA</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</si>
  <si>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</si>
  <si>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</si>
  <si>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</si>
  <si>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</si>
  <si>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</si>
  <si>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</si>
  <si>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</si>
  <si>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</si>
  <si>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</si>
  <si>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SANATATE</t>
  </si>
  <si>
    <t>66.00.05.70</t>
  </si>
  <si>
    <t>66 .05</t>
  </si>
  <si>
    <t>Cheltuieli de salarii in bani</t>
  </si>
  <si>
    <t>66.05.01</t>
  </si>
  <si>
    <t>Salarii de baza</t>
  </si>
  <si>
    <t>Indemnizatii platite unor persoane din afara unitatii</t>
  </si>
  <si>
    <t>66.05.10</t>
  </si>
  <si>
    <t>Indemnizatii de delegare</t>
  </si>
  <si>
    <t>66.05.10.01</t>
  </si>
  <si>
    <t>Indemnizatii de detasare</t>
  </si>
  <si>
    <t>66.05.10.01.01</t>
  </si>
  <si>
    <t>66.05.10.01.12</t>
  </si>
  <si>
    <t>Contributii</t>
  </si>
  <si>
    <t>66.05.10.01.13</t>
  </si>
  <si>
    <t>Contributii de asigurari sociale de stat</t>
  </si>
  <si>
    <t>Contributii de asigurari de somaj</t>
  </si>
  <si>
    <t>66.05.10.01.30</t>
  </si>
  <si>
    <t>Contributii de asigurari sociale de sanatate</t>
  </si>
  <si>
    <t>66.05.10.03.01</t>
  </si>
  <si>
    <t xml:space="preserve">Contributii de asigurari pentru accidente de munca si boli profesionale </t>
  </si>
  <si>
    <t>66.05.10.03.02</t>
  </si>
  <si>
    <t>Contributii pentru concedii si indemnizatii</t>
  </si>
  <si>
    <t>66.05.10.03.03</t>
  </si>
  <si>
    <t>66.05.10.03.04</t>
  </si>
  <si>
    <t>Bunuri si servicii</t>
  </si>
  <si>
    <t>66.05.10.03.06</t>
  </si>
  <si>
    <t>Furnituri de birou</t>
  </si>
  <si>
    <t>66.05.20</t>
  </si>
  <si>
    <t>Materiale pentru curatenie</t>
  </si>
  <si>
    <t>66.05.20.01</t>
  </si>
  <si>
    <t>Incalzit, iluminat si forta motrica</t>
  </si>
  <si>
    <t>66.05.20.01.01</t>
  </si>
  <si>
    <t>Apa, canal si salubritate</t>
  </si>
  <si>
    <t>66.05.20.01.02</t>
  </si>
  <si>
    <t>Carburanti si lubrifianti</t>
  </si>
  <si>
    <t>66.05.20.01.03</t>
  </si>
  <si>
    <t>Piese de schimb</t>
  </si>
  <si>
    <t>66.05.20.01.04</t>
  </si>
  <si>
    <t>Posta, telecomunicatii, radio, tv, internet</t>
  </si>
  <si>
    <t>66.05.20.01.05</t>
  </si>
  <si>
    <t>Materiale si prestari de servicii cu caracter functional din care:</t>
  </si>
  <si>
    <t>66.05.20.01.06</t>
  </si>
  <si>
    <t>Materiale si prestari de servicii cu caracter functional pt ch.proprii</t>
  </si>
  <si>
    <t>66.05.20.01.08</t>
  </si>
  <si>
    <t>Alte bunuri si servicii pentru intretinere si functionare, din care:</t>
  </si>
  <si>
    <t>66.05.20.01.09</t>
  </si>
  <si>
    <t xml:space="preserve"> - sume pentru servicii poştale în vederea distribuţiei cardurilor naţionale </t>
  </si>
  <si>
    <t xml:space="preserve">  - sume pentru servicii de mententanta si suport tehnic pentru sistemul ERP</t>
  </si>
  <si>
    <t>66.05.20.01.30</t>
  </si>
  <si>
    <t>Reparatii curente</t>
  </si>
  <si>
    <t>66.05.20.02</t>
  </si>
  <si>
    <t>Bunuri de natura obiectelor de inventar</t>
  </si>
  <si>
    <t>Alte obiecte de inventar</t>
  </si>
  <si>
    <t>Deplasari, detasari, transferari</t>
  </si>
  <si>
    <t>66.05.20.05</t>
  </si>
  <si>
    <t>Deplasari interne, detasari, transferari</t>
  </si>
  <si>
    <t>66.05.20.05.30</t>
  </si>
  <si>
    <t>Deplasari in strainatate</t>
  </si>
  <si>
    <t>66.05.20.06</t>
  </si>
  <si>
    <t>Carti, publicatii si materiale documentare</t>
  </si>
  <si>
    <t>66.05.20.06.01</t>
  </si>
  <si>
    <t>Consultanta si expertiza</t>
  </si>
  <si>
    <t>66.05.20.06.02</t>
  </si>
  <si>
    <t>Pregatire profesionala</t>
  </si>
  <si>
    <t>66.05.20.11</t>
  </si>
  <si>
    <t>Protectia muncii</t>
  </si>
  <si>
    <t>66.05.20.12</t>
  </si>
  <si>
    <t>Alte cheltuieli</t>
  </si>
  <si>
    <t>66.05.20.13</t>
  </si>
  <si>
    <t>Chirii</t>
  </si>
  <si>
    <t>66.05.20.14</t>
  </si>
  <si>
    <t>Alte cheltuieli cu bunuri si servicii</t>
  </si>
  <si>
    <t>66.05.20.30</t>
  </si>
  <si>
    <t>66.05.20.30.04</t>
  </si>
  <si>
    <t>Alte dobanzi</t>
  </si>
  <si>
    <t>66.05.20.30.30</t>
  </si>
  <si>
    <t>Dobanda datorata trezoreriei statului</t>
  </si>
  <si>
    <t>Despagubiri civile</t>
  </si>
  <si>
    <t>66.05.70</t>
  </si>
  <si>
    <t>Active fixe</t>
  </si>
  <si>
    <t>Constructii</t>
  </si>
  <si>
    <t>66.05.71</t>
  </si>
  <si>
    <t>Masini, echipamente si mijloace de transport</t>
  </si>
  <si>
    <t>66.05.71.01</t>
  </si>
  <si>
    <t>Mobilier, aparatura birotica si alte active corporale</t>
  </si>
  <si>
    <t>Alte active fixe</t>
  </si>
  <si>
    <t>66.05.71.01.02</t>
  </si>
  <si>
    <t>Reparatii capitale aferente activelor fixe</t>
  </si>
  <si>
    <t>Administratia centrala</t>
  </si>
  <si>
    <t>66.05.71.01.30</t>
  </si>
  <si>
    <t>Servicii publice descentralizate, din care:</t>
  </si>
  <si>
    <t xml:space="preserve"> Plati efectuate in anii precedenti si recuperate in anul curent</t>
  </si>
  <si>
    <t>Materiale si prestari de servicii cu caracter medical</t>
  </si>
  <si>
    <t>66.05.02</t>
  </si>
  <si>
    <t>Produse farmaceutice, materiale sanitare specifice si dispozitive medicale</t>
  </si>
  <si>
    <t>Medicamente cu si fara contributie personala</t>
  </si>
  <si>
    <t xml:space="preserve">    ~ activitatea curenta</t>
  </si>
  <si>
    <t>66.05.03.01</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</si>
  <si>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</si>
  <si>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</si>
  <si>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</si>
  <si>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</si>
  <si>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</si>
  <si>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</si>
  <si>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66.05.03.03</t>
  </si>
  <si>
    <t xml:space="preserve">          Programul national detratament pentru boli rare</t>
  </si>
  <si>
    <t xml:space="preserve">          Programul national de tratament al bolilor neurologice</t>
  </si>
  <si>
    <t>66.05.03.05</t>
  </si>
  <si>
    <t xml:space="preserve">          Programul national de tratament al hemofiliei si talasemiei</t>
  </si>
  <si>
    <t>66.05.04</t>
  </si>
  <si>
    <t xml:space="preserve">          Programul national  de diabet zaharat</t>
  </si>
  <si>
    <t>66.05.04.01</t>
  </si>
  <si>
    <t xml:space="preserve">          Programul national de boli endocrine</t>
  </si>
  <si>
    <t xml:space="preserve">          Programul national de transplant de organe, tesuturi si celule de origine umana</t>
  </si>
  <si>
    <t xml:space="preserve">         Programul national de sanatate mintala</t>
  </si>
  <si>
    <t>66.05.04.02</t>
  </si>
  <si>
    <t xml:space="preserve">          Programul national de oncologie</t>
  </si>
  <si>
    <t>66.05.04.03</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</si>
  <si>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</si>
  <si>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</si>
  <si>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</si>
  <si>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</si>
  <si>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</si>
  <si>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</si>
  <si>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</si>
  <si>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</si>
  <si>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66.05.04.05</t>
  </si>
  <si>
    <t xml:space="preserve">         Programul national de boli cardiovasculare</t>
  </si>
  <si>
    <t xml:space="preserve">       Programul national de sanatate mintala</t>
  </si>
  <si>
    <t xml:space="preserve"> Subprogramul de reconstructie mamara dupa afectiuni oncologice prin endoprotezare</t>
  </si>
  <si>
    <t>66.05.05</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</si>
  <si>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</si>
  <si>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</si>
  <si>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</si>
  <si>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</si>
  <si>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</si>
  <si>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</si>
  <si>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</si>
  <si>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66.05.06</t>
  </si>
  <si>
    <t>Servicii medicale in ambulator</t>
  </si>
  <si>
    <t>Asistenta medicala primara, din care:</t>
  </si>
  <si>
    <t xml:space="preserve">   - activitate curenta</t>
  </si>
  <si>
    <t>66.05.07</t>
  </si>
  <si>
    <t xml:space="preserve">  - centre de permanenta</t>
  </si>
  <si>
    <t>66.05.11</t>
  </si>
  <si>
    <t>Asistenta medicala  pentru specialitati clinice, din care:</t>
  </si>
  <si>
    <t>66.05.56</t>
  </si>
  <si>
    <t>~  OUG 35/2015</t>
  </si>
  <si>
    <t>66.05.56.02</t>
  </si>
  <si>
    <t>Asistenta medicala stomatologica, din care:</t>
  </si>
  <si>
    <t xml:space="preserve">   -  sume pentru servicii medicale tratament si medicatie pentru personalul contractual din sistemul sanitar</t>
  </si>
  <si>
    <t>68.05.57.00</t>
  </si>
  <si>
    <t>68.05.57.02</t>
  </si>
  <si>
    <t>Asistenta medicala pentru specialitati paraclinice, din care:</t>
  </si>
  <si>
    <t>68.05.57.02.01</t>
  </si>
  <si>
    <t xml:space="preserve">    ~ Subprogramul de monitorizarea activa a terapiilor specifice oncologice  prin PET CT</t>
  </si>
  <si>
    <t>68.05.05.01</t>
  </si>
  <si>
    <t xml:space="preserve">    ~  sume pentru evaluarea anuala a bolnavilor cu diabet zaharat (hemoglobina glicata)</t>
  </si>
  <si>
    <t>68.05.06</t>
  </si>
  <si>
    <t xml:space="preserve">    ~ Subprogramul de diagnostic genetic al tumorilor solide maligne ( sarcom Ewing si neuroblastom ) la copii si adulti</t>
  </si>
  <si>
    <t>97. 05</t>
  </si>
  <si>
    <t xml:space="preserve">Asistenta medicala in centrele medicale multifunctionale, din care: </t>
  </si>
  <si>
    <t>Servicii de urgenta prespitalicesti si transport sanitar</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</si>
  <si>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</si>
  <si>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</si>
  <si>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</si>
  <si>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</si>
  <si>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</si>
  <si>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Unitati de recuperare-reabilitare a sanatatii, din care:</t>
  </si>
  <si>
    <t xml:space="preserve">   ~ personal contractual</t>
  </si>
  <si>
    <t>Ingrijiri medicale la domiciliu</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</si>
  <si>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</si>
  <si>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</si>
  <si>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</si>
  <si>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</si>
  <si>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 xml:space="preserve">
-  influente cresteri salariale conform Legii 250/2016 privind aprobarea Ordonanţei de urgenţă a Guvernului nr. 20/2016 pentru modificarea şi completarea Ordonanţei de urgenţă a Guvernului nr. 57/2015 privind salarizarea personalului plătit din fonduri publice în anul 2016
</t>
  </si>
  <si>
    <t xml:space="preserve">
 - influente aferente gărzilor efectuate de personalul sanitar conform OUG 43/2016
</t>
  </si>
  <si>
    <t xml:space="preserve">     ~ influente financiare salariale conform O.G. nr.7 /2017 </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</si>
  <si>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</si>
  <si>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</si>
  <si>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Ajutoare sociale</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</si>
  <si>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</si>
  <si>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</si>
  <si>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</si>
  <si>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</si>
  <si>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</si>
  <si>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 xml:space="preserve">  ~ hotarari judecatoresti</t>
  </si>
  <si>
    <r>
      <t xml:space="preserve">Alte drepturi salariale in bani, </t>
    </r>
    <r>
      <rPr>
        <sz val="10"/>
        <rFont val="Palatino Linotype"/>
        <family val="1"/>
      </rPr>
      <t>din care:</t>
    </r>
  </si>
  <si>
    <t>formule</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</si>
  <si>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</si>
  <si>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</si>
  <si>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</si>
  <si>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</si>
  <si>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</si>
  <si>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</si>
  <si>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</si>
  <si>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</si>
  <si>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</si>
  <si>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</si>
  <si>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</si>
  <si>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</si>
  <si>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</si>
  <si>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</si>
  <si>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</si>
  <si>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</si>
  <si>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</si>
  <si>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</si>
  <si>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</si>
  <si>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</si>
  <si>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</si>
  <si>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</si>
  <si>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</si>
  <si>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</si>
  <si>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</si>
  <si>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</si>
  <si>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</si>
  <si>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</si>
  <si>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</si>
  <si>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</si>
  <si>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</si>
  <si>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</si>
  <si>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</si>
  <si>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</si>
  <si>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</si>
  <si>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</si>
  <si>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</si>
  <si>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20.05.07.01</t>
  </si>
  <si>
    <t>Contributii pentru concedii si indemnizatii de la persoane juridice sau fizice</t>
  </si>
  <si>
    <t>20.05.07.02</t>
  </si>
  <si>
    <t>Contributii pentru concedii si indemnizatii datorate de persoanele aflate in somaj</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</si>
  <si>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</si>
  <si>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</si>
  <si>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</si>
  <si>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</si>
  <si>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</si>
  <si>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</si>
  <si>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</si>
  <si>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</si>
  <si>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</si>
  <si>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</si>
  <si>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</si>
  <si>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</si>
  <si>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</si>
  <si>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</si>
  <si>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</si>
  <si>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</si>
  <si>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</si>
  <si>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</si>
  <si>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</si>
  <si>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</si>
  <si>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</si>
  <si>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</si>
  <si>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</si>
  <si>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</si>
  <si>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</si>
  <si>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</si>
  <si>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</si>
  <si>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</si>
  <si>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</si>
  <si>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</si>
  <si>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</si>
  <si>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</si>
  <si>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</si>
  <si>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</si>
  <si>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</si>
  <si>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</si>
  <si>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</si>
  <si>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</si>
  <si>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</si>
  <si>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</si>
  <si>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</si>
  <si>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</si>
  <si>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</si>
  <si>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</si>
  <si>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</si>
  <si>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</si>
  <si>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</si>
  <si>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</si>
  <si>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</si>
  <si>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</si>
  <si>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</si>
  <si>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</si>
  <si>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</si>
  <si>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</si>
  <si>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</si>
  <si>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</si>
  <si>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</si>
  <si>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</si>
  <si>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</si>
  <si>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</si>
  <si>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</si>
  <si>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</si>
  <si>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</si>
  <si>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</si>
  <si>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</si>
  <si>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</si>
  <si>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</si>
  <si>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</si>
  <si>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</si>
  <si>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</si>
  <si>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</si>
  <si>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</si>
  <si>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</si>
  <si>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</si>
  <si>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</si>
  <si>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</si>
  <si>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</si>
  <si>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</si>
  <si>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</si>
  <si>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</si>
  <si>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</si>
  <si>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</si>
  <si>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</si>
  <si>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</si>
  <si>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</si>
  <si>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</si>
  <si>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</si>
  <si>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</si>
  <si>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</si>
  <si>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</si>
  <si>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</si>
  <si>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</si>
  <si>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</si>
  <si>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</si>
  <si>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</si>
  <si>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</si>
  <si>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</si>
  <si>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</si>
  <si>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</si>
  <si>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</si>
  <si>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</si>
  <si>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</si>
  <si>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</si>
  <si>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</si>
  <si>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</si>
  <si>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</si>
  <si>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</si>
  <si>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</si>
  <si>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</si>
  <si>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</si>
  <si>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Raspundem de realitatea si exactitatea datelor</t>
  </si>
  <si>
    <t>Presedinte - Director General</t>
  </si>
  <si>
    <t>lei</t>
  </si>
  <si>
    <t>21.05.26</t>
  </si>
  <si>
    <t>Valentin-Florin CIOCAN</t>
  </si>
  <si>
    <t>Director Economic</t>
  </si>
  <si>
    <t>Theodora OPREA</t>
  </si>
  <si>
    <t>42.05.74</t>
  </si>
  <si>
    <t>Sume alocate bugetului FNUASS pentru acoperirea deficitului rezultat din aplicatea prevederilor legale referitoate la concediile medicale si indemnizatiile de asigurari sociale de sanatate</t>
  </si>
  <si>
    <t>CONT DE EXECUTIE VENITURI DECEMBRIE   2017</t>
  </si>
  <si>
    <t>CONT DE EXECUTIE CHELTUIELI DECEMBRIE  2017</t>
  </si>
  <si>
    <t>Presedinte Directir-General</t>
  </si>
  <si>
    <t>Intocmit,</t>
  </si>
  <si>
    <t>Mircea Dragut</t>
  </si>
  <si>
    <t>Intocmit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</si>
</sst>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l_e_i_-;\-* #,##0.00\ _l_e_i_-;_-* &quot;-&quot;??\ _l_e_i_-;_-@_-"/>
    <numFmt numFmtId="164" formatCode="#,##0.00_ ;[Red]\-#,##0.00\ "/>
    <numFmt numFmtId="165" formatCode="#,##0.00;[Red]#,##0.00"/>
  </numFmts>
  <fonts count="26">
    <font>
      <sz val="10"/>
      <name val="Arial"/>
      <charset val="238"/>
    </font>
    <font>
      <sz val="10"/>
      <name val="Arial"/>
      <family val="2"/>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sz val="10"/>
      <name val="Arial"/>
      <family val="2"/>
      <charset val="238"/>
    </font>
    <font>
      <b/>
      <sz val="11"/>
      <name val="Palatino Linotype"/>
      <family val="1"/>
      <charset val="238"/>
    </font>
    <font>
      <i/>
      <sz val="10"/>
      <name val="Palatino Linotype"/>
      <family val="1"/>
      <charset val="238"/>
    </font>
    <font>
      <b/>
      <i/>
      <sz val="11"/>
      <name val="Palatino Linotype"/>
      <family val="1"/>
      <charset val="238"/>
    </font>
    <font>
      <sz val="10"/>
      <name val="Arial"/>
      <family val="2"/>
    </font>
    <font>
      <sz val="12"/>
      <name val="Arial"/>
      <family val="2"/>
    </font>
    <font>
      <sz val="10"/>
      <name val="Palatino Linotype"/>
      <family val="1"/>
    </font>
    <font>
      <b/>
      <i/>
      <sz val="10"/>
      <name val="Arial"/>
      <family val="2"/>
    </font>
    <font>
      <b/>
      <i/>
      <sz val="14"/>
      <name val="Arial"/>
      <family val="2"/>
    </font>
    <font>
      <b/>
      <sz val="10"/>
      <name val="Arial"/>
      <family val="2"/>
    </font>
    <font>
      <b/>
      <sz val="9"/>
      <name val="Arial"/>
      <family val="2"/>
    </font>
    <font>
      <b/>
      <sz val="10"/>
      <name val="Arial"/>
      <family val="2"/>
      <charset val="238"/>
    </font>
    <font>
      <b/>
      <sz val="9"/>
      <name val="Arial"/>
      <family val="2"/>
      <charset val="238"/>
    </font>
    <font>
      <sz val="9"/>
      <name val="Arial"/>
      <family val="2"/>
      <charset val="238"/>
    </font>
    <font>
      <sz val="11"/>
      <name val="Times New Roman CE"/>
      <charset val="238"/>
    </font>
    <font>
      <b/>
      <sz val="11"/>
      <name val="Times New Roman CE"/>
    </font>
    <font>
      <sz val="11"/>
      <name val="Calibri"/>
      <family val="2"/>
      <charset val="238"/>
    </font>
    <font>
      <sz val="11"/>
      <name val="Arial"/>
      <family val="2"/>
      <charset val="238"/>
    </font>
    <font>
      <i/>
      <sz val="11"/>
      <name val="Arial"/>
      <family val="2"/>
    </font>
    <font>
      <sz val="11"/>
      <name val="Arial"/>
      <family val="2"/>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13">
    <xf numFmtId="0" fontId="0" fillId="0" borderId="0"/>
    <xf numFmtId="0" fontId="6" fillId="0" borderId="0"/>
    <xf numFmtId="0" fontId="6" fillId="0" borderId="0"/>
    <xf numFmtId="0" fontId="1" fillId="0" borderId="0"/>
    <xf numFmtId="0" fontId="1" fillId="0" borderId="0"/>
    <xf numFmtId="43" fontId="10" fillId="0" borderId="0" applyFont="0" applyFill="0" applyBorder="0" applyAlignment="0" applyProtection="0"/>
    <xf numFmtId="3" fontId="6" fillId="0" borderId="0"/>
    <xf numFmtId="0" fontId="10" fillId="0" borderId="0"/>
    <xf numFmtId="0" fontId="10" fillId="0" borderId="0"/>
    <xf numFmtId="0" fontId="10" fillId="0" borderId="0"/>
    <xf numFmtId="0" fontId="11" fillId="0" borderId="0"/>
    <xf numFmtId="9" fontId="10" fillId="0" borderId="0" applyFont="0" applyFill="0" applyBorder="0" applyAlignment="0" applyProtection="0"/>
    <xf numFmtId="0" fontId="10" fillId="0" borderId="0"/>
  </cellStyleXfs>
  <cellXfs count="128">
    <xf numFmtId="0" fontId="0" fillId="0" borderId="0" xfId="0"/>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2" fillId="0" borderId="0" xfId="0" applyNumberFormat="1" applyFont="1" applyFill="1" applyBorder="1"/>
    <xf numFmtId="0" fontId="2" fillId="0" borderId="0" xfId="0" applyFont="1" applyFill="1"/>
    <xf numFmtId="3" fontId="5" fillId="0" borderId="0" xfId="0" applyNumberFormat="1" applyFont="1" applyFill="1" applyBorder="1" applyAlignment="1">
      <alignment wrapText="1"/>
    </xf>
    <xf numFmtId="3" fontId="4" fillId="0" borderId="0" xfId="0" applyNumberFormat="1" applyFont="1" applyFill="1" applyBorder="1" applyAlignment="1">
      <alignment horizontal="center" wrapText="1"/>
    </xf>
    <xf numFmtId="49" fontId="5"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2" fillId="0" borderId="0" xfId="0" applyFont="1" applyFill="1" applyAlignment="1">
      <alignment horizontal="center" vertical="center" wrapText="1"/>
    </xf>
    <xf numFmtId="49" fontId="5" fillId="0" borderId="1" xfId="0" applyNumberFormat="1" applyFont="1" applyFill="1" applyBorder="1" applyAlignment="1">
      <alignment horizontal="center" vertical="top" wrapText="1"/>
    </xf>
    <xf numFmtId="3" fontId="5" fillId="0" borderId="1" xfId="0" applyNumberFormat="1" applyFont="1" applyFill="1" applyBorder="1" applyAlignment="1">
      <alignment horizontal="center"/>
    </xf>
    <xf numFmtId="3" fontId="4" fillId="0" borderId="1" xfId="0" applyNumberFormat="1" applyFont="1" applyFill="1" applyBorder="1" applyAlignment="1">
      <alignment horizontal="center"/>
    </xf>
    <xf numFmtId="49" fontId="5" fillId="0" borderId="1" xfId="0" applyNumberFormat="1" applyFont="1" applyFill="1" applyBorder="1" applyAlignment="1">
      <alignment vertical="top" wrapText="1"/>
    </xf>
    <xf numFmtId="164" fontId="5" fillId="0" borderId="1" xfId="1" applyNumberFormat="1" applyFont="1" applyFill="1" applyBorder="1" applyAlignment="1" applyProtection="1">
      <alignment horizontal="left" wrapText="1"/>
    </xf>
    <xf numFmtId="3" fontId="5" fillId="0" borderId="1" xfId="2" applyNumberFormat="1" applyFont="1" applyFill="1" applyBorder="1" applyAlignment="1" applyProtection="1">
      <alignment horizontal="right" wrapText="1"/>
    </xf>
    <xf numFmtId="165" fontId="5" fillId="0" borderId="0" xfId="0" applyNumberFormat="1" applyFont="1" applyFill="1" applyBorder="1"/>
    <xf numFmtId="4" fontId="5" fillId="0" borderId="0" xfId="0" applyNumberFormat="1" applyFont="1" applyFill="1"/>
    <xf numFmtId="0" fontId="5" fillId="0" borderId="0" xfId="0" applyFont="1" applyFill="1"/>
    <xf numFmtId="164" fontId="5" fillId="0" borderId="1" xfId="1" applyNumberFormat="1" applyFont="1" applyFill="1" applyBorder="1" applyAlignment="1">
      <alignment wrapText="1"/>
    </xf>
    <xf numFmtId="3" fontId="5" fillId="0" borderId="1" xfId="2" applyNumberFormat="1" applyFont="1" applyFill="1" applyBorder="1" applyAlignment="1">
      <alignment horizontal="right" wrapText="1"/>
    </xf>
    <xf numFmtId="49" fontId="5" fillId="0" borderId="1" xfId="0" applyNumberFormat="1" applyFont="1" applyFill="1" applyBorder="1" applyAlignment="1">
      <alignment horizontal="left" vertical="top" wrapText="1"/>
    </xf>
    <xf numFmtId="4" fontId="2" fillId="0" borderId="1" xfId="1" applyNumberFormat="1" applyFont="1" applyFill="1" applyBorder="1" applyAlignment="1">
      <alignment wrapText="1"/>
    </xf>
    <xf numFmtId="3" fontId="4" fillId="0" borderId="1" xfId="0" applyNumberFormat="1" applyFont="1" applyFill="1" applyBorder="1" applyAlignment="1">
      <alignment horizontal="right"/>
    </xf>
    <xf numFmtId="164" fontId="2" fillId="0" borderId="1" xfId="1" applyNumberFormat="1" applyFont="1" applyFill="1" applyBorder="1" applyAlignment="1">
      <alignment wrapText="1"/>
    </xf>
    <xf numFmtId="49" fontId="2" fillId="0" borderId="1" xfId="0" applyNumberFormat="1" applyFont="1" applyFill="1" applyBorder="1" applyAlignment="1">
      <alignment vertical="top" wrapText="1"/>
    </xf>
    <xf numFmtId="164" fontId="2" fillId="0" borderId="1" xfId="1" applyNumberFormat="1" applyFont="1" applyFill="1" applyBorder="1" applyAlignment="1" applyProtection="1">
      <alignment horizontal="left" vertical="center" wrapText="1"/>
    </xf>
    <xf numFmtId="3" fontId="7" fillId="0" borderId="1" xfId="2" applyNumberFormat="1" applyFont="1" applyFill="1" applyBorder="1" applyAlignment="1">
      <alignment horizontal="right" wrapText="1"/>
    </xf>
    <xf numFmtId="0" fontId="8" fillId="0" borderId="0" xfId="0" applyFont="1" applyFill="1"/>
    <xf numFmtId="164" fontId="8" fillId="0" borderId="1" xfId="1" applyNumberFormat="1" applyFont="1" applyFill="1" applyBorder="1" applyAlignment="1">
      <alignment wrapText="1"/>
    </xf>
    <xf numFmtId="3" fontId="9" fillId="0" borderId="1" xfId="0" applyNumberFormat="1" applyFont="1" applyFill="1" applyBorder="1" applyAlignment="1">
      <alignment horizontal="right"/>
    </xf>
    <xf numFmtId="49" fontId="8" fillId="0" borderId="1" xfId="0" applyNumberFormat="1" applyFont="1" applyFill="1" applyBorder="1" applyAlignment="1">
      <alignment vertical="top" wrapText="1"/>
    </xf>
    <xf numFmtId="3" fontId="5" fillId="0" borderId="1" xfId="2" applyNumberFormat="1" applyFont="1" applyFill="1" applyBorder="1" applyAlignment="1">
      <alignment horizontal="right"/>
    </xf>
    <xf numFmtId="164" fontId="5" fillId="0" borderId="1" xfId="2" applyNumberFormat="1" applyFont="1" applyFill="1" applyBorder="1" applyAlignment="1">
      <alignment wrapText="1"/>
    </xf>
    <xf numFmtId="164" fontId="2" fillId="0" borderId="1" xfId="2" applyNumberFormat="1" applyFont="1" applyFill="1" applyBorder="1" applyAlignment="1">
      <alignment wrapText="1"/>
    </xf>
    <xf numFmtId="3" fontId="7" fillId="0" borderId="1" xfId="2" applyNumberFormat="1" applyFont="1" applyFill="1" applyBorder="1" applyAlignment="1" applyProtection="1">
      <alignment horizontal="right" wrapText="1"/>
    </xf>
    <xf numFmtId="4" fontId="2" fillId="0" borderId="1" xfId="0" applyNumberFormat="1" applyFont="1" applyFill="1" applyBorder="1" applyAlignment="1" applyProtection="1">
      <alignment wrapText="1"/>
    </xf>
    <xf numFmtId="4" fontId="2" fillId="0" borderId="1" xfId="0" applyNumberFormat="1" applyFont="1" applyFill="1" applyBorder="1" applyAlignment="1" applyProtection="1">
      <alignment horizontal="left" wrapText="1"/>
    </xf>
    <xf numFmtId="4" fontId="5" fillId="0" borderId="1" xfId="0" applyNumberFormat="1" applyFont="1" applyFill="1" applyBorder="1" applyAlignment="1" applyProtection="1">
      <alignment horizontal="left" wrapText="1"/>
    </xf>
    <xf numFmtId="4" fontId="2" fillId="0" borderId="1" xfId="1" applyNumberFormat="1" applyFont="1" applyFill="1" applyBorder="1" applyAlignment="1" applyProtection="1">
      <alignment wrapText="1"/>
    </xf>
    <xf numFmtId="3" fontId="2" fillId="0" borderId="1" xfId="0" applyNumberFormat="1" applyFont="1" applyFill="1" applyBorder="1" applyAlignment="1" applyProtection="1">
      <alignment vertical="top" wrapText="1"/>
    </xf>
    <xf numFmtId="164" fontId="5" fillId="0" borderId="1" xfId="3" applyNumberFormat="1" applyFont="1" applyFill="1" applyBorder="1" applyAlignment="1">
      <alignment vertical="top" wrapText="1"/>
    </xf>
    <xf numFmtId="49" fontId="5" fillId="0" borderId="1" xfId="0" applyNumberFormat="1" applyFont="1" applyFill="1" applyBorder="1" applyAlignment="1" applyProtection="1">
      <alignment vertical="top" wrapText="1"/>
    </xf>
    <xf numFmtId="49" fontId="2" fillId="0" borderId="1" xfId="0" applyNumberFormat="1" applyFont="1" applyFill="1" applyBorder="1" applyAlignment="1" applyProtection="1">
      <alignment vertical="top" wrapText="1"/>
    </xf>
    <xf numFmtId="164" fontId="5" fillId="0" borderId="1" xfId="4" applyNumberFormat="1" applyFont="1" applyFill="1" applyBorder="1" applyAlignment="1" applyProtection="1">
      <alignment vertical="top" wrapText="1"/>
    </xf>
    <xf numFmtId="4" fontId="2" fillId="0" borderId="1" xfId="0" applyNumberFormat="1" applyFont="1" applyFill="1" applyBorder="1"/>
    <xf numFmtId="4" fontId="2" fillId="0" borderId="0" xfId="0" applyNumberFormat="1" applyFont="1" applyFill="1" applyBorder="1"/>
    <xf numFmtId="4" fontId="2" fillId="0" borderId="1" xfId="0" applyNumberFormat="1" applyFont="1" applyFill="1" applyBorder="1" applyAlignment="1">
      <alignment horizontal="left" vertical="center" wrapText="1"/>
    </xf>
    <xf numFmtId="2" fontId="2" fillId="0" borderId="1" xfId="1" applyNumberFormat="1" applyFont="1" applyFill="1" applyBorder="1" applyAlignment="1">
      <alignment wrapText="1"/>
    </xf>
    <xf numFmtId="164" fontId="5" fillId="0" borderId="1" xfId="1" applyNumberFormat="1" applyFont="1" applyFill="1" applyBorder="1" applyAlignment="1"/>
    <xf numFmtId="164" fontId="2" fillId="0" borderId="1" xfId="1" applyNumberFormat="1" applyFont="1" applyFill="1" applyBorder="1" applyAlignment="1"/>
    <xf numFmtId="0" fontId="13" fillId="0" borderId="0" xfId="7" applyFont="1" applyFill="1" applyAlignment="1">
      <alignment horizontal="left"/>
    </xf>
    <xf numFmtId="4" fontId="14" fillId="0" borderId="0" xfId="7" applyNumberFormat="1" applyFont="1" applyFill="1" applyAlignment="1">
      <alignment horizontal="center"/>
    </xf>
    <xf numFmtId="0" fontId="14" fillId="0" borderId="0" xfId="7" applyFont="1" applyFill="1" applyAlignment="1">
      <alignment horizontal="left"/>
    </xf>
    <xf numFmtId="0" fontId="15" fillId="0" borderId="0" xfId="7" applyFont="1" applyFill="1" applyAlignment="1">
      <alignment vertical="center" wrapText="1"/>
    </xf>
    <xf numFmtId="0" fontId="15" fillId="0" borderId="0" xfId="7" applyFont="1" applyFill="1" applyBorder="1" applyAlignment="1">
      <alignment horizontal="left"/>
    </xf>
    <xf numFmtId="0" fontId="13" fillId="0" borderId="0" xfId="7" applyFont="1" applyFill="1" applyBorder="1"/>
    <xf numFmtId="0" fontId="13" fillId="0" borderId="0" xfId="7" applyFont="1" applyFill="1" applyAlignment="1">
      <alignment horizontal="center"/>
    </xf>
    <xf numFmtId="4" fontId="15" fillId="0" borderId="1" xfId="7" applyNumberFormat="1" applyFont="1" applyFill="1" applyBorder="1" applyAlignment="1">
      <alignment horizontal="center" vertical="center" wrapText="1"/>
    </xf>
    <xf numFmtId="4" fontId="17" fillId="0" borderId="1" xfId="7" applyNumberFormat="1" applyFont="1" applyFill="1" applyBorder="1" applyAlignment="1">
      <alignment horizontal="center" vertical="center" wrapText="1"/>
    </xf>
    <xf numFmtId="3" fontId="15" fillId="0" borderId="1" xfId="7" applyNumberFormat="1" applyFont="1" applyFill="1" applyBorder="1" applyAlignment="1">
      <alignment horizontal="center" vertical="center" wrapText="1"/>
    </xf>
    <xf numFmtId="3" fontId="15" fillId="0" borderId="1" xfId="7" applyNumberFormat="1" applyFont="1" applyFill="1" applyBorder="1" applyAlignment="1">
      <alignment horizontal="center"/>
    </xf>
    <xf numFmtId="3" fontId="15" fillId="0" borderId="1" xfId="7" applyNumberFormat="1" applyFont="1" applyFill="1" applyBorder="1" applyAlignment="1">
      <alignment horizontal="center" wrapText="1"/>
    </xf>
    <xf numFmtId="3" fontId="15" fillId="0" borderId="0" xfId="7" applyNumberFormat="1" applyFont="1" applyFill="1" applyBorder="1" applyAlignment="1">
      <alignment horizontal="center"/>
    </xf>
    <xf numFmtId="49" fontId="18" fillId="0" borderId="1" xfId="7" applyNumberFormat="1" applyFont="1" applyFill="1" applyBorder="1" applyAlignment="1">
      <alignment horizontal="left"/>
    </xf>
    <xf numFmtId="4" fontId="15" fillId="0" borderId="1" xfId="7" applyNumberFormat="1" applyFont="1" applyFill="1" applyBorder="1" applyAlignment="1">
      <alignment wrapText="1"/>
    </xf>
    <xf numFmtId="3" fontId="15" fillId="0" borderId="1" xfId="7" applyNumberFormat="1" applyFont="1" applyFill="1" applyBorder="1"/>
    <xf numFmtId="4" fontId="15" fillId="0" borderId="0" xfId="7" applyNumberFormat="1" applyFont="1" applyFill="1" applyBorder="1"/>
    <xf numFmtId="49" fontId="19" fillId="0" borderId="1" xfId="7" applyNumberFormat="1" applyFont="1" applyFill="1" applyBorder="1" applyAlignment="1">
      <alignment horizontal="left"/>
    </xf>
    <xf numFmtId="4" fontId="20" fillId="0" borderId="1" xfId="7" applyNumberFormat="1" applyFont="1" applyFill="1" applyBorder="1" applyAlignment="1">
      <alignment wrapText="1"/>
    </xf>
    <xf numFmtId="4" fontId="21" fillId="0" borderId="1" xfId="7" applyNumberFormat="1" applyFont="1" applyFill="1" applyBorder="1" applyAlignment="1">
      <alignment wrapText="1"/>
    </xf>
    <xf numFmtId="3" fontId="17" fillId="0" borderId="1" xfId="7" applyNumberFormat="1" applyFont="1" applyFill="1" applyBorder="1"/>
    <xf numFmtId="4" fontId="15" fillId="0" borderId="1" xfId="7" applyNumberFormat="1" applyFont="1" applyFill="1" applyBorder="1"/>
    <xf numFmtId="4" fontId="22" fillId="0" borderId="1" xfId="7" applyNumberFormat="1" applyFont="1" applyFill="1" applyBorder="1" applyAlignment="1">
      <alignment wrapText="1"/>
    </xf>
    <xf numFmtId="0" fontId="19" fillId="0" borderId="1" xfId="7" applyFont="1" applyFill="1" applyBorder="1" applyAlignment="1">
      <alignment wrapText="1"/>
    </xf>
    <xf numFmtId="49" fontId="16" fillId="0" borderId="1" xfId="7" applyNumberFormat="1" applyFont="1" applyFill="1" applyBorder="1" applyAlignment="1">
      <alignment horizontal="left"/>
    </xf>
    <xf numFmtId="0" fontId="15" fillId="0" borderId="0" xfId="7" applyFont="1" applyFill="1" applyBorder="1"/>
    <xf numFmtId="0" fontId="15" fillId="0" borderId="0" xfId="7" applyFont="1" applyFill="1"/>
    <xf numFmtId="0" fontId="15" fillId="0" borderId="1" xfId="7" applyFont="1" applyFill="1" applyBorder="1"/>
    <xf numFmtId="49" fontId="19" fillId="0" borderId="1" xfId="7" applyNumberFormat="1" applyFont="1" applyFill="1" applyBorder="1" applyAlignment="1" applyProtection="1">
      <alignment horizontal="left" vertical="center"/>
    </xf>
    <xf numFmtId="4" fontId="19" fillId="0" borderId="1" xfId="7" applyNumberFormat="1" applyFont="1" applyFill="1" applyBorder="1" applyAlignment="1">
      <alignment horizontal="left"/>
    </xf>
    <xf numFmtId="0" fontId="23" fillId="0" borderId="0" xfId="7" applyFont="1" applyFill="1" applyBorder="1" applyAlignment="1">
      <alignment wrapText="1"/>
    </xf>
    <xf numFmtId="4" fontId="23" fillId="0" borderId="0" xfId="1" applyNumberFormat="1" applyFont="1" applyFill="1" applyBorder="1" applyAlignment="1">
      <alignment wrapText="1"/>
    </xf>
    <xf numFmtId="0" fontId="25" fillId="0" borderId="0" xfId="7" applyFont="1" applyFill="1" applyAlignment="1">
      <alignment wrapText="1"/>
    </xf>
    <xf numFmtId="0" fontId="25" fillId="0" borderId="0" xfId="7" applyFont="1" applyFill="1"/>
    <xf numFmtId="4" fontId="25" fillId="0" borderId="0" xfId="7" applyNumberFormat="1" applyFont="1" applyFill="1"/>
    <xf numFmtId="0" fontId="25" fillId="0" borderId="0" xfId="7" applyFont="1" applyFill="1" applyBorder="1"/>
    <xf numFmtId="4" fontId="25" fillId="0" borderId="0" xfId="7" applyNumberFormat="1" applyFont="1" applyFill="1" applyBorder="1"/>
    <xf numFmtId="4" fontId="17" fillId="0" borderId="1" xfId="7" applyNumberFormat="1" applyFont="1" applyFill="1" applyBorder="1"/>
    <xf numFmtId="0" fontId="1" fillId="0" borderId="0" xfId="7" applyFont="1" applyFill="1"/>
    <xf numFmtId="4" fontId="5" fillId="0" borderId="1" xfId="2" applyNumberFormat="1" applyFont="1" applyFill="1" applyBorder="1" applyAlignment="1" applyProtection="1">
      <alignment horizontal="right" wrapText="1"/>
    </xf>
    <xf numFmtId="4" fontId="5" fillId="0" borderId="1" xfId="2" applyNumberFormat="1" applyFont="1" applyFill="1" applyBorder="1" applyAlignment="1">
      <alignment horizontal="right" wrapText="1"/>
    </xf>
    <xf numFmtId="4" fontId="2" fillId="0" borderId="1" xfId="2" applyNumberFormat="1" applyFont="1" applyFill="1" applyBorder="1" applyAlignment="1" applyProtection="1">
      <alignment horizontal="right" wrapText="1"/>
    </xf>
    <xf numFmtId="4" fontId="7" fillId="0" borderId="1" xfId="2" applyNumberFormat="1" applyFont="1" applyFill="1" applyBorder="1" applyAlignment="1">
      <alignment horizontal="right" wrapText="1"/>
    </xf>
    <xf numFmtId="4" fontId="5" fillId="0" borderId="1" xfId="2" applyNumberFormat="1" applyFont="1" applyFill="1" applyBorder="1" applyAlignment="1">
      <alignment horizontal="right"/>
    </xf>
    <xf numFmtId="4" fontId="2" fillId="0" borderId="1" xfId="0" applyNumberFormat="1" applyFont="1" applyFill="1" applyBorder="1" applyAlignment="1">
      <alignment vertical="top" wrapText="1"/>
    </xf>
    <xf numFmtId="4" fontId="4" fillId="0" borderId="1" xfId="0" applyNumberFormat="1" applyFont="1" applyFill="1" applyBorder="1" applyAlignment="1">
      <alignment horizontal="right"/>
    </xf>
    <xf numFmtId="4" fontId="7" fillId="0" borderId="1" xfId="2" applyNumberFormat="1" applyFont="1" applyFill="1" applyBorder="1" applyAlignment="1" applyProtection="1">
      <alignment horizontal="right" wrapText="1"/>
    </xf>
    <xf numFmtId="4" fontId="8" fillId="0" borderId="1" xfId="0" applyNumberFormat="1" applyFont="1" applyFill="1" applyBorder="1" applyAlignment="1">
      <alignment horizontal="right"/>
    </xf>
    <xf numFmtId="4" fontId="2" fillId="0" borderId="1" xfId="0" applyNumberFormat="1" applyFont="1" applyFill="1" applyBorder="1" applyProtection="1"/>
    <xf numFmtId="4" fontId="1" fillId="0" borderId="1" xfId="0" applyNumberFormat="1" applyFont="1" applyFill="1" applyBorder="1"/>
    <xf numFmtId="4" fontId="15" fillId="0" borderId="0" xfId="7" applyNumberFormat="1" applyFont="1" applyFill="1" applyBorder="1" applyAlignment="1">
      <alignment horizontal="center" vertical="center" wrapText="1"/>
    </xf>
    <xf numFmtId="0" fontId="24" fillId="0" borderId="0" xfId="7" applyFont="1" applyFill="1" applyAlignment="1">
      <alignment horizontal="left" wrapText="1"/>
    </xf>
    <xf numFmtId="0" fontId="15" fillId="0" borderId="0" xfId="7" applyFont="1" applyFill="1" applyBorder="1" applyAlignment="1">
      <alignment horizontal="center" wrapText="1"/>
    </xf>
    <xf numFmtId="0" fontId="24" fillId="0" borderId="0" xfId="7" applyFont="1" applyFill="1" applyAlignment="1">
      <alignment horizontal="left" wrapText="1"/>
    </xf>
    <xf numFmtId="0" fontId="16" fillId="0" borderId="0" xfId="7" applyFont="1" applyFill="1" applyBorder="1" applyAlignment="1">
      <alignment horizontal="center" wrapText="1"/>
    </xf>
    <xf numFmtId="0" fontId="15" fillId="0" borderId="0" xfId="7" applyFont="1" applyFill="1" applyBorder="1" applyAlignment="1">
      <alignment horizontal="center"/>
    </xf>
    <xf numFmtId="4" fontId="1" fillId="0" borderId="1" xfId="7" applyNumberFormat="1" applyFont="1" applyFill="1" applyBorder="1" applyAlignment="1">
      <alignment wrapText="1"/>
    </xf>
    <xf numFmtId="0" fontId="1" fillId="0" borderId="0" xfId="7" applyFont="1" applyFill="1" applyAlignment="1">
      <alignment wrapText="1"/>
    </xf>
    <xf numFmtId="4" fontId="1" fillId="0" borderId="0" xfId="7" applyNumberFormat="1" applyFont="1" applyFill="1" applyBorder="1"/>
    <xf numFmtId="0" fontId="1" fillId="0" borderId="0" xfId="7" applyFont="1" applyFill="1" applyBorder="1"/>
    <xf numFmtId="0" fontId="1" fillId="0" borderId="0" xfId="7" applyFont="1" applyFill="1" applyBorder="1" applyAlignment="1">
      <alignment horizontal="center" wrapText="1"/>
    </xf>
    <xf numFmtId="3" fontId="1" fillId="0" borderId="0" xfId="7" applyNumberFormat="1" applyFont="1" applyFill="1" applyBorder="1"/>
    <xf numFmtId="3" fontId="1" fillId="0" borderId="0" xfId="7" applyNumberFormat="1" applyFont="1" applyFill="1"/>
    <xf numFmtId="3" fontId="1" fillId="0" borderId="1" xfId="7" applyNumberFormat="1" applyFont="1" applyFill="1" applyBorder="1"/>
    <xf numFmtId="4" fontId="1" fillId="0" borderId="1" xfId="7" applyNumberFormat="1" applyFont="1" applyFill="1" applyBorder="1"/>
    <xf numFmtId="4" fontId="1" fillId="0" borderId="1" xfId="7" applyNumberFormat="1" applyFont="1" applyFill="1" applyBorder="1" applyAlignment="1" applyProtection="1">
      <alignment horizontal="left" wrapText="1"/>
    </xf>
    <xf numFmtId="164" fontId="1" fillId="0" borderId="1" xfId="7" applyNumberFormat="1" applyFont="1" applyFill="1" applyBorder="1" applyAlignment="1" applyProtection="1">
      <alignment wrapText="1"/>
    </xf>
    <xf numFmtId="0" fontId="1" fillId="0" borderId="1" xfId="7" applyFont="1" applyFill="1" applyBorder="1" applyAlignment="1">
      <alignment wrapText="1"/>
    </xf>
    <xf numFmtId="164" fontId="1" fillId="0" borderId="1" xfId="1" applyNumberFormat="1" applyFont="1" applyFill="1" applyBorder="1" applyAlignment="1" applyProtection="1">
      <alignment wrapText="1"/>
    </xf>
    <xf numFmtId="0" fontId="1" fillId="0" borderId="1" xfId="7" applyFont="1" applyFill="1" applyBorder="1" applyAlignment="1">
      <alignment horizontal="left" vertical="center" wrapText="1"/>
    </xf>
    <xf numFmtId="4" fontId="1" fillId="0" borderId="0" xfId="7" applyNumberFormat="1" applyFont="1" applyFill="1"/>
    <xf numFmtId="164" fontId="2" fillId="0" borderId="1" xfId="1" applyNumberFormat="1" applyFont="1" applyFill="1" applyBorder="1" applyAlignment="1">
      <alignment horizontal="left" vertical="center" wrapText="1"/>
    </xf>
    <xf numFmtId="164" fontId="5" fillId="0" borderId="1" xfId="2" applyNumberFormat="1" applyFont="1" applyFill="1" applyBorder="1" applyAlignment="1">
      <alignment horizontal="left" vertical="center" wrapText="1"/>
    </xf>
    <xf numFmtId="164" fontId="2" fillId="0" borderId="1" xfId="2" applyNumberFormat="1" applyFont="1" applyFill="1" applyBorder="1" applyAlignment="1">
      <alignment horizontal="left" vertical="center" wrapText="1"/>
    </xf>
  </cellXfs>
  <cellStyles count="13">
    <cellStyle name="Comma 2" xfId="5"/>
    <cellStyle name="Comma0" xfId="6"/>
    <cellStyle name="Normal" xfId="0" builtinId="0"/>
    <cellStyle name="Normal 2" xfId="7"/>
    <cellStyle name="Normal 3" xfId="8"/>
    <cellStyle name="Normal 4" xfId="9"/>
    <cellStyle name="Normal 5" xfId="10"/>
    <cellStyle name="Normal_buget 2004 cf lg 507 2003 CU DEBL10% MAI cu virari" xfId="3"/>
    <cellStyle name="Normal_BUGET RECTIFICARE OUG 89 VIRARI FINALE" xfId="1"/>
    <cellStyle name="Normal_BUGET RECTIFICARE OUG 89 VIRARI FINALE_12.Cont executie CHELTUIELI DECEMBRIE 2014" xfId="2"/>
    <cellStyle name="Normal_LG 216 CALCULE BVC 2001" xfId="4"/>
    <cellStyle name="Percent 2" xfId="11"/>
    <cellStyle name="Style 1"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90.1\Comunicare\Buget_Creante\FLOOOOOOOO\CONT%20DE%20EXECUTIE\2017\10.octombrie\10.%20%20Cont%20executie%20VENITURI%20%20octombrie%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get an 2017"/>
      <sheetName val="TRIMESTRE"/>
      <sheetName val="LUNA ANTERIOARA"/>
      <sheetName val="IUNIE_mii_lei vio"/>
      <sheetName val="Verificare bilant"/>
      <sheetName val="cumulat"/>
      <sheetName val="luna curenta"/>
      <sheetName val="cumulat si luna curenta"/>
      <sheetName val="Cont exc Finante sursa 2"/>
      <sheetName val="Cont exc Finante"/>
      <sheetName val="SUME ANAF"/>
      <sheetName val="Alba1"/>
      <sheetName val="Arad1"/>
      <sheetName val="Arges1"/>
      <sheetName val="Bacau1"/>
      <sheetName val="Bihor1"/>
      <sheetName val="Bistrita1"/>
      <sheetName val="Botosani1"/>
      <sheetName val="Brasov1"/>
      <sheetName val="Braila1"/>
      <sheetName val="Buzau1"/>
      <sheetName val="Caras1"/>
      <sheetName val="Calarasi1"/>
      <sheetName val="Cluj1"/>
      <sheetName val="Constanta1"/>
      <sheetName val="Covasna1"/>
      <sheetName val="Dambovita1"/>
      <sheetName val="Dolj1"/>
      <sheetName val="Galati1"/>
      <sheetName val="Giurgiu1"/>
      <sheetName val="Gorj1"/>
      <sheetName val="Harghita1"/>
      <sheetName val="Hunedoara1"/>
      <sheetName val="Ialomita1"/>
      <sheetName val="Iasi1"/>
      <sheetName val="Maramures1"/>
      <sheetName val="Mehedinti1"/>
      <sheetName val="Mures1"/>
      <sheetName val="Neamt1"/>
      <sheetName val="Olt1"/>
      <sheetName val="Prahova1"/>
      <sheetName val="Satu_Mare1"/>
      <sheetName val="Salaj1"/>
      <sheetName val="Sibiu1"/>
      <sheetName val="Suceava1"/>
      <sheetName val="Teleorman1"/>
      <sheetName val="Timis1"/>
      <sheetName val="Tulcea1"/>
      <sheetName val="Vaslui1"/>
      <sheetName val="Valcea1"/>
      <sheetName val="Vrancea1"/>
      <sheetName val="Bucuresti1"/>
      <sheetName val="Ilfov1"/>
      <sheetName val="OPSNAJ1"/>
      <sheetName val="CNAS1"/>
      <sheetName val="RETINERE"/>
      <sheetName val="CAST1"/>
    </sheetNames>
    <sheetDataSet>
      <sheetData sheetId="0">
        <row r="10">
          <cell r="I10">
            <v>0</v>
          </cell>
        </row>
        <row r="11">
          <cell r="I11">
            <v>0</v>
          </cell>
        </row>
        <row r="12">
          <cell r="I12">
            <v>0</v>
          </cell>
        </row>
        <row r="13">
          <cell r="I13">
            <v>0</v>
          </cell>
        </row>
      </sheetData>
      <sheetData sheetId="1">
        <row r="10">
          <cell r="I10">
            <v>0</v>
          </cell>
        </row>
        <row r="11">
          <cell r="I11">
            <v>0</v>
          </cell>
        </row>
        <row r="12">
          <cell r="I12">
            <v>0</v>
          </cell>
        </row>
        <row r="13">
          <cell r="I13">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FT147"/>
  <sheetViews>
    <sheetView workbookViewId="0">
      <pane xSplit="4" ySplit="6" topLeftCell="F7" activePane="bottomRight" state="frozen"/>
      <selection activeCell="F7" sqref="F7:G81"/>
      <selection pane="topRight" activeCell="F7" sqref="F7:G81"/>
      <selection pane="bottomLeft" activeCell="F7" sqref="F7:G81"/>
      <selection pane="bottomRight" sqref="A1:XFD1048576"/>
    </sheetView>
  </sheetViews>
  <sheetFormatPr defaultRowHeight="12.75"/>
  <cols>
    <col min="1" max="1" width="10.28515625" style="111" bestFit="1" customWidth="1"/>
    <col min="2" max="2" width="57.5703125" style="92" customWidth="1"/>
    <col min="3" max="3" width="5.5703125" style="92" customWidth="1"/>
    <col min="4" max="4" width="14" style="124" customWidth="1"/>
    <col min="5" max="5" width="13.85546875" style="124" hidden="1" customWidth="1"/>
    <col min="6" max="7" width="18" style="92" customWidth="1"/>
    <col min="8" max="8" width="14.42578125" style="113" bestFit="1" customWidth="1"/>
    <col min="9" max="9" width="9.28515625" style="113" customWidth="1"/>
    <col min="10" max="10" width="11.7109375" style="113" bestFit="1" customWidth="1"/>
    <col min="11" max="11" width="9.140625" style="113"/>
    <col min="12" max="12" width="10.5703125" style="113" customWidth="1"/>
    <col min="13" max="13" width="10.85546875" style="113" customWidth="1"/>
    <col min="14" max="14" width="11" style="113" customWidth="1"/>
    <col min="15" max="15" width="10.28515625" style="113" customWidth="1"/>
    <col min="16" max="16" width="9.140625" style="113"/>
    <col min="17" max="17" width="10" style="113" customWidth="1"/>
    <col min="18" max="18" width="10.7109375" style="113" customWidth="1"/>
    <col min="19" max="19" width="10" style="113" customWidth="1"/>
    <col min="20" max="20" width="10.28515625" style="113" customWidth="1"/>
    <col min="21" max="21" width="10" style="113" customWidth="1"/>
    <col min="22" max="22" width="10.85546875" style="113" customWidth="1"/>
    <col min="23" max="23" width="9.140625" style="113"/>
    <col min="24" max="24" width="9.7109375" style="113" customWidth="1"/>
    <col min="25" max="25" width="10.140625" style="113" customWidth="1"/>
    <col min="26" max="26" width="10.85546875" style="113" customWidth="1"/>
    <col min="27" max="27" width="9.7109375" style="113" customWidth="1"/>
    <col min="28" max="29" width="10.5703125" style="113" customWidth="1"/>
    <col min="30" max="30" width="10.85546875" style="113" customWidth="1"/>
    <col min="31" max="31" width="9.85546875" style="113" customWidth="1"/>
    <col min="32" max="32" width="9" style="113" customWidth="1"/>
    <col min="33" max="33" width="10.140625" style="113" customWidth="1"/>
    <col min="34" max="34" width="10.5703125" style="113" customWidth="1"/>
    <col min="35" max="35" width="10.7109375" style="113" customWidth="1"/>
    <col min="36" max="36" width="9.28515625" style="113" customWidth="1"/>
    <col min="37" max="37" width="10.28515625" style="113" customWidth="1"/>
    <col min="38" max="38" width="9.85546875" style="113" customWidth="1"/>
    <col min="39" max="39" width="10.7109375" style="113" customWidth="1"/>
    <col min="40" max="40" width="10" style="113" customWidth="1"/>
    <col min="41" max="41" width="10.28515625" style="113" customWidth="1"/>
    <col min="42" max="42" width="9.5703125" style="113" customWidth="1"/>
    <col min="43" max="43" width="10.7109375" style="113" customWidth="1"/>
    <col min="44" max="44" width="10.140625" style="113" bestFit="1" customWidth="1"/>
    <col min="45" max="45" width="10.5703125" style="113" customWidth="1"/>
    <col min="46" max="46" width="10" style="113" customWidth="1"/>
    <col min="47" max="47" width="10.85546875" style="113" customWidth="1"/>
    <col min="48" max="48" width="10.140625" style="113" customWidth="1"/>
    <col min="49" max="49" width="9.7109375" style="113" customWidth="1"/>
    <col min="50" max="50" width="10.85546875" style="113" customWidth="1"/>
    <col min="51" max="51" width="11.140625" style="113" customWidth="1"/>
    <col min="52" max="52" width="9.140625" style="113"/>
    <col min="53" max="53" width="10.5703125" style="113" customWidth="1"/>
    <col min="54" max="54" width="9.85546875" style="113" customWidth="1"/>
    <col min="55" max="55" width="10.85546875" style="113" customWidth="1"/>
    <col min="56" max="56" width="10.28515625" style="113" customWidth="1"/>
    <col min="57" max="57" width="8.5703125" style="113" customWidth="1"/>
    <col min="58" max="58" width="10.42578125" style="113" customWidth="1"/>
    <col min="59" max="60" width="9.85546875" style="113" customWidth="1"/>
    <col min="61" max="61" width="9.28515625" style="113" customWidth="1"/>
    <col min="62" max="62" width="9" style="113" customWidth="1"/>
    <col min="63" max="63" width="10.42578125" style="113" customWidth="1"/>
    <col min="64" max="64" width="11.28515625" style="113" customWidth="1"/>
    <col min="65" max="65" width="9.85546875" style="113" customWidth="1"/>
    <col min="66" max="66" width="10.42578125" style="113" customWidth="1"/>
    <col min="67" max="67" width="9.7109375" style="113" customWidth="1"/>
    <col min="68" max="68" width="11.140625" style="113" customWidth="1"/>
    <col min="69" max="69" width="10.42578125" style="113" customWidth="1"/>
    <col min="70" max="70" width="10" style="113" customWidth="1"/>
    <col min="71" max="71" width="10.140625" style="113" customWidth="1"/>
    <col min="72" max="72" width="10.7109375" style="113" customWidth="1"/>
    <col min="73" max="73" width="11.140625" style="113" customWidth="1"/>
    <col min="74" max="74" width="9.5703125" style="113" customWidth="1"/>
    <col min="75" max="75" width="11.28515625" style="113" customWidth="1"/>
    <col min="76" max="76" width="11" style="113" customWidth="1"/>
    <col min="77" max="77" width="9.85546875" style="113" customWidth="1"/>
    <col min="78" max="78" width="10.7109375" style="113" customWidth="1"/>
    <col min="79" max="79" width="10.28515625" style="113" customWidth="1"/>
    <col min="80" max="80" width="10.5703125" style="113" customWidth="1"/>
    <col min="81" max="81" width="9.5703125" style="113" customWidth="1"/>
    <col min="82" max="82" width="8.42578125" style="113" customWidth="1"/>
    <col min="83" max="83" width="10.7109375" style="113" customWidth="1"/>
    <col min="84" max="84" width="10.140625" style="113" customWidth="1"/>
    <col min="85" max="85" width="10.7109375" style="113" customWidth="1"/>
    <col min="86" max="86" width="9.85546875" style="113" customWidth="1"/>
    <col min="87" max="87" width="9.7109375" style="113" customWidth="1"/>
    <col min="88" max="88" width="10" style="113" customWidth="1"/>
    <col min="89" max="89" width="11.42578125" style="113" customWidth="1"/>
    <col min="90" max="90" width="10" style="113" customWidth="1"/>
    <col min="91" max="91" width="9.7109375" style="113" customWidth="1"/>
    <col min="92" max="92" width="10" style="113" customWidth="1"/>
    <col min="93" max="93" width="10.7109375" style="113" customWidth="1"/>
    <col min="94" max="94" width="9.28515625" style="113" customWidth="1"/>
    <col min="95" max="95" width="10.7109375" style="113" customWidth="1"/>
    <col min="96" max="96" width="10.140625" style="113" customWidth="1"/>
    <col min="97" max="97" width="10.85546875" style="113" customWidth="1"/>
    <col min="98" max="98" width="11.140625" style="113" customWidth="1"/>
    <col min="99" max="101" width="10.28515625" style="113" customWidth="1"/>
    <col min="102" max="102" width="9.5703125" style="113" customWidth="1"/>
    <col min="103" max="103" width="10.28515625" style="113" customWidth="1"/>
    <col min="104" max="104" width="9.5703125" style="113" customWidth="1"/>
    <col min="105" max="105" width="10.140625" style="113" customWidth="1"/>
    <col min="106" max="106" width="8.85546875" style="113" customWidth="1"/>
    <col min="107" max="107" width="9.42578125" style="113" customWidth="1"/>
    <col min="108" max="108" width="10.28515625" style="113" customWidth="1"/>
    <col min="109" max="109" width="9.85546875" style="113" customWidth="1"/>
    <col min="110" max="110" width="9.5703125" style="113" customWidth="1"/>
    <col min="111" max="111" width="9" style="113" customWidth="1"/>
    <col min="112" max="112" width="9.7109375" style="113" customWidth="1"/>
    <col min="113" max="114" width="10.42578125" style="113" customWidth="1"/>
    <col min="115" max="115" width="10.140625" style="113" customWidth="1"/>
    <col min="116" max="116" width="10.28515625" style="113" customWidth="1"/>
    <col min="117" max="117" width="11.5703125" style="113" customWidth="1"/>
    <col min="118" max="119" width="11.140625" style="113" customWidth="1"/>
    <col min="120" max="120" width="9.85546875" style="113" customWidth="1"/>
    <col min="121" max="121" width="8.5703125" style="113" customWidth="1"/>
    <col min="122" max="122" width="10.28515625" style="113" customWidth="1"/>
    <col min="123" max="123" width="10" style="113" customWidth="1"/>
    <col min="124" max="124" width="9.85546875" style="113" customWidth="1"/>
    <col min="125" max="125" width="10.140625" style="113" customWidth="1"/>
    <col min="126" max="126" width="11.7109375" style="113" customWidth="1"/>
    <col min="127" max="127" width="8.140625" style="113" customWidth="1"/>
    <col min="128" max="128" width="8.5703125" style="113" customWidth="1"/>
    <col min="129" max="129" width="10.140625" style="113" customWidth="1"/>
    <col min="130" max="130" width="11.7109375" style="113" customWidth="1"/>
    <col min="131" max="131" width="9.5703125" style="113" customWidth="1"/>
    <col min="132" max="132" width="9.42578125" style="113" customWidth="1"/>
    <col min="133" max="133" width="12.28515625" style="113" customWidth="1"/>
    <col min="134" max="134" width="11.42578125" style="113" customWidth="1"/>
    <col min="135" max="135" width="11.5703125" style="113" customWidth="1"/>
    <col min="136" max="136" width="11.42578125" style="113" customWidth="1"/>
    <col min="137" max="137" width="14.28515625" style="113" customWidth="1"/>
    <col min="138" max="138" width="10.5703125" style="113" customWidth="1"/>
    <col min="139" max="139" width="11.7109375" style="113" bestFit="1" customWidth="1"/>
    <col min="140" max="140" width="11" style="113" customWidth="1"/>
    <col min="141" max="141" width="12" style="113" customWidth="1"/>
    <col min="142" max="142" width="10.85546875" style="113" customWidth="1"/>
    <col min="143" max="143" width="11.5703125" style="113" customWidth="1"/>
    <col min="144" max="144" width="9.85546875" style="113" customWidth="1"/>
    <col min="145" max="145" width="10.5703125" style="113" customWidth="1"/>
    <col min="146" max="147" width="9.140625" style="113"/>
    <col min="148" max="148" width="10.5703125" style="113" customWidth="1"/>
    <col min="149" max="149" width="9.85546875" style="113" customWidth="1"/>
    <col min="150" max="150" width="10.140625" style="113" customWidth="1"/>
    <col min="151" max="152" width="9.140625" style="113"/>
    <col min="153" max="153" width="10.5703125" style="113" customWidth="1"/>
    <col min="154" max="154" width="10" style="113" customWidth="1"/>
    <col min="155" max="155" width="9.85546875" style="113" customWidth="1"/>
    <col min="156" max="157" width="9.140625" style="113"/>
    <col min="158" max="158" width="10.42578125" style="113" customWidth="1"/>
    <col min="159" max="159" width="9.7109375" style="113" customWidth="1"/>
    <col min="160" max="160" width="10" style="113" customWidth="1"/>
    <col min="161" max="162" width="9.140625" style="113"/>
    <col min="163" max="163" width="10.140625" style="113" customWidth="1"/>
    <col min="164" max="164" width="12.7109375" style="113" bestFit="1" customWidth="1"/>
    <col min="165" max="176" width="9.140625" style="113"/>
    <col min="177" max="16384" width="9.140625" style="92"/>
  </cols>
  <sheetData>
    <row r="1" spans="1:176" ht="18.75">
      <c r="B1" s="54" t="s">
        <v>380</v>
      </c>
      <c r="C1" s="54"/>
      <c r="D1" s="55"/>
      <c r="E1" s="55"/>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c r="CE1" s="112"/>
      <c r="CF1" s="112"/>
      <c r="CG1" s="112"/>
      <c r="CH1" s="112"/>
      <c r="CI1" s="112"/>
      <c r="CJ1" s="112"/>
      <c r="CK1" s="112"/>
      <c r="CL1" s="112"/>
      <c r="CM1" s="112"/>
      <c r="CN1" s="112"/>
      <c r="CO1" s="112"/>
      <c r="CP1" s="112"/>
      <c r="CQ1" s="112"/>
      <c r="CR1" s="112"/>
      <c r="CS1" s="112"/>
      <c r="CT1" s="112"/>
      <c r="CU1" s="112"/>
      <c r="CV1" s="112"/>
      <c r="CW1" s="112"/>
      <c r="CX1" s="112"/>
      <c r="CY1" s="112"/>
      <c r="CZ1" s="112"/>
      <c r="DA1" s="112"/>
      <c r="DB1" s="112"/>
      <c r="DC1" s="112"/>
      <c r="DD1" s="112"/>
      <c r="DE1" s="112"/>
      <c r="DF1" s="112"/>
      <c r="DG1" s="112"/>
      <c r="DH1" s="112"/>
      <c r="DI1" s="112"/>
      <c r="DJ1" s="112"/>
      <c r="DK1" s="112"/>
      <c r="DL1" s="112"/>
      <c r="DM1" s="112"/>
      <c r="DN1" s="112"/>
      <c r="DO1" s="112"/>
      <c r="DP1" s="112"/>
      <c r="DQ1" s="112"/>
      <c r="DR1" s="112"/>
      <c r="DS1" s="112"/>
      <c r="DT1" s="112"/>
      <c r="DU1" s="112"/>
      <c r="DV1" s="112"/>
      <c r="DW1" s="112"/>
      <c r="DX1" s="112"/>
      <c r="DY1" s="112"/>
      <c r="DZ1" s="112"/>
      <c r="EA1" s="112"/>
      <c r="EB1" s="112"/>
      <c r="EC1" s="112"/>
      <c r="ED1" s="112"/>
      <c r="EE1" s="112"/>
      <c r="EF1" s="112"/>
      <c r="EG1" s="112"/>
    </row>
    <row r="2" spans="1:176" ht="17.25" customHeight="1">
      <c r="B2" s="56"/>
      <c r="C2" s="56"/>
      <c r="D2" s="55"/>
      <c r="E2" s="55"/>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c r="DP2" s="112"/>
      <c r="DQ2" s="112"/>
      <c r="DR2" s="112"/>
      <c r="DS2" s="112"/>
      <c r="DT2" s="112"/>
      <c r="DU2" s="112"/>
      <c r="DV2" s="112"/>
      <c r="DW2" s="112"/>
      <c r="DX2" s="112"/>
      <c r="DY2" s="112"/>
      <c r="DZ2" s="112"/>
      <c r="EA2" s="112"/>
      <c r="EB2" s="112"/>
      <c r="EC2" s="112"/>
      <c r="ED2" s="112"/>
      <c r="EE2" s="112"/>
      <c r="EF2" s="112"/>
      <c r="EG2" s="112"/>
    </row>
    <row r="3" spans="1:176">
      <c r="A3" s="57"/>
      <c r="B3" s="58"/>
      <c r="C3" s="58"/>
      <c r="D3" s="112"/>
      <c r="E3" s="112"/>
      <c r="F3" s="112"/>
      <c r="G3" s="112"/>
      <c r="FG3" s="59"/>
    </row>
    <row r="4" spans="1:176" ht="12.75" customHeight="1">
      <c r="B4" s="113"/>
      <c r="C4" s="113"/>
      <c r="D4" s="112"/>
      <c r="E4" s="112"/>
      <c r="F4" s="112"/>
      <c r="G4" s="60" t="s">
        <v>373</v>
      </c>
      <c r="H4" s="114"/>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08"/>
      <c r="EB4" s="108"/>
      <c r="EC4" s="108"/>
      <c r="ED4" s="108"/>
      <c r="EE4" s="108"/>
      <c r="EF4" s="108"/>
      <c r="EG4" s="108"/>
      <c r="EH4" s="108"/>
      <c r="EI4" s="109"/>
      <c r="EJ4" s="109"/>
      <c r="EK4" s="109"/>
      <c r="EL4" s="109"/>
      <c r="EM4" s="109"/>
      <c r="EN4" s="106"/>
      <c r="EO4" s="106"/>
      <c r="EP4" s="106"/>
      <c r="EQ4" s="106"/>
      <c r="ER4" s="106"/>
      <c r="ES4" s="106"/>
      <c r="ET4" s="106"/>
      <c r="EU4" s="106"/>
      <c r="EV4" s="106"/>
      <c r="EW4" s="106"/>
      <c r="EX4" s="106"/>
      <c r="EY4" s="106"/>
      <c r="EZ4" s="106"/>
      <c r="FA4" s="106"/>
      <c r="FB4" s="106"/>
      <c r="FC4" s="106"/>
      <c r="FD4" s="106"/>
      <c r="FE4" s="106"/>
      <c r="FF4" s="106"/>
      <c r="FG4" s="106"/>
    </row>
    <row r="5" spans="1:176" ht="76.5">
      <c r="A5" s="61" t="s">
        <v>0</v>
      </c>
      <c r="B5" s="61" t="s">
        <v>1</v>
      </c>
      <c r="C5" s="61" t="s">
        <v>219</v>
      </c>
      <c r="D5" s="61" t="s">
        <v>220</v>
      </c>
      <c r="E5" s="62" t="s">
        <v>221</v>
      </c>
      <c r="F5" s="63" t="s">
        <v>222</v>
      </c>
      <c r="G5" s="63" t="s">
        <v>223</v>
      </c>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row>
    <row r="6" spans="1:176" s="116" customFormat="1">
      <c r="A6" s="64"/>
      <c r="B6" s="65"/>
      <c r="C6" s="65"/>
      <c r="D6" s="64">
        <v>1</v>
      </c>
      <c r="E6" s="64"/>
      <c r="F6" s="64">
        <v>2</v>
      </c>
      <c r="G6" s="64" t="s">
        <v>224</v>
      </c>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115"/>
      <c r="FI6" s="115"/>
      <c r="FJ6" s="115"/>
      <c r="FK6" s="115"/>
      <c r="FL6" s="115"/>
      <c r="FM6" s="115"/>
      <c r="FN6" s="115"/>
      <c r="FO6" s="115"/>
      <c r="FP6" s="115"/>
      <c r="FQ6" s="115"/>
      <c r="FR6" s="115"/>
      <c r="FS6" s="115"/>
      <c r="FT6" s="115"/>
    </row>
    <row r="7" spans="1:176">
      <c r="A7" s="67" t="s">
        <v>225</v>
      </c>
      <c r="B7" s="68" t="s">
        <v>226</v>
      </c>
      <c r="C7" s="69">
        <f>+C8+C60</f>
        <v>0</v>
      </c>
      <c r="D7" s="75">
        <f>+D8+D60</f>
        <v>157409740</v>
      </c>
      <c r="E7" s="75">
        <f>+E8+E60</f>
        <v>0</v>
      </c>
      <c r="F7" s="75">
        <f>+F8+F60</f>
        <v>155746128.93000001</v>
      </c>
      <c r="G7" s="75">
        <f>+G8+G60</f>
        <v>15521547.390000001</v>
      </c>
      <c r="H7" s="112"/>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112"/>
      <c r="FI7" s="112"/>
    </row>
    <row r="8" spans="1:176">
      <c r="A8" s="67" t="s">
        <v>227</v>
      </c>
      <c r="B8" s="68" t="s">
        <v>228</v>
      </c>
      <c r="C8" s="69">
        <f>+C14+C47+C9</f>
        <v>0</v>
      </c>
      <c r="D8" s="75">
        <f>+D14+D47+D9</f>
        <v>144635620</v>
      </c>
      <c r="E8" s="75">
        <f>+E14+E47+E9</f>
        <v>0</v>
      </c>
      <c r="F8" s="75">
        <f>+F14+F47+F9</f>
        <v>152354303.93000001</v>
      </c>
      <c r="G8" s="75">
        <f>+G14+G47+G9</f>
        <v>15228599.390000001</v>
      </c>
      <c r="H8" s="112"/>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112"/>
      <c r="FI8" s="112"/>
    </row>
    <row r="9" spans="1:176">
      <c r="A9" s="67" t="s">
        <v>229</v>
      </c>
      <c r="B9" s="68" t="s">
        <v>230</v>
      </c>
      <c r="C9" s="69">
        <f>+C10+C11+C12+C13</f>
        <v>0</v>
      </c>
      <c r="D9" s="75">
        <f>+D10+D11+D12+D13</f>
        <v>0</v>
      </c>
      <c r="E9" s="75">
        <f>+E10+E11+E12+E13</f>
        <v>0</v>
      </c>
      <c r="F9" s="75">
        <f>+F10+F11+F12+F13</f>
        <v>0</v>
      </c>
      <c r="G9" s="75">
        <f>+G10+G11+G12+G13</f>
        <v>0</v>
      </c>
      <c r="H9" s="112"/>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112"/>
      <c r="FI9" s="112"/>
    </row>
    <row r="10" spans="1:176" ht="38.25">
      <c r="A10" s="67" t="s">
        <v>231</v>
      </c>
      <c r="B10" s="110" t="s">
        <v>232</v>
      </c>
      <c r="C10" s="69"/>
      <c r="D10" s="75">
        <f>'[1]buget an 2017'!I10*1000</f>
        <v>0</v>
      </c>
      <c r="E10" s="75">
        <f>[1]TRIMESTRE!I10*1000</f>
        <v>0</v>
      </c>
      <c r="F10" s="75"/>
      <c r="G10" s="75"/>
      <c r="H10" s="112"/>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112"/>
      <c r="FI10" s="112"/>
    </row>
    <row r="11" spans="1:176" ht="38.25">
      <c r="A11" s="67" t="s">
        <v>233</v>
      </c>
      <c r="B11" s="110" t="s">
        <v>234</v>
      </c>
      <c r="C11" s="69"/>
      <c r="D11" s="75">
        <f>'[1]buget an 2017'!I11*1000</f>
        <v>0</v>
      </c>
      <c r="E11" s="75">
        <f>[1]TRIMESTRE!I11*1000</f>
        <v>0</v>
      </c>
      <c r="F11" s="75"/>
      <c r="G11" s="75"/>
      <c r="H11" s="112"/>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112"/>
      <c r="FI11" s="112"/>
    </row>
    <row r="12" spans="1:176" ht="25.5">
      <c r="A12" s="67" t="s">
        <v>235</v>
      </c>
      <c r="B12" s="110" t="s">
        <v>236</v>
      </c>
      <c r="C12" s="69"/>
      <c r="D12" s="75">
        <f>'[1]buget an 2017'!I12*1000</f>
        <v>0</v>
      </c>
      <c r="E12" s="75">
        <f>[1]TRIMESTRE!I12*1000</f>
        <v>0</v>
      </c>
      <c r="F12" s="75"/>
      <c r="G12" s="75"/>
      <c r="H12" s="112"/>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112"/>
      <c r="FI12" s="112"/>
    </row>
    <row r="13" spans="1:176" ht="25.5">
      <c r="A13" s="67"/>
      <c r="B13" s="110" t="s">
        <v>237</v>
      </c>
      <c r="C13" s="69"/>
      <c r="D13" s="75">
        <f>'[1]buget an 2017'!I13*1000</f>
        <v>0</v>
      </c>
      <c r="E13" s="75">
        <f>[1]TRIMESTRE!I13*1000</f>
        <v>0</v>
      </c>
      <c r="F13" s="75"/>
      <c r="G13" s="75"/>
      <c r="H13" s="112"/>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112"/>
      <c r="FI13" s="112"/>
    </row>
    <row r="14" spans="1:176">
      <c r="A14" s="67" t="s">
        <v>238</v>
      </c>
      <c r="B14" s="68" t="s">
        <v>239</v>
      </c>
      <c r="C14" s="69">
        <f>+C15+C26</f>
        <v>0</v>
      </c>
      <c r="D14" s="75">
        <f>+D15+D26</f>
        <v>144192860</v>
      </c>
      <c r="E14" s="75">
        <f>+E15+E26</f>
        <v>0</v>
      </c>
      <c r="F14" s="75">
        <f>+F15+F26</f>
        <v>152057855.59999999</v>
      </c>
      <c r="G14" s="75">
        <f>+G15+G26</f>
        <v>15218166.43</v>
      </c>
      <c r="H14" s="112"/>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112"/>
      <c r="FI14" s="112"/>
    </row>
    <row r="15" spans="1:176">
      <c r="A15" s="67" t="s">
        <v>240</v>
      </c>
      <c r="B15" s="68" t="s">
        <v>241</v>
      </c>
      <c r="C15" s="69">
        <f>+C16+C23</f>
        <v>0</v>
      </c>
      <c r="D15" s="75">
        <f>+D16+D23</f>
        <v>69378860</v>
      </c>
      <c r="E15" s="75">
        <f>+E16+E23</f>
        <v>0</v>
      </c>
      <c r="F15" s="75">
        <f>+F16+F23</f>
        <v>74302334</v>
      </c>
      <c r="G15" s="75">
        <f>+G16+G23</f>
        <v>7597620</v>
      </c>
      <c r="H15" s="112"/>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70"/>
      <c r="FE15" s="70"/>
      <c r="FF15" s="70"/>
      <c r="FG15" s="70"/>
      <c r="FH15" s="112"/>
      <c r="FI15" s="112"/>
    </row>
    <row r="16" spans="1:176" ht="25.5">
      <c r="A16" s="67" t="s">
        <v>242</v>
      </c>
      <c r="B16" s="68" t="s">
        <v>243</v>
      </c>
      <c r="C16" s="69">
        <f>C17+C18+C20+C21+C22+C19</f>
        <v>0</v>
      </c>
      <c r="D16" s="75">
        <v>65082530</v>
      </c>
      <c r="E16" s="75">
        <f>E17+E18+E20+E21+E22+E19</f>
        <v>0</v>
      </c>
      <c r="F16" s="75">
        <f>F17+F18+F20+F21+F22+F19</f>
        <v>71275524</v>
      </c>
      <c r="G16" s="75">
        <f>G17+G18+G20+G21+G22+G19</f>
        <v>5432720</v>
      </c>
      <c r="H16" s="112"/>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112"/>
      <c r="FI16" s="112"/>
    </row>
    <row r="17" spans="1:165" ht="25.5">
      <c r="A17" s="71" t="s">
        <v>244</v>
      </c>
      <c r="B17" s="110" t="s">
        <v>245</v>
      </c>
      <c r="C17" s="117"/>
      <c r="D17" s="75"/>
      <c r="E17" s="75"/>
      <c r="F17" s="118">
        <v>62483744</v>
      </c>
      <c r="G17" s="118">
        <v>5955371</v>
      </c>
      <c r="H17" s="112"/>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70"/>
      <c r="FE17" s="70"/>
      <c r="FF17" s="70"/>
      <c r="FG17" s="70"/>
      <c r="FH17" s="112"/>
      <c r="FI17" s="112"/>
    </row>
    <row r="18" spans="1:165" ht="25.5">
      <c r="A18" s="71" t="s">
        <v>246</v>
      </c>
      <c r="B18" s="110" t="s">
        <v>247</v>
      </c>
      <c r="C18" s="117"/>
      <c r="D18" s="75"/>
      <c r="E18" s="75"/>
      <c r="F18" s="118">
        <v>484038</v>
      </c>
      <c r="G18" s="118">
        <v>33389</v>
      </c>
      <c r="H18" s="112"/>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70"/>
      <c r="FE18" s="70"/>
      <c r="FF18" s="70"/>
      <c r="FG18" s="70"/>
      <c r="FH18" s="112"/>
      <c r="FI18" s="112"/>
    </row>
    <row r="19" spans="1:165">
      <c r="A19" s="71" t="s">
        <v>248</v>
      </c>
      <c r="B19" s="110" t="s">
        <v>249</v>
      </c>
      <c r="C19" s="117"/>
      <c r="D19" s="75"/>
      <c r="E19" s="75"/>
      <c r="F19" s="118"/>
      <c r="G19" s="118"/>
      <c r="H19" s="112"/>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c r="EY19" s="70"/>
      <c r="EZ19" s="70"/>
      <c r="FA19" s="70"/>
      <c r="FB19" s="70"/>
      <c r="FC19" s="70"/>
      <c r="FD19" s="70"/>
      <c r="FE19" s="70"/>
      <c r="FF19" s="70"/>
      <c r="FG19" s="70"/>
      <c r="FH19" s="112"/>
      <c r="FI19" s="112"/>
    </row>
    <row r="20" spans="1:165" ht="25.5">
      <c r="A20" s="71" t="s">
        <v>250</v>
      </c>
      <c r="B20" s="110" t="s">
        <v>251</v>
      </c>
      <c r="C20" s="117"/>
      <c r="D20" s="75"/>
      <c r="E20" s="75"/>
      <c r="F20" s="103">
        <f>3591267+5207627-551275</f>
        <v>8247619</v>
      </c>
      <c r="G20" s="118">
        <f>46-551275</f>
        <v>-551229</v>
      </c>
      <c r="H20" s="112"/>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c r="FC20" s="70"/>
      <c r="FD20" s="70"/>
      <c r="FE20" s="70"/>
      <c r="FF20" s="70"/>
      <c r="FG20" s="70"/>
      <c r="FH20" s="112"/>
      <c r="FI20" s="112"/>
    </row>
    <row r="21" spans="1:165" ht="25.5">
      <c r="A21" s="71" t="s">
        <v>252</v>
      </c>
      <c r="B21" s="110" t="s">
        <v>253</v>
      </c>
      <c r="C21" s="117"/>
      <c r="D21" s="75"/>
      <c r="E21" s="75"/>
      <c r="F21" s="103">
        <f>1289+63645-4811</f>
        <v>60123</v>
      </c>
      <c r="G21" s="118">
        <f>-4811</f>
        <v>-4811</v>
      </c>
      <c r="H21" s="112"/>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c r="FC21" s="70"/>
      <c r="FD21" s="70"/>
      <c r="FE21" s="70"/>
      <c r="FF21" s="70"/>
      <c r="FG21" s="70"/>
      <c r="FH21" s="112"/>
      <c r="FI21" s="112"/>
    </row>
    <row r="22" spans="1:165" ht="43.5" customHeight="1">
      <c r="A22" s="71" t="s">
        <v>254</v>
      </c>
      <c r="B22" s="72" t="s">
        <v>255</v>
      </c>
      <c r="C22" s="117"/>
      <c r="D22" s="75"/>
      <c r="E22" s="75"/>
      <c r="F22" s="118"/>
      <c r="G22" s="118"/>
      <c r="H22" s="112"/>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c r="EX22" s="70"/>
      <c r="EY22" s="70"/>
      <c r="EZ22" s="70"/>
      <c r="FA22" s="70"/>
      <c r="FB22" s="70"/>
      <c r="FC22" s="70"/>
      <c r="FD22" s="70"/>
      <c r="FE22" s="70"/>
      <c r="FF22" s="70"/>
      <c r="FG22" s="70"/>
      <c r="FH22" s="112"/>
      <c r="FI22" s="112"/>
    </row>
    <row r="23" spans="1:165" ht="14.25">
      <c r="A23" s="67" t="s">
        <v>256</v>
      </c>
      <c r="B23" s="73" t="s">
        <v>52</v>
      </c>
      <c r="C23" s="74">
        <f>C24+C25</f>
        <v>0</v>
      </c>
      <c r="D23" s="91">
        <f>D24+D25</f>
        <v>4296330</v>
      </c>
      <c r="E23" s="91">
        <f>E24+E25</f>
        <v>0</v>
      </c>
      <c r="F23" s="91">
        <f>F24+F25</f>
        <v>3026810</v>
      </c>
      <c r="G23" s="91">
        <f>G24+G25</f>
        <v>2164900</v>
      </c>
      <c r="H23" s="112"/>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112"/>
      <c r="FI23" s="112"/>
    </row>
    <row r="24" spans="1:165" ht="30">
      <c r="A24" s="71" t="s">
        <v>257</v>
      </c>
      <c r="B24" s="72" t="s">
        <v>258</v>
      </c>
      <c r="C24" s="117"/>
      <c r="D24" s="75">
        <v>4296330</v>
      </c>
      <c r="E24" s="75"/>
      <c r="F24" s="103">
        <f>1280082+49911+1130385+551275</f>
        <v>3011653</v>
      </c>
      <c r="G24" s="103">
        <f>551275+473090+1130385</f>
        <v>2154750</v>
      </c>
      <c r="H24" s="112"/>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c r="EX24" s="70"/>
      <c r="EY24" s="70"/>
      <c r="EZ24" s="70"/>
      <c r="FA24" s="70"/>
      <c r="FB24" s="70"/>
      <c r="FC24" s="70"/>
      <c r="FD24" s="70"/>
      <c r="FE24" s="70"/>
      <c r="FF24" s="70"/>
      <c r="FG24" s="70"/>
      <c r="FH24" s="112"/>
      <c r="FI24" s="112"/>
    </row>
    <row r="25" spans="1:165" ht="30">
      <c r="A25" s="71" t="s">
        <v>259</v>
      </c>
      <c r="B25" s="72" t="s">
        <v>260</v>
      </c>
      <c r="C25" s="117"/>
      <c r="D25" s="75"/>
      <c r="E25" s="75"/>
      <c r="F25" s="103">
        <f>4811+5007+5339</f>
        <v>15157</v>
      </c>
      <c r="G25" s="103">
        <f>4811+5339</f>
        <v>10150</v>
      </c>
      <c r="H25" s="112"/>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c r="EX25" s="70"/>
      <c r="EY25" s="70"/>
      <c r="EZ25" s="70"/>
      <c r="FA25" s="70"/>
      <c r="FB25" s="70"/>
      <c r="FC25" s="70"/>
      <c r="FD25" s="70"/>
      <c r="FE25" s="70"/>
      <c r="FF25" s="70"/>
      <c r="FG25" s="70"/>
      <c r="FH25" s="112"/>
      <c r="FI25" s="112"/>
    </row>
    <row r="26" spans="1:165">
      <c r="A26" s="67" t="s">
        <v>261</v>
      </c>
      <c r="B26" s="68" t="s">
        <v>262</v>
      </c>
      <c r="C26" s="69">
        <f>C27+C33+C46+C34+C35+C36+C37+C38+C39+C40+C41+C42+C43+C44+C45</f>
        <v>0</v>
      </c>
      <c r="D26" s="75">
        <f t="shared" ref="D26:G26" si="0">D27+D33+D46+D34+D35+D36+D37+D38+D39+D40+D41+D42+D43+D44+D45</f>
        <v>74814000</v>
      </c>
      <c r="E26" s="75">
        <f t="shared" si="0"/>
        <v>0</v>
      </c>
      <c r="F26" s="75">
        <f t="shared" si="0"/>
        <v>77755521.599999994</v>
      </c>
      <c r="G26" s="75">
        <f t="shared" si="0"/>
        <v>7620546.4299999997</v>
      </c>
      <c r="H26" s="112"/>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c r="FC26" s="70"/>
      <c r="FD26" s="70"/>
      <c r="FE26" s="70"/>
      <c r="FF26" s="70"/>
      <c r="FG26" s="70"/>
      <c r="FH26" s="112"/>
      <c r="FI26" s="112"/>
    </row>
    <row r="27" spans="1:165" ht="25.5">
      <c r="A27" s="67" t="s">
        <v>263</v>
      </c>
      <c r="B27" s="68" t="s">
        <v>264</v>
      </c>
      <c r="C27" s="69">
        <f>C28+C29+C30+C31+C32</f>
        <v>0</v>
      </c>
      <c r="D27" s="75">
        <v>72567000</v>
      </c>
      <c r="E27" s="75">
        <f>E28+E29+E30+E31+E32</f>
        <v>0</v>
      </c>
      <c r="F27" s="75">
        <f>F28+F29+F30+F31+F32</f>
        <v>74014194.309999987</v>
      </c>
      <c r="G27" s="75">
        <f>G28+G29+G30+G31+G32</f>
        <v>7123373.4299999997</v>
      </c>
      <c r="H27" s="112"/>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112"/>
      <c r="FI27" s="112"/>
    </row>
    <row r="28" spans="1:165" ht="25.5">
      <c r="A28" s="71" t="s">
        <v>265</v>
      </c>
      <c r="B28" s="110" t="s">
        <v>266</v>
      </c>
      <c r="C28" s="117"/>
      <c r="D28" s="75"/>
      <c r="E28" s="75"/>
      <c r="F28" s="118">
        <v>65236068.43</v>
      </c>
      <c r="G28" s="118">
        <v>6110406.4299999997</v>
      </c>
      <c r="H28" s="112"/>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c r="EU28" s="70"/>
      <c r="EV28" s="70"/>
      <c r="EW28" s="70"/>
      <c r="EX28" s="70"/>
      <c r="EY28" s="70"/>
      <c r="EZ28" s="70"/>
      <c r="FA28" s="70"/>
      <c r="FB28" s="70"/>
      <c r="FC28" s="70"/>
      <c r="FD28" s="70"/>
      <c r="FE28" s="70"/>
      <c r="FF28" s="70"/>
      <c r="FG28" s="70"/>
      <c r="FH28" s="112"/>
      <c r="FI28" s="112"/>
    </row>
    <row r="29" spans="1:165" ht="45">
      <c r="A29" s="71" t="s">
        <v>267</v>
      </c>
      <c r="B29" s="76" t="s">
        <v>268</v>
      </c>
      <c r="C29" s="117"/>
      <c r="D29" s="75"/>
      <c r="E29" s="75"/>
      <c r="F29" s="118">
        <v>7795980.3899999997</v>
      </c>
      <c r="G29" s="118">
        <v>1006390</v>
      </c>
      <c r="H29" s="112"/>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c r="EU29" s="70"/>
      <c r="EV29" s="70"/>
      <c r="EW29" s="70"/>
      <c r="EX29" s="70"/>
      <c r="EY29" s="70"/>
      <c r="EZ29" s="70"/>
      <c r="FA29" s="70"/>
      <c r="FB29" s="70"/>
      <c r="FC29" s="70"/>
      <c r="FD29" s="70"/>
      <c r="FE29" s="70"/>
      <c r="FF29" s="70"/>
      <c r="FG29" s="70"/>
      <c r="FH29" s="112"/>
      <c r="FI29" s="112"/>
    </row>
    <row r="30" spans="1:165" ht="27.75" customHeight="1">
      <c r="A30" s="71" t="s">
        <v>269</v>
      </c>
      <c r="B30" s="110" t="s">
        <v>270</v>
      </c>
      <c r="C30" s="117"/>
      <c r="D30" s="75"/>
      <c r="E30" s="75"/>
      <c r="F30" s="118">
        <v>9792.49</v>
      </c>
      <c r="G30" s="118">
        <v>326</v>
      </c>
      <c r="H30" s="112"/>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c r="EU30" s="70"/>
      <c r="EV30" s="70"/>
      <c r="EW30" s="70"/>
      <c r="EX30" s="70"/>
      <c r="EY30" s="70"/>
      <c r="EZ30" s="70"/>
      <c r="FA30" s="70"/>
      <c r="FB30" s="70"/>
      <c r="FC30" s="70"/>
      <c r="FD30" s="70"/>
      <c r="FE30" s="70"/>
      <c r="FF30" s="70"/>
      <c r="FG30" s="70"/>
      <c r="FH30" s="112"/>
      <c r="FI30" s="112"/>
    </row>
    <row r="31" spans="1:165">
      <c r="A31" s="71" t="s">
        <v>271</v>
      </c>
      <c r="B31" s="110" t="s">
        <v>272</v>
      </c>
      <c r="C31" s="117"/>
      <c r="D31" s="75"/>
      <c r="E31" s="75"/>
      <c r="F31" s="118">
        <v>972353</v>
      </c>
      <c r="G31" s="118">
        <v>6251</v>
      </c>
      <c r="H31" s="112"/>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c r="EU31" s="70"/>
      <c r="EV31" s="70"/>
      <c r="EW31" s="70"/>
      <c r="EX31" s="70"/>
      <c r="EY31" s="70"/>
      <c r="EZ31" s="70"/>
      <c r="FA31" s="70"/>
      <c r="FB31" s="70"/>
      <c r="FC31" s="70"/>
      <c r="FD31" s="70"/>
      <c r="FE31" s="70"/>
      <c r="FF31" s="70"/>
      <c r="FG31" s="70"/>
      <c r="FH31" s="112"/>
      <c r="FI31" s="112"/>
    </row>
    <row r="32" spans="1:165">
      <c r="A32" s="71" t="s">
        <v>273</v>
      </c>
      <c r="B32" s="110" t="s">
        <v>274</v>
      </c>
      <c r="C32" s="117"/>
      <c r="D32" s="75"/>
      <c r="E32" s="75"/>
      <c r="F32" s="118"/>
      <c r="G32" s="118"/>
      <c r="H32" s="112"/>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c r="EU32" s="70"/>
      <c r="EV32" s="70"/>
      <c r="EW32" s="70"/>
      <c r="EX32" s="70"/>
      <c r="EY32" s="70"/>
      <c r="EZ32" s="70"/>
      <c r="FA32" s="70"/>
      <c r="FB32" s="70"/>
      <c r="FC32" s="70"/>
      <c r="FD32" s="70"/>
      <c r="FE32" s="70"/>
      <c r="FF32" s="70"/>
      <c r="FG32" s="70"/>
      <c r="FH32" s="112"/>
      <c r="FI32" s="112"/>
    </row>
    <row r="33" spans="1:165">
      <c r="A33" s="71" t="s">
        <v>275</v>
      </c>
      <c r="B33" s="110" t="s">
        <v>276</v>
      </c>
      <c r="C33" s="117"/>
      <c r="D33" s="75"/>
      <c r="E33" s="75"/>
      <c r="F33" s="118"/>
      <c r="G33" s="118"/>
      <c r="H33" s="112"/>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c r="EU33" s="70"/>
      <c r="EV33" s="70"/>
      <c r="EW33" s="70"/>
      <c r="EX33" s="70"/>
      <c r="EY33" s="70"/>
      <c r="EZ33" s="70"/>
      <c r="FA33" s="70"/>
      <c r="FB33" s="70"/>
      <c r="FC33" s="70"/>
      <c r="FD33" s="70"/>
      <c r="FE33" s="70"/>
      <c r="FF33" s="70"/>
      <c r="FG33" s="70"/>
      <c r="FH33" s="112"/>
      <c r="FI33" s="112"/>
    </row>
    <row r="34" spans="1:165" ht="24">
      <c r="A34" s="71" t="s">
        <v>277</v>
      </c>
      <c r="B34" s="77" t="s">
        <v>278</v>
      </c>
      <c r="C34" s="117"/>
      <c r="D34" s="75"/>
      <c r="E34" s="75"/>
      <c r="F34" s="118"/>
      <c r="G34" s="118"/>
      <c r="H34" s="112"/>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c r="EU34" s="70"/>
      <c r="EV34" s="70"/>
      <c r="EW34" s="70"/>
      <c r="EX34" s="70"/>
      <c r="EY34" s="70"/>
      <c r="EZ34" s="70"/>
      <c r="FA34" s="70"/>
      <c r="FB34" s="70"/>
      <c r="FC34" s="70"/>
      <c r="FD34" s="70"/>
      <c r="FE34" s="70"/>
      <c r="FF34" s="70"/>
      <c r="FG34" s="70"/>
      <c r="FH34" s="112"/>
      <c r="FI34" s="112"/>
    </row>
    <row r="35" spans="1:165" ht="38.25">
      <c r="A35" s="71" t="s">
        <v>279</v>
      </c>
      <c r="B35" s="110" t="s">
        <v>280</v>
      </c>
      <c r="C35" s="117"/>
      <c r="D35" s="75">
        <v>14000</v>
      </c>
      <c r="E35" s="75"/>
      <c r="F35" s="118">
        <v>4690</v>
      </c>
      <c r="G35" s="118">
        <v>457</v>
      </c>
      <c r="H35" s="112"/>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c r="EO35" s="70"/>
      <c r="EP35" s="70"/>
      <c r="EQ35" s="70"/>
      <c r="ER35" s="70"/>
      <c r="ES35" s="70"/>
      <c r="ET35" s="70"/>
      <c r="EU35" s="70"/>
      <c r="EV35" s="70"/>
      <c r="EW35" s="70"/>
      <c r="EX35" s="70"/>
      <c r="EY35" s="70"/>
      <c r="EZ35" s="70"/>
      <c r="FA35" s="70"/>
      <c r="FB35" s="70"/>
      <c r="FC35" s="70"/>
      <c r="FD35" s="70"/>
      <c r="FE35" s="70"/>
      <c r="FF35" s="70"/>
      <c r="FG35" s="70"/>
      <c r="FH35" s="112"/>
      <c r="FI35" s="112"/>
    </row>
    <row r="36" spans="1:165" ht="51">
      <c r="A36" s="71" t="s">
        <v>281</v>
      </c>
      <c r="B36" s="110" t="s">
        <v>282</v>
      </c>
      <c r="C36" s="117"/>
      <c r="D36" s="75">
        <v>122000</v>
      </c>
      <c r="E36" s="75"/>
      <c r="F36" s="118">
        <v>86309</v>
      </c>
      <c r="G36" s="118">
        <v>91</v>
      </c>
      <c r="H36" s="112"/>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c r="EO36" s="70"/>
      <c r="EP36" s="70"/>
      <c r="EQ36" s="70"/>
      <c r="ER36" s="70"/>
      <c r="ES36" s="70"/>
      <c r="ET36" s="70"/>
      <c r="EU36" s="70"/>
      <c r="EV36" s="70"/>
      <c r="EW36" s="70"/>
      <c r="EX36" s="70"/>
      <c r="EY36" s="70"/>
      <c r="EZ36" s="70"/>
      <c r="FA36" s="70"/>
      <c r="FB36" s="70"/>
      <c r="FC36" s="70"/>
      <c r="FD36" s="70"/>
      <c r="FE36" s="70"/>
      <c r="FF36" s="70"/>
      <c r="FG36" s="70"/>
      <c r="FH36" s="112"/>
      <c r="FI36" s="112"/>
    </row>
    <row r="37" spans="1:165" ht="38.25">
      <c r="A37" s="71" t="s">
        <v>283</v>
      </c>
      <c r="B37" s="110" t="s">
        <v>284</v>
      </c>
      <c r="C37" s="117"/>
      <c r="D37" s="75"/>
      <c r="E37" s="75"/>
      <c r="F37" s="118"/>
      <c r="G37" s="118"/>
      <c r="H37" s="112"/>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c r="EO37" s="70"/>
      <c r="EP37" s="70"/>
      <c r="EQ37" s="70"/>
      <c r="ER37" s="70"/>
      <c r="ES37" s="70"/>
      <c r="ET37" s="70"/>
      <c r="EU37" s="70"/>
      <c r="EV37" s="70"/>
      <c r="EW37" s="70"/>
      <c r="EX37" s="70"/>
      <c r="EY37" s="70"/>
      <c r="EZ37" s="70"/>
      <c r="FA37" s="70"/>
      <c r="FB37" s="70"/>
      <c r="FC37" s="70"/>
      <c r="FD37" s="70"/>
      <c r="FE37" s="70"/>
      <c r="FF37" s="70"/>
      <c r="FG37" s="70"/>
      <c r="FH37" s="112"/>
      <c r="FI37" s="112"/>
    </row>
    <row r="38" spans="1:165" ht="38.25">
      <c r="A38" s="71" t="s">
        <v>285</v>
      </c>
      <c r="B38" s="110" t="s">
        <v>286</v>
      </c>
      <c r="C38" s="117"/>
      <c r="D38" s="75"/>
      <c r="E38" s="75"/>
      <c r="F38" s="118">
        <v>315</v>
      </c>
      <c r="G38" s="118">
        <v>22</v>
      </c>
      <c r="H38" s="112"/>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c r="EO38" s="70"/>
      <c r="EP38" s="70"/>
      <c r="EQ38" s="70"/>
      <c r="ER38" s="70"/>
      <c r="ES38" s="70"/>
      <c r="ET38" s="70"/>
      <c r="EU38" s="70"/>
      <c r="EV38" s="70"/>
      <c r="EW38" s="70"/>
      <c r="EX38" s="70"/>
      <c r="EY38" s="70"/>
      <c r="EZ38" s="70"/>
      <c r="FA38" s="70"/>
      <c r="FB38" s="70"/>
      <c r="FC38" s="70"/>
      <c r="FD38" s="70"/>
      <c r="FE38" s="70"/>
      <c r="FF38" s="70"/>
      <c r="FG38" s="70"/>
      <c r="FH38" s="112"/>
      <c r="FI38" s="112"/>
    </row>
    <row r="39" spans="1:165" ht="38.25">
      <c r="A39" s="71" t="s">
        <v>287</v>
      </c>
      <c r="B39" s="110" t="s">
        <v>288</v>
      </c>
      <c r="C39" s="117"/>
      <c r="D39" s="75"/>
      <c r="E39" s="75"/>
      <c r="F39" s="118"/>
      <c r="G39" s="118"/>
      <c r="H39" s="112"/>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c r="EY39" s="70"/>
      <c r="EZ39" s="70"/>
      <c r="FA39" s="70"/>
      <c r="FB39" s="70"/>
      <c r="FC39" s="70"/>
      <c r="FD39" s="70"/>
      <c r="FE39" s="70"/>
      <c r="FF39" s="70"/>
      <c r="FG39" s="70"/>
      <c r="FH39" s="112"/>
      <c r="FI39" s="112"/>
    </row>
    <row r="40" spans="1:165" ht="38.25">
      <c r="A40" s="71" t="s">
        <v>289</v>
      </c>
      <c r="B40" s="110" t="s">
        <v>290</v>
      </c>
      <c r="C40" s="117"/>
      <c r="D40" s="75">
        <v>15000</v>
      </c>
      <c r="E40" s="75"/>
      <c r="F40" s="118">
        <v>20022</v>
      </c>
      <c r="G40" s="118"/>
      <c r="H40" s="112"/>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c r="EO40" s="70"/>
      <c r="EP40" s="70"/>
      <c r="EQ40" s="70"/>
      <c r="ER40" s="70"/>
      <c r="ES40" s="70"/>
      <c r="ET40" s="70"/>
      <c r="EU40" s="70"/>
      <c r="EV40" s="70"/>
      <c r="EW40" s="70"/>
      <c r="EX40" s="70"/>
      <c r="EY40" s="70"/>
      <c r="EZ40" s="70"/>
      <c r="FA40" s="70"/>
      <c r="FB40" s="70"/>
      <c r="FC40" s="70"/>
      <c r="FD40" s="70"/>
      <c r="FE40" s="70"/>
      <c r="FF40" s="70"/>
      <c r="FG40" s="70"/>
      <c r="FH40" s="112"/>
      <c r="FI40" s="112"/>
    </row>
    <row r="41" spans="1:165" ht="25.5">
      <c r="A41" s="71" t="s">
        <v>291</v>
      </c>
      <c r="B41" s="110" t="s">
        <v>292</v>
      </c>
      <c r="C41" s="117"/>
      <c r="D41" s="75">
        <v>759000</v>
      </c>
      <c r="E41" s="75"/>
      <c r="F41" s="118">
        <v>1169995.29</v>
      </c>
      <c r="G41" s="118">
        <v>176139</v>
      </c>
      <c r="H41" s="112"/>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c r="EO41" s="70"/>
      <c r="EP41" s="70"/>
      <c r="EQ41" s="70"/>
      <c r="ER41" s="70"/>
      <c r="ES41" s="70"/>
      <c r="ET41" s="70"/>
      <c r="EU41" s="70"/>
      <c r="EV41" s="70"/>
      <c r="EW41" s="70"/>
      <c r="EX41" s="70"/>
      <c r="EY41" s="70"/>
      <c r="EZ41" s="70"/>
      <c r="FA41" s="70"/>
      <c r="FB41" s="70"/>
      <c r="FC41" s="70"/>
      <c r="FD41" s="70"/>
      <c r="FE41" s="70"/>
      <c r="FF41" s="70"/>
      <c r="FG41" s="70"/>
      <c r="FH41" s="112"/>
      <c r="FI41" s="112"/>
    </row>
    <row r="42" spans="1:165" ht="30" customHeight="1">
      <c r="A42" s="71" t="s">
        <v>293</v>
      </c>
      <c r="B42" s="110" t="s">
        <v>294</v>
      </c>
      <c r="C42" s="117"/>
      <c r="D42" s="75">
        <v>1012000</v>
      </c>
      <c r="E42" s="75"/>
      <c r="F42" s="118">
        <v>972557</v>
      </c>
      <c r="G42" s="118">
        <v>160516</v>
      </c>
      <c r="H42" s="112"/>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c r="EU42" s="70"/>
      <c r="EV42" s="70"/>
      <c r="EW42" s="70"/>
      <c r="EX42" s="70"/>
      <c r="EY42" s="70"/>
      <c r="EZ42" s="70"/>
      <c r="FA42" s="70"/>
      <c r="FB42" s="70"/>
      <c r="FC42" s="70"/>
      <c r="FD42" s="70"/>
      <c r="FE42" s="70"/>
      <c r="FF42" s="70"/>
      <c r="FG42" s="70"/>
      <c r="FH42" s="112"/>
      <c r="FI42" s="112"/>
    </row>
    <row r="43" spans="1:165">
      <c r="A43" s="71" t="s">
        <v>295</v>
      </c>
      <c r="B43" s="110" t="s">
        <v>296</v>
      </c>
      <c r="C43" s="117"/>
      <c r="D43" s="75">
        <v>284000</v>
      </c>
      <c r="E43" s="75"/>
      <c r="F43" s="118">
        <v>1487383</v>
      </c>
      <c r="G43" s="118">
        <v>159948</v>
      </c>
      <c r="H43" s="112"/>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c r="EO43" s="70"/>
      <c r="EP43" s="70"/>
      <c r="EQ43" s="70"/>
      <c r="ER43" s="70"/>
      <c r="ES43" s="70"/>
      <c r="ET43" s="70"/>
      <c r="EU43" s="70"/>
      <c r="EV43" s="70"/>
      <c r="EW43" s="70"/>
      <c r="EX43" s="70"/>
      <c r="EY43" s="70"/>
      <c r="EZ43" s="70"/>
      <c r="FA43" s="70"/>
      <c r="FB43" s="70"/>
      <c r="FC43" s="70"/>
      <c r="FD43" s="70"/>
      <c r="FE43" s="70"/>
      <c r="FF43" s="70"/>
      <c r="FG43" s="70"/>
      <c r="FH43" s="112"/>
      <c r="FI43" s="112"/>
    </row>
    <row r="44" spans="1:165" s="113" customFormat="1">
      <c r="A44" s="71" t="s">
        <v>297</v>
      </c>
      <c r="B44" s="110" t="s">
        <v>298</v>
      </c>
      <c r="C44" s="117"/>
      <c r="D44" s="75">
        <v>41000</v>
      </c>
      <c r="E44" s="75"/>
      <c r="F44" s="118"/>
      <c r="G44" s="118"/>
      <c r="H44" s="112"/>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c r="EO44" s="70"/>
      <c r="EP44" s="70"/>
      <c r="EQ44" s="70"/>
      <c r="ER44" s="70"/>
      <c r="ES44" s="70"/>
      <c r="ET44" s="70"/>
      <c r="EU44" s="70"/>
      <c r="EV44" s="70"/>
      <c r="EW44" s="70"/>
      <c r="EX44" s="70"/>
      <c r="EY44" s="70"/>
      <c r="EZ44" s="70"/>
      <c r="FA44" s="70"/>
      <c r="FB44" s="70"/>
      <c r="FC44" s="70"/>
      <c r="FD44" s="70"/>
      <c r="FE44" s="70"/>
      <c r="FF44" s="70"/>
      <c r="FG44" s="70"/>
      <c r="FH44" s="112"/>
      <c r="FI44" s="112"/>
    </row>
    <row r="45" spans="1:165" s="113" customFormat="1">
      <c r="A45" s="71" t="s">
        <v>374</v>
      </c>
      <c r="B45" s="110" t="s">
        <v>298</v>
      </c>
      <c r="C45" s="117"/>
      <c r="D45" s="75"/>
      <c r="E45" s="75"/>
      <c r="F45" s="118">
        <v>56</v>
      </c>
      <c r="G45" s="118"/>
      <c r="H45" s="112"/>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c r="EN45" s="70"/>
      <c r="EO45" s="70"/>
      <c r="EP45" s="70"/>
      <c r="EQ45" s="70"/>
      <c r="ER45" s="70"/>
      <c r="ES45" s="70"/>
      <c r="ET45" s="70"/>
      <c r="EU45" s="70"/>
      <c r="EV45" s="70"/>
      <c r="EW45" s="70"/>
      <c r="EX45" s="70"/>
      <c r="EY45" s="70"/>
      <c r="EZ45" s="70"/>
      <c r="FA45" s="70"/>
      <c r="FB45" s="70"/>
      <c r="FC45" s="70"/>
      <c r="FD45" s="70"/>
      <c r="FE45" s="70"/>
      <c r="FF45" s="70"/>
      <c r="FG45" s="70"/>
      <c r="FH45" s="112"/>
      <c r="FI45" s="112"/>
    </row>
    <row r="46" spans="1:165" s="113" customFormat="1">
      <c r="A46" s="71" t="s">
        <v>299</v>
      </c>
      <c r="B46" s="110" t="s">
        <v>300</v>
      </c>
      <c r="C46" s="117"/>
      <c r="D46" s="75"/>
      <c r="E46" s="75"/>
      <c r="F46" s="118"/>
      <c r="G46" s="118"/>
      <c r="H46" s="112"/>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c r="EN46" s="70"/>
      <c r="EO46" s="70"/>
      <c r="EP46" s="70"/>
      <c r="EQ46" s="70"/>
      <c r="ER46" s="70"/>
      <c r="ES46" s="70"/>
      <c r="ET46" s="70"/>
      <c r="EU46" s="70"/>
      <c r="EV46" s="70"/>
      <c r="EW46" s="70"/>
      <c r="EX46" s="70"/>
      <c r="EY46" s="70"/>
      <c r="EZ46" s="70"/>
      <c r="FA46" s="70"/>
      <c r="FB46" s="70"/>
      <c r="FC46" s="70"/>
      <c r="FD46" s="70"/>
      <c r="FE46" s="70"/>
      <c r="FF46" s="70"/>
      <c r="FG46" s="70"/>
      <c r="FH46" s="112"/>
      <c r="FI46" s="112"/>
    </row>
    <row r="47" spans="1:165" s="113" customFormat="1">
      <c r="A47" s="67" t="s">
        <v>301</v>
      </c>
      <c r="B47" s="68" t="s">
        <v>302</v>
      </c>
      <c r="C47" s="69">
        <f>+C48+C53</f>
        <v>0</v>
      </c>
      <c r="D47" s="75">
        <f>+D48+D53</f>
        <v>442760</v>
      </c>
      <c r="E47" s="75">
        <f>+E48+E53</f>
        <v>0</v>
      </c>
      <c r="F47" s="75">
        <f>+F48+F53</f>
        <v>296448.33</v>
      </c>
      <c r="G47" s="75">
        <f>+G48+G53</f>
        <v>10432.959999999999</v>
      </c>
      <c r="H47" s="112"/>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c r="EN47" s="70"/>
      <c r="EO47" s="70"/>
      <c r="EP47" s="70"/>
      <c r="EQ47" s="70"/>
      <c r="ER47" s="70"/>
      <c r="ES47" s="70"/>
      <c r="ET47" s="70"/>
      <c r="EU47" s="70"/>
      <c r="EV47" s="70"/>
      <c r="EW47" s="70"/>
      <c r="EX47" s="70"/>
      <c r="EY47" s="70"/>
      <c r="EZ47" s="70"/>
      <c r="FA47" s="70"/>
      <c r="FB47" s="70"/>
      <c r="FC47" s="70"/>
      <c r="FD47" s="70"/>
      <c r="FE47" s="70"/>
      <c r="FF47" s="70"/>
      <c r="FG47" s="70"/>
      <c r="FH47" s="112"/>
      <c r="FI47" s="112"/>
    </row>
    <row r="48" spans="1:165" s="113" customFormat="1">
      <c r="A48" s="67" t="s">
        <v>303</v>
      </c>
      <c r="B48" s="68" t="s">
        <v>304</v>
      </c>
      <c r="C48" s="69">
        <f>+C49+C51</f>
        <v>0</v>
      </c>
      <c r="D48" s="75">
        <f>+D49+D51</f>
        <v>68000</v>
      </c>
      <c r="E48" s="75">
        <f>+E49+E51</f>
        <v>0</v>
      </c>
      <c r="F48" s="75">
        <f>+F49+F51</f>
        <v>70980.19</v>
      </c>
      <c r="G48" s="75">
        <f>+G49+G51</f>
        <v>3682.96</v>
      </c>
      <c r="H48" s="112"/>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c r="EN48" s="70"/>
      <c r="EO48" s="70"/>
      <c r="EP48" s="70"/>
      <c r="EQ48" s="70"/>
      <c r="ER48" s="70"/>
      <c r="ES48" s="70"/>
      <c r="ET48" s="70"/>
      <c r="EU48" s="70"/>
      <c r="EV48" s="70"/>
      <c r="EW48" s="70"/>
      <c r="EX48" s="70"/>
      <c r="EY48" s="70"/>
      <c r="EZ48" s="70"/>
      <c r="FA48" s="70"/>
      <c r="FB48" s="70"/>
      <c r="FC48" s="70"/>
      <c r="FD48" s="70"/>
      <c r="FE48" s="70"/>
      <c r="FF48" s="70"/>
      <c r="FG48" s="70"/>
      <c r="FH48" s="112"/>
      <c r="FI48" s="112"/>
    </row>
    <row r="49" spans="1:176" s="113" customFormat="1">
      <c r="A49" s="67" t="s">
        <v>305</v>
      </c>
      <c r="B49" s="68" t="s">
        <v>306</v>
      </c>
      <c r="C49" s="69">
        <f>+C50</f>
        <v>0</v>
      </c>
      <c r="D49" s="75">
        <f>+D50</f>
        <v>68000</v>
      </c>
      <c r="E49" s="75">
        <f>+E50</f>
        <v>0</v>
      </c>
      <c r="F49" s="75">
        <f>+F50</f>
        <v>70980.19</v>
      </c>
      <c r="G49" s="75">
        <f>+G50</f>
        <v>3682.96</v>
      </c>
      <c r="H49" s="112"/>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c r="EN49" s="70"/>
      <c r="EO49" s="70"/>
      <c r="EP49" s="70"/>
      <c r="EQ49" s="70"/>
      <c r="ER49" s="70"/>
      <c r="ES49" s="70"/>
      <c r="ET49" s="70"/>
      <c r="EU49" s="70"/>
      <c r="EV49" s="70"/>
      <c r="EW49" s="70"/>
      <c r="EX49" s="70"/>
      <c r="EY49" s="70"/>
      <c r="EZ49" s="70"/>
      <c r="FA49" s="70"/>
      <c r="FB49" s="70"/>
      <c r="FC49" s="70"/>
      <c r="FD49" s="70"/>
      <c r="FE49" s="70"/>
      <c r="FF49" s="70"/>
      <c r="FG49" s="70"/>
      <c r="FH49" s="112"/>
      <c r="FI49" s="112"/>
    </row>
    <row r="50" spans="1:176">
      <c r="A50" s="71" t="s">
        <v>307</v>
      </c>
      <c r="B50" s="110" t="s">
        <v>308</v>
      </c>
      <c r="C50" s="117"/>
      <c r="D50" s="75">
        <v>68000</v>
      </c>
      <c r="E50" s="75"/>
      <c r="F50" s="118">
        <v>70980.19</v>
      </c>
      <c r="G50" s="118">
        <v>3682.96</v>
      </c>
      <c r="H50" s="112"/>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c r="EN50" s="70"/>
      <c r="EO50" s="70"/>
      <c r="EP50" s="70"/>
      <c r="EQ50" s="70"/>
      <c r="ER50" s="70"/>
      <c r="ES50" s="70"/>
      <c r="ET50" s="70"/>
      <c r="EU50" s="70"/>
      <c r="EV50" s="70"/>
      <c r="EW50" s="70"/>
      <c r="EX50" s="70"/>
      <c r="EY50" s="70"/>
      <c r="EZ50" s="70"/>
      <c r="FA50" s="70"/>
      <c r="FB50" s="70"/>
      <c r="FC50" s="70"/>
      <c r="FD50" s="70"/>
      <c r="FE50" s="70"/>
      <c r="FF50" s="70"/>
      <c r="FG50" s="70"/>
      <c r="FH50" s="112"/>
      <c r="FI50" s="112"/>
    </row>
    <row r="51" spans="1:176">
      <c r="A51" s="67" t="s">
        <v>309</v>
      </c>
      <c r="B51" s="68" t="s">
        <v>310</v>
      </c>
      <c r="C51" s="69">
        <f>+C52</f>
        <v>0</v>
      </c>
      <c r="D51" s="75">
        <f>+D52</f>
        <v>0</v>
      </c>
      <c r="E51" s="75">
        <f>+E52</f>
        <v>0</v>
      </c>
      <c r="F51" s="75">
        <f>+F52</f>
        <v>0</v>
      </c>
      <c r="G51" s="75">
        <f>+G52</f>
        <v>0</v>
      </c>
      <c r="H51" s="112"/>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c r="EO51" s="70"/>
      <c r="EP51" s="70"/>
      <c r="EQ51" s="70"/>
      <c r="ER51" s="70"/>
      <c r="ES51" s="70"/>
      <c r="ET51" s="70"/>
      <c r="EU51" s="70"/>
      <c r="EV51" s="70"/>
      <c r="EW51" s="70"/>
      <c r="EX51" s="70"/>
      <c r="EY51" s="70"/>
      <c r="EZ51" s="70"/>
      <c r="FA51" s="70"/>
      <c r="FB51" s="70"/>
      <c r="FC51" s="70"/>
      <c r="FD51" s="70"/>
      <c r="FE51" s="70"/>
      <c r="FF51" s="70"/>
      <c r="FG51" s="70"/>
      <c r="FH51" s="112"/>
      <c r="FI51" s="112"/>
    </row>
    <row r="52" spans="1:176">
      <c r="A52" s="71" t="s">
        <v>311</v>
      </c>
      <c r="B52" s="110" t="s">
        <v>312</v>
      </c>
      <c r="C52" s="117"/>
      <c r="D52" s="75"/>
      <c r="E52" s="75"/>
      <c r="F52" s="118"/>
      <c r="G52" s="118"/>
      <c r="H52" s="112"/>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c r="EO52" s="70"/>
      <c r="EP52" s="70"/>
      <c r="EQ52" s="70"/>
      <c r="ER52" s="70"/>
      <c r="ES52" s="70"/>
      <c r="ET52" s="70"/>
      <c r="EU52" s="70"/>
      <c r="EV52" s="70"/>
      <c r="EW52" s="70"/>
      <c r="EX52" s="70"/>
      <c r="EY52" s="70"/>
      <c r="EZ52" s="70"/>
      <c r="FA52" s="70"/>
      <c r="FB52" s="70"/>
      <c r="FC52" s="70"/>
      <c r="FD52" s="70"/>
      <c r="FE52" s="70"/>
      <c r="FF52" s="70"/>
      <c r="FG52" s="70"/>
      <c r="FH52" s="112"/>
      <c r="FI52" s="112"/>
    </row>
    <row r="53" spans="1:176" s="80" customFormat="1">
      <c r="A53" s="78" t="s">
        <v>313</v>
      </c>
      <c r="B53" s="68" t="s">
        <v>314</v>
      </c>
      <c r="C53" s="69">
        <f>+C54+C58</f>
        <v>0</v>
      </c>
      <c r="D53" s="75">
        <f>+D54+D58</f>
        <v>374760</v>
      </c>
      <c r="E53" s="75">
        <f>+E54+E58</f>
        <v>0</v>
      </c>
      <c r="F53" s="75">
        <f>+F54+F58</f>
        <v>225468.14</v>
      </c>
      <c r="G53" s="75">
        <f>+G54+G58</f>
        <v>6750</v>
      </c>
      <c r="H53" s="112"/>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c r="EN53" s="70"/>
      <c r="EO53" s="70"/>
      <c r="EP53" s="70"/>
      <c r="EQ53" s="70"/>
      <c r="ER53" s="70"/>
      <c r="ES53" s="70"/>
      <c r="ET53" s="70"/>
      <c r="EU53" s="70"/>
      <c r="EV53" s="70"/>
      <c r="EW53" s="70"/>
      <c r="EX53" s="70"/>
      <c r="EY53" s="70"/>
      <c r="EZ53" s="70"/>
      <c r="FA53" s="70"/>
      <c r="FB53" s="70"/>
      <c r="FC53" s="70"/>
      <c r="FD53" s="70"/>
      <c r="FE53" s="70"/>
      <c r="FF53" s="70"/>
      <c r="FG53" s="70"/>
      <c r="FH53" s="70"/>
      <c r="FI53" s="70"/>
      <c r="FJ53" s="79"/>
      <c r="FK53" s="79"/>
      <c r="FL53" s="79"/>
      <c r="FM53" s="79"/>
      <c r="FN53" s="79"/>
      <c r="FO53" s="79"/>
      <c r="FP53" s="79"/>
      <c r="FQ53" s="79"/>
      <c r="FR53" s="79"/>
      <c r="FS53" s="79"/>
      <c r="FT53" s="79"/>
    </row>
    <row r="54" spans="1:176">
      <c r="A54" s="67" t="s">
        <v>315</v>
      </c>
      <c r="B54" s="68" t="s">
        <v>316</v>
      </c>
      <c r="C54" s="69">
        <f>C57+C55+C56</f>
        <v>0</v>
      </c>
      <c r="D54" s="75">
        <f>D57+D55+D56</f>
        <v>350000</v>
      </c>
      <c r="E54" s="75">
        <f>E57+E55+E56</f>
        <v>0</v>
      </c>
      <c r="F54" s="75">
        <f>F57+F55+F56</f>
        <v>225468.14</v>
      </c>
      <c r="G54" s="75">
        <f>G57+G55+G56</f>
        <v>6750</v>
      </c>
      <c r="H54" s="112"/>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c r="EN54" s="70"/>
      <c r="EO54" s="70"/>
      <c r="EP54" s="70"/>
      <c r="EQ54" s="70"/>
      <c r="ER54" s="70"/>
      <c r="ES54" s="70"/>
      <c r="ET54" s="70"/>
      <c r="EU54" s="70"/>
      <c r="EV54" s="70"/>
      <c r="EW54" s="70"/>
      <c r="EX54" s="70"/>
      <c r="EY54" s="70"/>
      <c r="EZ54" s="70"/>
      <c r="FA54" s="70"/>
      <c r="FB54" s="70"/>
      <c r="FC54" s="70"/>
      <c r="FD54" s="70"/>
      <c r="FE54" s="70"/>
      <c r="FF54" s="70"/>
      <c r="FG54" s="70"/>
      <c r="FH54" s="112"/>
      <c r="FI54" s="112"/>
    </row>
    <row r="55" spans="1:176">
      <c r="A55" s="81" t="s">
        <v>317</v>
      </c>
      <c r="B55" s="110" t="s">
        <v>318</v>
      </c>
      <c r="C55" s="69"/>
      <c r="D55" s="75"/>
      <c r="E55" s="75"/>
      <c r="F55" s="75"/>
      <c r="G55" s="75"/>
      <c r="H55" s="112"/>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c r="EN55" s="70"/>
      <c r="EO55" s="70"/>
      <c r="EP55" s="70"/>
      <c r="EQ55" s="70"/>
      <c r="ER55" s="70"/>
      <c r="ES55" s="70"/>
      <c r="ET55" s="70"/>
      <c r="EU55" s="70"/>
      <c r="EV55" s="70"/>
      <c r="EW55" s="70"/>
      <c r="EX55" s="70"/>
      <c r="EY55" s="70"/>
      <c r="EZ55" s="70"/>
      <c r="FA55" s="70"/>
      <c r="FB55" s="70"/>
      <c r="FC55" s="70"/>
      <c r="FD55" s="70"/>
      <c r="FE55" s="70"/>
      <c r="FF55" s="70"/>
      <c r="FG55" s="70"/>
      <c r="FH55" s="112"/>
      <c r="FI55" s="112"/>
    </row>
    <row r="56" spans="1:176">
      <c r="A56" s="81" t="s">
        <v>319</v>
      </c>
      <c r="B56" s="110" t="s">
        <v>320</v>
      </c>
      <c r="C56" s="69"/>
      <c r="D56" s="75"/>
      <c r="E56" s="75"/>
      <c r="F56" s="75"/>
      <c r="G56" s="75"/>
      <c r="H56" s="112"/>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c r="EN56" s="70"/>
      <c r="EO56" s="70"/>
      <c r="EP56" s="70"/>
      <c r="EQ56" s="70"/>
      <c r="ER56" s="70"/>
      <c r="ES56" s="70"/>
      <c r="ET56" s="70"/>
      <c r="EU56" s="70"/>
      <c r="EV56" s="70"/>
      <c r="EW56" s="70"/>
      <c r="EX56" s="70"/>
      <c r="EY56" s="70"/>
      <c r="EZ56" s="70"/>
      <c r="FA56" s="70"/>
      <c r="FB56" s="70"/>
      <c r="FC56" s="70"/>
      <c r="FD56" s="70"/>
      <c r="FE56" s="70"/>
      <c r="FF56" s="70"/>
      <c r="FG56" s="70"/>
      <c r="FH56" s="112"/>
      <c r="FI56" s="112"/>
    </row>
    <row r="57" spans="1:176">
      <c r="A57" s="71" t="s">
        <v>321</v>
      </c>
      <c r="B57" s="110" t="s">
        <v>322</v>
      </c>
      <c r="C57" s="117"/>
      <c r="D57" s="75">
        <v>350000</v>
      </c>
      <c r="E57" s="75"/>
      <c r="F57" s="118">
        <v>225468.14</v>
      </c>
      <c r="G57" s="118">
        <v>6750</v>
      </c>
      <c r="H57" s="112"/>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c r="EN57" s="70"/>
      <c r="EO57" s="70"/>
      <c r="EP57" s="70"/>
      <c r="EQ57" s="70"/>
      <c r="ER57" s="70"/>
      <c r="ES57" s="70"/>
      <c r="ET57" s="70"/>
      <c r="EU57" s="70"/>
      <c r="EV57" s="70"/>
      <c r="EW57" s="70"/>
      <c r="EX57" s="70"/>
      <c r="EY57" s="70"/>
      <c r="EZ57" s="70"/>
      <c r="FA57" s="70"/>
      <c r="FB57" s="70"/>
      <c r="FC57" s="70"/>
      <c r="FD57" s="70"/>
      <c r="FE57" s="70"/>
      <c r="FF57" s="70"/>
      <c r="FG57" s="70"/>
      <c r="FH57" s="112"/>
      <c r="FI57" s="112"/>
    </row>
    <row r="58" spans="1:176">
      <c r="A58" s="67" t="s">
        <v>323</v>
      </c>
      <c r="B58" s="68" t="s">
        <v>324</v>
      </c>
      <c r="C58" s="69">
        <f>C59</f>
        <v>0</v>
      </c>
      <c r="D58" s="75">
        <f>D59</f>
        <v>24760</v>
      </c>
      <c r="E58" s="75">
        <f>E59</f>
        <v>0</v>
      </c>
      <c r="F58" s="75">
        <f>F59</f>
        <v>0</v>
      </c>
      <c r="G58" s="75">
        <f>G59</f>
        <v>0</v>
      </c>
      <c r="H58" s="112"/>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c r="EN58" s="70"/>
      <c r="EO58" s="70"/>
      <c r="EP58" s="70"/>
      <c r="EQ58" s="70"/>
      <c r="ER58" s="70"/>
      <c r="ES58" s="70"/>
      <c r="ET58" s="70"/>
      <c r="EU58" s="70"/>
      <c r="EV58" s="70"/>
      <c r="EW58" s="70"/>
      <c r="EX58" s="70"/>
      <c r="EY58" s="70"/>
      <c r="EZ58" s="70"/>
      <c r="FA58" s="70"/>
      <c r="FB58" s="70"/>
      <c r="FC58" s="70"/>
      <c r="FD58" s="70"/>
      <c r="FE58" s="70"/>
      <c r="FF58" s="70"/>
      <c r="FG58" s="70"/>
      <c r="FH58" s="112"/>
      <c r="FI58" s="112"/>
    </row>
    <row r="59" spans="1:176">
      <c r="A59" s="71" t="s">
        <v>325</v>
      </c>
      <c r="B59" s="110" t="s">
        <v>326</v>
      </c>
      <c r="C59" s="117"/>
      <c r="D59" s="75">
        <v>24760</v>
      </c>
      <c r="E59" s="75"/>
      <c r="F59" s="118"/>
      <c r="G59" s="118"/>
      <c r="H59" s="112"/>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c r="EN59" s="70"/>
      <c r="EO59" s="70"/>
      <c r="EP59" s="70"/>
      <c r="EQ59" s="70"/>
      <c r="ER59" s="70"/>
      <c r="ES59" s="70"/>
      <c r="ET59" s="70"/>
      <c r="EU59" s="70"/>
      <c r="EV59" s="70"/>
      <c r="EW59" s="70"/>
      <c r="EX59" s="70"/>
      <c r="EY59" s="70"/>
      <c r="EZ59" s="70"/>
      <c r="FA59" s="70"/>
      <c r="FB59" s="70"/>
      <c r="FC59" s="70"/>
      <c r="FD59" s="70"/>
      <c r="FE59" s="70"/>
      <c r="FF59" s="70"/>
      <c r="FG59" s="70"/>
      <c r="FH59" s="112"/>
      <c r="FI59" s="112"/>
    </row>
    <row r="60" spans="1:176">
      <c r="A60" s="67" t="s">
        <v>327</v>
      </c>
      <c r="B60" s="68" t="s">
        <v>328</v>
      </c>
      <c r="C60" s="69">
        <f>+C61</f>
        <v>0</v>
      </c>
      <c r="D60" s="75">
        <f>+D61</f>
        <v>12774120</v>
      </c>
      <c r="E60" s="75">
        <f>+E61</f>
        <v>0</v>
      </c>
      <c r="F60" s="75">
        <f>+F61</f>
        <v>3391825</v>
      </c>
      <c r="G60" s="75">
        <f>+G61</f>
        <v>292948</v>
      </c>
      <c r="H60" s="112"/>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112"/>
      <c r="FI60" s="112"/>
    </row>
    <row r="61" spans="1:176" ht="25.5">
      <c r="A61" s="67" t="s">
        <v>329</v>
      </c>
      <c r="B61" s="68" t="s">
        <v>330</v>
      </c>
      <c r="C61" s="69">
        <f>+C62+C75</f>
        <v>0</v>
      </c>
      <c r="D61" s="75">
        <f>+D62+D75</f>
        <v>12774120</v>
      </c>
      <c r="E61" s="75">
        <f>+E62+E75</f>
        <v>0</v>
      </c>
      <c r="F61" s="75">
        <f>+F62+F75</f>
        <v>3391825</v>
      </c>
      <c r="G61" s="75">
        <f>+G62+G75</f>
        <v>292948</v>
      </c>
      <c r="H61" s="112"/>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c r="EN61" s="70"/>
      <c r="EO61" s="70"/>
      <c r="EP61" s="70"/>
      <c r="EQ61" s="70"/>
      <c r="ER61" s="70"/>
      <c r="ES61" s="70"/>
      <c r="ET61" s="70"/>
      <c r="EU61" s="70"/>
      <c r="EV61" s="70"/>
      <c r="EW61" s="70"/>
      <c r="EX61" s="70"/>
      <c r="EY61" s="70"/>
      <c r="EZ61" s="70"/>
      <c r="FA61" s="70"/>
      <c r="FB61" s="70"/>
      <c r="FC61" s="70"/>
      <c r="FD61" s="70"/>
      <c r="FE61" s="70"/>
      <c r="FF61" s="70"/>
      <c r="FG61" s="70"/>
      <c r="FH61" s="112"/>
      <c r="FI61" s="112"/>
    </row>
    <row r="62" spans="1:176">
      <c r="A62" s="67" t="s">
        <v>331</v>
      </c>
      <c r="B62" s="68" t="s">
        <v>332</v>
      </c>
      <c r="C62" s="69">
        <f>C63+C64+C65+C66+C68+C69+C70+C71+C67+C72+C73</f>
        <v>0</v>
      </c>
      <c r="D62" s="75">
        <f>D63+D64+D65+D66+D68+D69+D70+D71+D67+D72+D73+D74</f>
        <v>11293120</v>
      </c>
      <c r="E62" s="75">
        <f>E63+E64+E65+E66+E68+E69+E70+E71+E67+E72+E73</f>
        <v>0</v>
      </c>
      <c r="F62" s="75">
        <f>F63+F64+F65+F66+F68+F69+F70+F71+F67+F72+F73</f>
        <v>2057272</v>
      </c>
      <c r="G62" s="75">
        <f>G63+G64+G65+G66+G68+G69+G70+G71+G67+G72+G73</f>
        <v>189700</v>
      </c>
      <c r="H62" s="112"/>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c r="EN62" s="70"/>
      <c r="EO62" s="70"/>
      <c r="EP62" s="70"/>
      <c r="EQ62" s="70"/>
      <c r="ER62" s="70"/>
      <c r="ES62" s="70"/>
      <c r="ET62" s="70"/>
      <c r="EU62" s="70"/>
      <c r="EV62" s="70"/>
      <c r="EW62" s="70"/>
      <c r="EX62" s="70"/>
      <c r="EY62" s="70"/>
      <c r="EZ62" s="70"/>
      <c r="FA62" s="70"/>
      <c r="FB62" s="70"/>
      <c r="FC62" s="70"/>
      <c r="FD62" s="70"/>
      <c r="FE62" s="70"/>
      <c r="FF62" s="70"/>
      <c r="FG62" s="70"/>
      <c r="FH62" s="112"/>
      <c r="FI62" s="112"/>
    </row>
    <row r="63" spans="1:176" ht="25.5">
      <c r="A63" s="71" t="s">
        <v>333</v>
      </c>
      <c r="B63" s="110" t="s">
        <v>334</v>
      </c>
      <c r="C63" s="117"/>
      <c r="D63" s="75"/>
      <c r="E63" s="75"/>
      <c r="F63" s="118"/>
      <c r="G63" s="118"/>
      <c r="H63" s="112"/>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112"/>
      <c r="FI63" s="112"/>
    </row>
    <row r="64" spans="1:176" ht="25.5">
      <c r="A64" s="71" t="s">
        <v>335</v>
      </c>
      <c r="B64" s="110" t="s">
        <v>336</v>
      </c>
      <c r="C64" s="117"/>
      <c r="D64" s="75"/>
      <c r="E64" s="75"/>
      <c r="F64" s="118"/>
      <c r="G64" s="118"/>
      <c r="H64" s="112"/>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c r="EN64" s="70"/>
      <c r="EO64" s="70"/>
      <c r="EP64" s="70"/>
      <c r="EQ64" s="70"/>
      <c r="ER64" s="70"/>
      <c r="ES64" s="70"/>
      <c r="ET64" s="70"/>
      <c r="EU64" s="70"/>
      <c r="EV64" s="70"/>
      <c r="EW64" s="70"/>
      <c r="EX64" s="70"/>
      <c r="EY64" s="70"/>
      <c r="EZ64" s="70"/>
      <c r="FA64" s="70"/>
      <c r="FB64" s="70"/>
      <c r="FC64" s="70"/>
      <c r="FD64" s="70"/>
      <c r="FE64" s="70"/>
      <c r="FF64" s="70"/>
      <c r="FG64" s="70"/>
      <c r="FH64" s="112"/>
      <c r="FI64" s="112"/>
    </row>
    <row r="65" spans="1:165" ht="25.5">
      <c r="A65" s="82" t="s">
        <v>337</v>
      </c>
      <c r="B65" s="110" t="s">
        <v>338</v>
      </c>
      <c r="C65" s="117"/>
      <c r="D65" s="75">
        <v>6823000</v>
      </c>
      <c r="E65" s="75"/>
      <c r="F65" s="118"/>
      <c r="G65" s="118"/>
      <c r="H65" s="112"/>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c r="EN65" s="70"/>
      <c r="EO65" s="70"/>
      <c r="EP65" s="70"/>
      <c r="EQ65" s="70"/>
      <c r="ER65" s="70"/>
      <c r="ES65" s="70"/>
      <c r="ET65" s="70"/>
      <c r="EU65" s="70"/>
      <c r="EV65" s="70"/>
      <c r="EW65" s="70"/>
      <c r="EX65" s="70"/>
      <c r="EY65" s="70"/>
      <c r="EZ65" s="70"/>
      <c r="FA65" s="70"/>
      <c r="FB65" s="70"/>
      <c r="FC65" s="70"/>
      <c r="FD65" s="70"/>
      <c r="FE65" s="70"/>
      <c r="FF65" s="70"/>
      <c r="FG65" s="70"/>
      <c r="FH65" s="112"/>
      <c r="FI65" s="112"/>
    </row>
    <row r="66" spans="1:165" ht="25.5">
      <c r="A66" s="71" t="s">
        <v>339</v>
      </c>
      <c r="B66" s="119" t="s">
        <v>340</v>
      </c>
      <c r="C66" s="117"/>
      <c r="D66" s="75">
        <v>2109000</v>
      </c>
      <c r="E66" s="75"/>
      <c r="F66" s="118">
        <v>2057272</v>
      </c>
      <c r="G66" s="118">
        <v>189700</v>
      </c>
      <c r="H66" s="112"/>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c r="EN66" s="70"/>
      <c r="EO66" s="70"/>
      <c r="EP66" s="70"/>
      <c r="EQ66" s="70"/>
      <c r="ER66" s="70"/>
      <c r="ES66" s="70"/>
      <c r="ET66" s="70"/>
      <c r="EU66" s="70"/>
      <c r="EV66" s="70"/>
      <c r="EW66" s="70"/>
      <c r="EX66" s="70"/>
      <c r="EY66" s="70"/>
      <c r="EZ66" s="70"/>
      <c r="FA66" s="70"/>
      <c r="FB66" s="70"/>
      <c r="FC66" s="70"/>
      <c r="FD66" s="70"/>
      <c r="FE66" s="70"/>
      <c r="FF66" s="70"/>
      <c r="FG66" s="70"/>
      <c r="FH66" s="112"/>
      <c r="FI66" s="112"/>
    </row>
    <row r="67" spans="1:165">
      <c r="A67" s="71" t="s">
        <v>341</v>
      </c>
      <c r="B67" s="119" t="s">
        <v>342</v>
      </c>
      <c r="C67" s="117"/>
      <c r="D67" s="75"/>
      <c r="E67" s="75"/>
      <c r="F67" s="118"/>
      <c r="G67" s="118"/>
      <c r="H67" s="112"/>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c r="EU67" s="70"/>
      <c r="EV67" s="70"/>
      <c r="EW67" s="70"/>
      <c r="EX67" s="70"/>
      <c r="EY67" s="70"/>
      <c r="EZ67" s="70"/>
      <c r="FA67" s="70"/>
      <c r="FB67" s="70"/>
      <c r="FC67" s="70"/>
      <c r="FD67" s="70"/>
      <c r="FE67" s="70"/>
      <c r="FF67" s="70"/>
      <c r="FG67" s="70"/>
      <c r="FH67" s="112"/>
      <c r="FI67" s="112"/>
    </row>
    <row r="68" spans="1:165" ht="25.5">
      <c r="A68" s="71" t="s">
        <v>343</v>
      </c>
      <c r="B68" s="119" t="s">
        <v>344</v>
      </c>
      <c r="C68" s="117"/>
      <c r="D68" s="75"/>
      <c r="E68" s="75"/>
      <c r="F68" s="118"/>
      <c r="G68" s="118"/>
      <c r="H68" s="112"/>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c r="EU68" s="70"/>
      <c r="EV68" s="70"/>
      <c r="EW68" s="70"/>
      <c r="EX68" s="70"/>
      <c r="EY68" s="70"/>
      <c r="EZ68" s="70"/>
      <c r="FA68" s="70"/>
      <c r="FB68" s="70"/>
      <c r="FC68" s="70"/>
      <c r="FD68" s="70"/>
      <c r="FE68" s="70"/>
      <c r="FF68" s="70"/>
      <c r="FG68" s="70"/>
      <c r="FH68" s="112"/>
      <c r="FI68" s="112"/>
    </row>
    <row r="69" spans="1:165" ht="25.5">
      <c r="A69" s="71" t="s">
        <v>345</v>
      </c>
      <c r="B69" s="119" t="s">
        <v>346</v>
      </c>
      <c r="C69" s="117"/>
      <c r="D69" s="75"/>
      <c r="E69" s="75"/>
      <c r="F69" s="118"/>
      <c r="G69" s="118"/>
      <c r="H69" s="112"/>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c r="EU69" s="70"/>
      <c r="EV69" s="70"/>
      <c r="EW69" s="70"/>
      <c r="EX69" s="70"/>
      <c r="EY69" s="70"/>
      <c r="EZ69" s="70"/>
      <c r="FA69" s="70"/>
      <c r="FB69" s="70"/>
      <c r="FC69" s="70"/>
      <c r="FD69" s="70"/>
      <c r="FE69" s="70"/>
      <c r="FF69" s="70"/>
      <c r="FG69" s="70"/>
      <c r="FH69" s="112"/>
      <c r="FI69" s="112"/>
    </row>
    <row r="70" spans="1:165" ht="25.5">
      <c r="A70" s="71" t="s">
        <v>347</v>
      </c>
      <c r="B70" s="119" t="s">
        <v>348</v>
      </c>
      <c r="C70" s="117"/>
      <c r="D70" s="75"/>
      <c r="E70" s="75"/>
      <c r="F70" s="118"/>
      <c r="G70" s="118"/>
      <c r="H70" s="112"/>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c r="EU70" s="70"/>
      <c r="EV70" s="70"/>
      <c r="EW70" s="70"/>
      <c r="EX70" s="70"/>
      <c r="EY70" s="70"/>
      <c r="EZ70" s="70"/>
      <c r="FA70" s="70"/>
      <c r="FB70" s="70"/>
      <c r="FC70" s="70"/>
      <c r="FD70" s="70"/>
      <c r="FE70" s="70"/>
      <c r="FF70" s="70"/>
      <c r="FG70" s="70"/>
      <c r="FH70" s="112"/>
      <c r="FI70" s="112"/>
    </row>
    <row r="71" spans="1:165" ht="51">
      <c r="A71" s="71" t="s">
        <v>349</v>
      </c>
      <c r="B71" s="119" t="s">
        <v>350</v>
      </c>
      <c r="C71" s="117"/>
      <c r="D71" s="75"/>
      <c r="E71" s="75"/>
      <c r="F71" s="118"/>
      <c r="G71" s="118"/>
      <c r="H71" s="112"/>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70"/>
      <c r="EO71" s="70"/>
      <c r="EP71" s="70"/>
      <c r="EQ71" s="70"/>
      <c r="ER71" s="70"/>
      <c r="ES71" s="70"/>
      <c r="ET71" s="70"/>
      <c r="EU71" s="70"/>
      <c r="EV71" s="70"/>
      <c r="EW71" s="70"/>
      <c r="EX71" s="70"/>
      <c r="EY71" s="70"/>
      <c r="EZ71" s="70"/>
      <c r="FA71" s="70"/>
      <c r="FB71" s="70"/>
      <c r="FC71" s="70"/>
      <c r="FD71" s="70"/>
      <c r="FE71" s="70"/>
      <c r="FF71" s="70"/>
      <c r="FG71" s="70"/>
      <c r="FH71" s="112"/>
      <c r="FI71" s="112"/>
    </row>
    <row r="72" spans="1:165" ht="25.5">
      <c r="A72" s="71" t="s">
        <v>351</v>
      </c>
      <c r="B72" s="119" t="s">
        <v>352</v>
      </c>
      <c r="C72" s="117"/>
      <c r="D72" s="75">
        <v>1032120</v>
      </c>
      <c r="E72" s="75"/>
      <c r="F72" s="118"/>
      <c r="G72" s="118"/>
      <c r="H72" s="112"/>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c r="EN72" s="70"/>
      <c r="EO72" s="70"/>
      <c r="EP72" s="70"/>
      <c r="EQ72" s="70"/>
      <c r="ER72" s="70"/>
      <c r="ES72" s="70"/>
      <c r="ET72" s="70"/>
      <c r="EU72" s="70"/>
      <c r="EV72" s="70"/>
      <c r="EW72" s="70"/>
      <c r="EX72" s="70"/>
      <c r="EY72" s="70"/>
      <c r="EZ72" s="70"/>
      <c r="FA72" s="70"/>
      <c r="FB72" s="70"/>
      <c r="FC72" s="70"/>
      <c r="FD72" s="70"/>
      <c r="FE72" s="70"/>
      <c r="FF72" s="70"/>
      <c r="FG72" s="70"/>
      <c r="FH72" s="112"/>
      <c r="FI72" s="112"/>
    </row>
    <row r="73" spans="1:165" ht="25.5">
      <c r="A73" s="71" t="s">
        <v>353</v>
      </c>
      <c r="B73" s="119" t="s">
        <v>354</v>
      </c>
      <c r="C73" s="117"/>
      <c r="D73" s="75"/>
      <c r="E73" s="75"/>
      <c r="F73" s="118"/>
      <c r="G73" s="118"/>
      <c r="H73" s="112"/>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c r="EN73" s="70"/>
      <c r="EO73" s="70"/>
      <c r="EP73" s="70"/>
      <c r="EQ73" s="70"/>
      <c r="ER73" s="70"/>
      <c r="ES73" s="70"/>
      <c r="ET73" s="70"/>
      <c r="EU73" s="70"/>
      <c r="EV73" s="70"/>
      <c r="EW73" s="70"/>
      <c r="EX73" s="70"/>
      <c r="EY73" s="70"/>
      <c r="EZ73" s="70"/>
      <c r="FA73" s="70"/>
      <c r="FB73" s="70"/>
      <c r="FC73" s="70"/>
      <c r="FD73" s="70"/>
      <c r="FE73" s="70"/>
      <c r="FF73" s="70"/>
      <c r="FG73" s="70"/>
      <c r="FH73" s="112"/>
      <c r="FI73" s="112"/>
    </row>
    <row r="74" spans="1:165" ht="38.25">
      <c r="A74" s="71" t="s">
        <v>378</v>
      </c>
      <c r="B74" s="119" t="s">
        <v>379</v>
      </c>
      <c r="C74" s="117"/>
      <c r="D74" s="75">
        <v>1329000</v>
      </c>
      <c r="E74" s="75"/>
      <c r="F74" s="118"/>
      <c r="G74" s="118"/>
      <c r="H74" s="112"/>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c r="CC74" s="70"/>
      <c r="CD74" s="70"/>
      <c r="CE74" s="70"/>
      <c r="CF74" s="70"/>
      <c r="CG74" s="70"/>
      <c r="CH74" s="70"/>
      <c r="CI74" s="70"/>
      <c r="CJ74" s="70"/>
      <c r="CK74" s="70"/>
      <c r="CL74" s="70"/>
      <c r="CM74" s="70"/>
      <c r="CN74" s="70"/>
      <c r="CO74" s="70"/>
      <c r="CP74" s="70"/>
      <c r="CQ74" s="70"/>
      <c r="CR74" s="70"/>
      <c r="CS74" s="70"/>
      <c r="CT74" s="70"/>
      <c r="CU74" s="70"/>
      <c r="CV74" s="70"/>
      <c r="CW74" s="70"/>
      <c r="CX74" s="70"/>
      <c r="CY74" s="70"/>
      <c r="CZ74" s="70"/>
      <c r="DA74" s="70"/>
      <c r="DB74" s="70"/>
      <c r="DC74" s="70"/>
      <c r="DD74" s="70"/>
      <c r="DE74" s="70"/>
      <c r="DF74" s="70"/>
      <c r="DG74" s="70"/>
      <c r="DH74" s="70"/>
      <c r="DI74" s="70"/>
      <c r="DJ74" s="70"/>
      <c r="DK74" s="70"/>
      <c r="DL74" s="70"/>
      <c r="DM74" s="70"/>
      <c r="DN74" s="70"/>
      <c r="DO74" s="70"/>
      <c r="DP74" s="70"/>
      <c r="DQ74" s="70"/>
      <c r="DR74" s="70"/>
      <c r="DS74" s="70"/>
      <c r="DT74" s="70"/>
      <c r="DU74" s="70"/>
      <c r="DV74" s="70"/>
      <c r="DW74" s="70"/>
      <c r="DX74" s="70"/>
      <c r="DY74" s="70"/>
      <c r="DZ74" s="70"/>
      <c r="EA74" s="70"/>
      <c r="EB74" s="70"/>
      <c r="EC74" s="70"/>
      <c r="ED74" s="70"/>
      <c r="EE74" s="70"/>
      <c r="EF74" s="70"/>
      <c r="EG74" s="70"/>
      <c r="EH74" s="70"/>
      <c r="EI74" s="70"/>
      <c r="EJ74" s="70"/>
      <c r="EK74" s="70"/>
      <c r="EL74" s="70"/>
      <c r="EM74" s="70"/>
      <c r="EN74" s="70"/>
      <c r="EO74" s="70"/>
      <c r="EP74" s="70"/>
      <c r="EQ74" s="70"/>
      <c r="ER74" s="70"/>
      <c r="ES74" s="70"/>
      <c r="ET74" s="70"/>
      <c r="EU74" s="70"/>
      <c r="EV74" s="70"/>
      <c r="EW74" s="70"/>
      <c r="EX74" s="70"/>
      <c r="EY74" s="70"/>
      <c r="EZ74" s="70"/>
      <c r="FA74" s="70"/>
      <c r="FB74" s="70"/>
      <c r="FC74" s="70"/>
      <c r="FD74" s="70"/>
      <c r="FE74" s="70"/>
      <c r="FF74" s="70"/>
      <c r="FG74" s="70"/>
      <c r="FH74" s="112"/>
      <c r="FI74" s="112"/>
    </row>
    <row r="75" spans="1:165">
      <c r="A75" s="67" t="s">
        <v>355</v>
      </c>
      <c r="B75" s="68" t="s">
        <v>356</v>
      </c>
      <c r="C75" s="69">
        <f>+C76+C77+C78+C79+C80+C81+C82+C83</f>
        <v>0</v>
      </c>
      <c r="D75" s="75">
        <f>+D76+D77+D78+D79+D80+D81+D82+D83</f>
        <v>1481000</v>
      </c>
      <c r="E75" s="75">
        <f>+E76+E77+E78+E79+E80+E81+E82+E83</f>
        <v>0</v>
      </c>
      <c r="F75" s="75">
        <f>+F76+F77+F78+F79+F80+F81+F82+F83</f>
        <v>1334553</v>
      </c>
      <c r="G75" s="75">
        <f>+G76+G77+G78+G79+G80+G81+G82+G83</f>
        <v>103248</v>
      </c>
      <c r="H75" s="112"/>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c r="CC75" s="70"/>
      <c r="CD75" s="70"/>
      <c r="CE75" s="70"/>
      <c r="CF75" s="70"/>
      <c r="CG75" s="70"/>
      <c r="CH75" s="70"/>
      <c r="CI75" s="70"/>
      <c r="CJ75" s="70"/>
      <c r="CK75" s="70"/>
      <c r="CL75" s="70"/>
      <c r="CM75" s="70"/>
      <c r="CN75" s="70"/>
      <c r="CO75" s="70"/>
      <c r="CP75" s="70"/>
      <c r="CQ75" s="70"/>
      <c r="CR75" s="70"/>
      <c r="CS75" s="70"/>
      <c r="CT75" s="70"/>
      <c r="CU75" s="70"/>
      <c r="CV75" s="70"/>
      <c r="CW75" s="70"/>
      <c r="CX75" s="70"/>
      <c r="CY75" s="70"/>
      <c r="CZ75" s="70"/>
      <c r="DA75" s="70"/>
      <c r="DB75" s="70"/>
      <c r="DC75" s="70"/>
      <c r="DD75" s="70"/>
      <c r="DE75" s="70"/>
      <c r="DF75" s="70"/>
      <c r="DG75" s="70"/>
      <c r="DH75" s="70"/>
      <c r="DI75" s="70"/>
      <c r="DJ75" s="70"/>
      <c r="DK75" s="70"/>
      <c r="DL75" s="70"/>
      <c r="DM75" s="70"/>
      <c r="DN75" s="70"/>
      <c r="DO75" s="70"/>
      <c r="DP75" s="70"/>
      <c r="DQ75" s="70"/>
      <c r="DR75" s="70"/>
      <c r="DS75" s="70"/>
      <c r="DT75" s="70"/>
      <c r="DU75" s="70"/>
      <c r="DV75" s="70"/>
      <c r="DW75" s="70"/>
      <c r="DX75" s="70"/>
      <c r="DY75" s="70"/>
      <c r="DZ75" s="70"/>
      <c r="EA75" s="70"/>
      <c r="EB75" s="70"/>
      <c r="EC75" s="70"/>
      <c r="ED75" s="70"/>
      <c r="EE75" s="70"/>
      <c r="EF75" s="70"/>
      <c r="EG75" s="70"/>
      <c r="EH75" s="70"/>
      <c r="EI75" s="70"/>
      <c r="EJ75" s="70"/>
      <c r="EK75" s="70"/>
      <c r="EL75" s="70"/>
      <c r="EM75" s="70"/>
      <c r="EN75" s="70"/>
      <c r="EO75" s="70"/>
      <c r="EP75" s="70"/>
      <c r="EQ75" s="70"/>
      <c r="ER75" s="70"/>
      <c r="ES75" s="70"/>
      <c r="ET75" s="70"/>
      <c r="EU75" s="70"/>
      <c r="EV75" s="70"/>
      <c r="EW75" s="70"/>
      <c r="EX75" s="70"/>
      <c r="EY75" s="70"/>
      <c r="EZ75" s="70"/>
      <c r="FA75" s="70"/>
      <c r="FB75" s="70"/>
      <c r="FC75" s="70"/>
      <c r="FD75" s="70"/>
      <c r="FE75" s="70"/>
      <c r="FF75" s="70"/>
      <c r="FG75" s="70"/>
      <c r="FH75" s="112"/>
      <c r="FI75" s="112"/>
    </row>
    <row r="76" spans="1:165" ht="25.5">
      <c r="A76" s="83" t="s">
        <v>357</v>
      </c>
      <c r="B76" s="110" t="s">
        <v>358</v>
      </c>
      <c r="C76" s="117"/>
      <c r="D76" s="75"/>
      <c r="E76" s="75"/>
      <c r="F76" s="118"/>
      <c r="G76" s="118"/>
      <c r="H76" s="112"/>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c r="CC76" s="70"/>
      <c r="CD76" s="70"/>
      <c r="CE76" s="70"/>
      <c r="CF76" s="70"/>
      <c r="CG76" s="70"/>
      <c r="CH76" s="70"/>
      <c r="CI76" s="70"/>
      <c r="CJ76" s="70"/>
      <c r="CK76" s="70"/>
      <c r="CL76" s="70"/>
      <c r="CM76" s="70"/>
      <c r="CN76" s="70"/>
      <c r="CO76" s="70"/>
      <c r="CP76" s="70"/>
      <c r="CQ76" s="70"/>
      <c r="CR76" s="70"/>
      <c r="CS76" s="70"/>
      <c r="CT76" s="70"/>
      <c r="CU76" s="70"/>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c r="EX76" s="70"/>
      <c r="EY76" s="70"/>
      <c r="EZ76" s="70"/>
      <c r="FA76" s="70"/>
      <c r="FB76" s="70"/>
      <c r="FC76" s="70"/>
      <c r="FD76" s="70"/>
      <c r="FE76" s="70"/>
      <c r="FF76" s="70"/>
      <c r="FG76" s="70"/>
      <c r="FH76" s="112"/>
      <c r="FI76" s="112"/>
    </row>
    <row r="77" spans="1:165" ht="25.5">
      <c r="A77" s="83" t="s">
        <v>359</v>
      </c>
      <c r="B77" s="119" t="s">
        <v>340</v>
      </c>
      <c r="C77" s="117"/>
      <c r="D77" s="75"/>
      <c r="E77" s="75"/>
      <c r="F77" s="118"/>
      <c r="G77" s="118"/>
      <c r="H77" s="112"/>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c r="CC77" s="70"/>
      <c r="CD77" s="70"/>
      <c r="CE77" s="70"/>
      <c r="CF77" s="70"/>
      <c r="CG77" s="70"/>
      <c r="CH77" s="70"/>
      <c r="CI77" s="70"/>
      <c r="CJ77" s="70"/>
      <c r="CK77" s="70"/>
      <c r="CL77" s="70"/>
      <c r="CM77" s="70"/>
      <c r="CN77" s="70"/>
      <c r="CO77" s="70"/>
      <c r="CP77" s="70"/>
      <c r="CQ77" s="70"/>
      <c r="CR77" s="70"/>
      <c r="CS77" s="70"/>
      <c r="CT77" s="70"/>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c r="EO77" s="70"/>
      <c r="EP77" s="70"/>
      <c r="EQ77" s="70"/>
      <c r="ER77" s="70"/>
      <c r="ES77" s="70"/>
      <c r="ET77" s="70"/>
      <c r="EU77" s="70"/>
      <c r="EV77" s="70"/>
      <c r="EW77" s="70"/>
      <c r="EX77" s="70"/>
      <c r="EY77" s="70"/>
      <c r="EZ77" s="70"/>
      <c r="FA77" s="70"/>
      <c r="FB77" s="70"/>
      <c r="FC77" s="70"/>
      <c r="FD77" s="70"/>
      <c r="FE77" s="70"/>
      <c r="FF77" s="70"/>
      <c r="FG77" s="70"/>
      <c r="FH77" s="112"/>
      <c r="FI77" s="112"/>
    </row>
    <row r="78" spans="1:165" ht="38.25">
      <c r="A78" s="71" t="s">
        <v>360</v>
      </c>
      <c r="B78" s="110" t="s">
        <v>361</v>
      </c>
      <c r="C78" s="117"/>
      <c r="D78" s="75"/>
      <c r="E78" s="75"/>
      <c r="F78" s="118">
        <v>244</v>
      </c>
      <c r="G78" s="118"/>
      <c r="H78" s="112"/>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c r="CB78" s="70"/>
      <c r="CC78" s="70"/>
      <c r="CD78" s="70"/>
      <c r="CE78" s="70"/>
      <c r="CF78" s="70"/>
      <c r="CG78" s="70"/>
      <c r="CH78" s="70"/>
      <c r="CI78" s="70"/>
      <c r="CJ78" s="70"/>
      <c r="CK78" s="70"/>
      <c r="CL78" s="70"/>
      <c r="CM78" s="70"/>
      <c r="CN78" s="70"/>
      <c r="CO78" s="70"/>
      <c r="CP78" s="70"/>
      <c r="CQ78" s="70"/>
      <c r="CR78" s="70"/>
      <c r="CS78" s="70"/>
      <c r="CT78" s="70"/>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c r="EO78" s="70"/>
      <c r="EP78" s="70"/>
      <c r="EQ78" s="70"/>
      <c r="ER78" s="70"/>
      <c r="ES78" s="70"/>
      <c r="ET78" s="70"/>
      <c r="EU78" s="70"/>
      <c r="EV78" s="70"/>
      <c r="EW78" s="70"/>
      <c r="EX78" s="70"/>
      <c r="EY78" s="70"/>
      <c r="EZ78" s="70"/>
      <c r="FA78" s="70"/>
      <c r="FB78" s="70"/>
      <c r="FC78" s="70"/>
      <c r="FD78" s="70"/>
      <c r="FE78" s="70"/>
      <c r="FF78" s="70"/>
      <c r="FG78" s="70"/>
      <c r="FH78" s="112"/>
      <c r="FI78" s="112"/>
    </row>
    <row r="79" spans="1:165" ht="38.25">
      <c r="A79" s="71" t="s">
        <v>362</v>
      </c>
      <c r="B79" s="110" t="s">
        <v>363</v>
      </c>
      <c r="C79" s="117"/>
      <c r="D79" s="75">
        <v>1000</v>
      </c>
      <c r="E79" s="75"/>
      <c r="F79" s="118">
        <v>280</v>
      </c>
      <c r="G79" s="118">
        <v>19</v>
      </c>
      <c r="H79" s="112"/>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c r="BL79" s="70"/>
      <c r="BM79" s="70"/>
      <c r="BN79" s="70"/>
      <c r="BO79" s="70"/>
      <c r="BP79" s="70"/>
      <c r="BQ79" s="70"/>
      <c r="BR79" s="70"/>
      <c r="BS79" s="70"/>
      <c r="BT79" s="70"/>
      <c r="BU79" s="70"/>
      <c r="BV79" s="70"/>
      <c r="BW79" s="70"/>
      <c r="BX79" s="70"/>
      <c r="BY79" s="70"/>
      <c r="BZ79" s="70"/>
      <c r="CA79" s="70"/>
      <c r="CB79" s="70"/>
      <c r="CC79" s="70"/>
      <c r="CD79" s="70"/>
      <c r="CE79" s="70"/>
      <c r="CF79" s="70"/>
      <c r="CG79" s="70"/>
      <c r="CH79" s="70"/>
      <c r="CI79" s="70"/>
      <c r="CJ79" s="70"/>
      <c r="CK79" s="70"/>
      <c r="CL79" s="70"/>
      <c r="CM79" s="70"/>
      <c r="CN79" s="70"/>
      <c r="CO79" s="70"/>
      <c r="CP79" s="70"/>
      <c r="CQ79" s="70"/>
      <c r="CR79" s="70"/>
      <c r="CS79" s="70"/>
      <c r="CT79" s="70"/>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c r="EO79" s="70"/>
      <c r="EP79" s="70"/>
      <c r="EQ79" s="70"/>
      <c r="ER79" s="70"/>
      <c r="ES79" s="70"/>
      <c r="ET79" s="70"/>
      <c r="EU79" s="70"/>
      <c r="EV79" s="70"/>
      <c r="EW79" s="70"/>
      <c r="EX79" s="70"/>
      <c r="EY79" s="70"/>
      <c r="EZ79" s="70"/>
      <c r="FA79" s="70"/>
      <c r="FB79" s="70"/>
      <c r="FC79" s="70"/>
      <c r="FD79" s="70"/>
      <c r="FE79" s="70"/>
      <c r="FF79" s="70"/>
      <c r="FG79" s="70"/>
      <c r="FH79" s="112"/>
      <c r="FI79" s="112"/>
    </row>
    <row r="80" spans="1:165" ht="25.5">
      <c r="A80" s="71" t="s">
        <v>364</v>
      </c>
      <c r="B80" s="110" t="s">
        <v>344</v>
      </c>
      <c r="C80" s="117"/>
      <c r="D80" s="75"/>
      <c r="E80" s="75"/>
      <c r="F80" s="118">
        <v>1331024</v>
      </c>
      <c r="G80" s="118">
        <v>103034</v>
      </c>
      <c r="H80" s="112"/>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c r="BL80" s="70"/>
      <c r="BM80" s="70"/>
      <c r="BN80" s="70"/>
      <c r="BO80" s="70"/>
      <c r="BP80" s="70"/>
      <c r="BQ80" s="70"/>
      <c r="BR80" s="70"/>
      <c r="BS80" s="70"/>
      <c r="BT80" s="70"/>
      <c r="BU80" s="70"/>
      <c r="BV80" s="70"/>
      <c r="BW80" s="70"/>
      <c r="BX80" s="70"/>
      <c r="BY80" s="70"/>
      <c r="BZ80" s="70"/>
      <c r="CA80" s="70"/>
      <c r="CB80" s="70"/>
      <c r="CC80" s="70"/>
      <c r="CD80" s="70"/>
      <c r="CE80" s="70"/>
      <c r="CF80" s="70"/>
      <c r="CG80" s="70"/>
      <c r="CH80" s="70"/>
      <c r="CI80" s="70"/>
      <c r="CJ80" s="70"/>
      <c r="CK80" s="70"/>
      <c r="CL80" s="70"/>
      <c r="CM80" s="70"/>
      <c r="CN80" s="70"/>
      <c r="CO80" s="70"/>
      <c r="CP80" s="70"/>
      <c r="CQ80" s="70"/>
      <c r="CR80" s="70"/>
      <c r="CS80" s="70"/>
      <c r="CT80" s="70"/>
      <c r="CU80" s="70"/>
      <c r="CV80" s="70"/>
      <c r="CW80" s="70"/>
      <c r="CX80" s="70"/>
      <c r="CY80" s="70"/>
      <c r="CZ80" s="70"/>
      <c r="DA80" s="70"/>
      <c r="DB80" s="70"/>
      <c r="DC80" s="70"/>
      <c r="DD80" s="70"/>
      <c r="DE80" s="70"/>
      <c r="DF80" s="70"/>
      <c r="DG80" s="70"/>
      <c r="DH80" s="70"/>
      <c r="DI80" s="70"/>
      <c r="DJ80" s="70"/>
      <c r="DK80" s="70"/>
      <c r="DL80" s="70"/>
      <c r="DM80" s="70"/>
      <c r="DN80" s="70"/>
      <c r="DO80" s="70"/>
      <c r="DP80" s="70"/>
      <c r="DQ80" s="70"/>
      <c r="DR80" s="70"/>
      <c r="DS80" s="70"/>
      <c r="DT80" s="70"/>
      <c r="DU80" s="70"/>
      <c r="DV80" s="70"/>
      <c r="DW80" s="70"/>
      <c r="DX80" s="70"/>
      <c r="DY80" s="70"/>
      <c r="DZ80" s="70"/>
      <c r="EA80" s="70"/>
      <c r="EB80" s="70"/>
      <c r="EC80" s="70"/>
      <c r="ED80" s="70"/>
      <c r="EE80" s="70"/>
      <c r="EF80" s="70"/>
      <c r="EG80" s="70"/>
      <c r="EH80" s="70"/>
      <c r="EI80" s="70"/>
      <c r="EJ80" s="70"/>
      <c r="EK80" s="70"/>
      <c r="EL80" s="70"/>
      <c r="EM80" s="70"/>
      <c r="EN80" s="70"/>
      <c r="EO80" s="70"/>
      <c r="EP80" s="70"/>
      <c r="EQ80" s="70"/>
      <c r="ER80" s="70"/>
      <c r="ES80" s="70"/>
      <c r="ET80" s="70"/>
      <c r="EU80" s="70"/>
      <c r="EV80" s="70"/>
      <c r="EW80" s="70"/>
      <c r="EX80" s="70"/>
      <c r="EY80" s="70"/>
      <c r="EZ80" s="70"/>
      <c r="FA80" s="70"/>
      <c r="FB80" s="70"/>
      <c r="FC80" s="70"/>
      <c r="FD80" s="70"/>
      <c r="FE80" s="70"/>
      <c r="FF80" s="70"/>
      <c r="FG80" s="70"/>
      <c r="FH80" s="112"/>
      <c r="FI80" s="112"/>
    </row>
    <row r="81" spans="1:176" ht="25.5">
      <c r="A81" s="77" t="s">
        <v>365</v>
      </c>
      <c r="B81" s="120" t="s">
        <v>366</v>
      </c>
      <c r="C81" s="117"/>
      <c r="D81" s="75">
        <v>1480000</v>
      </c>
      <c r="E81" s="75"/>
      <c r="F81" s="118"/>
      <c r="G81" s="118"/>
      <c r="H81" s="112"/>
      <c r="I81" s="70"/>
      <c r="J81" s="70"/>
      <c r="AT81" s="112"/>
      <c r="BT81" s="112"/>
      <c r="BU81" s="112"/>
      <c r="BV81" s="112"/>
      <c r="CN81" s="112"/>
    </row>
    <row r="82" spans="1:176" ht="63.75">
      <c r="A82" s="121" t="s">
        <v>367</v>
      </c>
      <c r="B82" s="122" t="s">
        <v>368</v>
      </c>
      <c r="C82" s="117"/>
      <c r="D82" s="75"/>
      <c r="E82" s="75"/>
      <c r="F82" s="118">
        <v>3005</v>
      </c>
      <c r="G82" s="118">
        <v>195</v>
      </c>
      <c r="H82" s="112"/>
      <c r="I82" s="70"/>
      <c r="J82" s="70"/>
      <c r="BT82" s="112"/>
      <c r="BU82" s="112"/>
      <c r="BV82" s="112"/>
      <c r="CN82" s="112"/>
    </row>
    <row r="83" spans="1:176" ht="25.5">
      <c r="A83" s="121" t="s">
        <v>369</v>
      </c>
      <c r="B83" s="123" t="s">
        <v>370</v>
      </c>
      <c r="C83" s="117"/>
      <c r="D83" s="75"/>
      <c r="E83" s="75"/>
      <c r="F83" s="118"/>
      <c r="G83" s="118"/>
      <c r="H83" s="112"/>
      <c r="I83" s="70"/>
      <c r="J83" s="70"/>
      <c r="BT83" s="112"/>
      <c r="BU83" s="112"/>
      <c r="BV83" s="112"/>
      <c r="CN83" s="112"/>
    </row>
    <row r="84" spans="1:176" ht="14.25">
      <c r="A84" s="84"/>
      <c r="B84" s="85"/>
      <c r="D84" s="70"/>
      <c r="E84" s="112"/>
      <c r="H84" s="112"/>
      <c r="BT84" s="112"/>
      <c r="BU84" s="112"/>
      <c r="BV84" s="112"/>
      <c r="CN84" s="112"/>
    </row>
    <row r="85" spans="1:176" ht="14.25">
      <c r="A85" s="84"/>
      <c r="B85" s="85"/>
      <c r="D85" s="70"/>
      <c r="E85" s="112"/>
      <c r="H85" s="112"/>
      <c r="BT85" s="112"/>
      <c r="BU85" s="112"/>
      <c r="BV85" s="112"/>
      <c r="CN85" s="112"/>
    </row>
    <row r="86" spans="1:176" ht="14.25">
      <c r="A86" s="84"/>
      <c r="B86" s="85"/>
      <c r="D86" s="70"/>
      <c r="E86" s="112"/>
      <c r="H86" s="112"/>
      <c r="BT86" s="112"/>
      <c r="BU86" s="112"/>
      <c r="BV86" s="112"/>
      <c r="CN86" s="112"/>
    </row>
    <row r="87" spans="1:176" ht="14.25">
      <c r="A87" s="107" t="s">
        <v>371</v>
      </c>
      <c r="B87" s="107"/>
      <c r="C87" s="105"/>
      <c r="BT87" s="112"/>
      <c r="BU87" s="112"/>
      <c r="BV87" s="112"/>
      <c r="CN87" s="112"/>
    </row>
    <row r="88" spans="1:176">
      <c r="F88" s="92" t="s">
        <v>376</v>
      </c>
      <c r="BT88" s="112"/>
      <c r="BU88" s="112"/>
      <c r="BV88" s="112"/>
      <c r="CN88" s="112"/>
    </row>
    <row r="89" spans="1:176" s="87" customFormat="1" ht="14.25">
      <c r="A89" s="86"/>
      <c r="B89" s="87" t="s">
        <v>372</v>
      </c>
      <c r="D89" s="88"/>
      <c r="E89" s="88"/>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90"/>
      <c r="BU89" s="90"/>
      <c r="BV89" s="90"/>
      <c r="BW89" s="89"/>
      <c r="BX89" s="89"/>
      <c r="BY89" s="89"/>
      <c r="BZ89" s="89"/>
      <c r="CA89" s="89"/>
      <c r="CB89" s="89"/>
      <c r="CC89" s="89"/>
      <c r="CD89" s="89"/>
      <c r="CE89" s="89"/>
      <c r="CF89" s="89"/>
      <c r="CG89" s="89"/>
      <c r="CH89" s="89"/>
      <c r="CI89" s="89"/>
      <c r="CJ89" s="89"/>
      <c r="CK89" s="89"/>
      <c r="CL89" s="89"/>
      <c r="CM89" s="89"/>
      <c r="CN89" s="90"/>
      <c r="CO89" s="89"/>
      <c r="CP89" s="89"/>
      <c r="CQ89" s="89"/>
      <c r="CR89" s="89"/>
      <c r="CS89" s="89"/>
      <c r="CT89" s="89"/>
      <c r="CU89" s="89"/>
      <c r="CV89" s="89"/>
      <c r="CW89" s="89"/>
      <c r="CX89" s="89"/>
      <c r="CY89" s="89"/>
      <c r="CZ89" s="89"/>
      <c r="DA89" s="89"/>
      <c r="DB89" s="89"/>
      <c r="DC89" s="89"/>
      <c r="DD89" s="89"/>
      <c r="DE89" s="89"/>
      <c r="DF89" s="89"/>
      <c r="DG89" s="89"/>
      <c r="DH89" s="89"/>
      <c r="DI89" s="89"/>
      <c r="DJ89" s="89"/>
      <c r="DK89" s="89"/>
      <c r="DL89" s="89"/>
      <c r="DM89" s="89"/>
      <c r="DN89" s="89"/>
      <c r="DO89" s="89"/>
      <c r="DP89" s="89"/>
      <c r="DQ89" s="89"/>
      <c r="DR89" s="89"/>
      <c r="DS89" s="89"/>
      <c r="DT89" s="89"/>
      <c r="DU89" s="89"/>
      <c r="DV89" s="89"/>
      <c r="DW89" s="89"/>
      <c r="DX89" s="89"/>
      <c r="DY89" s="89"/>
      <c r="DZ89" s="89"/>
      <c r="EA89" s="89"/>
      <c r="EB89" s="89"/>
      <c r="EC89" s="89"/>
      <c r="ED89" s="89"/>
      <c r="EE89" s="89"/>
      <c r="EF89" s="89"/>
      <c r="EG89" s="89"/>
      <c r="EH89" s="89"/>
      <c r="EI89" s="89"/>
      <c r="EJ89" s="89"/>
      <c r="EK89" s="89"/>
      <c r="EL89" s="89"/>
      <c r="EM89" s="89"/>
      <c r="EN89" s="89"/>
      <c r="EO89" s="89"/>
      <c r="EP89" s="89"/>
      <c r="EQ89" s="89"/>
      <c r="ER89" s="89"/>
      <c r="ES89" s="89"/>
      <c r="ET89" s="89"/>
      <c r="EU89" s="89"/>
      <c r="EV89" s="89"/>
      <c r="EW89" s="89"/>
      <c r="EX89" s="89"/>
      <c r="EY89" s="89"/>
      <c r="EZ89" s="89"/>
      <c r="FA89" s="89"/>
      <c r="FB89" s="89"/>
      <c r="FC89" s="89"/>
      <c r="FD89" s="89"/>
      <c r="FE89" s="89"/>
      <c r="FF89" s="89"/>
      <c r="FG89" s="89"/>
      <c r="FH89" s="89"/>
      <c r="FI89" s="89"/>
      <c r="FJ89" s="89"/>
      <c r="FK89" s="89"/>
      <c r="FL89" s="89"/>
      <c r="FM89" s="89"/>
      <c r="FN89" s="89"/>
      <c r="FO89" s="89"/>
      <c r="FP89" s="89"/>
      <c r="FQ89" s="89"/>
      <c r="FR89" s="89"/>
      <c r="FS89" s="89"/>
      <c r="FT89" s="89"/>
    </row>
    <row r="90" spans="1:176">
      <c r="BT90" s="112"/>
      <c r="BU90" s="112"/>
      <c r="BV90" s="112"/>
      <c r="CN90" s="112"/>
    </row>
    <row r="91" spans="1:176">
      <c r="B91" s="92" t="s">
        <v>375</v>
      </c>
      <c r="F91" s="92" t="s">
        <v>377</v>
      </c>
      <c r="BT91" s="112"/>
      <c r="BU91" s="112"/>
      <c r="BV91" s="112"/>
      <c r="CN91" s="112"/>
    </row>
    <row r="92" spans="1:176">
      <c r="BT92" s="112"/>
      <c r="BU92" s="112"/>
      <c r="BV92" s="112"/>
      <c r="CN92" s="112"/>
    </row>
    <row r="93" spans="1:176">
      <c r="BT93" s="112"/>
      <c r="BU93" s="112"/>
      <c r="BV93" s="112"/>
      <c r="CN93" s="112"/>
    </row>
    <row r="94" spans="1:176">
      <c r="F94" s="92" t="s">
        <v>383</v>
      </c>
      <c r="BT94" s="112"/>
      <c r="BU94" s="112"/>
      <c r="BV94" s="112"/>
      <c r="CN94" s="112"/>
    </row>
    <row r="95" spans="1:176">
      <c r="F95" s="92" t="s">
        <v>384</v>
      </c>
      <c r="BT95" s="112"/>
      <c r="BU95" s="112"/>
      <c r="BV95" s="112"/>
      <c r="CN95" s="112"/>
    </row>
    <row r="96" spans="1:176">
      <c r="BT96" s="112"/>
      <c r="BU96" s="112"/>
      <c r="BV96" s="112"/>
      <c r="CN96" s="112"/>
    </row>
    <row r="97" spans="72:92">
      <c r="BT97" s="112"/>
      <c r="BU97" s="112"/>
      <c r="BV97" s="112"/>
      <c r="CN97" s="112"/>
    </row>
    <row r="98" spans="72:92">
      <c r="BT98" s="112"/>
      <c r="BU98" s="112"/>
      <c r="BV98" s="112"/>
      <c r="CN98" s="112"/>
    </row>
    <row r="99" spans="72:92">
      <c r="BT99" s="112"/>
      <c r="BU99" s="112"/>
      <c r="BV99" s="112"/>
      <c r="CN99" s="112"/>
    </row>
    <row r="100" spans="72:92">
      <c r="CN100" s="112"/>
    </row>
    <row r="101" spans="72:92" ht="12" customHeight="1">
      <c r="CN101" s="112"/>
    </row>
    <row r="102" spans="72:92">
      <c r="CN102" s="112"/>
    </row>
    <row r="103" spans="72:92">
      <c r="CN103" s="112"/>
    </row>
    <row r="104" spans="72:92">
      <c r="CN104" s="112"/>
    </row>
    <row r="105" spans="72:92">
      <c r="CN105" s="112"/>
    </row>
    <row r="106" spans="72:92">
      <c r="CN106" s="112"/>
    </row>
    <row r="107" spans="72:92">
      <c r="CN107" s="112"/>
    </row>
    <row r="108" spans="72:92">
      <c r="CN108" s="112"/>
    </row>
    <row r="109" spans="72:92">
      <c r="CN109" s="112"/>
    </row>
    <row r="110" spans="72:92">
      <c r="CN110" s="112"/>
    </row>
    <row r="111" spans="72:92">
      <c r="CN111" s="112"/>
    </row>
    <row r="112" spans="72:92">
      <c r="CN112" s="112"/>
    </row>
    <row r="113" spans="92:92">
      <c r="CN113" s="112"/>
    </row>
    <row r="114" spans="92:92">
      <c r="CN114" s="112"/>
    </row>
    <row r="115" spans="92:92">
      <c r="CN115" s="112"/>
    </row>
    <row r="116" spans="92:92">
      <c r="CN116" s="112"/>
    </row>
    <row r="117" spans="92:92">
      <c r="CN117" s="112"/>
    </row>
    <row r="118" spans="92:92">
      <c r="CN118" s="112"/>
    </row>
    <row r="119" spans="92:92">
      <c r="CN119" s="112"/>
    </row>
    <row r="120" spans="92:92">
      <c r="CN120" s="112"/>
    </row>
    <row r="121" spans="92:92">
      <c r="CN121" s="112"/>
    </row>
    <row r="122" spans="92:92">
      <c r="CN122" s="112"/>
    </row>
    <row r="123" spans="92:92">
      <c r="CN123" s="112"/>
    </row>
    <row r="124" spans="92:92">
      <c r="CN124" s="112"/>
    </row>
    <row r="125" spans="92:92">
      <c r="CN125" s="112"/>
    </row>
    <row r="126" spans="92:92">
      <c r="CN126" s="112"/>
    </row>
    <row r="127" spans="92:92">
      <c r="CN127" s="112"/>
    </row>
    <row r="128" spans="92:92">
      <c r="CN128" s="112"/>
    </row>
    <row r="129" spans="1:92">
      <c r="CN129" s="112"/>
    </row>
    <row r="130" spans="1:92">
      <c r="CN130" s="112"/>
    </row>
    <row r="131" spans="1:92" s="113" customFormat="1">
      <c r="A131" s="111"/>
      <c r="B131" s="92"/>
      <c r="C131" s="92"/>
      <c r="D131" s="124"/>
      <c r="E131" s="124"/>
      <c r="F131" s="92"/>
      <c r="G131" s="92"/>
      <c r="CN131" s="112"/>
    </row>
    <row r="132" spans="1:92" s="113" customFormat="1">
      <c r="A132" s="111"/>
      <c r="B132" s="92"/>
      <c r="C132" s="92"/>
      <c r="D132" s="124"/>
      <c r="E132" s="124"/>
      <c r="F132" s="92"/>
      <c r="G132" s="92"/>
      <c r="CN132" s="112"/>
    </row>
    <row r="133" spans="1:92" s="113" customFormat="1">
      <c r="A133" s="111"/>
      <c r="B133" s="92"/>
      <c r="C133" s="92"/>
      <c r="D133" s="124"/>
      <c r="E133" s="124"/>
      <c r="F133" s="92"/>
      <c r="G133" s="92"/>
      <c r="CN133" s="112"/>
    </row>
    <row r="134" spans="1:92" s="113" customFormat="1">
      <c r="A134" s="111"/>
      <c r="B134" s="92"/>
      <c r="C134" s="92"/>
      <c r="D134" s="124"/>
      <c r="E134" s="124"/>
      <c r="F134" s="92"/>
      <c r="G134" s="92"/>
      <c r="CN134" s="112"/>
    </row>
    <row r="135" spans="1:92" s="113" customFormat="1">
      <c r="A135" s="111"/>
      <c r="B135" s="92"/>
      <c r="C135" s="92"/>
      <c r="D135" s="124"/>
      <c r="E135" s="124"/>
      <c r="F135" s="92"/>
      <c r="G135" s="92"/>
      <c r="CN135" s="112"/>
    </row>
    <row r="136" spans="1:92" s="113" customFormat="1">
      <c r="A136" s="111"/>
      <c r="B136" s="92"/>
      <c r="C136" s="92"/>
      <c r="D136" s="124"/>
      <c r="E136" s="124"/>
      <c r="F136" s="92"/>
      <c r="G136" s="92"/>
      <c r="CN136" s="112"/>
    </row>
    <row r="137" spans="1:92" s="113" customFormat="1">
      <c r="A137" s="111"/>
      <c r="B137" s="92"/>
      <c r="C137" s="92"/>
      <c r="D137" s="124"/>
      <c r="E137" s="124"/>
      <c r="F137" s="92"/>
      <c r="G137" s="92"/>
      <c r="CN137" s="112"/>
    </row>
    <row r="138" spans="1:92" s="113" customFormat="1">
      <c r="A138" s="111"/>
      <c r="B138" s="92"/>
      <c r="C138" s="92"/>
      <c r="D138" s="124"/>
      <c r="E138" s="124"/>
      <c r="F138" s="92"/>
      <c r="G138" s="92"/>
      <c r="CN138" s="112"/>
    </row>
    <row r="139" spans="1:92" s="113" customFormat="1">
      <c r="A139" s="111"/>
      <c r="B139" s="92"/>
      <c r="C139" s="92"/>
      <c r="D139" s="124"/>
      <c r="E139" s="124"/>
      <c r="F139" s="92"/>
      <c r="G139" s="92"/>
      <c r="CN139" s="112"/>
    </row>
    <row r="140" spans="1:92" s="113" customFormat="1">
      <c r="A140" s="111"/>
      <c r="B140" s="92"/>
      <c r="C140" s="92"/>
      <c r="D140" s="124"/>
      <c r="E140" s="124"/>
      <c r="F140" s="92"/>
      <c r="G140" s="92"/>
      <c r="CN140" s="112"/>
    </row>
    <row r="141" spans="1:92" s="113" customFormat="1">
      <c r="A141" s="111"/>
      <c r="B141" s="92"/>
      <c r="C141" s="92"/>
      <c r="D141" s="124"/>
      <c r="E141" s="124"/>
      <c r="F141" s="92"/>
      <c r="G141" s="92"/>
      <c r="CN141" s="112"/>
    </row>
    <row r="142" spans="1:92" s="113" customFormat="1">
      <c r="A142" s="111"/>
      <c r="B142" s="92"/>
      <c r="C142" s="92"/>
      <c r="D142" s="124"/>
      <c r="E142" s="124"/>
      <c r="F142" s="92"/>
      <c r="G142" s="92"/>
      <c r="CN142" s="112"/>
    </row>
    <row r="143" spans="1:92" s="113" customFormat="1">
      <c r="A143" s="111"/>
      <c r="B143" s="92"/>
      <c r="C143" s="92"/>
      <c r="D143" s="124"/>
      <c r="E143" s="124"/>
      <c r="F143" s="92"/>
      <c r="G143" s="92"/>
      <c r="CN143" s="112"/>
    </row>
    <row r="144" spans="1:92" s="113" customFormat="1">
      <c r="A144" s="111"/>
      <c r="B144" s="92"/>
      <c r="C144" s="92"/>
      <c r="D144" s="124"/>
      <c r="E144" s="124"/>
      <c r="F144" s="92"/>
      <c r="G144" s="92"/>
      <c r="CN144" s="112"/>
    </row>
    <row r="145" spans="1:92" s="113" customFormat="1">
      <c r="A145" s="111"/>
      <c r="B145" s="92"/>
      <c r="C145" s="92"/>
      <c r="D145" s="124"/>
      <c r="E145" s="124"/>
      <c r="F145" s="92"/>
      <c r="G145" s="92"/>
      <c r="CN145" s="112"/>
    </row>
    <row r="146" spans="1:92" s="113" customFormat="1">
      <c r="A146" s="111"/>
      <c r="B146" s="92"/>
      <c r="C146" s="92"/>
      <c r="D146" s="124"/>
      <c r="E146" s="124"/>
      <c r="F146" s="92"/>
      <c r="G146" s="92"/>
      <c r="CN146" s="112"/>
    </row>
    <row r="147" spans="1:92" s="113" customFormat="1">
      <c r="A147" s="111"/>
      <c r="B147" s="92"/>
      <c r="C147" s="92"/>
      <c r="D147" s="124"/>
      <c r="E147" s="124"/>
      <c r="F147" s="92"/>
      <c r="G147" s="92"/>
      <c r="CN147" s="112"/>
    </row>
  </sheetData>
  <protectedRanges>
    <protectedRange sqref="C81:C82 C65:C77 C57 E84:G86 F81:G83 C28:C46 C50:C51 F65:G74 F76:G77 C17:C25 F57:G57 F28:G46 F50:G50 F17:G19 D23:G23 D51:G51 C53:G53 C60:G61 D75:G75 F22:G22 G20:G21" name="Zonă1" securityDescriptor="O:WDG:WDD:(A;;CC;;;AN)(A;;CC;;;AU)(A;;CC;;;WD)"/>
    <protectedRange sqref="F20:F21" name="Zonă1_2" securityDescriptor="O:WDG:WDD:(A;;CC;;;AN)(A;;CC;;;AU)(A;;CC;;;WD)"/>
    <protectedRange sqref="F24:F25" name="Zonă1_4" securityDescriptor="O:WDG:WDD:(A;;CC;;;AN)(A;;CC;;;AU)(A;;CC;;;WD)"/>
    <protectedRange sqref="G24:G25" name="Zonă1_6" securityDescriptor="O:WDG:WDD:(A;;CC;;;AN)(A;;CC;;;AU)(A;;CC;;;WD)"/>
  </protectedRanges>
  <mergeCells count="32">
    <mergeCell ref="AC4:AG4"/>
    <mergeCell ref="I4:M4"/>
    <mergeCell ref="N4:R4"/>
    <mergeCell ref="S4:W4"/>
    <mergeCell ref="X4:AB4"/>
    <mergeCell ref="CK4:CO4"/>
    <mergeCell ref="AH4:AL4"/>
    <mergeCell ref="AM4:AQ4"/>
    <mergeCell ref="AR4:AV4"/>
    <mergeCell ref="AW4:BA4"/>
    <mergeCell ref="BB4:BF4"/>
    <mergeCell ref="BG4:BK4"/>
    <mergeCell ref="BL4:BP4"/>
    <mergeCell ref="BQ4:BU4"/>
    <mergeCell ref="BV4:BZ4"/>
    <mergeCell ref="CA4:CE4"/>
    <mergeCell ref="CF4:CJ4"/>
    <mergeCell ref="EX4:FB4"/>
    <mergeCell ref="FC4:FG4"/>
    <mergeCell ref="A87:B87"/>
    <mergeCell ref="DT4:DX4"/>
    <mergeCell ref="DY4:EC4"/>
    <mergeCell ref="ED4:EH4"/>
    <mergeCell ref="EI4:EM4"/>
    <mergeCell ref="EN4:ER4"/>
    <mergeCell ref="ES4:EW4"/>
    <mergeCell ref="CP4:CT4"/>
    <mergeCell ref="CU4:CY4"/>
    <mergeCell ref="CZ4:DD4"/>
    <mergeCell ref="DE4:DI4"/>
    <mergeCell ref="DJ4:DN4"/>
    <mergeCell ref="DO4:DS4"/>
  </mergeCells>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IR188"/>
  <sheetViews>
    <sheetView tabSelected="1" topLeftCell="B1" zoomScale="87" workbookViewId="0">
      <pane xSplit="2" ySplit="6" topLeftCell="D110" activePane="bottomRight" state="frozen"/>
      <selection activeCell="C170" sqref="C170:H175"/>
      <selection pane="topRight" activeCell="C170" sqref="C170:H175"/>
      <selection pane="bottomLeft" activeCell="C170" sqref="C170:H175"/>
      <selection pane="bottomRight" activeCell="L106" sqref="L106"/>
    </sheetView>
  </sheetViews>
  <sheetFormatPr defaultRowHeight="15"/>
  <cols>
    <col min="1" max="1" width="31.28515625" style="1" bestFit="1" customWidth="1"/>
    <col min="2" max="2" width="71.28515625" style="4" customWidth="1"/>
    <col min="3" max="3" width="5.42578125" style="4" customWidth="1"/>
    <col min="4" max="4" width="15" style="4" customWidth="1"/>
    <col min="5" max="5" width="16.42578125" style="4" customWidth="1"/>
    <col min="6" max="6" width="11.5703125" style="4" hidden="1" customWidth="1"/>
    <col min="7" max="7" width="14" style="4" customWidth="1"/>
    <col min="8" max="8" width="13" style="4" customWidth="1"/>
    <col min="9" max="9" width="9.85546875" style="5" hidden="1" customWidth="1"/>
    <col min="10" max="10" width="11.42578125" style="5" bestFit="1" customWidth="1"/>
    <col min="11" max="11" width="6.42578125" style="5" bestFit="1" customWidth="1"/>
    <col min="12" max="12" width="12.140625" style="5" bestFit="1" customWidth="1"/>
    <col min="13" max="13" width="10.7109375" style="5" customWidth="1"/>
    <col min="14" max="14" width="9.140625" style="5"/>
    <col min="15" max="15" width="4.5703125" style="5" bestFit="1" customWidth="1"/>
    <col min="16" max="16384" width="9.140625" style="5"/>
  </cols>
  <sheetData>
    <row r="1" spans="1:16" ht="17.25">
      <c r="B1" s="2" t="s">
        <v>381</v>
      </c>
      <c r="C1" s="3"/>
    </row>
    <row r="2" spans="1:16">
      <c r="B2" s="3"/>
      <c r="C2" s="3"/>
    </row>
    <row r="3" spans="1:16">
      <c r="B3" s="3"/>
      <c r="C3" s="3"/>
    </row>
    <row r="4" spans="1:16">
      <c r="D4" s="6"/>
      <c r="E4" s="6"/>
      <c r="F4" s="6"/>
      <c r="H4" s="7" t="s">
        <v>373</v>
      </c>
    </row>
    <row r="5" spans="1:16" s="12" customFormat="1" ht="75">
      <c r="A5" s="8" t="s">
        <v>0</v>
      </c>
      <c r="B5" s="9" t="s">
        <v>1</v>
      </c>
      <c r="C5" s="9"/>
      <c r="D5" s="9" t="s">
        <v>2</v>
      </c>
      <c r="E5" s="10" t="s">
        <v>3</v>
      </c>
      <c r="F5" s="10" t="s">
        <v>4</v>
      </c>
      <c r="G5" s="9" t="s">
        <v>5</v>
      </c>
      <c r="H5" s="9" t="s">
        <v>6</v>
      </c>
      <c r="I5" s="11"/>
    </row>
    <row r="6" spans="1:16">
      <c r="A6" s="13"/>
      <c r="B6" s="14" t="s">
        <v>7</v>
      </c>
      <c r="C6" s="14"/>
      <c r="D6" s="15">
        <v>1</v>
      </c>
      <c r="E6" s="15">
        <v>2</v>
      </c>
      <c r="F6" s="15">
        <v>3</v>
      </c>
      <c r="G6" s="15">
        <v>4</v>
      </c>
      <c r="H6" s="15" t="s">
        <v>8</v>
      </c>
    </row>
    <row r="7" spans="1:16" s="21" customFormat="1" ht="16.5" customHeight="1">
      <c r="A7" s="16" t="s">
        <v>9</v>
      </c>
      <c r="B7" s="17" t="s">
        <v>10</v>
      </c>
      <c r="C7" s="18">
        <f t="shared" ref="C7:H7" si="0">+C8+C15</f>
        <v>0</v>
      </c>
      <c r="D7" s="93">
        <f t="shared" si="0"/>
        <v>408037060</v>
      </c>
      <c r="E7" s="93">
        <f t="shared" si="0"/>
        <v>402778300</v>
      </c>
      <c r="F7" s="93">
        <f t="shared" si="0"/>
        <v>0</v>
      </c>
      <c r="G7" s="93">
        <f t="shared" si="0"/>
        <v>401913823.87999994</v>
      </c>
      <c r="H7" s="93">
        <f t="shared" si="0"/>
        <v>35011486.389999993</v>
      </c>
      <c r="I7" s="19"/>
      <c r="J7" s="19"/>
      <c r="K7" s="19"/>
      <c r="L7" s="19"/>
      <c r="M7" s="20"/>
      <c r="N7" s="20"/>
      <c r="O7" s="20"/>
      <c r="P7" s="20"/>
    </row>
    <row r="8" spans="1:16" s="21" customFormat="1">
      <c r="A8" s="16" t="s">
        <v>11</v>
      </c>
      <c r="B8" s="22" t="s">
        <v>12</v>
      </c>
      <c r="C8" s="23">
        <f t="shared" ref="C8:H8" si="1">+C9+C10+C13+C11+C12+C14+C164</f>
        <v>0</v>
      </c>
      <c r="D8" s="94">
        <f t="shared" si="1"/>
        <v>408037060</v>
      </c>
      <c r="E8" s="94">
        <f t="shared" si="1"/>
        <v>402778300</v>
      </c>
      <c r="F8" s="94">
        <f t="shared" si="1"/>
        <v>0</v>
      </c>
      <c r="G8" s="94">
        <f t="shared" si="1"/>
        <v>401913823.87999994</v>
      </c>
      <c r="H8" s="94">
        <f t="shared" si="1"/>
        <v>35011486.389999993</v>
      </c>
      <c r="I8" s="19"/>
      <c r="J8" s="19"/>
      <c r="K8" s="19"/>
      <c r="L8" s="19"/>
      <c r="M8" s="20"/>
      <c r="N8" s="20"/>
      <c r="O8" s="20"/>
      <c r="P8" s="20"/>
    </row>
    <row r="9" spans="1:16" s="21" customFormat="1">
      <c r="A9" s="16" t="s">
        <v>13</v>
      </c>
      <c r="B9" s="22" t="s">
        <v>14</v>
      </c>
      <c r="C9" s="23">
        <f t="shared" ref="C9:H9" si="2">+C22</f>
        <v>0</v>
      </c>
      <c r="D9" s="94">
        <f t="shared" si="2"/>
        <v>0</v>
      </c>
      <c r="E9" s="94">
        <f t="shared" si="2"/>
        <v>5357450</v>
      </c>
      <c r="F9" s="94">
        <f t="shared" si="2"/>
        <v>0</v>
      </c>
      <c r="G9" s="94">
        <f t="shared" si="2"/>
        <v>5353307</v>
      </c>
      <c r="H9" s="94">
        <f t="shared" si="2"/>
        <v>452567</v>
      </c>
      <c r="I9" s="19"/>
      <c r="J9" s="19"/>
      <c r="K9" s="19"/>
      <c r="L9" s="19"/>
      <c r="M9" s="20"/>
      <c r="N9" s="20"/>
      <c r="O9" s="20"/>
      <c r="P9" s="20"/>
    </row>
    <row r="10" spans="1:16" s="21" customFormat="1" ht="16.5" customHeight="1">
      <c r="A10" s="16" t="s">
        <v>15</v>
      </c>
      <c r="B10" s="22" t="s">
        <v>16</v>
      </c>
      <c r="C10" s="23">
        <f t="shared" ref="C10:H10" si="3">+C36</f>
        <v>0</v>
      </c>
      <c r="D10" s="94">
        <f t="shared" si="3"/>
        <v>349241550</v>
      </c>
      <c r="E10" s="94">
        <f t="shared" si="3"/>
        <v>324763480</v>
      </c>
      <c r="F10" s="94">
        <f t="shared" si="3"/>
        <v>0</v>
      </c>
      <c r="G10" s="94">
        <f t="shared" si="3"/>
        <v>324715178.73999995</v>
      </c>
      <c r="H10" s="94">
        <f t="shared" si="3"/>
        <v>26607826.239999995</v>
      </c>
      <c r="I10" s="19"/>
      <c r="J10" s="19"/>
      <c r="K10" s="19"/>
      <c r="L10" s="19"/>
      <c r="M10" s="20"/>
      <c r="N10" s="20"/>
      <c r="O10" s="20"/>
      <c r="P10" s="20"/>
    </row>
    <row r="11" spans="1:16" s="21" customFormat="1">
      <c r="A11" s="16"/>
      <c r="B11" s="22" t="s">
        <v>17</v>
      </c>
      <c r="C11" s="23">
        <f t="shared" ref="C11:H11" si="4">+C63</f>
        <v>0</v>
      </c>
      <c r="D11" s="94">
        <f t="shared" si="4"/>
        <v>0</v>
      </c>
      <c r="E11" s="94">
        <f t="shared" si="4"/>
        <v>0</v>
      </c>
      <c r="F11" s="94">
        <f t="shared" si="4"/>
        <v>0</v>
      </c>
      <c r="G11" s="94">
        <f t="shared" si="4"/>
        <v>0</v>
      </c>
      <c r="H11" s="94">
        <f t="shared" si="4"/>
        <v>0</v>
      </c>
      <c r="I11" s="19"/>
      <c r="J11" s="19"/>
      <c r="K11" s="19"/>
      <c r="L11" s="19"/>
      <c r="M11" s="20"/>
      <c r="N11" s="20"/>
      <c r="O11" s="20"/>
      <c r="P11" s="20"/>
    </row>
    <row r="12" spans="1:16" s="21" customFormat="1" ht="30">
      <c r="A12" s="16"/>
      <c r="B12" s="22" t="s">
        <v>18</v>
      </c>
      <c r="C12" s="23">
        <f t="shared" ref="C12:H12" si="5">C165</f>
        <v>0</v>
      </c>
      <c r="D12" s="94">
        <f t="shared" si="5"/>
        <v>58795510</v>
      </c>
      <c r="E12" s="94">
        <f t="shared" si="5"/>
        <v>58795510</v>
      </c>
      <c r="F12" s="94">
        <f t="shared" si="5"/>
        <v>0</v>
      </c>
      <c r="G12" s="94">
        <f t="shared" si="5"/>
        <v>58793979.25</v>
      </c>
      <c r="H12" s="94">
        <f t="shared" si="5"/>
        <v>6034323</v>
      </c>
      <c r="I12" s="19"/>
      <c r="J12" s="19"/>
      <c r="K12" s="19"/>
      <c r="L12" s="19"/>
      <c r="M12" s="20"/>
      <c r="N12" s="20"/>
      <c r="O12" s="20"/>
      <c r="P12" s="20"/>
    </row>
    <row r="13" spans="1:16" s="21" customFormat="1" ht="16.5" customHeight="1">
      <c r="A13" s="16" t="s">
        <v>19</v>
      </c>
      <c r="B13" s="22" t="s">
        <v>20</v>
      </c>
      <c r="C13" s="23">
        <f t="shared" ref="C13:H13" si="6">C173</f>
        <v>0</v>
      </c>
      <c r="D13" s="94">
        <f t="shared" si="6"/>
        <v>0</v>
      </c>
      <c r="E13" s="94">
        <f t="shared" si="6"/>
        <v>13861860</v>
      </c>
      <c r="F13" s="94">
        <f t="shared" si="6"/>
        <v>0</v>
      </c>
      <c r="G13" s="94">
        <f t="shared" si="6"/>
        <v>13860306</v>
      </c>
      <c r="H13" s="94">
        <f t="shared" si="6"/>
        <v>1937897</v>
      </c>
      <c r="I13" s="19"/>
      <c r="J13" s="19"/>
      <c r="K13" s="19"/>
      <c r="L13" s="19"/>
      <c r="M13" s="20"/>
      <c r="N13" s="20"/>
      <c r="O13" s="20"/>
      <c r="P13" s="20"/>
    </row>
    <row r="14" spans="1:16" s="21" customFormat="1" ht="16.5" customHeight="1">
      <c r="A14" s="16" t="s">
        <v>21</v>
      </c>
      <c r="B14" s="22" t="s">
        <v>21</v>
      </c>
      <c r="C14" s="23">
        <f t="shared" ref="C14:H14" si="7">C66</f>
        <v>0</v>
      </c>
      <c r="D14" s="94">
        <f t="shared" si="7"/>
        <v>0</v>
      </c>
      <c r="E14" s="94">
        <f t="shared" si="7"/>
        <v>0</v>
      </c>
      <c r="F14" s="94">
        <f t="shared" si="7"/>
        <v>0</v>
      </c>
      <c r="G14" s="94">
        <f t="shared" si="7"/>
        <v>0</v>
      </c>
      <c r="H14" s="94">
        <f t="shared" si="7"/>
        <v>0</v>
      </c>
      <c r="I14" s="19"/>
      <c r="J14" s="19"/>
      <c r="K14" s="19"/>
      <c r="L14" s="19"/>
      <c r="M14" s="20"/>
      <c r="N14" s="20"/>
      <c r="O14" s="20"/>
      <c r="P14" s="20"/>
    </row>
    <row r="15" spans="1:16" s="21" customFormat="1" ht="16.5" customHeight="1">
      <c r="A15" s="16" t="s">
        <v>22</v>
      </c>
      <c r="B15" s="22" t="s">
        <v>23</v>
      </c>
      <c r="C15" s="23">
        <f>C69</f>
        <v>0</v>
      </c>
      <c r="D15" s="94">
        <f t="shared" ref="D15:H16" si="8">D69</f>
        <v>0</v>
      </c>
      <c r="E15" s="94">
        <f t="shared" si="8"/>
        <v>0</v>
      </c>
      <c r="F15" s="94">
        <f t="shared" si="8"/>
        <v>0</v>
      </c>
      <c r="G15" s="94">
        <f t="shared" si="8"/>
        <v>0</v>
      </c>
      <c r="H15" s="94">
        <f t="shared" si="8"/>
        <v>0</v>
      </c>
      <c r="I15" s="19"/>
      <c r="J15" s="19"/>
      <c r="K15" s="19"/>
      <c r="L15" s="19"/>
      <c r="M15" s="20"/>
      <c r="N15" s="20"/>
      <c r="O15" s="20"/>
      <c r="P15" s="20"/>
    </row>
    <row r="16" spans="1:16" s="21" customFormat="1" ht="16.5" customHeight="1">
      <c r="A16" s="16" t="s">
        <v>24</v>
      </c>
      <c r="B16" s="22" t="s">
        <v>25</v>
      </c>
      <c r="C16" s="23">
        <f>C70</f>
        <v>0</v>
      </c>
      <c r="D16" s="94">
        <f t="shared" si="8"/>
        <v>0</v>
      </c>
      <c r="E16" s="94">
        <f t="shared" si="8"/>
        <v>0</v>
      </c>
      <c r="F16" s="94">
        <f t="shared" si="8"/>
        <v>0</v>
      </c>
      <c r="G16" s="94">
        <f t="shared" si="8"/>
        <v>0</v>
      </c>
      <c r="H16" s="94">
        <f t="shared" si="8"/>
        <v>0</v>
      </c>
      <c r="I16" s="19"/>
      <c r="J16" s="19"/>
      <c r="K16" s="19"/>
      <c r="L16" s="19"/>
      <c r="M16" s="20"/>
      <c r="N16" s="20"/>
      <c r="O16" s="20"/>
      <c r="P16" s="20"/>
    </row>
    <row r="17" spans="1:252" s="21" customFormat="1" ht="30">
      <c r="A17" s="16"/>
      <c r="B17" s="22" t="s">
        <v>26</v>
      </c>
      <c r="C17" s="23">
        <f t="shared" ref="C17:H17" si="9">C164+C179</f>
        <v>0</v>
      </c>
      <c r="D17" s="94">
        <f t="shared" si="9"/>
        <v>0</v>
      </c>
      <c r="E17" s="94">
        <f t="shared" si="9"/>
        <v>0</v>
      </c>
      <c r="F17" s="94">
        <f t="shared" si="9"/>
        <v>0</v>
      </c>
      <c r="G17" s="94">
        <f t="shared" si="9"/>
        <v>-810494.1100000001</v>
      </c>
      <c r="H17" s="94">
        <f t="shared" si="9"/>
        <v>-21126.85</v>
      </c>
      <c r="I17" s="19"/>
      <c r="J17" s="19"/>
      <c r="K17" s="19"/>
      <c r="L17" s="19"/>
      <c r="M17" s="20"/>
      <c r="N17" s="20"/>
      <c r="O17" s="20"/>
      <c r="P17" s="20"/>
    </row>
    <row r="18" spans="1:252" s="21" customFormat="1" ht="16.5" customHeight="1">
      <c r="A18" s="16" t="s">
        <v>27</v>
      </c>
      <c r="B18" s="22" t="s">
        <v>28</v>
      </c>
      <c r="C18" s="23">
        <f t="shared" ref="C18:H18" si="10">+C19+C15</f>
        <v>0</v>
      </c>
      <c r="D18" s="94">
        <f t="shared" si="10"/>
        <v>408037060</v>
      </c>
      <c r="E18" s="94">
        <f t="shared" si="10"/>
        <v>402778300</v>
      </c>
      <c r="F18" s="94">
        <f t="shared" si="10"/>
        <v>0</v>
      </c>
      <c r="G18" s="94">
        <f t="shared" si="10"/>
        <v>401913823.87999994</v>
      </c>
      <c r="H18" s="94">
        <f t="shared" si="10"/>
        <v>35011486.389999993</v>
      </c>
      <c r="I18" s="19"/>
      <c r="J18" s="19"/>
      <c r="K18" s="19"/>
      <c r="L18" s="19"/>
      <c r="M18" s="20"/>
      <c r="N18" s="20"/>
      <c r="O18" s="20"/>
      <c r="P18" s="20"/>
    </row>
    <row r="19" spans="1:252" s="21" customFormat="1" ht="16.5" customHeight="1">
      <c r="A19" s="16" t="s">
        <v>29</v>
      </c>
      <c r="B19" s="22" t="s">
        <v>12</v>
      </c>
      <c r="C19" s="23">
        <f t="shared" ref="C19:H19" si="11">C9+C10+C11+C12+C13+C14+C164</f>
        <v>0</v>
      </c>
      <c r="D19" s="94">
        <f t="shared" si="11"/>
        <v>408037060</v>
      </c>
      <c r="E19" s="94">
        <f t="shared" si="11"/>
        <v>402778300</v>
      </c>
      <c r="F19" s="94">
        <f t="shared" si="11"/>
        <v>0</v>
      </c>
      <c r="G19" s="94">
        <f t="shared" si="11"/>
        <v>401913823.87999994</v>
      </c>
      <c r="H19" s="94">
        <f t="shared" si="11"/>
        <v>35011486.389999993</v>
      </c>
      <c r="I19" s="19"/>
      <c r="J19" s="19"/>
      <c r="K19" s="19"/>
      <c r="L19" s="19"/>
      <c r="M19" s="20"/>
      <c r="N19" s="20"/>
      <c r="O19" s="20"/>
      <c r="P19" s="20"/>
    </row>
    <row r="20" spans="1:252" s="21" customFormat="1">
      <c r="A20" s="16"/>
      <c r="B20" s="22" t="s">
        <v>30</v>
      </c>
      <c r="C20" s="23">
        <f t="shared" ref="C20:H20" si="12">+C21+C68+C164</f>
        <v>0</v>
      </c>
      <c r="D20" s="94">
        <f t="shared" si="12"/>
        <v>408037060</v>
      </c>
      <c r="E20" s="94">
        <f t="shared" si="12"/>
        <v>388916440</v>
      </c>
      <c r="F20" s="94">
        <f t="shared" si="12"/>
        <v>0</v>
      </c>
      <c r="G20" s="94">
        <f t="shared" si="12"/>
        <v>388053517.87999994</v>
      </c>
      <c r="H20" s="94">
        <f t="shared" si="12"/>
        <v>33073589.389999993</v>
      </c>
      <c r="I20" s="19"/>
      <c r="J20" s="19"/>
      <c r="K20" s="19"/>
      <c r="L20" s="19"/>
      <c r="M20" s="20"/>
      <c r="N20" s="20"/>
      <c r="O20" s="20"/>
      <c r="P20" s="20"/>
    </row>
    <row r="21" spans="1:252" s="21" customFormat="1" ht="16.5" customHeight="1">
      <c r="A21" s="16" t="s">
        <v>19</v>
      </c>
      <c r="B21" s="22" t="s">
        <v>12</v>
      </c>
      <c r="C21" s="23">
        <f t="shared" ref="C21:H21" si="13">+C22+C36+C63+C165+C66</f>
        <v>0</v>
      </c>
      <c r="D21" s="94">
        <f t="shared" si="13"/>
        <v>408037060</v>
      </c>
      <c r="E21" s="94">
        <f t="shared" si="13"/>
        <v>388916440</v>
      </c>
      <c r="F21" s="94">
        <f t="shared" si="13"/>
        <v>0</v>
      </c>
      <c r="G21" s="94">
        <f t="shared" si="13"/>
        <v>388862464.98999995</v>
      </c>
      <c r="H21" s="94">
        <f t="shared" si="13"/>
        <v>33094716.239999995</v>
      </c>
      <c r="I21" s="19"/>
      <c r="J21" s="19"/>
      <c r="K21" s="19"/>
      <c r="L21" s="19"/>
      <c r="M21" s="20"/>
      <c r="N21" s="20"/>
      <c r="O21" s="20"/>
      <c r="P21" s="20"/>
    </row>
    <row r="22" spans="1:252" s="21" customFormat="1">
      <c r="A22" s="16" t="s">
        <v>31</v>
      </c>
      <c r="B22" s="22" t="s">
        <v>14</v>
      </c>
      <c r="C22" s="23">
        <f t="shared" ref="C22:H22" si="14">+C23+C30</f>
        <v>0</v>
      </c>
      <c r="D22" s="94">
        <f t="shared" si="14"/>
        <v>0</v>
      </c>
      <c r="E22" s="94">
        <f t="shared" si="14"/>
        <v>5357450</v>
      </c>
      <c r="F22" s="94">
        <f t="shared" si="14"/>
        <v>0</v>
      </c>
      <c r="G22" s="94">
        <f t="shared" si="14"/>
        <v>5353307</v>
      </c>
      <c r="H22" s="94">
        <f t="shared" si="14"/>
        <v>452567</v>
      </c>
      <c r="I22" s="19"/>
      <c r="J22" s="19"/>
      <c r="K22" s="19"/>
      <c r="L22" s="19"/>
      <c r="M22" s="20"/>
      <c r="N22" s="20"/>
      <c r="O22" s="20"/>
      <c r="P22" s="20"/>
    </row>
    <row r="23" spans="1:252" s="21" customFormat="1">
      <c r="A23" s="24" t="s">
        <v>32</v>
      </c>
      <c r="B23" s="22" t="s">
        <v>33</v>
      </c>
      <c r="C23" s="23">
        <f t="shared" ref="C23:H23" si="15">C24+C25+C26+C27+C28</f>
        <v>0</v>
      </c>
      <c r="D23" s="94">
        <f t="shared" si="15"/>
        <v>0</v>
      </c>
      <c r="E23" s="94">
        <f t="shared" si="15"/>
        <v>4374320</v>
      </c>
      <c r="F23" s="94">
        <f t="shared" si="15"/>
        <v>0</v>
      </c>
      <c r="G23" s="94">
        <f t="shared" si="15"/>
        <v>4372870</v>
      </c>
      <c r="H23" s="94">
        <f t="shared" si="15"/>
        <v>371605</v>
      </c>
      <c r="I23" s="19"/>
      <c r="J23" s="19"/>
      <c r="K23" s="19"/>
      <c r="L23" s="19"/>
      <c r="M23" s="20"/>
      <c r="N23" s="20"/>
      <c r="O23" s="20"/>
      <c r="P23" s="20"/>
    </row>
    <row r="24" spans="1:252" s="21" customFormat="1" ht="16.5" customHeight="1">
      <c r="A24" s="16" t="s">
        <v>34</v>
      </c>
      <c r="B24" s="25" t="s">
        <v>35</v>
      </c>
      <c r="C24" s="26"/>
      <c r="D24" s="95">
        <v>0</v>
      </c>
      <c r="E24" s="95">
        <v>4301580</v>
      </c>
      <c r="F24" s="95"/>
      <c r="G24" s="48">
        <v>4300316</v>
      </c>
      <c r="H24" s="48">
        <v>346427</v>
      </c>
      <c r="I24" s="19"/>
      <c r="J24" s="19"/>
      <c r="K24" s="19"/>
      <c r="L24" s="19"/>
      <c r="M24" s="20"/>
      <c r="N24" s="20"/>
      <c r="O24" s="20"/>
      <c r="P24" s="20"/>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row>
    <row r="25" spans="1:252" s="21" customFormat="1">
      <c r="A25" s="16"/>
      <c r="B25" s="27" t="s">
        <v>36</v>
      </c>
      <c r="C25" s="26"/>
      <c r="D25" s="95">
        <v>0</v>
      </c>
      <c r="E25" s="95">
        <v>19020</v>
      </c>
      <c r="F25" s="95"/>
      <c r="G25" s="48">
        <v>18844</v>
      </c>
      <c r="H25" s="48">
        <v>1575</v>
      </c>
      <c r="I25" s="19"/>
      <c r="J25" s="19"/>
      <c r="K25" s="19"/>
      <c r="L25" s="19"/>
      <c r="M25" s="20"/>
      <c r="N25" s="20"/>
      <c r="O25" s="20"/>
      <c r="P25" s="20"/>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row>
    <row r="26" spans="1:252" s="21" customFormat="1" ht="16.5" customHeight="1">
      <c r="A26" s="16" t="s">
        <v>37</v>
      </c>
      <c r="B26" s="27" t="s">
        <v>38</v>
      </c>
      <c r="C26" s="26"/>
      <c r="D26" s="95">
        <v>0</v>
      </c>
      <c r="E26" s="95">
        <v>90</v>
      </c>
      <c r="F26" s="95"/>
      <c r="G26" s="48">
        <v>85</v>
      </c>
      <c r="H26" s="48"/>
      <c r="I26" s="19"/>
      <c r="J26" s="19"/>
      <c r="K26" s="19"/>
      <c r="L26" s="19"/>
      <c r="M26" s="20"/>
      <c r="N26" s="20"/>
      <c r="O26" s="20"/>
      <c r="P26" s="20"/>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row>
    <row r="27" spans="1:252" s="21" customFormat="1" ht="16.5" customHeight="1">
      <c r="A27" s="16" t="s">
        <v>39</v>
      </c>
      <c r="B27" s="27" t="s">
        <v>40</v>
      </c>
      <c r="C27" s="26"/>
      <c r="D27" s="95">
        <v>0</v>
      </c>
      <c r="E27" s="95"/>
      <c r="F27" s="95"/>
      <c r="G27" s="48"/>
      <c r="H27" s="48"/>
      <c r="I27" s="19"/>
      <c r="J27" s="19"/>
      <c r="K27" s="19"/>
      <c r="L27" s="19"/>
      <c r="M27" s="20"/>
      <c r="N27" s="20"/>
      <c r="O27" s="20"/>
      <c r="P27" s="20"/>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row>
    <row r="28" spans="1:252" ht="16.5" customHeight="1">
      <c r="A28" s="28" t="s">
        <v>41</v>
      </c>
      <c r="B28" s="27" t="s">
        <v>218</v>
      </c>
      <c r="C28" s="26"/>
      <c r="D28" s="95">
        <v>0</v>
      </c>
      <c r="E28" s="95">
        <v>53630</v>
      </c>
      <c r="F28" s="95"/>
      <c r="G28" s="48">
        <v>53625</v>
      </c>
      <c r="H28" s="48">
        <v>23603</v>
      </c>
      <c r="I28" s="19"/>
      <c r="J28" s="19"/>
      <c r="K28" s="19"/>
      <c r="L28" s="19"/>
      <c r="M28" s="20"/>
      <c r="N28" s="20"/>
      <c r="O28" s="20"/>
      <c r="P28" s="20"/>
    </row>
    <row r="29" spans="1:252" ht="16.5" customHeight="1">
      <c r="A29" s="28"/>
      <c r="B29" s="27" t="s">
        <v>217</v>
      </c>
      <c r="C29" s="26"/>
      <c r="D29" s="95"/>
      <c r="E29" s="95">
        <v>17410</v>
      </c>
      <c r="F29" s="95"/>
      <c r="G29" s="48">
        <v>17410</v>
      </c>
      <c r="H29" s="48">
        <v>17410</v>
      </c>
      <c r="I29" s="19"/>
      <c r="J29" s="19"/>
      <c r="K29" s="19"/>
      <c r="L29" s="19"/>
      <c r="M29" s="20"/>
      <c r="N29" s="20"/>
      <c r="O29" s="20"/>
      <c r="P29" s="20"/>
    </row>
    <row r="30" spans="1:252" ht="16.5" customHeight="1">
      <c r="A30" s="28" t="s">
        <v>42</v>
      </c>
      <c r="B30" s="22" t="s">
        <v>43</v>
      </c>
      <c r="C30" s="23">
        <f t="shared" ref="C30:H30" si="16">+C31+C32+C33+C34+C35</f>
        <v>0</v>
      </c>
      <c r="D30" s="94">
        <f t="shared" si="16"/>
        <v>0</v>
      </c>
      <c r="E30" s="94">
        <f t="shared" si="16"/>
        <v>983130</v>
      </c>
      <c r="F30" s="94">
        <f t="shared" si="16"/>
        <v>0</v>
      </c>
      <c r="G30" s="94">
        <f t="shared" si="16"/>
        <v>980437</v>
      </c>
      <c r="H30" s="94">
        <f t="shared" si="16"/>
        <v>80962</v>
      </c>
      <c r="I30" s="19"/>
      <c r="J30" s="19"/>
      <c r="K30" s="19"/>
      <c r="L30" s="19"/>
      <c r="M30" s="20"/>
      <c r="N30" s="20"/>
      <c r="O30" s="20"/>
      <c r="P30" s="20"/>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c r="ES30" s="21"/>
      <c r="ET30" s="21"/>
      <c r="EU30" s="21"/>
      <c r="EV30" s="21"/>
      <c r="EW30" s="21"/>
      <c r="EX30" s="21"/>
      <c r="EY30" s="21"/>
      <c r="EZ30" s="21"/>
      <c r="FA30" s="21"/>
      <c r="FB30" s="21"/>
      <c r="FC30" s="21"/>
      <c r="FD30" s="21"/>
      <c r="FE30" s="21"/>
      <c r="FF30" s="21"/>
      <c r="FG30" s="21"/>
      <c r="FH30" s="21"/>
      <c r="FI30" s="21"/>
      <c r="FJ30" s="21"/>
      <c r="FK30" s="21"/>
      <c r="FL30" s="21"/>
      <c r="FM30" s="21"/>
      <c r="FN30" s="21"/>
      <c r="FO30" s="21"/>
      <c r="FP30" s="21"/>
      <c r="FQ30" s="21"/>
      <c r="FR30" s="21"/>
      <c r="FS30" s="21"/>
      <c r="FT30" s="21"/>
      <c r="FU30" s="21"/>
      <c r="FV30" s="21"/>
      <c r="FW30" s="21"/>
      <c r="FX30" s="21"/>
      <c r="FY30" s="21"/>
      <c r="FZ30" s="21"/>
      <c r="GA30" s="21"/>
      <c r="GB30" s="21"/>
      <c r="GC30" s="21"/>
      <c r="GD30" s="21"/>
      <c r="GE30" s="21"/>
      <c r="GF30" s="21"/>
      <c r="GG30" s="21"/>
      <c r="GH30" s="21"/>
      <c r="GI30" s="21"/>
      <c r="GJ30" s="21"/>
      <c r="GK30" s="21"/>
      <c r="GL30" s="21"/>
      <c r="GM30" s="21"/>
      <c r="GN30" s="21"/>
      <c r="GO30" s="21"/>
      <c r="GP30" s="21"/>
      <c r="GQ30" s="21"/>
      <c r="GR30" s="21"/>
      <c r="GS30" s="21"/>
      <c r="GT30" s="21"/>
      <c r="GU30" s="21"/>
      <c r="GV30" s="21"/>
      <c r="GW30" s="21"/>
      <c r="GX30" s="21"/>
      <c r="GY30" s="21"/>
      <c r="GZ30" s="21"/>
      <c r="HA30" s="21"/>
      <c r="HB30" s="21"/>
      <c r="HC30" s="21"/>
      <c r="HD30" s="21"/>
      <c r="HE30" s="21"/>
      <c r="HF30" s="21"/>
      <c r="HG30" s="21"/>
      <c r="HH30" s="21"/>
      <c r="HI30" s="21"/>
      <c r="HJ30" s="21"/>
      <c r="HK30" s="21"/>
      <c r="HL30" s="21"/>
      <c r="HM30" s="21"/>
      <c r="HN30" s="21"/>
      <c r="HO30" s="21"/>
      <c r="HP30" s="21"/>
      <c r="HQ30" s="21"/>
      <c r="HR30" s="21"/>
      <c r="HS30" s="21"/>
      <c r="HT30" s="21"/>
      <c r="HU30" s="21"/>
      <c r="HV30" s="21"/>
      <c r="HW30" s="21"/>
      <c r="HX30" s="21"/>
      <c r="HY30" s="21"/>
      <c r="HZ30" s="21"/>
      <c r="IA30" s="21"/>
      <c r="IB30" s="21"/>
      <c r="IC30" s="21"/>
      <c r="ID30" s="21"/>
      <c r="IE30" s="21"/>
      <c r="IF30" s="21"/>
      <c r="IG30" s="21"/>
      <c r="IH30" s="21"/>
      <c r="II30" s="21"/>
      <c r="IJ30" s="21"/>
      <c r="IK30" s="21"/>
      <c r="IL30" s="21"/>
      <c r="IM30" s="21"/>
      <c r="IN30" s="21"/>
      <c r="IO30" s="21"/>
      <c r="IP30" s="21"/>
      <c r="IQ30" s="21"/>
      <c r="IR30" s="21"/>
    </row>
    <row r="31" spans="1:252" ht="16.5" customHeight="1">
      <c r="A31" s="28" t="s">
        <v>44</v>
      </c>
      <c r="B31" s="27" t="s">
        <v>45</v>
      </c>
      <c r="C31" s="26"/>
      <c r="D31" s="95">
        <v>0</v>
      </c>
      <c r="E31" s="95">
        <v>685750</v>
      </c>
      <c r="F31" s="95"/>
      <c r="G31" s="48">
        <v>684863</v>
      </c>
      <c r="H31" s="48">
        <v>55317</v>
      </c>
      <c r="I31" s="19"/>
      <c r="J31" s="19"/>
      <c r="K31" s="19"/>
      <c r="L31" s="19"/>
      <c r="M31" s="20"/>
      <c r="N31" s="20"/>
      <c r="O31" s="20"/>
      <c r="P31" s="20"/>
    </row>
    <row r="32" spans="1:252" ht="16.5" customHeight="1">
      <c r="A32" s="28"/>
      <c r="B32" s="27" t="s">
        <v>46</v>
      </c>
      <c r="C32" s="26"/>
      <c r="D32" s="95">
        <v>0</v>
      </c>
      <c r="E32" s="95">
        <v>21650</v>
      </c>
      <c r="F32" s="95"/>
      <c r="G32" s="48">
        <v>21646</v>
      </c>
      <c r="H32" s="48">
        <v>1762</v>
      </c>
      <c r="I32" s="19"/>
      <c r="J32" s="19"/>
      <c r="K32" s="19"/>
      <c r="L32" s="19"/>
      <c r="M32" s="20"/>
      <c r="N32" s="20"/>
      <c r="O32" s="20"/>
      <c r="P32" s="20"/>
    </row>
    <row r="33" spans="1:252" ht="16.5" customHeight="1">
      <c r="A33" s="28" t="s">
        <v>47</v>
      </c>
      <c r="B33" s="27" t="s">
        <v>48</v>
      </c>
      <c r="C33" s="26"/>
      <c r="D33" s="95">
        <v>0</v>
      </c>
      <c r="E33" s="95">
        <v>226570</v>
      </c>
      <c r="F33" s="95"/>
      <c r="G33" s="48">
        <v>226478</v>
      </c>
      <c r="H33" s="48">
        <v>18418</v>
      </c>
      <c r="I33" s="19"/>
      <c r="J33" s="19"/>
      <c r="K33" s="19"/>
      <c r="L33" s="19"/>
      <c r="M33" s="20"/>
      <c r="N33" s="20"/>
      <c r="O33" s="20"/>
      <c r="P33" s="20"/>
    </row>
    <row r="34" spans="1:252" s="21" customFormat="1" ht="16.5" customHeight="1">
      <c r="A34" s="16" t="s">
        <v>49</v>
      </c>
      <c r="B34" s="29" t="s">
        <v>50</v>
      </c>
      <c r="C34" s="26"/>
      <c r="D34" s="95">
        <v>0</v>
      </c>
      <c r="E34" s="95">
        <v>6490</v>
      </c>
      <c r="F34" s="95"/>
      <c r="G34" s="48">
        <v>6481</v>
      </c>
      <c r="H34" s="48">
        <v>524</v>
      </c>
      <c r="I34" s="19"/>
      <c r="J34" s="19"/>
      <c r="K34" s="19"/>
      <c r="L34" s="19"/>
      <c r="M34" s="20"/>
      <c r="N34" s="20"/>
      <c r="O34" s="20"/>
      <c r="P34" s="20"/>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row>
    <row r="35" spans="1:252" ht="16.5" customHeight="1">
      <c r="A35" s="28" t="s">
        <v>51</v>
      </c>
      <c r="B35" s="29" t="s">
        <v>52</v>
      </c>
      <c r="C35" s="26"/>
      <c r="D35" s="95">
        <v>0</v>
      </c>
      <c r="E35" s="95">
        <v>42670</v>
      </c>
      <c r="F35" s="95"/>
      <c r="G35" s="48">
        <v>40969</v>
      </c>
      <c r="H35" s="48">
        <v>4941</v>
      </c>
      <c r="I35" s="19"/>
      <c r="J35" s="19"/>
      <c r="K35" s="19"/>
      <c r="L35" s="19"/>
      <c r="M35" s="20"/>
      <c r="N35" s="20"/>
      <c r="O35" s="20"/>
      <c r="P35" s="20"/>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c r="IM35" s="21"/>
      <c r="IN35" s="21"/>
      <c r="IO35" s="21"/>
      <c r="IP35" s="21"/>
      <c r="IQ35" s="21"/>
      <c r="IR35" s="21"/>
    </row>
    <row r="36" spans="1:252" ht="16.5" customHeight="1">
      <c r="A36" s="28" t="s">
        <v>53</v>
      </c>
      <c r="B36" s="22" t="s">
        <v>16</v>
      </c>
      <c r="C36" s="23">
        <f t="shared" ref="C36:H36" si="17">+C37+C51+C50+C53+C56+C58+C59+C60+C57</f>
        <v>0</v>
      </c>
      <c r="D36" s="94">
        <f t="shared" si="17"/>
        <v>349241550</v>
      </c>
      <c r="E36" s="94">
        <f t="shared" si="17"/>
        <v>324763480</v>
      </c>
      <c r="F36" s="94">
        <f t="shared" si="17"/>
        <v>0</v>
      </c>
      <c r="G36" s="94">
        <f t="shared" si="17"/>
        <v>324715178.73999995</v>
      </c>
      <c r="H36" s="94">
        <f t="shared" si="17"/>
        <v>26607826.239999995</v>
      </c>
      <c r="I36" s="19"/>
      <c r="J36" s="19"/>
      <c r="K36" s="19"/>
      <c r="L36" s="19"/>
      <c r="M36" s="20"/>
      <c r="N36" s="20"/>
      <c r="O36" s="20"/>
      <c r="P36" s="20"/>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c r="HC36" s="21"/>
      <c r="HD36" s="21"/>
      <c r="HE36" s="21"/>
      <c r="HF36" s="21"/>
      <c r="HG36" s="21"/>
      <c r="HH36" s="21"/>
      <c r="HI36" s="21"/>
      <c r="HJ36" s="21"/>
      <c r="HK36" s="21"/>
      <c r="HL36" s="21"/>
      <c r="HM36" s="21"/>
      <c r="HN36" s="21"/>
      <c r="HO36" s="21"/>
      <c r="HP36" s="21"/>
      <c r="HQ36" s="21"/>
      <c r="HR36" s="21"/>
      <c r="HS36" s="21"/>
      <c r="HT36" s="21"/>
      <c r="HU36" s="21"/>
      <c r="HV36" s="21"/>
      <c r="HW36" s="21"/>
      <c r="HX36" s="21"/>
      <c r="HY36" s="21"/>
      <c r="HZ36" s="21"/>
      <c r="IA36" s="21"/>
      <c r="IB36" s="21"/>
      <c r="IC36" s="21"/>
      <c r="ID36" s="21"/>
      <c r="IE36" s="21"/>
      <c r="IF36" s="21"/>
      <c r="IG36" s="21"/>
      <c r="IH36" s="21"/>
      <c r="II36" s="21"/>
      <c r="IJ36" s="21"/>
      <c r="IK36" s="21"/>
      <c r="IL36" s="21"/>
      <c r="IM36" s="21"/>
      <c r="IN36" s="21"/>
      <c r="IO36" s="21"/>
      <c r="IP36" s="21"/>
      <c r="IQ36" s="21"/>
      <c r="IR36" s="21"/>
    </row>
    <row r="37" spans="1:252" ht="16.5" customHeight="1">
      <c r="A37" s="28" t="s">
        <v>54</v>
      </c>
      <c r="B37" s="22" t="s">
        <v>55</v>
      </c>
      <c r="C37" s="23">
        <f t="shared" ref="C37:H37" si="18">+C38+C39+C40+C41+C42+C43+C44+C45+C47</f>
        <v>0</v>
      </c>
      <c r="D37" s="94">
        <f t="shared" si="18"/>
        <v>349241550</v>
      </c>
      <c r="E37" s="94">
        <f t="shared" si="18"/>
        <v>324595160</v>
      </c>
      <c r="F37" s="94">
        <f t="shared" si="18"/>
        <v>0</v>
      </c>
      <c r="G37" s="94">
        <f t="shared" si="18"/>
        <v>324547164.24999994</v>
      </c>
      <c r="H37" s="94">
        <f t="shared" si="18"/>
        <v>26531828.889999997</v>
      </c>
      <c r="I37" s="19"/>
      <c r="J37" s="19"/>
      <c r="K37" s="19"/>
      <c r="L37" s="19"/>
      <c r="M37" s="20"/>
      <c r="N37" s="20"/>
      <c r="O37" s="20"/>
      <c r="P37" s="20"/>
    </row>
    <row r="38" spans="1:252" ht="16.5" customHeight="1">
      <c r="A38" s="28" t="s">
        <v>56</v>
      </c>
      <c r="B38" s="27" t="s">
        <v>57</v>
      </c>
      <c r="C38" s="26"/>
      <c r="D38" s="95">
        <v>0</v>
      </c>
      <c r="E38" s="95">
        <v>45500</v>
      </c>
      <c r="F38" s="95"/>
      <c r="G38" s="48">
        <v>45500</v>
      </c>
      <c r="H38" s="48">
        <v>5500</v>
      </c>
      <c r="I38" s="19"/>
      <c r="J38" s="19"/>
      <c r="K38" s="19"/>
      <c r="L38" s="19"/>
      <c r="M38" s="20"/>
      <c r="N38" s="20"/>
      <c r="O38" s="20"/>
      <c r="P38" s="20"/>
    </row>
    <row r="39" spans="1:252" s="21" customFormat="1" ht="16.5" customHeight="1">
      <c r="A39" s="16" t="s">
        <v>58</v>
      </c>
      <c r="B39" s="27" t="s">
        <v>59</v>
      </c>
      <c r="C39" s="26"/>
      <c r="D39" s="95">
        <v>0</v>
      </c>
      <c r="E39" s="95">
        <v>5000</v>
      </c>
      <c r="F39" s="95"/>
      <c r="G39" s="48">
        <v>4997.24</v>
      </c>
      <c r="H39" s="48"/>
      <c r="I39" s="19"/>
      <c r="J39" s="19"/>
      <c r="K39" s="19"/>
      <c r="L39" s="19"/>
      <c r="M39" s="20"/>
      <c r="N39" s="20"/>
      <c r="O39" s="20"/>
      <c r="P39" s="20"/>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row>
    <row r="40" spans="1:252" s="21" customFormat="1" ht="16.5" customHeight="1">
      <c r="A40" s="16" t="s">
        <v>60</v>
      </c>
      <c r="B40" s="27" t="s">
        <v>61</v>
      </c>
      <c r="C40" s="26"/>
      <c r="D40" s="95">
        <v>0</v>
      </c>
      <c r="E40" s="95">
        <v>69930</v>
      </c>
      <c r="F40" s="95"/>
      <c r="G40" s="48">
        <v>69930</v>
      </c>
      <c r="H40" s="48">
        <v>11425.91</v>
      </c>
      <c r="I40" s="19"/>
      <c r="J40" s="19"/>
      <c r="K40" s="19"/>
      <c r="L40" s="19"/>
      <c r="M40" s="20"/>
      <c r="N40" s="20"/>
      <c r="O40" s="20"/>
      <c r="P40" s="20"/>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row>
    <row r="41" spans="1:252" ht="16.5" customHeight="1">
      <c r="A41" s="28" t="s">
        <v>62</v>
      </c>
      <c r="B41" s="27" t="s">
        <v>63</v>
      </c>
      <c r="C41" s="26"/>
      <c r="D41" s="95">
        <v>0</v>
      </c>
      <c r="E41" s="95">
        <v>9000</v>
      </c>
      <c r="F41" s="95"/>
      <c r="G41" s="48">
        <v>9000</v>
      </c>
      <c r="H41" s="48">
        <v>1540</v>
      </c>
      <c r="I41" s="19"/>
      <c r="J41" s="19"/>
      <c r="K41" s="19"/>
      <c r="L41" s="19"/>
      <c r="M41" s="20"/>
      <c r="N41" s="20"/>
      <c r="O41" s="20"/>
      <c r="P41" s="20"/>
    </row>
    <row r="42" spans="1:252" ht="16.5" customHeight="1">
      <c r="A42" s="28" t="s">
        <v>64</v>
      </c>
      <c r="B42" s="27" t="s">
        <v>65</v>
      </c>
      <c r="C42" s="26"/>
      <c r="D42" s="95">
        <v>0</v>
      </c>
      <c r="E42" s="95">
        <v>40000</v>
      </c>
      <c r="F42" s="95"/>
      <c r="G42" s="48">
        <v>40000</v>
      </c>
      <c r="H42" s="48">
        <v>9000</v>
      </c>
      <c r="I42" s="19"/>
      <c r="J42" s="19"/>
      <c r="K42" s="19"/>
      <c r="L42" s="19"/>
      <c r="M42" s="20"/>
      <c r="N42" s="20"/>
      <c r="O42" s="20"/>
      <c r="P42" s="20"/>
    </row>
    <row r="43" spans="1:252" ht="16.5" customHeight="1">
      <c r="A43" s="28" t="s">
        <v>66</v>
      </c>
      <c r="B43" s="27" t="s">
        <v>67</v>
      </c>
      <c r="C43" s="26"/>
      <c r="D43" s="95">
        <v>0</v>
      </c>
      <c r="E43" s="95"/>
      <c r="F43" s="95"/>
      <c r="G43" s="48"/>
      <c r="H43" s="48"/>
      <c r="I43" s="19"/>
      <c r="J43" s="19"/>
      <c r="K43" s="19"/>
      <c r="L43" s="19"/>
      <c r="M43" s="20"/>
      <c r="N43" s="20"/>
      <c r="O43" s="20"/>
      <c r="P43" s="20"/>
    </row>
    <row r="44" spans="1:252" ht="16.5" customHeight="1">
      <c r="A44" s="28" t="s">
        <v>68</v>
      </c>
      <c r="B44" s="27" t="s">
        <v>69</v>
      </c>
      <c r="C44" s="26"/>
      <c r="D44" s="95">
        <v>0</v>
      </c>
      <c r="E44" s="95">
        <v>44000</v>
      </c>
      <c r="F44" s="95"/>
      <c r="G44" s="48">
        <v>42883.85</v>
      </c>
      <c r="H44" s="48">
        <v>4694.34</v>
      </c>
      <c r="I44" s="19"/>
      <c r="J44" s="19"/>
      <c r="K44" s="19"/>
      <c r="L44" s="19"/>
      <c r="M44" s="20"/>
      <c r="N44" s="20"/>
      <c r="O44" s="20"/>
      <c r="P44" s="20"/>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c r="HC44" s="21"/>
      <c r="HD44" s="21"/>
      <c r="HE44" s="21"/>
      <c r="HF44" s="21"/>
      <c r="HG44" s="21"/>
      <c r="HH44" s="21"/>
      <c r="HI44" s="21"/>
      <c r="HJ44" s="21"/>
      <c r="HK44" s="21"/>
      <c r="HL44" s="21"/>
      <c r="HM44" s="21"/>
      <c r="HN44" s="21"/>
      <c r="HO44" s="21"/>
      <c r="HP44" s="21"/>
      <c r="HQ44" s="21"/>
      <c r="HR44" s="21"/>
      <c r="HS44" s="21"/>
      <c r="HT44" s="21"/>
      <c r="HU44" s="21"/>
      <c r="HV44" s="21"/>
      <c r="HW44" s="21"/>
      <c r="HX44" s="21"/>
      <c r="HY44" s="21"/>
      <c r="HZ44" s="21"/>
      <c r="IA44" s="21"/>
      <c r="IB44" s="21"/>
      <c r="IC44" s="21"/>
      <c r="ID44" s="21"/>
      <c r="IE44" s="21"/>
      <c r="IF44" s="21"/>
      <c r="IG44" s="21"/>
      <c r="IH44" s="21"/>
      <c r="II44" s="21"/>
      <c r="IJ44" s="21"/>
      <c r="IK44" s="21"/>
      <c r="IL44" s="21"/>
      <c r="IM44" s="21"/>
      <c r="IN44" s="21"/>
      <c r="IO44" s="21"/>
      <c r="IP44" s="21"/>
      <c r="IQ44" s="21"/>
      <c r="IR44" s="21"/>
    </row>
    <row r="45" spans="1:252" ht="16.5" customHeight="1">
      <c r="A45" s="28" t="s">
        <v>70</v>
      </c>
      <c r="B45" s="22" t="s">
        <v>71</v>
      </c>
      <c r="C45" s="30">
        <f t="shared" ref="C45:H45" si="19">+C46+C79</f>
        <v>0</v>
      </c>
      <c r="D45" s="96">
        <f t="shared" si="19"/>
        <v>349241550</v>
      </c>
      <c r="E45" s="96">
        <f t="shared" si="19"/>
        <v>324194000</v>
      </c>
      <c r="F45" s="96">
        <f t="shared" si="19"/>
        <v>0</v>
      </c>
      <c r="G45" s="96">
        <f t="shared" si="19"/>
        <v>324147965.38</v>
      </c>
      <c r="H45" s="96">
        <f t="shared" si="19"/>
        <v>26464684.889999997</v>
      </c>
      <c r="I45" s="19"/>
      <c r="J45" s="19"/>
      <c r="K45" s="19"/>
      <c r="L45" s="19"/>
      <c r="M45" s="20"/>
      <c r="N45" s="20"/>
      <c r="O45" s="20"/>
      <c r="P45" s="20"/>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c r="EO45" s="31"/>
      <c r="EP45" s="31"/>
      <c r="EQ45" s="31"/>
      <c r="ER45" s="31"/>
      <c r="ES45" s="31"/>
      <c r="ET45" s="31"/>
      <c r="EU45" s="31"/>
      <c r="EV45" s="31"/>
      <c r="EW45" s="31"/>
      <c r="EX45" s="31"/>
      <c r="EY45" s="31"/>
      <c r="EZ45" s="31"/>
      <c r="FA45" s="31"/>
      <c r="FB45" s="31"/>
      <c r="FC45" s="31"/>
      <c r="FD45" s="31"/>
      <c r="FE45" s="31"/>
      <c r="FF45" s="31"/>
      <c r="FG45" s="31"/>
      <c r="FH45" s="31"/>
      <c r="FI45" s="31"/>
      <c r="FJ45" s="31"/>
      <c r="FK45" s="31"/>
      <c r="FL45" s="31"/>
      <c r="FM45" s="31"/>
      <c r="FN45" s="31"/>
      <c r="FO45" s="31"/>
      <c r="FP45" s="31"/>
      <c r="FQ45" s="31"/>
      <c r="FR45" s="31"/>
      <c r="FS45" s="31"/>
      <c r="FT45" s="31"/>
      <c r="FU45" s="31"/>
      <c r="FV45" s="31"/>
      <c r="FW45" s="31"/>
      <c r="FX45" s="31"/>
      <c r="FY45" s="31"/>
      <c r="FZ45" s="31"/>
      <c r="GA45" s="31"/>
      <c r="GB45" s="31"/>
      <c r="GC45" s="31"/>
      <c r="GD45" s="31"/>
      <c r="GE45" s="31"/>
      <c r="GF45" s="31"/>
      <c r="GG45" s="31"/>
      <c r="GH45" s="31"/>
      <c r="GI45" s="31"/>
      <c r="GJ45" s="31"/>
      <c r="GK45" s="31"/>
      <c r="GL45" s="31"/>
      <c r="GM45" s="31"/>
      <c r="GN45" s="31"/>
      <c r="GO45" s="31"/>
      <c r="GP45" s="31"/>
      <c r="GQ45" s="31"/>
      <c r="GR45" s="31"/>
      <c r="GS45" s="31"/>
      <c r="GT45" s="31"/>
      <c r="GU45" s="31"/>
      <c r="GV45" s="31"/>
      <c r="GW45" s="31"/>
      <c r="GX45" s="31"/>
      <c r="GY45" s="31"/>
      <c r="GZ45" s="31"/>
      <c r="HA45" s="31"/>
      <c r="HB45" s="31"/>
      <c r="HC45" s="31"/>
      <c r="HD45" s="31"/>
      <c r="HE45" s="31"/>
      <c r="HF45" s="31"/>
      <c r="HG45" s="31"/>
      <c r="HH45" s="31"/>
      <c r="HI45" s="31"/>
      <c r="HJ45" s="31"/>
      <c r="HK45" s="31"/>
      <c r="HL45" s="31"/>
      <c r="HM45" s="31"/>
      <c r="HN45" s="31"/>
      <c r="HO45" s="31"/>
      <c r="HP45" s="31"/>
      <c r="HQ45" s="31"/>
      <c r="HR45" s="31"/>
      <c r="HS45" s="31"/>
      <c r="HT45" s="31"/>
      <c r="HU45" s="31"/>
      <c r="HV45" s="31"/>
      <c r="HW45" s="31"/>
      <c r="HX45" s="31"/>
      <c r="HY45" s="31"/>
      <c r="HZ45" s="31"/>
      <c r="IA45" s="31"/>
      <c r="IB45" s="31"/>
      <c r="IC45" s="31"/>
      <c r="ID45" s="31"/>
      <c r="IE45" s="31"/>
      <c r="IF45" s="31"/>
      <c r="IG45" s="31"/>
      <c r="IH45" s="31"/>
      <c r="II45" s="31"/>
      <c r="IJ45" s="31"/>
      <c r="IK45" s="31"/>
      <c r="IL45" s="31"/>
      <c r="IM45" s="31"/>
      <c r="IN45" s="31"/>
      <c r="IO45" s="31"/>
      <c r="IP45" s="31"/>
      <c r="IQ45" s="31"/>
      <c r="IR45" s="31"/>
    </row>
    <row r="46" spans="1:252" ht="16.5" customHeight="1">
      <c r="A46" s="28" t="s">
        <v>72</v>
      </c>
      <c r="B46" s="32" t="s">
        <v>73</v>
      </c>
      <c r="C46" s="33"/>
      <c r="D46" s="95">
        <v>0</v>
      </c>
      <c r="E46" s="95">
        <v>9000</v>
      </c>
      <c r="F46" s="95"/>
      <c r="G46" s="48">
        <v>8810.32</v>
      </c>
      <c r="H46" s="48">
        <v>3284.08</v>
      </c>
      <c r="I46" s="19"/>
      <c r="J46" s="19"/>
      <c r="K46" s="19"/>
      <c r="L46" s="19"/>
      <c r="M46" s="20"/>
      <c r="N46" s="20"/>
      <c r="O46" s="20"/>
      <c r="P46" s="20"/>
    </row>
    <row r="47" spans="1:252" ht="16.5" customHeight="1">
      <c r="A47" s="28" t="s">
        <v>74</v>
      </c>
      <c r="B47" s="27" t="s">
        <v>75</v>
      </c>
      <c r="C47" s="26"/>
      <c r="D47" s="95">
        <v>0</v>
      </c>
      <c r="E47" s="95">
        <v>187730</v>
      </c>
      <c r="F47" s="95"/>
      <c r="G47" s="48">
        <v>186887.78</v>
      </c>
      <c r="H47" s="48">
        <v>34983.75</v>
      </c>
      <c r="I47" s="19"/>
      <c r="J47" s="19"/>
      <c r="K47" s="19"/>
      <c r="L47" s="19"/>
      <c r="M47" s="20"/>
      <c r="N47" s="20"/>
      <c r="O47" s="20"/>
      <c r="P47" s="20"/>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21"/>
      <c r="FR47" s="21"/>
      <c r="FS47" s="21"/>
      <c r="FT47" s="21"/>
      <c r="FU47" s="21"/>
      <c r="FV47" s="21"/>
      <c r="FW47" s="21"/>
      <c r="FX47" s="21"/>
      <c r="FY47" s="21"/>
      <c r="FZ47" s="21"/>
      <c r="GA47" s="21"/>
      <c r="GB47" s="21"/>
      <c r="GC47" s="21"/>
      <c r="GD47" s="21"/>
      <c r="GE47" s="21"/>
      <c r="GF47" s="21"/>
      <c r="GG47" s="21"/>
      <c r="GH47" s="21"/>
      <c r="GI47" s="21"/>
      <c r="GJ47" s="21"/>
      <c r="GK47" s="21"/>
      <c r="GL47" s="21"/>
      <c r="GM47" s="21"/>
      <c r="GN47" s="21"/>
      <c r="GO47" s="21"/>
      <c r="GP47" s="21"/>
      <c r="GQ47" s="21"/>
      <c r="GR47" s="21"/>
      <c r="GS47" s="21"/>
      <c r="GT47" s="21"/>
      <c r="GU47" s="21"/>
      <c r="GV47" s="21"/>
      <c r="GW47" s="21"/>
      <c r="GX47" s="21"/>
      <c r="GY47" s="21"/>
      <c r="GZ47" s="21"/>
      <c r="HA47" s="21"/>
      <c r="HB47" s="21"/>
      <c r="HC47" s="21"/>
      <c r="HD47" s="21"/>
      <c r="HE47" s="21"/>
      <c r="HF47" s="21"/>
      <c r="HG47" s="21"/>
      <c r="HH47" s="21"/>
      <c r="HI47" s="21"/>
      <c r="HJ47" s="21"/>
      <c r="HK47" s="21"/>
      <c r="HL47" s="21"/>
      <c r="HM47" s="21"/>
      <c r="HN47" s="21"/>
      <c r="HO47" s="21"/>
      <c r="HP47" s="21"/>
      <c r="HQ47" s="21"/>
      <c r="HR47" s="21"/>
      <c r="HS47" s="21"/>
      <c r="HT47" s="21"/>
      <c r="HU47" s="21"/>
      <c r="HV47" s="21"/>
      <c r="HW47" s="21"/>
      <c r="HX47" s="21"/>
      <c r="HY47" s="21"/>
      <c r="HZ47" s="21"/>
      <c r="IA47" s="21"/>
      <c r="IB47" s="21"/>
      <c r="IC47" s="21"/>
      <c r="ID47" s="21"/>
      <c r="IE47" s="21"/>
      <c r="IF47" s="21"/>
      <c r="IG47" s="21"/>
      <c r="IH47" s="21"/>
      <c r="II47" s="21"/>
      <c r="IJ47" s="21"/>
      <c r="IK47" s="21"/>
      <c r="IL47" s="21"/>
      <c r="IM47" s="21"/>
      <c r="IN47" s="21"/>
      <c r="IO47" s="21"/>
      <c r="IP47" s="21"/>
      <c r="IQ47" s="21"/>
      <c r="IR47" s="21"/>
    </row>
    <row r="48" spans="1:252" s="21" customFormat="1" ht="16.5" customHeight="1">
      <c r="A48" s="16" t="s">
        <v>76</v>
      </c>
      <c r="B48" s="27" t="s">
        <v>77</v>
      </c>
      <c r="C48" s="26"/>
      <c r="D48" s="95">
        <v>0</v>
      </c>
      <c r="E48" s="95">
        <v>25770</v>
      </c>
      <c r="F48" s="95"/>
      <c r="G48" s="48">
        <v>25768.52</v>
      </c>
      <c r="H48" s="48"/>
      <c r="I48" s="19"/>
      <c r="J48" s="19"/>
      <c r="K48" s="19"/>
      <c r="L48" s="19"/>
      <c r="M48" s="20"/>
      <c r="N48" s="20"/>
      <c r="O48" s="20"/>
      <c r="P48" s="20"/>
    </row>
    <row r="49" spans="1:252" s="31" customFormat="1" ht="16.5" customHeight="1">
      <c r="A49" s="34"/>
      <c r="B49" s="27" t="s">
        <v>78</v>
      </c>
      <c r="C49" s="26"/>
      <c r="D49" s="95">
        <v>0</v>
      </c>
      <c r="E49" s="95">
        <v>55000</v>
      </c>
      <c r="F49" s="95"/>
      <c r="G49" s="48">
        <v>54220.09</v>
      </c>
      <c r="H49" s="48">
        <v>10447.41</v>
      </c>
      <c r="I49" s="19"/>
      <c r="J49" s="19"/>
      <c r="K49" s="19"/>
      <c r="L49" s="19"/>
      <c r="M49" s="20"/>
      <c r="N49" s="20"/>
      <c r="O49" s="20"/>
      <c r="P49" s="20"/>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c r="EO49" s="21"/>
      <c r="EP49" s="21"/>
      <c r="EQ49" s="21"/>
      <c r="ER49" s="21"/>
      <c r="ES49" s="21"/>
      <c r="ET49" s="21"/>
      <c r="EU49" s="21"/>
      <c r="EV49" s="21"/>
      <c r="EW49" s="21"/>
      <c r="EX49" s="21"/>
      <c r="EY49" s="21"/>
      <c r="EZ49" s="21"/>
      <c r="FA49" s="21"/>
      <c r="FB49" s="21"/>
      <c r="FC49" s="21"/>
      <c r="FD49" s="21"/>
      <c r="FE49" s="21"/>
      <c r="FF49" s="21"/>
      <c r="FG49" s="21"/>
      <c r="FH49" s="21"/>
      <c r="FI49" s="21"/>
      <c r="FJ49" s="21"/>
      <c r="FK49" s="21"/>
      <c r="FL49" s="21"/>
      <c r="FM49" s="21"/>
      <c r="FN49" s="21"/>
      <c r="FO49" s="21"/>
      <c r="FP49" s="21"/>
      <c r="FQ49" s="21"/>
      <c r="FR49" s="21"/>
      <c r="FS49" s="21"/>
      <c r="FT49" s="21"/>
      <c r="FU49" s="21"/>
      <c r="FV49" s="21"/>
      <c r="FW49" s="21"/>
      <c r="FX49" s="21"/>
      <c r="FY49" s="21"/>
      <c r="FZ49" s="21"/>
      <c r="GA49" s="21"/>
      <c r="GB49" s="21"/>
      <c r="GC49" s="21"/>
      <c r="GD49" s="21"/>
      <c r="GE49" s="21"/>
      <c r="GF49" s="21"/>
      <c r="GG49" s="21"/>
      <c r="GH49" s="21"/>
      <c r="GI49" s="21"/>
      <c r="GJ49" s="21"/>
      <c r="GK49" s="21"/>
      <c r="GL49" s="21"/>
      <c r="GM49" s="21"/>
      <c r="GN49" s="21"/>
      <c r="GO49" s="21"/>
      <c r="GP49" s="21"/>
      <c r="GQ49" s="21"/>
      <c r="GR49" s="21"/>
      <c r="GS49" s="21"/>
      <c r="GT49" s="21"/>
      <c r="GU49" s="21"/>
      <c r="GV49" s="21"/>
      <c r="GW49" s="21"/>
      <c r="GX49" s="21"/>
      <c r="GY49" s="21"/>
      <c r="GZ49" s="21"/>
      <c r="HA49" s="21"/>
      <c r="HB49" s="21"/>
      <c r="HC49" s="21"/>
      <c r="HD49" s="21"/>
      <c r="HE49" s="21"/>
      <c r="HF49" s="21"/>
      <c r="HG49" s="21"/>
      <c r="HH49" s="21"/>
      <c r="HI49" s="21"/>
      <c r="HJ49" s="21"/>
      <c r="HK49" s="21"/>
      <c r="HL49" s="21"/>
      <c r="HM49" s="21"/>
      <c r="HN49" s="21"/>
      <c r="HO49" s="21"/>
      <c r="HP49" s="21"/>
      <c r="HQ49" s="21"/>
      <c r="HR49" s="21"/>
      <c r="HS49" s="21"/>
      <c r="HT49" s="21"/>
      <c r="HU49" s="21"/>
      <c r="HV49" s="21"/>
      <c r="HW49" s="21"/>
      <c r="HX49" s="21"/>
      <c r="HY49" s="21"/>
      <c r="HZ49" s="21"/>
      <c r="IA49" s="21"/>
      <c r="IB49" s="21"/>
      <c r="IC49" s="21"/>
      <c r="ID49" s="21"/>
      <c r="IE49" s="21"/>
      <c r="IF49" s="21"/>
      <c r="IG49" s="21"/>
      <c r="IH49" s="21"/>
      <c r="II49" s="21"/>
      <c r="IJ49" s="21"/>
      <c r="IK49" s="21"/>
      <c r="IL49" s="21"/>
      <c r="IM49" s="21"/>
      <c r="IN49" s="21"/>
      <c r="IO49" s="21"/>
      <c r="IP49" s="21"/>
      <c r="IQ49" s="21"/>
      <c r="IR49" s="21"/>
    </row>
    <row r="50" spans="1:252" ht="16.5" customHeight="1">
      <c r="A50" s="28" t="s">
        <v>79</v>
      </c>
      <c r="B50" s="27" t="s">
        <v>80</v>
      </c>
      <c r="C50" s="26"/>
      <c r="D50" s="95">
        <v>0</v>
      </c>
      <c r="E50" s="95">
        <v>66000</v>
      </c>
      <c r="F50" s="95"/>
      <c r="G50" s="48">
        <v>65999.34</v>
      </c>
      <c r="H50" s="48">
        <v>65999.34</v>
      </c>
      <c r="I50" s="19"/>
      <c r="J50" s="19"/>
      <c r="K50" s="19"/>
      <c r="L50" s="19"/>
      <c r="M50" s="20"/>
      <c r="N50" s="20"/>
      <c r="O50" s="20"/>
      <c r="P50" s="20"/>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21"/>
      <c r="FT50" s="21"/>
      <c r="FU50" s="21"/>
      <c r="FV50" s="21"/>
      <c r="FW50" s="21"/>
      <c r="FX50" s="21"/>
      <c r="FY50" s="21"/>
      <c r="FZ50" s="21"/>
      <c r="GA50" s="21"/>
      <c r="GB50" s="21"/>
      <c r="GC50" s="21"/>
      <c r="GD50" s="21"/>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c r="HC50" s="21"/>
      <c r="HD50" s="21"/>
      <c r="HE50" s="21"/>
      <c r="HF50" s="21"/>
      <c r="HG50" s="21"/>
      <c r="HH50" s="21"/>
      <c r="HI50" s="21"/>
      <c r="HJ50" s="21"/>
      <c r="HK50" s="21"/>
      <c r="HL50" s="21"/>
      <c r="HM50" s="21"/>
      <c r="HN50" s="21"/>
      <c r="HO50" s="21"/>
      <c r="HP50" s="21"/>
      <c r="HQ50" s="21"/>
      <c r="HR50" s="21"/>
      <c r="HS50" s="21"/>
      <c r="HT50" s="21"/>
      <c r="HU50" s="21"/>
      <c r="HV50" s="21"/>
      <c r="HW50" s="21"/>
      <c r="HX50" s="21"/>
      <c r="HY50" s="21"/>
      <c r="HZ50" s="21"/>
      <c r="IA50" s="21"/>
      <c r="IB50" s="21"/>
      <c r="IC50" s="21"/>
      <c r="ID50" s="21"/>
      <c r="IE50" s="21"/>
      <c r="IF50" s="21"/>
      <c r="IG50" s="21"/>
      <c r="IH50" s="21"/>
      <c r="II50" s="21"/>
      <c r="IJ50" s="21"/>
      <c r="IK50" s="21"/>
      <c r="IL50" s="21"/>
      <c r="IM50" s="21"/>
      <c r="IN50" s="21"/>
      <c r="IO50" s="21"/>
      <c r="IP50" s="21"/>
      <c r="IQ50" s="21"/>
      <c r="IR50" s="21"/>
    </row>
    <row r="51" spans="1:252" s="21" customFormat="1" ht="16.5" customHeight="1">
      <c r="A51" s="16" t="s">
        <v>81</v>
      </c>
      <c r="B51" s="22" t="s">
        <v>82</v>
      </c>
      <c r="C51" s="35">
        <f t="shared" ref="C51:H51" si="20">+C52</f>
        <v>0</v>
      </c>
      <c r="D51" s="97">
        <f t="shared" si="20"/>
        <v>0</v>
      </c>
      <c r="E51" s="97">
        <f t="shared" si="20"/>
        <v>62200</v>
      </c>
      <c r="F51" s="97">
        <f t="shared" si="20"/>
        <v>0</v>
      </c>
      <c r="G51" s="97">
        <f t="shared" si="20"/>
        <v>62185.61</v>
      </c>
      <c r="H51" s="97">
        <f t="shared" si="20"/>
        <v>4033.72</v>
      </c>
      <c r="I51" s="19"/>
      <c r="J51" s="19"/>
      <c r="K51" s="19"/>
      <c r="L51" s="19"/>
      <c r="M51" s="20"/>
      <c r="N51" s="20"/>
      <c r="O51" s="20"/>
      <c r="P51" s="20"/>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row>
    <row r="52" spans="1:252" s="21" customFormat="1" ht="16.5" customHeight="1">
      <c r="A52" s="16"/>
      <c r="B52" s="27" t="s">
        <v>83</v>
      </c>
      <c r="C52" s="26"/>
      <c r="D52" s="95">
        <v>0</v>
      </c>
      <c r="E52" s="95">
        <v>62200</v>
      </c>
      <c r="F52" s="95"/>
      <c r="G52" s="48">
        <v>62185.61</v>
      </c>
      <c r="H52" s="48">
        <v>4033.72</v>
      </c>
      <c r="I52" s="19"/>
      <c r="J52" s="19"/>
      <c r="K52" s="19"/>
      <c r="L52" s="19"/>
      <c r="M52" s="20"/>
      <c r="N52" s="20"/>
      <c r="O52" s="20"/>
      <c r="P52" s="20"/>
    </row>
    <row r="53" spans="1:252" s="21" customFormat="1" ht="16.5" customHeight="1">
      <c r="A53" s="16"/>
      <c r="B53" s="22" t="s">
        <v>84</v>
      </c>
      <c r="C53" s="23">
        <f t="shared" ref="C53:H53" si="21">+C54+C55</f>
        <v>0</v>
      </c>
      <c r="D53" s="94">
        <f t="shared" si="21"/>
        <v>0</v>
      </c>
      <c r="E53" s="94">
        <f t="shared" si="21"/>
        <v>2070</v>
      </c>
      <c r="F53" s="94">
        <f t="shared" si="21"/>
        <v>0</v>
      </c>
      <c r="G53" s="94">
        <f t="shared" si="21"/>
        <v>2055.54</v>
      </c>
      <c r="H53" s="94">
        <f t="shared" si="21"/>
        <v>0</v>
      </c>
      <c r="I53" s="19"/>
      <c r="J53" s="19"/>
      <c r="K53" s="19"/>
      <c r="L53" s="19"/>
      <c r="M53" s="20"/>
      <c r="N53" s="20"/>
      <c r="O53" s="20"/>
      <c r="P53" s="20"/>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row>
    <row r="54" spans="1:252" s="21" customFormat="1" ht="16.5" customHeight="1">
      <c r="A54" s="16" t="s">
        <v>85</v>
      </c>
      <c r="B54" s="27" t="s">
        <v>86</v>
      </c>
      <c r="C54" s="26"/>
      <c r="D54" s="95">
        <v>0</v>
      </c>
      <c r="E54" s="95">
        <v>2070</v>
      </c>
      <c r="F54" s="95"/>
      <c r="G54" s="48">
        <v>2055.54</v>
      </c>
      <c r="H54" s="48"/>
      <c r="I54" s="19"/>
      <c r="J54" s="19"/>
      <c r="K54" s="19"/>
      <c r="L54" s="19"/>
      <c r="M54" s="20"/>
      <c r="N54" s="20"/>
      <c r="O54" s="20"/>
      <c r="P54" s="20"/>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row>
    <row r="55" spans="1:252" ht="16.5" customHeight="1">
      <c r="A55" s="28" t="s">
        <v>87</v>
      </c>
      <c r="B55" s="27" t="s">
        <v>88</v>
      </c>
      <c r="C55" s="26"/>
      <c r="D55" s="95">
        <v>0</v>
      </c>
      <c r="E55" s="95"/>
      <c r="F55" s="95"/>
      <c r="G55" s="48"/>
      <c r="H55" s="48"/>
      <c r="I55" s="19"/>
      <c r="J55" s="19"/>
      <c r="K55" s="19"/>
      <c r="L55" s="19"/>
      <c r="M55" s="20"/>
      <c r="N55" s="20"/>
      <c r="O55" s="20"/>
      <c r="P55" s="20"/>
    </row>
    <row r="56" spans="1:252" s="21" customFormat="1" ht="16.5" customHeight="1">
      <c r="A56" s="16" t="s">
        <v>89</v>
      </c>
      <c r="B56" s="27" t="s">
        <v>90</v>
      </c>
      <c r="C56" s="26"/>
      <c r="D56" s="95">
        <v>0</v>
      </c>
      <c r="E56" s="95">
        <v>1610</v>
      </c>
      <c r="F56" s="95"/>
      <c r="G56" s="48">
        <v>1610</v>
      </c>
      <c r="H56" s="48">
        <v>999.29</v>
      </c>
      <c r="I56" s="19"/>
      <c r="J56" s="19"/>
      <c r="K56" s="19"/>
      <c r="L56" s="19"/>
      <c r="M56" s="20"/>
      <c r="N56" s="20"/>
      <c r="O56" s="20"/>
      <c r="P56" s="20"/>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row>
    <row r="57" spans="1:252" ht="16.5" customHeight="1">
      <c r="A57" s="28" t="s">
        <v>91</v>
      </c>
      <c r="B57" s="25" t="s">
        <v>92</v>
      </c>
      <c r="C57" s="26"/>
      <c r="D57" s="95">
        <v>0</v>
      </c>
      <c r="E57" s="95"/>
      <c r="F57" s="95"/>
      <c r="G57" s="48"/>
      <c r="H57" s="48"/>
      <c r="I57" s="19"/>
      <c r="J57" s="19"/>
      <c r="K57" s="19"/>
      <c r="L57" s="19"/>
      <c r="M57" s="20"/>
      <c r="N57" s="20"/>
      <c r="O57" s="20"/>
      <c r="P57" s="20"/>
    </row>
    <row r="58" spans="1:252" ht="16.5" customHeight="1">
      <c r="A58" s="28" t="s">
        <v>93</v>
      </c>
      <c r="B58" s="27" t="s">
        <v>94</v>
      </c>
      <c r="C58" s="26"/>
      <c r="D58" s="95">
        <v>0</v>
      </c>
      <c r="E58" s="95"/>
      <c r="F58" s="95"/>
      <c r="G58" s="48"/>
      <c r="H58" s="48"/>
      <c r="I58" s="19"/>
      <c r="J58" s="19"/>
      <c r="K58" s="19"/>
      <c r="L58" s="19"/>
      <c r="M58" s="20"/>
      <c r="N58" s="20"/>
      <c r="O58" s="20"/>
      <c r="P58" s="20"/>
    </row>
    <row r="59" spans="1:252" ht="16.5" customHeight="1">
      <c r="A59" s="28" t="s">
        <v>95</v>
      </c>
      <c r="B59" s="27" t="s">
        <v>96</v>
      </c>
      <c r="C59" s="26"/>
      <c r="D59" s="95">
        <v>0</v>
      </c>
      <c r="E59" s="95">
        <v>4500</v>
      </c>
      <c r="F59" s="95"/>
      <c r="G59" s="48">
        <v>4500</v>
      </c>
      <c r="H59" s="48">
        <v>333</v>
      </c>
      <c r="I59" s="19"/>
      <c r="J59" s="19"/>
      <c r="K59" s="19"/>
      <c r="L59" s="19"/>
      <c r="M59" s="20"/>
      <c r="N59" s="20"/>
      <c r="O59" s="20"/>
      <c r="P59" s="20"/>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21"/>
      <c r="FD59" s="21"/>
      <c r="FE59" s="21"/>
      <c r="FF59" s="21"/>
      <c r="FG59" s="21"/>
      <c r="FH59" s="21"/>
      <c r="FI59" s="21"/>
      <c r="FJ59" s="21"/>
      <c r="FK59" s="21"/>
      <c r="FL59" s="21"/>
      <c r="FM59" s="21"/>
      <c r="FN59" s="21"/>
      <c r="FO59" s="21"/>
      <c r="FP59" s="21"/>
      <c r="FQ59" s="21"/>
      <c r="FR59" s="21"/>
      <c r="FS59" s="21"/>
      <c r="FT59" s="21"/>
      <c r="FU59" s="21"/>
      <c r="FV59" s="21"/>
      <c r="FW59" s="21"/>
      <c r="FX59" s="21"/>
      <c r="FY59" s="21"/>
      <c r="FZ59" s="21"/>
      <c r="GA59" s="21"/>
      <c r="GB59" s="21"/>
      <c r="GC59" s="21"/>
      <c r="GD59" s="21"/>
      <c r="GE59" s="21"/>
      <c r="GF59" s="21"/>
      <c r="GG59" s="21"/>
      <c r="GH59" s="21"/>
      <c r="GI59" s="21"/>
      <c r="GJ59" s="21"/>
      <c r="GK59" s="21"/>
      <c r="GL59" s="21"/>
      <c r="GM59" s="21"/>
      <c r="GN59" s="21"/>
      <c r="GO59" s="21"/>
      <c r="GP59" s="21"/>
      <c r="GQ59" s="21"/>
      <c r="GR59" s="21"/>
      <c r="GS59" s="21"/>
      <c r="GT59" s="21"/>
      <c r="GU59" s="21"/>
      <c r="GV59" s="21"/>
      <c r="GW59" s="21"/>
      <c r="GX59" s="21"/>
      <c r="GY59" s="21"/>
      <c r="GZ59" s="21"/>
      <c r="HA59" s="21"/>
      <c r="HB59" s="21"/>
      <c r="HC59" s="21"/>
      <c r="HD59" s="21"/>
      <c r="HE59" s="21"/>
      <c r="HF59" s="21"/>
      <c r="HG59" s="21"/>
      <c r="HH59" s="21"/>
      <c r="HI59" s="21"/>
      <c r="HJ59" s="21"/>
      <c r="HK59" s="21"/>
      <c r="HL59" s="21"/>
      <c r="HM59" s="21"/>
      <c r="HN59" s="21"/>
      <c r="HO59" s="21"/>
      <c r="HP59" s="21"/>
      <c r="HQ59" s="21"/>
      <c r="HR59" s="21"/>
      <c r="HS59" s="21"/>
      <c r="HT59" s="21"/>
      <c r="HU59" s="21"/>
      <c r="HV59" s="21"/>
      <c r="HW59" s="21"/>
      <c r="HX59" s="21"/>
      <c r="HY59" s="21"/>
      <c r="HZ59" s="21"/>
      <c r="IA59" s="21"/>
      <c r="IB59" s="21"/>
      <c r="IC59" s="21"/>
      <c r="ID59" s="21"/>
      <c r="IE59" s="21"/>
      <c r="IF59" s="21"/>
      <c r="IG59" s="21"/>
      <c r="IH59" s="21"/>
      <c r="II59" s="21"/>
      <c r="IJ59" s="21"/>
      <c r="IK59" s="21"/>
      <c r="IL59" s="21"/>
      <c r="IM59" s="21"/>
      <c r="IN59" s="21"/>
      <c r="IO59" s="21"/>
      <c r="IP59" s="21"/>
      <c r="IQ59" s="21"/>
      <c r="IR59" s="21"/>
    </row>
    <row r="60" spans="1:252" ht="16.5" customHeight="1">
      <c r="A60" s="28" t="s">
        <v>97</v>
      </c>
      <c r="B60" s="22" t="s">
        <v>98</v>
      </c>
      <c r="C60" s="35">
        <f t="shared" ref="C60:H60" si="22">+C61+C62</f>
        <v>0</v>
      </c>
      <c r="D60" s="97">
        <f t="shared" si="22"/>
        <v>0</v>
      </c>
      <c r="E60" s="97">
        <f t="shared" si="22"/>
        <v>31940</v>
      </c>
      <c r="F60" s="97">
        <f t="shared" si="22"/>
        <v>0</v>
      </c>
      <c r="G60" s="97">
        <f t="shared" si="22"/>
        <v>31664</v>
      </c>
      <c r="H60" s="97">
        <f t="shared" si="22"/>
        <v>4632</v>
      </c>
      <c r="I60" s="19"/>
      <c r="J60" s="19"/>
      <c r="K60" s="19"/>
      <c r="L60" s="19"/>
      <c r="M60" s="20"/>
      <c r="N60" s="20"/>
      <c r="O60" s="20"/>
      <c r="P60" s="20"/>
    </row>
    <row r="61" spans="1:252" ht="16.5" customHeight="1">
      <c r="A61" s="28" t="s">
        <v>99</v>
      </c>
      <c r="B61" s="27" t="s">
        <v>100</v>
      </c>
      <c r="C61" s="26"/>
      <c r="D61" s="95">
        <v>0</v>
      </c>
      <c r="E61" s="95">
        <v>22500</v>
      </c>
      <c r="F61" s="95"/>
      <c r="G61" s="48">
        <v>22500</v>
      </c>
      <c r="H61" s="48">
        <v>1500</v>
      </c>
      <c r="I61" s="19"/>
      <c r="J61" s="19"/>
      <c r="K61" s="19"/>
      <c r="L61" s="19"/>
      <c r="M61" s="20"/>
      <c r="N61" s="20"/>
      <c r="O61" s="20"/>
      <c r="P61" s="20"/>
    </row>
    <row r="62" spans="1:252" ht="16.5" customHeight="1">
      <c r="A62" s="28" t="s">
        <v>101</v>
      </c>
      <c r="B62" s="27" t="s">
        <v>102</v>
      </c>
      <c r="C62" s="26"/>
      <c r="D62" s="95">
        <v>0</v>
      </c>
      <c r="E62" s="95">
        <v>9440</v>
      </c>
      <c r="F62" s="95"/>
      <c r="G62" s="98">
        <v>9164</v>
      </c>
      <c r="H62" s="98">
        <v>3132</v>
      </c>
      <c r="I62" s="19"/>
      <c r="J62" s="19"/>
      <c r="K62" s="19"/>
      <c r="L62" s="19"/>
      <c r="M62" s="20"/>
      <c r="N62" s="20"/>
      <c r="O62" s="20"/>
      <c r="P62" s="20"/>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21"/>
      <c r="EY62" s="21"/>
      <c r="EZ62" s="21"/>
      <c r="FA62" s="21"/>
      <c r="FB62" s="21"/>
      <c r="FC62" s="21"/>
      <c r="FD62" s="21"/>
      <c r="FE62" s="21"/>
      <c r="FF62" s="21"/>
      <c r="FG62" s="21"/>
      <c r="FH62" s="21"/>
      <c r="FI62" s="21"/>
      <c r="FJ62" s="21"/>
      <c r="FK62" s="21"/>
      <c r="FL62" s="21"/>
      <c r="FM62" s="21"/>
      <c r="FN62" s="21"/>
      <c r="FO62" s="21"/>
      <c r="FP62" s="21"/>
      <c r="FQ62" s="21"/>
      <c r="FR62" s="21"/>
      <c r="FS62" s="21"/>
      <c r="FT62" s="21"/>
      <c r="FU62" s="21"/>
      <c r="FV62" s="21"/>
      <c r="FW62" s="21"/>
      <c r="FX62" s="21"/>
      <c r="FY62" s="21"/>
      <c r="FZ62" s="21"/>
      <c r="GA62" s="21"/>
      <c r="GB62" s="21"/>
      <c r="GC62" s="21"/>
      <c r="GD62" s="21"/>
      <c r="GE62" s="21"/>
      <c r="GF62" s="21"/>
      <c r="GG62" s="21"/>
      <c r="GH62" s="21"/>
      <c r="GI62" s="21"/>
      <c r="GJ62" s="21"/>
      <c r="GK62" s="21"/>
      <c r="GL62" s="21"/>
      <c r="GM62" s="21"/>
      <c r="GN62" s="21"/>
      <c r="GO62" s="21"/>
      <c r="GP62" s="21"/>
      <c r="GQ62" s="21"/>
      <c r="GR62" s="21"/>
      <c r="GS62" s="21"/>
      <c r="GT62" s="21"/>
      <c r="GU62" s="21"/>
      <c r="GV62" s="21"/>
      <c r="GW62" s="21"/>
      <c r="GX62" s="21"/>
      <c r="GY62" s="21"/>
      <c r="GZ62" s="21"/>
      <c r="HA62" s="21"/>
      <c r="HB62" s="21"/>
      <c r="HC62" s="21"/>
      <c r="HD62" s="21"/>
      <c r="HE62" s="21"/>
      <c r="HF62" s="21"/>
      <c r="HG62" s="21"/>
      <c r="HH62" s="21"/>
      <c r="HI62" s="21"/>
      <c r="HJ62" s="21"/>
      <c r="HK62" s="21"/>
      <c r="HL62" s="21"/>
      <c r="HM62" s="21"/>
      <c r="HN62" s="21"/>
      <c r="HO62" s="21"/>
      <c r="HP62" s="21"/>
      <c r="HQ62" s="21"/>
      <c r="HR62" s="21"/>
      <c r="HS62" s="21"/>
      <c r="HT62" s="21"/>
      <c r="HU62" s="21"/>
      <c r="HV62" s="21"/>
      <c r="HW62" s="21"/>
      <c r="HX62" s="21"/>
      <c r="HY62" s="21"/>
      <c r="HZ62" s="21"/>
      <c r="IA62" s="21"/>
      <c r="IB62" s="21"/>
      <c r="IC62" s="21"/>
      <c r="ID62" s="21"/>
      <c r="IE62" s="21"/>
      <c r="IF62" s="21"/>
      <c r="IG62" s="21"/>
      <c r="IH62" s="21"/>
      <c r="II62" s="21"/>
      <c r="IJ62" s="21"/>
      <c r="IK62" s="21"/>
      <c r="IL62" s="21"/>
      <c r="IM62" s="21"/>
      <c r="IN62" s="21"/>
      <c r="IO62" s="21"/>
      <c r="IP62" s="21"/>
      <c r="IQ62" s="21"/>
      <c r="IR62" s="21"/>
    </row>
    <row r="63" spans="1:252" s="21" customFormat="1" ht="16.5" customHeight="1">
      <c r="A63" s="16" t="s">
        <v>103</v>
      </c>
      <c r="B63" s="22" t="s">
        <v>17</v>
      </c>
      <c r="C63" s="18">
        <f>+C64</f>
        <v>0</v>
      </c>
      <c r="D63" s="93">
        <f t="shared" ref="D63:H64" si="23">+D64</f>
        <v>0</v>
      </c>
      <c r="E63" s="93">
        <f t="shared" si="23"/>
        <v>0</v>
      </c>
      <c r="F63" s="93">
        <f t="shared" si="23"/>
        <v>0</v>
      </c>
      <c r="G63" s="93">
        <f t="shared" si="23"/>
        <v>0</v>
      </c>
      <c r="H63" s="93">
        <f t="shared" si="23"/>
        <v>0</v>
      </c>
      <c r="I63" s="19"/>
      <c r="J63" s="19"/>
      <c r="K63" s="19"/>
      <c r="L63" s="19"/>
      <c r="M63" s="20"/>
      <c r="N63" s="20"/>
      <c r="O63" s="20"/>
      <c r="P63" s="20"/>
    </row>
    <row r="64" spans="1:252" ht="16.5" customHeight="1">
      <c r="A64" s="28" t="s">
        <v>104</v>
      </c>
      <c r="B64" s="22" t="s">
        <v>105</v>
      </c>
      <c r="C64" s="18">
        <f>+C65</f>
        <v>0</v>
      </c>
      <c r="D64" s="93">
        <f t="shared" si="23"/>
        <v>0</v>
      </c>
      <c r="E64" s="93">
        <f t="shared" si="23"/>
        <v>0</v>
      </c>
      <c r="F64" s="93">
        <f t="shared" si="23"/>
        <v>0</v>
      </c>
      <c r="G64" s="93">
        <f t="shared" si="23"/>
        <v>0</v>
      </c>
      <c r="H64" s="93">
        <f t="shared" si="23"/>
        <v>0</v>
      </c>
      <c r="I64" s="19"/>
      <c r="J64" s="19"/>
      <c r="K64" s="19"/>
      <c r="L64" s="19"/>
      <c r="M64" s="20"/>
      <c r="N64" s="20"/>
      <c r="O64" s="20"/>
      <c r="P64" s="20"/>
    </row>
    <row r="65" spans="1:252" ht="16.5" customHeight="1">
      <c r="A65" s="28" t="s">
        <v>106</v>
      </c>
      <c r="B65" s="27" t="s">
        <v>107</v>
      </c>
      <c r="C65" s="26"/>
      <c r="D65" s="95">
        <v>0</v>
      </c>
      <c r="E65" s="95">
        <v>0</v>
      </c>
      <c r="F65" s="95">
        <v>0</v>
      </c>
      <c r="G65" s="48"/>
      <c r="H65" s="48"/>
      <c r="I65" s="19"/>
      <c r="J65" s="19"/>
      <c r="K65" s="19"/>
      <c r="L65" s="19"/>
      <c r="M65" s="20"/>
      <c r="N65" s="20"/>
      <c r="O65" s="20"/>
      <c r="P65" s="20"/>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c r="CL65" s="21"/>
      <c r="CM65" s="21"/>
      <c r="CN65" s="21"/>
      <c r="CO65" s="21"/>
      <c r="CP65" s="21"/>
      <c r="CQ65" s="21"/>
      <c r="CR65" s="21"/>
      <c r="CS65" s="21"/>
      <c r="CT65" s="21"/>
      <c r="CU65" s="21"/>
      <c r="CV65" s="21"/>
      <c r="CW65" s="21"/>
      <c r="CX65" s="21"/>
      <c r="CY65" s="21"/>
      <c r="CZ65" s="21"/>
      <c r="DA65" s="21"/>
      <c r="DB65" s="21"/>
      <c r="DC65" s="21"/>
      <c r="DD65" s="21"/>
      <c r="DE65" s="21"/>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1"/>
      <c r="EG65" s="21"/>
      <c r="EH65" s="21"/>
      <c r="EI65" s="21"/>
      <c r="EJ65" s="21"/>
      <c r="EK65" s="21"/>
      <c r="EL65" s="21"/>
      <c r="EM65" s="21"/>
      <c r="EN65" s="21"/>
      <c r="EO65" s="21"/>
      <c r="EP65" s="21"/>
      <c r="EQ65" s="21"/>
      <c r="ER65" s="21"/>
      <c r="ES65" s="21"/>
      <c r="ET65" s="21"/>
      <c r="EU65" s="21"/>
      <c r="EV65" s="21"/>
      <c r="EW65" s="21"/>
      <c r="EX65" s="21"/>
      <c r="EY65" s="21"/>
      <c r="EZ65" s="21"/>
      <c r="FA65" s="21"/>
      <c r="FB65" s="21"/>
      <c r="FC65" s="21"/>
      <c r="FD65" s="21"/>
      <c r="FE65" s="21"/>
      <c r="FF65" s="21"/>
      <c r="FG65" s="21"/>
      <c r="FH65" s="21"/>
      <c r="FI65" s="21"/>
      <c r="FJ65" s="21"/>
      <c r="FK65" s="21"/>
      <c r="FL65" s="21"/>
      <c r="FM65" s="21"/>
      <c r="FN65" s="21"/>
      <c r="FO65" s="21"/>
      <c r="FP65" s="21"/>
      <c r="FQ65" s="21"/>
      <c r="FR65" s="21"/>
      <c r="FS65" s="21"/>
      <c r="FT65" s="21"/>
      <c r="FU65" s="21"/>
      <c r="FV65" s="21"/>
      <c r="FW65" s="21"/>
      <c r="FX65" s="21"/>
      <c r="FY65" s="21"/>
      <c r="FZ65" s="21"/>
      <c r="GA65" s="21"/>
      <c r="GB65" s="21"/>
      <c r="GC65" s="21"/>
      <c r="GD65" s="21"/>
      <c r="GE65" s="21"/>
      <c r="GF65" s="21"/>
      <c r="GG65" s="21"/>
      <c r="GH65" s="21"/>
      <c r="GI65" s="21"/>
      <c r="GJ65" s="21"/>
      <c r="GK65" s="21"/>
      <c r="GL65" s="21"/>
      <c r="GM65" s="21"/>
      <c r="GN65" s="21"/>
      <c r="GO65" s="21"/>
      <c r="GP65" s="21"/>
      <c r="GQ65" s="21"/>
      <c r="GR65" s="21"/>
      <c r="GS65" s="21"/>
      <c r="GT65" s="21"/>
      <c r="GU65" s="21"/>
      <c r="GV65" s="21"/>
      <c r="GW65" s="21"/>
      <c r="GX65" s="21"/>
      <c r="GY65" s="21"/>
      <c r="GZ65" s="21"/>
      <c r="HA65" s="21"/>
      <c r="HB65" s="21"/>
      <c r="HC65" s="21"/>
      <c r="HD65" s="21"/>
      <c r="HE65" s="21"/>
      <c r="HF65" s="21"/>
      <c r="HG65" s="21"/>
      <c r="HH65" s="21"/>
      <c r="HI65" s="21"/>
      <c r="HJ65" s="21"/>
      <c r="HK65" s="21"/>
      <c r="HL65" s="21"/>
      <c r="HM65" s="21"/>
      <c r="HN65" s="21"/>
      <c r="HO65" s="21"/>
      <c r="HP65" s="21"/>
      <c r="HQ65" s="21"/>
      <c r="HR65" s="21"/>
      <c r="HS65" s="21"/>
      <c r="HT65" s="21"/>
      <c r="HU65" s="21"/>
      <c r="HV65" s="21"/>
      <c r="HW65" s="21"/>
      <c r="HX65" s="21"/>
      <c r="HY65" s="21"/>
      <c r="HZ65" s="21"/>
      <c r="IA65" s="21"/>
      <c r="IB65" s="21"/>
      <c r="IC65" s="21"/>
      <c r="ID65" s="21"/>
      <c r="IE65" s="21"/>
      <c r="IF65" s="21"/>
      <c r="IG65" s="21"/>
      <c r="IH65" s="21"/>
      <c r="II65" s="21"/>
      <c r="IJ65" s="21"/>
      <c r="IK65" s="21"/>
      <c r="IL65" s="21"/>
      <c r="IM65" s="21"/>
      <c r="IN65" s="21"/>
      <c r="IO65" s="21"/>
      <c r="IP65" s="21"/>
      <c r="IQ65" s="21"/>
      <c r="IR65" s="21"/>
    </row>
    <row r="66" spans="1:252" s="21" customFormat="1" ht="16.5" customHeight="1">
      <c r="A66" s="16"/>
      <c r="B66" s="36" t="s">
        <v>21</v>
      </c>
      <c r="C66" s="26">
        <f t="shared" ref="C66:H66" si="24">C67</f>
        <v>0</v>
      </c>
      <c r="D66" s="99">
        <f t="shared" si="24"/>
        <v>0</v>
      </c>
      <c r="E66" s="99">
        <f t="shared" si="24"/>
        <v>0</v>
      </c>
      <c r="F66" s="99">
        <f t="shared" si="24"/>
        <v>0</v>
      </c>
      <c r="G66" s="99">
        <f t="shared" si="24"/>
        <v>0</v>
      </c>
      <c r="H66" s="99">
        <f t="shared" si="24"/>
        <v>0</v>
      </c>
      <c r="I66" s="19"/>
      <c r="J66" s="19"/>
      <c r="K66" s="19"/>
      <c r="L66" s="19"/>
      <c r="M66" s="20"/>
      <c r="N66" s="20"/>
      <c r="O66" s="20"/>
      <c r="P66" s="20"/>
    </row>
    <row r="67" spans="1:252" s="21" customFormat="1" ht="16.5" customHeight="1">
      <c r="A67" s="16"/>
      <c r="B67" s="37" t="s">
        <v>108</v>
      </c>
      <c r="C67" s="26"/>
      <c r="D67" s="95">
        <v>0</v>
      </c>
      <c r="E67" s="95">
        <v>0</v>
      </c>
      <c r="F67" s="95">
        <v>0</v>
      </c>
      <c r="G67" s="48"/>
      <c r="H67" s="48"/>
      <c r="I67" s="19"/>
      <c r="J67" s="19"/>
      <c r="K67" s="19"/>
      <c r="L67" s="19"/>
      <c r="M67" s="20"/>
      <c r="N67" s="20"/>
      <c r="O67" s="20"/>
      <c r="P67" s="20"/>
    </row>
    <row r="68" spans="1:252" ht="16.5" customHeight="1">
      <c r="A68" s="28"/>
      <c r="B68" s="22" t="s">
        <v>23</v>
      </c>
      <c r="C68" s="23">
        <f t="shared" ref="C68:H68" si="25">+C69</f>
        <v>0</v>
      </c>
      <c r="D68" s="94">
        <f t="shared" si="25"/>
        <v>0</v>
      </c>
      <c r="E68" s="94">
        <f t="shared" si="25"/>
        <v>0</v>
      </c>
      <c r="F68" s="94">
        <f t="shared" si="25"/>
        <v>0</v>
      </c>
      <c r="G68" s="94">
        <f t="shared" si="25"/>
        <v>0</v>
      </c>
      <c r="H68" s="94">
        <f t="shared" si="25"/>
        <v>0</v>
      </c>
      <c r="I68" s="19"/>
      <c r="J68" s="19"/>
      <c r="K68" s="19"/>
      <c r="L68" s="19"/>
      <c r="M68" s="20"/>
      <c r="N68" s="20"/>
      <c r="O68" s="20"/>
      <c r="P68" s="20"/>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21"/>
      <c r="EY68" s="21"/>
      <c r="EZ68" s="21"/>
      <c r="FA68" s="21"/>
      <c r="FB68" s="21"/>
      <c r="FC68" s="21"/>
      <c r="FD68" s="21"/>
      <c r="FE68" s="21"/>
      <c r="FF68" s="21"/>
      <c r="FG68" s="21"/>
      <c r="FH68" s="21"/>
      <c r="FI68" s="21"/>
      <c r="FJ68" s="21"/>
      <c r="FK68" s="21"/>
      <c r="FL68" s="21"/>
      <c r="FM68" s="21"/>
      <c r="FN68" s="21"/>
      <c r="FO68" s="21"/>
      <c r="FP68" s="21"/>
      <c r="FQ68" s="21"/>
      <c r="FR68" s="21"/>
      <c r="FS68" s="21"/>
      <c r="FT68" s="21"/>
      <c r="FU68" s="21"/>
      <c r="FV68" s="21"/>
      <c r="FW68" s="21"/>
      <c r="FX68" s="21"/>
      <c r="FY68" s="21"/>
      <c r="FZ68" s="21"/>
      <c r="GA68" s="21"/>
      <c r="GB68" s="21"/>
      <c r="GC68" s="21"/>
      <c r="GD68" s="21"/>
      <c r="GE68" s="21"/>
      <c r="GF68" s="21"/>
      <c r="GG68" s="21"/>
      <c r="GH68" s="21"/>
      <c r="GI68" s="21"/>
      <c r="GJ68" s="21"/>
      <c r="GK68" s="21"/>
      <c r="GL68" s="21"/>
      <c r="GM68" s="21"/>
      <c r="GN68" s="21"/>
      <c r="GO68" s="21"/>
      <c r="GP68" s="21"/>
      <c r="GQ68" s="21"/>
      <c r="GR68" s="21"/>
      <c r="GS68" s="21"/>
      <c r="GT68" s="21"/>
      <c r="GU68" s="21"/>
      <c r="GV68" s="21"/>
      <c r="GW68" s="21"/>
      <c r="GX68" s="21"/>
      <c r="GY68" s="21"/>
      <c r="GZ68" s="21"/>
      <c r="HA68" s="21"/>
      <c r="HB68" s="21"/>
      <c r="HC68" s="21"/>
      <c r="HD68" s="21"/>
      <c r="HE68" s="21"/>
      <c r="HF68" s="21"/>
      <c r="HG68" s="21"/>
      <c r="HH68" s="21"/>
      <c r="HI68" s="21"/>
      <c r="HJ68" s="21"/>
      <c r="HK68" s="21"/>
      <c r="HL68" s="21"/>
      <c r="HM68" s="21"/>
      <c r="HN68" s="21"/>
      <c r="HO68" s="21"/>
      <c r="HP68" s="21"/>
      <c r="HQ68" s="21"/>
      <c r="HR68" s="21"/>
      <c r="HS68" s="21"/>
      <c r="HT68" s="21"/>
      <c r="HU68" s="21"/>
      <c r="HV68" s="21"/>
      <c r="HW68" s="21"/>
      <c r="HX68" s="21"/>
      <c r="HY68" s="21"/>
      <c r="HZ68" s="21"/>
      <c r="IA68" s="21"/>
      <c r="IB68" s="21"/>
      <c r="IC68" s="21"/>
      <c r="ID68" s="21"/>
      <c r="IE68" s="21"/>
      <c r="IF68" s="21"/>
      <c r="IG68" s="21"/>
      <c r="IH68" s="21"/>
      <c r="II68" s="21"/>
      <c r="IJ68" s="21"/>
      <c r="IK68" s="21"/>
      <c r="IL68" s="21"/>
      <c r="IM68" s="21"/>
      <c r="IN68" s="21"/>
      <c r="IO68" s="21"/>
      <c r="IP68" s="21"/>
      <c r="IQ68" s="21"/>
      <c r="IR68" s="21"/>
    </row>
    <row r="69" spans="1:252" s="21" customFormat="1" ht="16.5" customHeight="1">
      <c r="A69" s="16" t="s">
        <v>109</v>
      </c>
      <c r="B69" s="22" t="s">
        <v>25</v>
      </c>
      <c r="C69" s="23">
        <f t="shared" ref="C69:H69" si="26">+C70+C75</f>
        <v>0</v>
      </c>
      <c r="D69" s="94">
        <f t="shared" si="26"/>
        <v>0</v>
      </c>
      <c r="E69" s="94">
        <f t="shared" si="26"/>
        <v>0</v>
      </c>
      <c r="F69" s="94">
        <f t="shared" si="26"/>
        <v>0</v>
      </c>
      <c r="G69" s="94">
        <f t="shared" si="26"/>
        <v>0</v>
      </c>
      <c r="H69" s="94">
        <f t="shared" si="26"/>
        <v>0</v>
      </c>
      <c r="I69" s="19"/>
      <c r="J69" s="19"/>
      <c r="K69" s="19"/>
      <c r="L69" s="19"/>
      <c r="M69" s="20"/>
      <c r="N69" s="20"/>
      <c r="O69" s="20"/>
      <c r="P69" s="20"/>
    </row>
    <row r="70" spans="1:252" s="21" customFormat="1" ht="16.5" customHeight="1">
      <c r="A70" s="16"/>
      <c r="B70" s="22" t="s">
        <v>110</v>
      </c>
      <c r="C70" s="23">
        <f t="shared" ref="C70:H70" si="27">+C72+C74+C73+C71</f>
        <v>0</v>
      </c>
      <c r="D70" s="94">
        <f t="shared" si="27"/>
        <v>0</v>
      </c>
      <c r="E70" s="94">
        <f t="shared" si="27"/>
        <v>0</v>
      </c>
      <c r="F70" s="94">
        <f t="shared" si="27"/>
        <v>0</v>
      </c>
      <c r="G70" s="94">
        <f t="shared" si="27"/>
        <v>0</v>
      </c>
      <c r="H70" s="94">
        <f t="shared" si="27"/>
        <v>0</v>
      </c>
      <c r="I70" s="19"/>
      <c r="J70" s="19"/>
      <c r="K70" s="19"/>
      <c r="L70" s="19"/>
      <c r="M70" s="20"/>
      <c r="N70" s="20"/>
      <c r="O70" s="20"/>
      <c r="P70" s="20"/>
    </row>
    <row r="71" spans="1:252" s="21" customFormat="1" ht="16.5" customHeight="1">
      <c r="A71" s="16"/>
      <c r="B71" s="25" t="s">
        <v>111</v>
      </c>
      <c r="C71" s="23"/>
      <c r="D71" s="95">
        <v>0</v>
      </c>
      <c r="E71" s="95">
        <v>0</v>
      </c>
      <c r="F71" s="95">
        <v>0</v>
      </c>
      <c r="G71" s="48"/>
      <c r="H71" s="48"/>
      <c r="I71" s="19"/>
      <c r="J71" s="19"/>
      <c r="K71" s="19"/>
      <c r="L71" s="19"/>
      <c r="M71" s="20"/>
      <c r="N71" s="20"/>
      <c r="O71" s="20"/>
      <c r="P71" s="20"/>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row>
    <row r="72" spans="1:252" s="21" customFormat="1" ht="16.5" customHeight="1">
      <c r="A72" s="16" t="s">
        <v>112</v>
      </c>
      <c r="B72" s="27" t="s">
        <v>113</v>
      </c>
      <c r="C72" s="26"/>
      <c r="D72" s="95">
        <v>0</v>
      </c>
      <c r="E72" s="95">
        <v>0</v>
      </c>
      <c r="F72" s="95">
        <v>0</v>
      </c>
      <c r="G72" s="48"/>
      <c r="H72" s="48"/>
      <c r="I72" s="19"/>
      <c r="J72" s="19"/>
      <c r="K72" s="19"/>
      <c r="L72" s="19"/>
      <c r="M72" s="20"/>
      <c r="N72" s="20"/>
      <c r="O72" s="20"/>
      <c r="P72" s="20"/>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row>
    <row r="73" spans="1:252" s="21" customFormat="1" ht="16.5" customHeight="1">
      <c r="A73" s="16" t="s">
        <v>114</v>
      </c>
      <c r="B73" s="25" t="s">
        <v>115</v>
      </c>
      <c r="C73" s="26"/>
      <c r="D73" s="95">
        <v>0</v>
      </c>
      <c r="E73" s="95">
        <v>0</v>
      </c>
      <c r="F73" s="95">
        <v>0</v>
      </c>
      <c r="G73" s="48"/>
      <c r="H73" s="48"/>
      <c r="I73" s="19"/>
      <c r="J73" s="19"/>
      <c r="K73" s="19"/>
      <c r="L73" s="19"/>
      <c r="M73" s="20"/>
      <c r="N73" s="20"/>
      <c r="O73" s="20"/>
      <c r="P73" s="20"/>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row>
    <row r="74" spans="1:252" s="21" customFormat="1" ht="16.5" customHeight="1">
      <c r="A74" s="16"/>
      <c r="B74" s="27" t="s">
        <v>116</v>
      </c>
      <c r="C74" s="26"/>
      <c r="D74" s="95">
        <v>0</v>
      </c>
      <c r="E74" s="95">
        <v>0</v>
      </c>
      <c r="F74" s="95">
        <v>0</v>
      </c>
      <c r="G74" s="48">
        <v>0</v>
      </c>
      <c r="H74" s="48"/>
      <c r="I74" s="19"/>
      <c r="J74" s="19"/>
      <c r="K74" s="19"/>
      <c r="L74" s="19"/>
      <c r="M74" s="20"/>
      <c r="N74" s="20"/>
      <c r="O74" s="20"/>
      <c r="P74" s="20"/>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row>
    <row r="75" spans="1:252" ht="16.5" customHeight="1">
      <c r="A75" s="28" t="s">
        <v>117</v>
      </c>
      <c r="B75" s="25" t="s">
        <v>118</v>
      </c>
      <c r="C75" s="26"/>
      <c r="D75" s="95">
        <v>0</v>
      </c>
      <c r="E75" s="95">
        <v>0</v>
      </c>
      <c r="F75" s="95">
        <v>0</v>
      </c>
      <c r="G75" s="48"/>
      <c r="H75" s="48"/>
      <c r="I75" s="19"/>
      <c r="J75" s="19"/>
      <c r="K75" s="19"/>
      <c r="L75" s="19"/>
      <c r="M75" s="20"/>
      <c r="N75" s="20"/>
      <c r="O75" s="20"/>
      <c r="P75" s="20"/>
    </row>
    <row r="76" spans="1:252" ht="16.5" customHeight="1">
      <c r="A76" s="28"/>
      <c r="B76" s="27" t="s">
        <v>119</v>
      </c>
      <c r="C76" s="26"/>
      <c r="D76" s="95">
        <v>0</v>
      </c>
      <c r="E76" s="95">
        <v>0</v>
      </c>
      <c r="F76" s="95">
        <v>0</v>
      </c>
      <c r="G76" s="48"/>
      <c r="H76" s="48"/>
      <c r="I76" s="19"/>
      <c r="J76" s="19"/>
      <c r="K76" s="19"/>
      <c r="L76" s="19"/>
      <c r="M76" s="20"/>
      <c r="N76" s="20"/>
      <c r="O76" s="20"/>
      <c r="P76" s="20"/>
    </row>
    <row r="77" spans="1:252" ht="16.5" customHeight="1">
      <c r="A77" s="28" t="s">
        <v>120</v>
      </c>
      <c r="B77" s="27" t="s">
        <v>121</v>
      </c>
      <c r="C77" s="18">
        <f t="shared" ref="C77:H77" si="28">+C36-C79+C22+C68+C165+C66</f>
        <v>0</v>
      </c>
      <c r="D77" s="93">
        <f t="shared" si="28"/>
        <v>58795510</v>
      </c>
      <c r="E77" s="93">
        <f t="shared" si="28"/>
        <v>64731440</v>
      </c>
      <c r="F77" s="93">
        <f t="shared" si="28"/>
        <v>0</v>
      </c>
      <c r="G77" s="93">
        <f t="shared" si="28"/>
        <v>64723309.929999948</v>
      </c>
      <c r="H77" s="93">
        <f t="shared" si="28"/>
        <v>6633315.429999996</v>
      </c>
      <c r="I77" s="19"/>
      <c r="J77" s="19"/>
      <c r="K77" s="19"/>
      <c r="L77" s="19"/>
      <c r="M77" s="20"/>
      <c r="N77" s="20"/>
      <c r="O77" s="20"/>
      <c r="P77" s="20"/>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c r="EA77" s="31"/>
      <c r="EB77" s="31"/>
      <c r="EC77" s="31"/>
      <c r="ED77" s="31"/>
      <c r="EE77" s="31"/>
      <c r="EF77" s="31"/>
      <c r="EG77" s="31"/>
      <c r="EH77" s="31"/>
      <c r="EI77" s="31"/>
      <c r="EJ77" s="31"/>
      <c r="EK77" s="31"/>
      <c r="EL77" s="31"/>
      <c r="EM77" s="31"/>
      <c r="EN77" s="31"/>
      <c r="EO77" s="31"/>
      <c r="EP77" s="31"/>
      <c r="EQ77" s="31"/>
      <c r="ER77" s="31"/>
      <c r="ES77" s="31"/>
      <c r="ET77" s="31"/>
      <c r="EU77" s="31"/>
      <c r="EV77" s="31"/>
      <c r="EW77" s="31"/>
      <c r="EX77" s="31"/>
      <c r="EY77" s="31"/>
      <c r="EZ77" s="31"/>
      <c r="FA77" s="31"/>
      <c r="FB77" s="31"/>
      <c r="FC77" s="31"/>
      <c r="FD77" s="31"/>
      <c r="FE77" s="31"/>
      <c r="FF77" s="31"/>
      <c r="FG77" s="31"/>
      <c r="FH77" s="31"/>
      <c r="FI77" s="31"/>
      <c r="FJ77" s="31"/>
      <c r="FK77" s="31"/>
      <c r="FL77" s="31"/>
      <c r="FM77" s="31"/>
      <c r="FN77" s="31"/>
      <c r="FO77" s="31"/>
      <c r="FP77" s="31"/>
      <c r="FQ77" s="31"/>
      <c r="FR77" s="31"/>
      <c r="FS77" s="31"/>
      <c r="FT77" s="31"/>
      <c r="FU77" s="31"/>
      <c r="FV77" s="31"/>
      <c r="FW77" s="31"/>
      <c r="FX77" s="31"/>
      <c r="FY77" s="31"/>
      <c r="FZ77" s="31"/>
      <c r="GA77" s="31"/>
      <c r="GB77" s="31"/>
      <c r="GC77" s="31"/>
      <c r="GD77" s="31"/>
      <c r="GE77" s="31"/>
      <c r="GF77" s="31"/>
      <c r="GG77" s="31"/>
      <c r="GH77" s="31"/>
      <c r="GI77" s="31"/>
      <c r="GJ77" s="31"/>
      <c r="GK77" s="31"/>
      <c r="GL77" s="31"/>
      <c r="GM77" s="31"/>
      <c r="GN77" s="31"/>
      <c r="GO77" s="31"/>
      <c r="GP77" s="31"/>
      <c r="GQ77" s="31"/>
      <c r="GR77" s="31"/>
      <c r="GS77" s="31"/>
      <c r="GT77" s="31"/>
      <c r="GU77" s="31"/>
      <c r="GV77" s="31"/>
      <c r="GW77" s="31"/>
      <c r="GX77" s="31"/>
      <c r="GY77" s="31"/>
      <c r="GZ77" s="31"/>
      <c r="HA77" s="31"/>
      <c r="HB77" s="31"/>
      <c r="HC77" s="31"/>
      <c r="HD77" s="31"/>
      <c r="HE77" s="31"/>
      <c r="HF77" s="31"/>
      <c r="HG77" s="31"/>
      <c r="HH77" s="31"/>
      <c r="HI77" s="31"/>
      <c r="HJ77" s="31"/>
      <c r="HK77" s="31"/>
      <c r="HL77" s="31"/>
      <c r="HM77" s="31"/>
      <c r="HN77" s="31"/>
      <c r="HO77" s="31"/>
      <c r="HP77" s="31"/>
      <c r="HQ77" s="31"/>
      <c r="HR77" s="31"/>
      <c r="HS77" s="31"/>
      <c r="HT77" s="31"/>
      <c r="HU77" s="31"/>
      <c r="HV77" s="31"/>
      <c r="HW77" s="31"/>
      <c r="HX77" s="31"/>
      <c r="HY77" s="31"/>
      <c r="HZ77" s="31"/>
      <c r="IA77" s="31"/>
      <c r="IB77" s="31"/>
      <c r="IC77" s="31"/>
      <c r="ID77" s="31"/>
      <c r="IE77" s="31"/>
      <c r="IF77" s="31"/>
      <c r="IG77" s="31"/>
      <c r="IH77" s="31"/>
      <c r="II77" s="31"/>
      <c r="IJ77" s="31"/>
      <c r="IK77" s="31"/>
      <c r="IL77" s="31"/>
      <c r="IM77" s="31"/>
      <c r="IN77" s="31"/>
      <c r="IO77" s="31"/>
      <c r="IP77" s="31"/>
      <c r="IQ77" s="31"/>
      <c r="IR77" s="31"/>
    </row>
    <row r="78" spans="1:252" ht="16.5" customHeight="1">
      <c r="A78" s="28"/>
      <c r="B78" s="27" t="s">
        <v>122</v>
      </c>
      <c r="C78" s="18"/>
      <c r="D78" s="95"/>
      <c r="E78" s="95"/>
      <c r="F78" s="95"/>
      <c r="G78" s="95"/>
      <c r="H78" s="95"/>
      <c r="I78" s="19"/>
      <c r="J78" s="19"/>
      <c r="K78" s="19"/>
      <c r="L78" s="19"/>
      <c r="M78" s="20"/>
      <c r="N78" s="20"/>
      <c r="O78" s="20"/>
      <c r="P78" s="20"/>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c r="EC78" s="31"/>
      <c r="ED78" s="31"/>
      <c r="EE78" s="31"/>
      <c r="EF78" s="31"/>
      <c r="EG78" s="31"/>
      <c r="EH78" s="31"/>
      <c r="EI78" s="31"/>
      <c r="EJ78" s="31"/>
      <c r="EK78" s="31"/>
      <c r="EL78" s="31"/>
      <c r="EM78" s="31"/>
      <c r="EN78" s="31"/>
      <c r="EO78" s="31"/>
      <c r="EP78" s="31"/>
      <c r="EQ78" s="31"/>
      <c r="ER78" s="31"/>
      <c r="ES78" s="31"/>
      <c r="ET78" s="31"/>
      <c r="EU78" s="31"/>
      <c r="EV78" s="31"/>
      <c r="EW78" s="31"/>
      <c r="EX78" s="31"/>
      <c r="EY78" s="31"/>
      <c r="EZ78" s="31"/>
      <c r="FA78" s="31"/>
      <c r="FB78" s="31"/>
      <c r="FC78" s="31"/>
      <c r="FD78" s="31"/>
      <c r="FE78" s="31"/>
      <c r="FF78" s="31"/>
      <c r="FG78" s="31"/>
      <c r="FH78" s="31"/>
      <c r="FI78" s="31"/>
      <c r="FJ78" s="31"/>
      <c r="FK78" s="31"/>
      <c r="FL78" s="31"/>
      <c r="FM78" s="31"/>
      <c r="FN78" s="31"/>
      <c r="FO78" s="31"/>
      <c r="FP78" s="31"/>
      <c r="FQ78" s="31"/>
      <c r="FR78" s="31"/>
      <c r="FS78" s="31"/>
      <c r="FT78" s="31"/>
      <c r="FU78" s="31"/>
      <c r="FV78" s="31"/>
      <c r="FW78" s="31"/>
      <c r="FX78" s="31"/>
      <c r="FY78" s="31"/>
      <c r="FZ78" s="31"/>
      <c r="GA78" s="31"/>
      <c r="GB78" s="31"/>
      <c r="GC78" s="31"/>
      <c r="GD78" s="31"/>
      <c r="GE78" s="31"/>
      <c r="GF78" s="31"/>
      <c r="GG78" s="31"/>
      <c r="GH78" s="31"/>
      <c r="GI78" s="31"/>
      <c r="GJ78" s="31"/>
      <c r="GK78" s="31"/>
      <c r="GL78" s="31"/>
      <c r="GM78" s="31"/>
      <c r="GN78" s="31"/>
      <c r="GO78" s="31"/>
      <c r="GP78" s="31"/>
      <c r="GQ78" s="31"/>
      <c r="GR78" s="31"/>
      <c r="GS78" s="31"/>
      <c r="GT78" s="31"/>
      <c r="GU78" s="31"/>
      <c r="GV78" s="31"/>
      <c r="GW78" s="31"/>
      <c r="GX78" s="31"/>
      <c r="GY78" s="31"/>
      <c r="GZ78" s="31"/>
      <c r="HA78" s="31"/>
      <c r="HB78" s="31"/>
      <c r="HC78" s="31"/>
      <c r="HD78" s="31"/>
      <c r="HE78" s="31"/>
      <c r="HF78" s="31"/>
      <c r="HG78" s="31"/>
      <c r="HH78" s="31"/>
      <c r="HI78" s="31"/>
      <c r="HJ78" s="31"/>
      <c r="HK78" s="31"/>
      <c r="HL78" s="31"/>
      <c r="HM78" s="31"/>
      <c r="HN78" s="31"/>
      <c r="HO78" s="31"/>
      <c r="HP78" s="31"/>
      <c r="HQ78" s="31"/>
      <c r="HR78" s="31"/>
      <c r="HS78" s="31"/>
      <c r="HT78" s="31"/>
      <c r="HU78" s="31"/>
      <c r="HV78" s="31"/>
      <c r="HW78" s="31"/>
      <c r="HX78" s="31"/>
      <c r="HY78" s="31"/>
      <c r="HZ78" s="31"/>
      <c r="IA78" s="31"/>
      <c r="IB78" s="31"/>
      <c r="IC78" s="31"/>
      <c r="ID78" s="31"/>
      <c r="IE78" s="31"/>
      <c r="IF78" s="31"/>
      <c r="IG78" s="31"/>
      <c r="IH78" s="31"/>
      <c r="II78" s="31"/>
      <c r="IJ78" s="31"/>
      <c r="IK78" s="31"/>
      <c r="IL78" s="31"/>
      <c r="IM78" s="31"/>
      <c r="IN78" s="31"/>
      <c r="IO78" s="31"/>
      <c r="IP78" s="31"/>
      <c r="IQ78" s="31"/>
      <c r="IR78" s="31"/>
    </row>
    <row r="79" spans="1:252" ht="16.5" customHeight="1">
      <c r="A79" s="28" t="s">
        <v>34</v>
      </c>
      <c r="B79" s="22" t="s">
        <v>123</v>
      </c>
      <c r="C79" s="38">
        <f t="shared" ref="C79:H79" si="29">+C80+C121+C145+C147+C160+C162</f>
        <v>0</v>
      </c>
      <c r="D79" s="100">
        <f t="shared" si="29"/>
        <v>349241550</v>
      </c>
      <c r="E79" s="100">
        <f t="shared" si="29"/>
        <v>324185000</v>
      </c>
      <c r="F79" s="100">
        <f t="shared" si="29"/>
        <v>0</v>
      </c>
      <c r="G79" s="100">
        <f t="shared" si="29"/>
        <v>324139155.06</v>
      </c>
      <c r="H79" s="100">
        <f t="shared" si="29"/>
        <v>26461400.809999999</v>
      </c>
      <c r="I79" s="19"/>
      <c r="J79" s="19"/>
      <c r="K79" s="19"/>
      <c r="L79" s="19"/>
      <c r="M79" s="20"/>
      <c r="N79" s="20"/>
      <c r="O79" s="20"/>
      <c r="P79" s="20"/>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c r="EA79" s="31"/>
      <c r="EB79" s="31"/>
      <c r="EC79" s="31"/>
      <c r="ED79" s="31"/>
      <c r="EE79" s="31"/>
      <c r="EF79" s="31"/>
      <c r="EG79" s="31"/>
      <c r="EH79" s="31"/>
      <c r="EI79" s="31"/>
      <c r="EJ79" s="31"/>
      <c r="EK79" s="31"/>
      <c r="EL79" s="31"/>
      <c r="EM79" s="31"/>
      <c r="EN79" s="31"/>
      <c r="EO79" s="31"/>
      <c r="EP79" s="31"/>
      <c r="EQ79" s="31"/>
      <c r="ER79" s="31"/>
      <c r="ES79" s="31"/>
      <c r="ET79" s="31"/>
      <c r="EU79" s="31"/>
      <c r="EV79" s="31"/>
      <c r="EW79" s="31"/>
      <c r="EX79" s="31"/>
      <c r="EY79" s="31"/>
      <c r="EZ79" s="31"/>
      <c r="FA79" s="31"/>
      <c r="FB79" s="31"/>
      <c r="FC79" s="31"/>
      <c r="FD79" s="31"/>
      <c r="FE79" s="31"/>
      <c r="FF79" s="31"/>
      <c r="FG79" s="31"/>
      <c r="FH79" s="31"/>
      <c r="FI79" s="31"/>
      <c r="FJ79" s="31"/>
      <c r="FK79" s="31"/>
      <c r="FL79" s="31"/>
      <c r="FM79" s="31"/>
      <c r="FN79" s="31"/>
      <c r="FO79" s="31"/>
      <c r="FP79" s="31"/>
      <c r="FQ79" s="31"/>
      <c r="FR79" s="31"/>
      <c r="FS79" s="31"/>
      <c r="FT79" s="31"/>
      <c r="FU79" s="31"/>
      <c r="FV79" s="31"/>
      <c r="FW79" s="31"/>
      <c r="FX79" s="31"/>
      <c r="FY79" s="31"/>
      <c r="FZ79" s="31"/>
      <c r="GA79" s="31"/>
      <c r="GB79" s="31"/>
      <c r="GC79" s="31"/>
      <c r="GD79" s="31"/>
      <c r="GE79" s="31"/>
      <c r="GF79" s="31"/>
      <c r="GG79" s="31"/>
      <c r="GH79" s="31"/>
      <c r="GI79" s="31"/>
      <c r="GJ79" s="31"/>
      <c r="GK79" s="31"/>
      <c r="GL79" s="31"/>
      <c r="GM79" s="31"/>
      <c r="GN79" s="31"/>
      <c r="GO79" s="31"/>
      <c r="GP79" s="31"/>
      <c r="GQ79" s="31"/>
      <c r="GR79" s="31"/>
      <c r="GS79" s="31"/>
      <c r="GT79" s="31"/>
      <c r="GU79" s="31"/>
      <c r="GV79" s="31"/>
      <c r="GW79" s="31"/>
      <c r="GX79" s="31"/>
      <c r="GY79" s="31"/>
      <c r="GZ79" s="31"/>
      <c r="HA79" s="31"/>
      <c r="HB79" s="31"/>
      <c r="HC79" s="31"/>
      <c r="HD79" s="31"/>
      <c r="HE79" s="31"/>
      <c r="HF79" s="31"/>
      <c r="HG79" s="31"/>
      <c r="HH79" s="31"/>
      <c r="HI79" s="31"/>
      <c r="HJ79" s="31"/>
      <c r="HK79" s="31"/>
      <c r="HL79" s="31"/>
      <c r="HM79" s="31"/>
      <c r="HN79" s="31"/>
      <c r="HO79" s="31"/>
      <c r="HP79" s="31"/>
      <c r="HQ79" s="31"/>
      <c r="HR79" s="31"/>
      <c r="HS79" s="31"/>
      <c r="HT79" s="31"/>
      <c r="HU79" s="31"/>
      <c r="HV79" s="31"/>
      <c r="HW79" s="31"/>
      <c r="HX79" s="31"/>
      <c r="HY79" s="31"/>
      <c r="HZ79" s="31"/>
      <c r="IA79" s="31"/>
      <c r="IB79" s="31"/>
      <c r="IC79" s="31"/>
      <c r="ID79" s="31"/>
      <c r="IE79" s="31"/>
      <c r="IF79" s="31"/>
      <c r="IG79" s="31"/>
      <c r="IH79" s="31"/>
      <c r="II79" s="31"/>
      <c r="IJ79" s="31"/>
      <c r="IK79" s="31"/>
      <c r="IL79" s="31"/>
      <c r="IM79" s="31"/>
      <c r="IN79" s="31"/>
      <c r="IO79" s="31"/>
      <c r="IP79" s="31"/>
      <c r="IQ79" s="31"/>
      <c r="IR79" s="31"/>
    </row>
    <row r="80" spans="1:252" ht="16.5" customHeight="1">
      <c r="A80" s="28" t="s">
        <v>124</v>
      </c>
      <c r="B80" s="22" t="s">
        <v>125</v>
      </c>
      <c r="C80" s="23">
        <f t="shared" ref="C80:H80" si="30">+C81+C88+C101+C117+C119</f>
        <v>0</v>
      </c>
      <c r="D80" s="94">
        <f t="shared" si="30"/>
        <v>134546370</v>
      </c>
      <c r="E80" s="94">
        <f t="shared" si="30"/>
        <v>111447730</v>
      </c>
      <c r="F80" s="94">
        <f t="shared" si="30"/>
        <v>0</v>
      </c>
      <c r="G80" s="94">
        <f t="shared" si="30"/>
        <v>111446982.62</v>
      </c>
      <c r="H80" s="94">
        <f t="shared" si="30"/>
        <v>7422411.6200000001</v>
      </c>
      <c r="I80" s="19"/>
      <c r="J80" s="19"/>
      <c r="K80" s="19"/>
      <c r="L80" s="19"/>
      <c r="M80" s="20"/>
      <c r="N80" s="20"/>
      <c r="O80" s="20"/>
      <c r="P80" s="20"/>
    </row>
    <row r="81" spans="1:252" s="31" customFormat="1" ht="16.5" customHeight="1">
      <c r="A81" s="34"/>
      <c r="B81" s="22" t="s">
        <v>126</v>
      </c>
      <c r="C81" s="18">
        <f t="shared" ref="C81:H81" si="31">+C82+C85+C86+C83+C84</f>
        <v>0</v>
      </c>
      <c r="D81" s="93">
        <f t="shared" si="31"/>
        <v>82099900</v>
      </c>
      <c r="E81" s="93">
        <f t="shared" si="31"/>
        <v>61931670</v>
      </c>
      <c r="F81" s="93">
        <f t="shared" si="31"/>
        <v>0</v>
      </c>
      <c r="G81" s="93">
        <f t="shared" si="31"/>
        <v>61931611.480000004</v>
      </c>
      <c r="H81" s="93">
        <f t="shared" si="31"/>
        <v>1966546.07</v>
      </c>
      <c r="I81" s="19"/>
      <c r="J81" s="19"/>
      <c r="K81" s="19"/>
      <c r="L81" s="19"/>
      <c r="M81" s="20"/>
      <c r="N81" s="20"/>
      <c r="O81" s="20"/>
      <c r="P81" s="20"/>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row>
    <row r="82" spans="1:252" s="31" customFormat="1" ht="16.5" customHeight="1">
      <c r="A82" s="34"/>
      <c r="B82" s="25" t="s">
        <v>127</v>
      </c>
      <c r="C82" s="26"/>
      <c r="D82" s="95">
        <v>80251000</v>
      </c>
      <c r="E82" s="95">
        <v>60326770</v>
      </c>
      <c r="F82" s="95"/>
      <c r="G82" s="48">
        <v>60326770</v>
      </c>
      <c r="H82" s="48">
        <v>1758424.3</v>
      </c>
      <c r="I82" s="19"/>
      <c r="J82" s="19"/>
      <c r="K82" s="19"/>
      <c r="L82" s="19"/>
      <c r="M82" s="20"/>
      <c r="N82" s="20"/>
      <c r="O82" s="20"/>
      <c r="P82" s="20"/>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c r="IM82" s="5"/>
      <c r="IN82" s="5"/>
      <c r="IO82" s="5"/>
      <c r="IP82" s="5"/>
      <c r="IQ82" s="5"/>
      <c r="IR82" s="5"/>
    </row>
    <row r="83" spans="1:252" s="31" customFormat="1" ht="16.5" customHeight="1">
      <c r="A83" s="34" t="s">
        <v>128</v>
      </c>
      <c r="B83" s="25" t="s">
        <v>129</v>
      </c>
      <c r="C83" s="26"/>
      <c r="D83" s="95"/>
      <c r="E83" s="95"/>
      <c r="F83" s="95"/>
      <c r="G83" s="48"/>
      <c r="H83" s="48"/>
      <c r="I83" s="19"/>
      <c r="J83" s="19"/>
      <c r="K83" s="19"/>
      <c r="L83" s="19"/>
      <c r="M83" s="20"/>
      <c r="N83" s="20"/>
      <c r="O83" s="20"/>
      <c r="P83" s="20"/>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c r="IM83" s="5"/>
      <c r="IN83" s="5"/>
      <c r="IO83" s="5"/>
      <c r="IP83" s="5"/>
      <c r="IQ83" s="5"/>
      <c r="IR83" s="5"/>
    </row>
    <row r="84" spans="1:252" ht="16.5" customHeight="1">
      <c r="A84" s="28"/>
      <c r="B84" s="25" t="s">
        <v>130</v>
      </c>
      <c r="C84" s="26"/>
      <c r="D84" s="95">
        <v>6000</v>
      </c>
      <c r="E84" s="95"/>
      <c r="F84" s="95"/>
      <c r="G84" s="48"/>
      <c r="H84" s="48"/>
      <c r="I84" s="19"/>
      <c r="J84" s="19"/>
      <c r="K84" s="19"/>
      <c r="L84" s="19"/>
      <c r="M84" s="20"/>
      <c r="N84" s="20"/>
      <c r="O84" s="20"/>
      <c r="P84" s="20"/>
    </row>
    <row r="85" spans="1:252" ht="16.5" customHeight="1">
      <c r="A85" s="28"/>
      <c r="B85" s="25" t="s">
        <v>131</v>
      </c>
      <c r="C85" s="26"/>
      <c r="D85" s="95">
        <v>124900</v>
      </c>
      <c r="E85" s="95">
        <v>124900</v>
      </c>
      <c r="F85" s="95"/>
      <c r="G85" s="48">
        <v>124899.2</v>
      </c>
      <c r="H85" s="48">
        <v>26659.200000000001</v>
      </c>
      <c r="I85" s="19"/>
      <c r="J85" s="19"/>
      <c r="K85" s="19"/>
      <c r="L85" s="19"/>
      <c r="M85" s="20"/>
      <c r="N85" s="20"/>
      <c r="O85" s="20"/>
      <c r="P85" s="20"/>
    </row>
    <row r="86" spans="1:252" ht="16.5" customHeight="1">
      <c r="A86" s="28"/>
      <c r="B86" s="25" t="s">
        <v>132</v>
      </c>
      <c r="C86" s="26"/>
      <c r="D86" s="95">
        <v>1718000</v>
      </c>
      <c r="E86" s="95">
        <v>1480000</v>
      </c>
      <c r="F86" s="95"/>
      <c r="G86" s="48">
        <v>1479942.28</v>
      </c>
      <c r="H86" s="48">
        <v>181462.57</v>
      </c>
      <c r="I86" s="19"/>
      <c r="J86" s="19"/>
      <c r="K86" s="19"/>
      <c r="L86" s="19"/>
      <c r="M86" s="20"/>
      <c r="N86" s="20"/>
      <c r="O86" s="20"/>
      <c r="P86" s="20"/>
    </row>
    <row r="87" spans="1:252" ht="16.5" customHeight="1">
      <c r="A87" s="28"/>
      <c r="B87" s="27" t="s">
        <v>122</v>
      </c>
      <c r="C87" s="26"/>
      <c r="D87" s="95"/>
      <c r="E87" s="95"/>
      <c r="F87" s="95"/>
      <c r="G87" s="48">
        <v>-30650.880000000001</v>
      </c>
      <c r="H87" s="48">
        <v>40.64</v>
      </c>
      <c r="I87" s="19"/>
      <c r="J87" s="19"/>
      <c r="K87" s="19"/>
      <c r="L87" s="19"/>
      <c r="M87" s="20"/>
      <c r="N87" s="20"/>
      <c r="O87" s="20"/>
      <c r="P87" s="20"/>
    </row>
    <row r="88" spans="1:252" ht="16.5" customHeight="1">
      <c r="A88" s="28" t="s">
        <v>133</v>
      </c>
      <c r="B88" s="22" t="s">
        <v>134</v>
      </c>
      <c r="C88" s="26">
        <f t="shared" ref="C88:H88" si="32">C89+C90+C91+C92+C93+C94+C96+C95+C97</f>
        <v>0</v>
      </c>
      <c r="D88" s="99">
        <f t="shared" si="32"/>
        <v>29611740</v>
      </c>
      <c r="E88" s="99">
        <f t="shared" si="32"/>
        <v>27437490</v>
      </c>
      <c r="F88" s="99">
        <f t="shared" si="32"/>
        <v>0</v>
      </c>
      <c r="G88" s="99">
        <f t="shared" si="32"/>
        <v>27436935.669999998</v>
      </c>
      <c r="H88" s="99">
        <f t="shared" si="32"/>
        <v>3686589.1799999997</v>
      </c>
      <c r="I88" s="19"/>
      <c r="J88" s="19"/>
      <c r="K88" s="19"/>
      <c r="L88" s="19"/>
      <c r="M88" s="20"/>
      <c r="N88" s="20"/>
      <c r="O88" s="20"/>
      <c r="P88" s="20"/>
    </row>
    <row r="89" spans="1:252">
      <c r="A89" s="28" t="s">
        <v>135</v>
      </c>
      <c r="B89" s="25" t="s">
        <v>136</v>
      </c>
      <c r="C89" s="26"/>
      <c r="D89" s="95">
        <v>2119170</v>
      </c>
      <c r="E89" s="95">
        <v>1970010</v>
      </c>
      <c r="F89" s="95"/>
      <c r="G89" s="48">
        <v>1969609.42</v>
      </c>
      <c r="H89" s="48">
        <v>42939.6</v>
      </c>
      <c r="I89" s="19"/>
      <c r="J89" s="19"/>
      <c r="K89" s="19"/>
      <c r="L89" s="19"/>
      <c r="M89" s="20"/>
      <c r="N89" s="20"/>
      <c r="O89" s="20"/>
      <c r="P89" s="20"/>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c r="BX89" s="21"/>
      <c r="BY89" s="21"/>
      <c r="BZ89" s="21"/>
      <c r="CA89" s="21"/>
      <c r="CB89" s="21"/>
      <c r="CC89" s="21"/>
      <c r="CD89" s="21"/>
      <c r="CE89" s="21"/>
      <c r="CF89" s="21"/>
      <c r="CG89" s="21"/>
      <c r="CH89" s="21"/>
      <c r="CI89" s="21"/>
      <c r="CJ89" s="21"/>
      <c r="CK89" s="21"/>
      <c r="CL89" s="21"/>
      <c r="CM89" s="21"/>
      <c r="CN89" s="21"/>
      <c r="CO89" s="21"/>
      <c r="CP89" s="21"/>
      <c r="CQ89" s="21"/>
      <c r="CR89" s="21"/>
      <c r="CS89" s="21"/>
      <c r="CT89" s="21"/>
      <c r="CU89" s="21"/>
      <c r="CV89" s="21"/>
      <c r="CW89" s="21"/>
      <c r="CX89" s="21"/>
      <c r="CY89" s="21"/>
      <c r="CZ89" s="21"/>
      <c r="DA89" s="21"/>
      <c r="DB89" s="21"/>
      <c r="DC89" s="21"/>
      <c r="DD89" s="21"/>
      <c r="DE89" s="21"/>
      <c r="DF89" s="21"/>
      <c r="DG89" s="21"/>
      <c r="DH89" s="21"/>
      <c r="DI89" s="21"/>
      <c r="DJ89" s="21"/>
      <c r="DK89" s="21"/>
      <c r="DL89" s="21"/>
      <c r="DM89" s="21"/>
      <c r="DN89" s="21"/>
      <c r="DO89" s="21"/>
      <c r="DP89" s="21"/>
      <c r="DQ89" s="21"/>
      <c r="DR89" s="21"/>
      <c r="DS89" s="21"/>
      <c r="DT89" s="21"/>
      <c r="DU89" s="21"/>
      <c r="DV89" s="21"/>
      <c r="DW89" s="21"/>
      <c r="DX89" s="21"/>
      <c r="DY89" s="21"/>
      <c r="DZ89" s="21"/>
      <c r="EA89" s="21"/>
      <c r="EB89" s="21"/>
      <c r="EC89" s="21"/>
      <c r="ED89" s="21"/>
      <c r="EE89" s="21"/>
      <c r="EF89" s="21"/>
      <c r="EG89" s="21"/>
      <c r="EH89" s="21"/>
      <c r="EI89" s="21"/>
      <c r="EJ89" s="21"/>
      <c r="EK89" s="21"/>
      <c r="EL89" s="21"/>
      <c r="EM89" s="21"/>
      <c r="EN89" s="21"/>
      <c r="EO89" s="21"/>
      <c r="EP89" s="21"/>
      <c r="EQ89" s="21"/>
      <c r="ER89" s="21"/>
      <c r="ES89" s="21"/>
      <c r="ET89" s="21"/>
      <c r="EU89" s="21"/>
      <c r="EV89" s="21"/>
      <c r="EW89" s="21"/>
      <c r="EX89" s="21"/>
      <c r="EY89" s="21"/>
      <c r="EZ89" s="21"/>
      <c r="FA89" s="21"/>
      <c r="FB89" s="21"/>
      <c r="FC89" s="21"/>
      <c r="FD89" s="21"/>
      <c r="FE89" s="21"/>
      <c r="FF89" s="21"/>
      <c r="FG89" s="21"/>
      <c r="FH89" s="21"/>
      <c r="FI89" s="21"/>
      <c r="FJ89" s="21"/>
      <c r="FK89" s="21"/>
      <c r="FL89" s="21"/>
      <c r="FM89" s="21"/>
      <c r="FN89" s="21"/>
      <c r="FO89" s="21"/>
      <c r="FP89" s="21"/>
      <c r="FQ89" s="21"/>
      <c r="FR89" s="21"/>
      <c r="FS89" s="21"/>
      <c r="FT89" s="21"/>
      <c r="FU89" s="21"/>
      <c r="FV89" s="21"/>
      <c r="FW89" s="21"/>
      <c r="FX89" s="21"/>
      <c r="FY89" s="21"/>
      <c r="FZ89" s="21"/>
      <c r="GA89" s="21"/>
      <c r="GB89" s="21"/>
      <c r="GC89" s="21"/>
      <c r="GD89" s="21"/>
      <c r="GE89" s="21"/>
      <c r="GF89" s="21"/>
      <c r="GG89" s="21"/>
      <c r="GH89" s="21"/>
      <c r="GI89" s="21"/>
      <c r="GJ89" s="21"/>
      <c r="GK89" s="21"/>
      <c r="GL89" s="21"/>
      <c r="GM89" s="21"/>
      <c r="GN89" s="21"/>
      <c r="GO89" s="21"/>
      <c r="GP89" s="21"/>
      <c r="GQ89" s="21"/>
      <c r="GR89" s="21"/>
      <c r="GS89" s="21"/>
      <c r="GT89" s="21"/>
      <c r="GU89" s="21"/>
      <c r="GV89" s="21"/>
      <c r="GW89" s="21"/>
      <c r="GX89" s="21"/>
      <c r="GY89" s="21"/>
      <c r="GZ89" s="21"/>
      <c r="HA89" s="21"/>
      <c r="HB89" s="21"/>
      <c r="HC89" s="21"/>
      <c r="HD89" s="21"/>
      <c r="HE89" s="21"/>
      <c r="HF89" s="21"/>
      <c r="HG89" s="21"/>
      <c r="HH89" s="21"/>
      <c r="HI89" s="21"/>
      <c r="HJ89" s="21"/>
      <c r="HK89" s="21"/>
      <c r="HL89" s="21"/>
      <c r="HM89" s="21"/>
      <c r="HN89" s="21"/>
      <c r="HO89" s="21"/>
      <c r="HP89" s="21"/>
      <c r="HQ89" s="21"/>
      <c r="HR89" s="21"/>
      <c r="HS89" s="21"/>
      <c r="HT89" s="21"/>
      <c r="HU89" s="21"/>
      <c r="HV89" s="21"/>
      <c r="HW89" s="21"/>
      <c r="HX89" s="21"/>
      <c r="HY89" s="21"/>
      <c r="HZ89" s="21"/>
      <c r="IA89" s="21"/>
      <c r="IB89" s="21"/>
      <c r="IC89" s="21"/>
      <c r="ID89" s="21"/>
      <c r="IE89" s="21"/>
      <c r="IF89" s="21"/>
      <c r="IG89" s="21"/>
      <c r="IH89" s="21"/>
      <c r="II89" s="21"/>
      <c r="IJ89" s="21"/>
      <c r="IK89" s="21"/>
      <c r="IL89" s="21"/>
      <c r="IM89" s="21"/>
      <c r="IN89" s="21"/>
      <c r="IO89" s="21"/>
      <c r="IP89" s="21"/>
      <c r="IQ89" s="21"/>
      <c r="IR89" s="21"/>
    </row>
    <row r="90" spans="1:252" ht="16.5" customHeight="1">
      <c r="A90" s="28"/>
      <c r="B90" s="25" t="s">
        <v>137</v>
      </c>
      <c r="C90" s="26"/>
      <c r="D90" s="95"/>
      <c r="E90" s="95"/>
      <c r="F90" s="95"/>
      <c r="G90" s="48"/>
      <c r="H90" s="48"/>
      <c r="I90" s="19"/>
      <c r="J90" s="19"/>
      <c r="K90" s="19"/>
      <c r="L90" s="19"/>
      <c r="M90" s="20"/>
      <c r="N90" s="20"/>
      <c r="O90" s="20"/>
      <c r="P90" s="20"/>
    </row>
    <row r="91" spans="1:252">
      <c r="A91" s="28" t="s">
        <v>138</v>
      </c>
      <c r="B91" s="25" t="s">
        <v>139</v>
      </c>
      <c r="C91" s="26"/>
      <c r="D91" s="95">
        <v>861580</v>
      </c>
      <c r="E91" s="95">
        <v>873660</v>
      </c>
      <c r="F91" s="95"/>
      <c r="G91" s="48">
        <v>873639.8</v>
      </c>
      <c r="H91" s="48">
        <v>228569.95</v>
      </c>
      <c r="I91" s="19"/>
      <c r="J91" s="19"/>
      <c r="K91" s="19"/>
      <c r="L91" s="19"/>
      <c r="M91" s="20"/>
      <c r="N91" s="20"/>
      <c r="O91" s="20"/>
      <c r="P91" s="20"/>
    </row>
    <row r="92" spans="1:252" s="21" customFormat="1" ht="16.5" customHeight="1">
      <c r="A92" s="16" t="s">
        <v>140</v>
      </c>
      <c r="B92" s="25" t="s">
        <v>141</v>
      </c>
      <c r="C92" s="26"/>
      <c r="D92" s="95">
        <v>15264100</v>
      </c>
      <c r="E92" s="95">
        <v>14483210</v>
      </c>
      <c r="F92" s="95"/>
      <c r="G92" s="48">
        <v>14483150.83</v>
      </c>
      <c r="H92" s="48">
        <v>2684340.84</v>
      </c>
      <c r="I92" s="19"/>
      <c r="J92" s="19"/>
      <c r="K92" s="19"/>
      <c r="L92" s="19"/>
      <c r="M92" s="20"/>
      <c r="N92" s="20"/>
      <c r="O92" s="20"/>
      <c r="P92" s="20"/>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c r="IG92" s="5"/>
      <c r="IH92" s="5"/>
      <c r="II92" s="5"/>
      <c r="IJ92" s="5"/>
      <c r="IK92" s="5"/>
      <c r="IL92" s="5"/>
      <c r="IM92" s="5"/>
      <c r="IN92" s="5"/>
      <c r="IO92" s="5"/>
      <c r="IP92" s="5"/>
      <c r="IQ92" s="5"/>
      <c r="IR92" s="5"/>
    </row>
    <row r="93" spans="1:252" ht="16.5" customHeight="1">
      <c r="A93" s="28" t="s">
        <v>142</v>
      </c>
      <c r="B93" s="39" t="s">
        <v>143</v>
      </c>
      <c r="C93" s="26"/>
      <c r="D93" s="95">
        <v>12660</v>
      </c>
      <c r="E93" s="95">
        <v>8150</v>
      </c>
      <c r="F93" s="95"/>
      <c r="G93" s="48">
        <v>8147.74</v>
      </c>
      <c r="H93" s="48"/>
      <c r="I93" s="19"/>
      <c r="J93" s="19"/>
      <c r="K93" s="19"/>
      <c r="L93" s="19"/>
      <c r="M93" s="20"/>
      <c r="N93" s="20"/>
      <c r="O93" s="20"/>
      <c r="P93" s="20"/>
    </row>
    <row r="94" spans="1:252" ht="16.5" customHeight="1">
      <c r="A94" s="28"/>
      <c r="B94" s="25" t="s">
        <v>144</v>
      </c>
      <c r="C94" s="26"/>
      <c r="D94" s="95">
        <v>706300</v>
      </c>
      <c r="E94" s="95">
        <v>694030</v>
      </c>
      <c r="F94" s="95"/>
      <c r="G94" s="48">
        <v>694006.56</v>
      </c>
      <c r="H94" s="48">
        <v>80666.210000000006</v>
      </c>
      <c r="I94" s="19"/>
      <c r="J94" s="19"/>
      <c r="K94" s="19"/>
      <c r="L94" s="19"/>
      <c r="M94" s="20"/>
      <c r="N94" s="20"/>
      <c r="O94" s="20"/>
      <c r="P94" s="20"/>
    </row>
    <row r="95" spans="1:252" ht="16.5" customHeight="1">
      <c r="A95" s="28"/>
      <c r="B95" s="40" t="s">
        <v>145</v>
      </c>
      <c r="C95" s="26"/>
      <c r="D95" s="95"/>
      <c r="E95" s="95"/>
      <c r="F95" s="95"/>
      <c r="G95" s="48"/>
      <c r="H95" s="48"/>
      <c r="I95" s="19"/>
      <c r="J95" s="19"/>
      <c r="K95" s="19"/>
      <c r="L95" s="19"/>
      <c r="M95" s="20"/>
      <c r="N95" s="20"/>
      <c r="O95" s="20"/>
      <c r="P95" s="20"/>
    </row>
    <row r="96" spans="1:252" ht="16.5" customHeight="1">
      <c r="A96" s="28" t="s">
        <v>146</v>
      </c>
      <c r="B96" s="40" t="s">
        <v>147</v>
      </c>
      <c r="C96" s="26"/>
      <c r="D96" s="95">
        <v>9050000</v>
      </c>
      <c r="E96" s="95">
        <v>8664680</v>
      </c>
      <c r="F96" s="95"/>
      <c r="G96" s="101">
        <v>8664654.9100000001</v>
      </c>
      <c r="H96" s="101">
        <v>582519.87</v>
      </c>
      <c r="I96" s="19"/>
      <c r="J96" s="19"/>
      <c r="K96" s="19"/>
      <c r="L96" s="19"/>
      <c r="M96" s="20"/>
      <c r="N96" s="20"/>
      <c r="O96" s="20"/>
      <c r="P96" s="20"/>
    </row>
    <row r="97" spans="1:252" ht="30">
      <c r="A97" s="28" t="s">
        <v>148</v>
      </c>
      <c r="B97" s="41" t="s">
        <v>149</v>
      </c>
      <c r="C97" s="26">
        <f t="shared" ref="C97:H97" si="33">C98+C99</f>
        <v>0</v>
      </c>
      <c r="D97" s="99">
        <f t="shared" si="33"/>
        <v>1597930</v>
      </c>
      <c r="E97" s="99">
        <f t="shared" si="33"/>
        <v>743750</v>
      </c>
      <c r="F97" s="99">
        <f t="shared" si="33"/>
        <v>0</v>
      </c>
      <c r="G97" s="99">
        <f t="shared" si="33"/>
        <v>743726.41</v>
      </c>
      <c r="H97" s="99">
        <f t="shared" si="33"/>
        <v>67552.710000000006</v>
      </c>
      <c r="I97" s="19"/>
      <c r="J97" s="19"/>
      <c r="K97" s="19"/>
      <c r="L97" s="19"/>
      <c r="M97" s="20"/>
      <c r="N97" s="20"/>
      <c r="O97" s="20"/>
      <c r="P97" s="20"/>
    </row>
    <row r="98" spans="1:252" ht="16.5" customHeight="1">
      <c r="A98" s="28"/>
      <c r="B98" s="40" t="s">
        <v>150</v>
      </c>
      <c r="C98" s="26"/>
      <c r="D98" s="95">
        <v>1597930</v>
      </c>
      <c r="E98" s="95">
        <v>743750</v>
      </c>
      <c r="F98" s="95"/>
      <c r="G98" s="48">
        <v>743726.41</v>
      </c>
      <c r="H98" s="48">
        <v>67552.710000000006</v>
      </c>
      <c r="I98" s="19"/>
      <c r="J98" s="19"/>
      <c r="K98" s="19"/>
      <c r="L98" s="19"/>
      <c r="M98" s="20"/>
      <c r="N98" s="20"/>
      <c r="O98" s="20"/>
      <c r="P98" s="20"/>
    </row>
    <row r="99" spans="1:252" ht="16.5" customHeight="1">
      <c r="A99" s="28"/>
      <c r="B99" s="40" t="s">
        <v>151</v>
      </c>
      <c r="C99" s="26"/>
      <c r="D99" s="95"/>
      <c r="E99" s="95"/>
      <c r="F99" s="95"/>
      <c r="G99" s="48"/>
      <c r="H99" s="48"/>
      <c r="I99" s="19"/>
      <c r="J99" s="19"/>
      <c r="K99" s="19"/>
      <c r="L99" s="19"/>
      <c r="M99" s="20"/>
      <c r="N99" s="20"/>
      <c r="O99" s="20"/>
      <c r="P99" s="20"/>
    </row>
    <row r="100" spans="1:252">
      <c r="A100" s="28"/>
      <c r="B100" s="27" t="s">
        <v>122</v>
      </c>
      <c r="C100" s="26"/>
      <c r="D100" s="95"/>
      <c r="E100" s="95"/>
      <c r="F100" s="95"/>
      <c r="G100" s="48"/>
      <c r="H100" s="48"/>
      <c r="I100" s="19"/>
      <c r="J100" s="19"/>
      <c r="K100" s="19"/>
      <c r="L100" s="19"/>
      <c r="M100" s="20"/>
      <c r="N100" s="20"/>
      <c r="O100" s="20"/>
      <c r="P100" s="20"/>
    </row>
    <row r="101" spans="1:252" ht="30">
      <c r="A101" s="28"/>
      <c r="B101" s="22" t="s">
        <v>152</v>
      </c>
      <c r="C101" s="26">
        <f t="shared" ref="C101:H101" si="34">C102+C103+C104+C105+C106+C107+C108+C109+C110+C111</f>
        <v>0</v>
      </c>
      <c r="D101" s="99">
        <f t="shared" si="34"/>
        <v>2112050</v>
      </c>
      <c r="E101" s="99">
        <f t="shared" si="34"/>
        <v>1974670</v>
      </c>
      <c r="F101" s="99">
        <f t="shared" si="34"/>
        <v>0</v>
      </c>
      <c r="G101" s="99">
        <f t="shared" si="34"/>
        <v>1974639.99</v>
      </c>
      <c r="H101" s="99">
        <f t="shared" si="34"/>
        <v>170093.16</v>
      </c>
      <c r="I101" s="19"/>
      <c r="J101" s="19"/>
      <c r="K101" s="19"/>
      <c r="L101" s="19"/>
      <c r="M101" s="20"/>
      <c r="N101" s="20"/>
      <c r="O101" s="20"/>
      <c r="P101" s="20"/>
    </row>
    <row r="102" spans="1:252" ht="16.5" customHeight="1">
      <c r="A102" s="28"/>
      <c r="B102" s="25" t="s">
        <v>141</v>
      </c>
      <c r="C102" s="26"/>
      <c r="D102" s="95">
        <v>1591510</v>
      </c>
      <c r="E102" s="95">
        <v>1547950</v>
      </c>
      <c r="F102" s="95"/>
      <c r="G102" s="48">
        <v>1547930.4</v>
      </c>
      <c r="H102" s="48">
        <v>138960</v>
      </c>
      <c r="I102" s="19"/>
      <c r="J102" s="19"/>
      <c r="K102" s="19"/>
      <c r="L102" s="19"/>
      <c r="M102" s="20"/>
      <c r="N102" s="20"/>
      <c r="O102" s="20"/>
      <c r="P102" s="20"/>
    </row>
    <row r="103" spans="1:252" ht="16.5" customHeight="1">
      <c r="A103" s="28"/>
      <c r="B103" s="27" t="s">
        <v>153</v>
      </c>
      <c r="C103" s="26"/>
      <c r="D103" s="95"/>
      <c r="E103" s="95"/>
      <c r="F103" s="95"/>
      <c r="G103" s="48"/>
      <c r="H103" s="48"/>
      <c r="I103" s="19"/>
      <c r="J103" s="19"/>
      <c r="K103" s="19"/>
      <c r="L103" s="19"/>
      <c r="M103" s="20"/>
      <c r="N103" s="20"/>
      <c r="O103" s="20"/>
      <c r="P103" s="20"/>
    </row>
    <row r="104" spans="1:252">
      <c r="A104" s="16"/>
      <c r="B104" s="42" t="s">
        <v>154</v>
      </c>
      <c r="C104" s="26"/>
      <c r="D104" s="95">
        <v>520540</v>
      </c>
      <c r="E104" s="95">
        <v>426720</v>
      </c>
      <c r="F104" s="95"/>
      <c r="G104" s="48">
        <v>426709.59</v>
      </c>
      <c r="H104" s="48">
        <v>31133.16</v>
      </c>
      <c r="I104" s="19"/>
      <c r="J104" s="19"/>
      <c r="K104" s="19"/>
      <c r="L104" s="19"/>
      <c r="M104" s="20"/>
      <c r="N104" s="20"/>
      <c r="O104" s="20"/>
      <c r="P104" s="20"/>
    </row>
    <row r="105" spans="1:252" ht="16.5" customHeight="1">
      <c r="A105" s="28"/>
      <c r="B105" s="42" t="s">
        <v>155</v>
      </c>
      <c r="C105" s="26"/>
      <c r="D105" s="95"/>
      <c r="E105" s="95"/>
      <c r="F105" s="95"/>
      <c r="G105" s="48"/>
      <c r="H105" s="48"/>
      <c r="I105" s="19"/>
      <c r="J105" s="19"/>
      <c r="K105" s="19"/>
      <c r="L105" s="19"/>
      <c r="M105" s="20"/>
      <c r="N105" s="20"/>
      <c r="O105" s="20"/>
      <c r="P105" s="20"/>
    </row>
    <row r="106" spans="1:252" ht="16.5" customHeight="1">
      <c r="A106" s="28"/>
      <c r="B106" s="42" t="s">
        <v>156</v>
      </c>
      <c r="C106" s="26"/>
      <c r="D106" s="95"/>
      <c r="E106" s="95"/>
      <c r="F106" s="95"/>
      <c r="G106" s="48"/>
      <c r="H106" s="48"/>
      <c r="I106" s="19"/>
      <c r="J106" s="19"/>
      <c r="K106" s="19"/>
      <c r="L106" s="19"/>
      <c r="M106" s="20"/>
      <c r="N106" s="20"/>
      <c r="O106" s="20"/>
      <c r="P106" s="20"/>
    </row>
    <row r="107" spans="1:252" ht="16.5" customHeight="1">
      <c r="A107" s="28"/>
      <c r="B107" s="25" t="s">
        <v>136</v>
      </c>
      <c r="C107" s="26"/>
      <c r="D107" s="95"/>
      <c r="E107" s="95"/>
      <c r="F107" s="95"/>
      <c r="G107" s="48"/>
      <c r="H107" s="48"/>
      <c r="I107" s="19"/>
      <c r="J107" s="19"/>
      <c r="K107" s="19"/>
      <c r="L107" s="19"/>
      <c r="M107" s="20"/>
      <c r="N107" s="20"/>
      <c r="O107" s="20"/>
      <c r="P107" s="20"/>
    </row>
    <row r="108" spans="1:252" ht="16.5" customHeight="1">
      <c r="A108" s="28" t="s">
        <v>157</v>
      </c>
      <c r="B108" s="42" t="s">
        <v>158</v>
      </c>
      <c r="C108" s="26"/>
      <c r="D108" s="95"/>
      <c r="E108" s="95"/>
      <c r="F108" s="95"/>
      <c r="G108" s="102"/>
      <c r="H108" s="102"/>
      <c r="I108" s="19"/>
      <c r="J108" s="19"/>
      <c r="K108" s="19"/>
      <c r="L108" s="19"/>
      <c r="M108" s="20"/>
      <c r="N108" s="20"/>
      <c r="O108" s="20"/>
      <c r="P108" s="20"/>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21"/>
      <c r="DD108" s="21"/>
      <c r="DE108" s="21"/>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21"/>
      <c r="EB108" s="21"/>
      <c r="EC108" s="21"/>
      <c r="ED108" s="21"/>
      <c r="EE108" s="21"/>
      <c r="EF108" s="21"/>
      <c r="EG108" s="21"/>
      <c r="EH108" s="21"/>
      <c r="EI108" s="21"/>
      <c r="EJ108" s="21"/>
      <c r="EK108" s="21"/>
      <c r="EL108" s="21"/>
      <c r="EM108" s="21"/>
      <c r="EN108" s="21"/>
      <c r="EO108" s="21"/>
      <c r="EP108" s="21"/>
      <c r="EQ108" s="21"/>
      <c r="ER108" s="21"/>
      <c r="ES108" s="21"/>
      <c r="ET108" s="21"/>
      <c r="EU108" s="21"/>
      <c r="EV108" s="21"/>
      <c r="EW108" s="21"/>
      <c r="EX108" s="21"/>
      <c r="EY108" s="21"/>
      <c r="EZ108" s="21"/>
      <c r="FA108" s="21"/>
      <c r="FB108" s="21"/>
      <c r="FC108" s="21"/>
      <c r="FD108" s="21"/>
      <c r="FE108" s="21"/>
      <c r="FF108" s="21"/>
      <c r="FG108" s="21"/>
      <c r="FH108" s="21"/>
      <c r="FI108" s="21"/>
      <c r="FJ108" s="21"/>
      <c r="FK108" s="21"/>
      <c r="FL108" s="21"/>
      <c r="FM108" s="21"/>
      <c r="FN108" s="21"/>
      <c r="FO108" s="21"/>
      <c r="FP108" s="21"/>
      <c r="FQ108" s="21"/>
      <c r="FR108" s="21"/>
      <c r="FS108" s="21"/>
      <c r="FT108" s="21"/>
      <c r="FU108" s="21"/>
      <c r="FV108" s="21"/>
      <c r="FW108" s="21"/>
      <c r="FX108" s="21"/>
      <c r="FY108" s="21"/>
      <c r="FZ108" s="21"/>
      <c r="GA108" s="21"/>
      <c r="GB108" s="21"/>
      <c r="GC108" s="21"/>
      <c r="GD108" s="21"/>
      <c r="GE108" s="21"/>
      <c r="GF108" s="21"/>
      <c r="GG108" s="21"/>
      <c r="GH108" s="21"/>
      <c r="GI108" s="21"/>
      <c r="GJ108" s="21"/>
      <c r="GK108" s="21"/>
      <c r="GL108" s="21"/>
      <c r="GM108" s="21"/>
      <c r="GN108" s="21"/>
      <c r="GO108" s="21"/>
      <c r="GP108" s="21"/>
      <c r="GQ108" s="21"/>
      <c r="GR108" s="21"/>
      <c r="GS108" s="21"/>
      <c r="GT108" s="21"/>
      <c r="GU108" s="21"/>
      <c r="GV108" s="21"/>
      <c r="GW108" s="21"/>
      <c r="GX108" s="21"/>
      <c r="GY108" s="21"/>
      <c r="GZ108" s="21"/>
      <c r="HA108" s="21"/>
      <c r="HB108" s="21"/>
      <c r="HC108" s="21"/>
      <c r="HD108" s="21"/>
      <c r="HE108" s="21"/>
      <c r="HF108" s="21"/>
      <c r="HG108" s="21"/>
      <c r="HH108" s="21"/>
      <c r="HI108" s="21"/>
      <c r="HJ108" s="21"/>
      <c r="HK108" s="21"/>
      <c r="HL108" s="21"/>
      <c r="HM108" s="21"/>
      <c r="HN108" s="21"/>
      <c r="HO108" s="21"/>
      <c r="HP108" s="21"/>
      <c r="HQ108" s="21"/>
      <c r="HR108" s="21"/>
      <c r="HS108" s="21"/>
      <c r="HT108" s="21"/>
      <c r="HU108" s="21"/>
      <c r="HV108" s="21"/>
      <c r="HW108" s="21"/>
      <c r="HX108" s="21"/>
      <c r="HY108" s="21"/>
      <c r="HZ108" s="21"/>
      <c r="IA108" s="21"/>
      <c r="IB108" s="21"/>
      <c r="IC108" s="21"/>
      <c r="ID108" s="21"/>
      <c r="IE108" s="21"/>
      <c r="IF108" s="21"/>
      <c r="IG108" s="21"/>
      <c r="IH108" s="21"/>
      <c r="II108" s="21"/>
      <c r="IJ108" s="21"/>
      <c r="IK108" s="21"/>
      <c r="IL108" s="21"/>
      <c r="IM108" s="21"/>
      <c r="IN108" s="21"/>
      <c r="IO108" s="21"/>
      <c r="IP108" s="21"/>
      <c r="IQ108" s="21"/>
      <c r="IR108" s="21"/>
    </row>
    <row r="109" spans="1:252" ht="16.5" customHeight="1">
      <c r="A109" s="28"/>
      <c r="B109" s="125" t="s">
        <v>159</v>
      </c>
      <c r="C109" s="26"/>
      <c r="D109" s="95"/>
      <c r="E109" s="95"/>
      <c r="F109" s="95"/>
      <c r="G109" s="102"/>
      <c r="H109" s="102"/>
      <c r="I109" s="19"/>
      <c r="J109" s="19"/>
      <c r="K109" s="19"/>
      <c r="L109" s="19"/>
      <c r="M109" s="20"/>
      <c r="N109" s="20"/>
      <c r="O109" s="20"/>
      <c r="P109" s="20"/>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c r="CJ109" s="21"/>
      <c r="CK109" s="21"/>
      <c r="CL109" s="21"/>
      <c r="CM109" s="21"/>
      <c r="CN109" s="21"/>
      <c r="CO109" s="21"/>
      <c r="CP109" s="21"/>
      <c r="CQ109" s="21"/>
      <c r="CR109" s="21"/>
      <c r="CS109" s="21"/>
      <c r="CT109" s="21"/>
      <c r="CU109" s="21"/>
      <c r="CV109" s="21"/>
      <c r="CW109" s="21"/>
      <c r="CX109" s="21"/>
      <c r="CY109" s="21"/>
      <c r="CZ109" s="21"/>
      <c r="DA109" s="21"/>
      <c r="DB109" s="21"/>
      <c r="DC109" s="21"/>
      <c r="DD109" s="21"/>
      <c r="DE109" s="21"/>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21"/>
      <c r="EB109" s="21"/>
      <c r="EC109" s="21"/>
      <c r="ED109" s="21"/>
      <c r="EE109" s="21"/>
      <c r="EF109" s="21"/>
      <c r="EG109" s="21"/>
      <c r="EH109" s="21"/>
      <c r="EI109" s="21"/>
      <c r="EJ109" s="21"/>
      <c r="EK109" s="21"/>
      <c r="EL109" s="21"/>
      <c r="EM109" s="21"/>
      <c r="EN109" s="21"/>
      <c r="EO109" s="21"/>
      <c r="EP109" s="21"/>
      <c r="EQ109" s="21"/>
      <c r="ER109" s="21"/>
      <c r="ES109" s="21"/>
      <c r="ET109" s="21"/>
      <c r="EU109" s="21"/>
      <c r="EV109" s="21"/>
      <c r="EW109" s="21"/>
      <c r="EX109" s="21"/>
      <c r="EY109" s="21"/>
      <c r="EZ109" s="21"/>
      <c r="FA109" s="21"/>
      <c r="FB109" s="21"/>
      <c r="FC109" s="21"/>
      <c r="FD109" s="21"/>
      <c r="FE109" s="21"/>
      <c r="FF109" s="21"/>
      <c r="FG109" s="21"/>
      <c r="FH109" s="21"/>
      <c r="FI109" s="21"/>
      <c r="FJ109" s="21"/>
      <c r="FK109" s="21"/>
      <c r="FL109" s="21"/>
      <c r="FM109" s="21"/>
      <c r="FN109" s="21"/>
      <c r="FO109" s="21"/>
      <c r="FP109" s="21"/>
      <c r="FQ109" s="21"/>
      <c r="FR109" s="21"/>
      <c r="FS109" s="21"/>
      <c r="FT109" s="21"/>
      <c r="FU109" s="21"/>
      <c r="FV109" s="21"/>
      <c r="FW109" s="21"/>
      <c r="FX109" s="21"/>
      <c r="FY109" s="21"/>
      <c r="FZ109" s="21"/>
      <c r="GA109" s="21"/>
      <c r="GB109" s="21"/>
      <c r="GC109" s="21"/>
      <c r="GD109" s="21"/>
      <c r="GE109" s="21"/>
      <c r="GF109" s="21"/>
      <c r="GG109" s="21"/>
      <c r="GH109" s="21"/>
      <c r="GI109" s="21"/>
      <c r="GJ109" s="21"/>
      <c r="GK109" s="21"/>
      <c r="GL109" s="21"/>
      <c r="GM109" s="21"/>
      <c r="GN109" s="21"/>
      <c r="GO109" s="21"/>
      <c r="GP109" s="21"/>
      <c r="GQ109" s="21"/>
      <c r="GR109" s="21"/>
      <c r="GS109" s="21"/>
      <c r="GT109" s="21"/>
      <c r="GU109" s="21"/>
      <c r="GV109" s="21"/>
      <c r="GW109" s="21"/>
      <c r="GX109" s="21"/>
      <c r="GY109" s="21"/>
      <c r="GZ109" s="21"/>
      <c r="HA109" s="21"/>
      <c r="HB109" s="21"/>
      <c r="HC109" s="21"/>
      <c r="HD109" s="21"/>
      <c r="HE109" s="21"/>
      <c r="HF109" s="21"/>
      <c r="HG109" s="21"/>
      <c r="HH109" s="21"/>
      <c r="HI109" s="21"/>
      <c r="HJ109" s="21"/>
      <c r="HK109" s="21"/>
      <c r="HL109" s="21"/>
      <c r="HM109" s="21"/>
      <c r="HN109" s="21"/>
      <c r="HO109" s="21"/>
      <c r="HP109" s="21"/>
      <c r="HQ109" s="21"/>
      <c r="HR109" s="21"/>
      <c r="HS109" s="21"/>
      <c r="HT109" s="21"/>
      <c r="HU109" s="21"/>
      <c r="HV109" s="21"/>
      <c r="HW109" s="21"/>
      <c r="HX109" s="21"/>
      <c r="HY109" s="21"/>
      <c r="HZ109" s="21"/>
      <c r="IA109" s="21"/>
      <c r="IB109" s="21"/>
      <c r="IC109" s="21"/>
      <c r="ID109" s="21"/>
      <c r="IE109" s="21"/>
      <c r="IF109" s="21"/>
      <c r="IG109" s="21"/>
      <c r="IH109" s="21"/>
      <c r="II109" s="21"/>
      <c r="IJ109" s="21"/>
      <c r="IK109" s="21"/>
      <c r="IL109" s="21"/>
      <c r="IM109" s="21"/>
      <c r="IN109" s="21"/>
      <c r="IO109" s="21"/>
      <c r="IP109" s="21"/>
      <c r="IQ109" s="21"/>
      <c r="IR109" s="21"/>
    </row>
    <row r="110" spans="1:252" ht="30">
      <c r="A110" s="28"/>
      <c r="B110" s="125" t="s">
        <v>160</v>
      </c>
      <c r="C110" s="26"/>
      <c r="D110" s="95"/>
      <c r="E110" s="95"/>
      <c r="F110" s="95"/>
      <c r="G110" s="102"/>
      <c r="H110" s="102"/>
      <c r="I110" s="19"/>
      <c r="J110" s="19"/>
      <c r="K110" s="19"/>
      <c r="L110" s="19"/>
      <c r="M110" s="20"/>
      <c r="N110" s="20"/>
      <c r="O110" s="20"/>
      <c r="P110" s="20"/>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1"/>
      <c r="EG110" s="21"/>
      <c r="EH110" s="21"/>
      <c r="EI110" s="21"/>
      <c r="EJ110" s="21"/>
      <c r="EK110" s="21"/>
      <c r="EL110" s="21"/>
      <c r="EM110" s="21"/>
      <c r="EN110" s="21"/>
      <c r="EO110" s="21"/>
      <c r="EP110" s="21"/>
      <c r="EQ110" s="21"/>
      <c r="ER110" s="21"/>
      <c r="ES110" s="21"/>
      <c r="ET110" s="21"/>
      <c r="EU110" s="21"/>
      <c r="EV110" s="21"/>
      <c r="EW110" s="21"/>
      <c r="EX110" s="21"/>
      <c r="EY110" s="21"/>
      <c r="EZ110" s="21"/>
      <c r="FA110" s="21"/>
      <c r="FB110" s="21"/>
      <c r="FC110" s="21"/>
      <c r="FD110" s="21"/>
      <c r="FE110" s="21"/>
      <c r="FF110" s="21"/>
      <c r="FG110" s="21"/>
      <c r="FH110" s="21"/>
      <c r="FI110" s="21"/>
      <c r="FJ110" s="21"/>
      <c r="FK110" s="21"/>
      <c r="FL110" s="21"/>
      <c r="FM110" s="21"/>
      <c r="FN110" s="21"/>
      <c r="FO110" s="21"/>
      <c r="FP110" s="21"/>
      <c r="FQ110" s="21"/>
      <c r="FR110" s="21"/>
      <c r="FS110" s="21"/>
      <c r="FT110" s="21"/>
      <c r="FU110" s="21"/>
      <c r="FV110" s="21"/>
      <c r="FW110" s="21"/>
      <c r="FX110" s="21"/>
      <c r="FY110" s="21"/>
      <c r="FZ110" s="21"/>
      <c r="GA110" s="21"/>
      <c r="GB110" s="21"/>
      <c r="GC110" s="21"/>
      <c r="GD110" s="21"/>
      <c r="GE110" s="21"/>
      <c r="GF110" s="21"/>
      <c r="GG110" s="21"/>
      <c r="GH110" s="21"/>
      <c r="GI110" s="21"/>
      <c r="GJ110" s="21"/>
      <c r="GK110" s="21"/>
      <c r="GL110" s="21"/>
      <c r="GM110" s="21"/>
      <c r="GN110" s="21"/>
      <c r="GO110" s="21"/>
      <c r="GP110" s="21"/>
      <c r="GQ110" s="21"/>
      <c r="GR110" s="21"/>
      <c r="GS110" s="21"/>
      <c r="GT110" s="21"/>
      <c r="GU110" s="21"/>
      <c r="GV110" s="21"/>
      <c r="GW110" s="21"/>
      <c r="GX110" s="21"/>
      <c r="GY110" s="21"/>
      <c r="GZ110" s="21"/>
      <c r="HA110" s="21"/>
      <c r="HB110" s="21"/>
      <c r="HC110" s="21"/>
      <c r="HD110" s="21"/>
      <c r="HE110" s="21"/>
      <c r="HF110" s="21"/>
      <c r="HG110" s="21"/>
      <c r="HH110" s="21"/>
      <c r="HI110" s="21"/>
      <c r="HJ110" s="21"/>
      <c r="HK110" s="21"/>
      <c r="HL110" s="21"/>
      <c r="HM110" s="21"/>
      <c r="HN110" s="21"/>
      <c r="HO110" s="21"/>
      <c r="HP110" s="21"/>
      <c r="HQ110" s="21"/>
      <c r="HR110" s="21"/>
      <c r="HS110" s="21"/>
      <c r="HT110" s="21"/>
      <c r="HU110" s="21"/>
      <c r="HV110" s="21"/>
      <c r="HW110" s="21"/>
      <c r="HX110" s="21"/>
      <c r="HY110" s="21"/>
      <c r="HZ110" s="21"/>
      <c r="IA110" s="21"/>
      <c r="IB110" s="21"/>
      <c r="IC110" s="21"/>
      <c r="ID110" s="21"/>
      <c r="IE110" s="21"/>
      <c r="IF110" s="21"/>
      <c r="IG110" s="21"/>
      <c r="IH110" s="21"/>
      <c r="II110" s="21"/>
      <c r="IJ110" s="21"/>
      <c r="IK110" s="21"/>
      <c r="IL110" s="21"/>
      <c r="IM110" s="21"/>
      <c r="IN110" s="21"/>
      <c r="IO110" s="21"/>
      <c r="IP110" s="21"/>
      <c r="IQ110" s="21"/>
      <c r="IR110" s="21"/>
    </row>
    <row r="111" spans="1:252" s="21" customFormat="1" ht="30">
      <c r="A111" s="16" t="s">
        <v>161</v>
      </c>
      <c r="B111" s="126" t="s">
        <v>162</v>
      </c>
      <c r="C111" s="26">
        <f t="shared" ref="C111:H111" si="35">C112+C113+C114+C115</f>
        <v>0</v>
      </c>
      <c r="D111" s="99">
        <f t="shared" si="35"/>
        <v>0</v>
      </c>
      <c r="E111" s="99">
        <f t="shared" si="35"/>
        <v>0</v>
      </c>
      <c r="F111" s="99">
        <f t="shared" si="35"/>
        <v>0</v>
      </c>
      <c r="G111" s="99">
        <f t="shared" si="35"/>
        <v>0</v>
      </c>
      <c r="H111" s="99">
        <f t="shared" si="35"/>
        <v>0</v>
      </c>
      <c r="I111" s="19"/>
      <c r="J111" s="19"/>
      <c r="K111" s="19"/>
      <c r="L111" s="19"/>
      <c r="M111" s="20"/>
      <c r="N111" s="20"/>
      <c r="O111" s="20"/>
      <c r="P111" s="20"/>
    </row>
    <row r="112" spans="1:252" s="21" customFormat="1">
      <c r="A112" s="16"/>
      <c r="B112" s="127" t="s">
        <v>163</v>
      </c>
      <c r="C112" s="26"/>
      <c r="D112" s="95"/>
      <c r="E112" s="95"/>
      <c r="F112" s="95"/>
      <c r="G112" s="102"/>
      <c r="H112" s="102"/>
      <c r="I112" s="19"/>
      <c r="J112" s="19"/>
      <c r="K112" s="19"/>
      <c r="L112" s="19"/>
      <c r="M112" s="20"/>
      <c r="N112" s="20"/>
      <c r="O112" s="20"/>
      <c r="P112" s="20"/>
    </row>
    <row r="113" spans="1:252" s="21" customFormat="1" ht="30">
      <c r="A113" s="16"/>
      <c r="B113" s="127" t="s">
        <v>164</v>
      </c>
      <c r="C113" s="26"/>
      <c r="D113" s="95"/>
      <c r="E113" s="95"/>
      <c r="F113" s="95"/>
      <c r="G113" s="102"/>
      <c r="H113" s="102"/>
      <c r="I113" s="19"/>
      <c r="J113" s="19"/>
      <c r="K113" s="19"/>
      <c r="L113" s="19"/>
      <c r="M113" s="20"/>
      <c r="N113" s="20"/>
      <c r="O113" s="20"/>
      <c r="P113" s="20"/>
    </row>
    <row r="114" spans="1:252" s="21" customFormat="1" ht="30">
      <c r="A114" s="16"/>
      <c r="B114" s="127" t="s">
        <v>165</v>
      </c>
      <c r="C114" s="26"/>
      <c r="D114" s="95"/>
      <c r="E114" s="95"/>
      <c r="F114" s="95"/>
      <c r="G114" s="102"/>
      <c r="H114" s="102"/>
      <c r="I114" s="19"/>
      <c r="J114" s="19"/>
      <c r="K114" s="19"/>
      <c r="L114" s="19"/>
      <c r="M114" s="20"/>
      <c r="N114" s="20"/>
      <c r="O114" s="20"/>
      <c r="P114" s="20"/>
    </row>
    <row r="115" spans="1:252" s="21" customFormat="1" ht="30">
      <c r="A115" s="16"/>
      <c r="B115" s="127" t="s">
        <v>166</v>
      </c>
      <c r="C115" s="26"/>
      <c r="D115" s="95"/>
      <c r="E115" s="95"/>
      <c r="F115" s="95"/>
      <c r="G115" s="102"/>
      <c r="H115" s="102"/>
      <c r="I115" s="19"/>
      <c r="J115" s="19"/>
      <c r="K115" s="19"/>
      <c r="L115" s="19"/>
      <c r="M115" s="20"/>
      <c r="N115" s="20"/>
      <c r="O115" s="20"/>
      <c r="P115" s="20"/>
    </row>
    <row r="116" spans="1:252" s="21" customFormat="1">
      <c r="A116" s="16"/>
      <c r="B116" s="27" t="s">
        <v>122</v>
      </c>
      <c r="C116" s="26"/>
      <c r="D116" s="95"/>
      <c r="E116" s="95"/>
      <c r="F116" s="95"/>
      <c r="G116" s="102"/>
      <c r="H116" s="102"/>
      <c r="I116" s="19"/>
      <c r="J116" s="19"/>
      <c r="K116" s="19"/>
      <c r="L116" s="19"/>
      <c r="M116" s="20"/>
      <c r="N116" s="20"/>
      <c r="O116" s="20"/>
      <c r="P116" s="20"/>
    </row>
    <row r="117" spans="1:252" s="21" customFormat="1">
      <c r="A117" s="16"/>
      <c r="B117" s="27" t="s">
        <v>167</v>
      </c>
      <c r="C117" s="18"/>
      <c r="D117" s="95">
        <v>14949680</v>
      </c>
      <c r="E117" s="95">
        <v>14630900</v>
      </c>
      <c r="F117" s="95"/>
      <c r="G117" s="48">
        <v>14630795.48</v>
      </c>
      <c r="H117" s="48">
        <v>1172442</v>
      </c>
      <c r="I117" s="19"/>
      <c r="J117" s="19"/>
      <c r="K117" s="19"/>
      <c r="L117" s="19"/>
      <c r="M117" s="20"/>
      <c r="N117" s="20"/>
      <c r="O117" s="20"/>
      <c r="P117" s="20"/>
    </row>
    <row r="118" spans="1:252" s="21" customFormat="1">
      <c r="A118" s="16"/>
      <c r="B118" s="27" t="s">
        <v>122</v>
      </c>
      <c r="C118" s="18"/>
      <c r="D118" s="95"/>
      <c r="E118" s="95"/>
      <c r="F118" s="95"/>
      <c r="G118" s="48"/>
      <c r="H118" s="48"/>
      <c r="I118" s="19"/>
      <c r="J118" s="19"/>
      <c r="K118" s="19"/>
      <c r="L118" s="19"/>
      <c r="M118" s="20"/>
      <c r="N118" s="20"/>
      <c r="O118" s="20"/>
      <c r="P118" s="20"/>
    </row>
    <row r="119" spans="1:252" s="21" customFormat="1" ht="16.5" customHeight="1">
      <c r="A119" s="16"/>
      <c r="B119" s="27" t="s">
        <v>168</v>
      </c>
      <c r="C119" s="26"/>
      <c r="D119" s="95">
        <v>5773000</v>
      </c>
      <c r="E119" s="95">
        <v>5473000</v>
      </c>
      <c r="F119" s="95"/>
      <c r="G119" s="98">
        <v>5473000</v>
      </c>
      <c r="H119" s="98">
        <v>426741.21</v>
      </c>
      <c r="I119" s="19"/>
      <c r="J119" s="19"/>
      <c r="K119" s="19"/>
      <c r="L119" s="19"/>
      <c r="M119" s="20"/>
      <c r="N119" s="20"/>
      <c r="O119" s="20"/>
      <c r="P119" s="20"/>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c r="GB119" s="5"/>
      <c r="GC119" s="5"/>
      <c r="GD119" s="5"/>
      <c r="GE119" s="5"/>
      <c r="GF119" s="5"/>
      <c r="GG119" s="5"/>
      <c r="GH119" s="5"/>
      <c r="GI119" s="5"/>
      <c r="GJ119" s="5"/>
      <c r="GK119" s="5"/>
      <c r="GL119" s="5"/>
      <c r="GM119" s="5"/>
      <c r="GN119" s="5"/>
      <c r="GO119" s="5"/>
      <c r="GP119" s="5"/>
      <c r="GQ119" s="5"/>
      <c r="GR119" s="5"/>
      <c r="GS119" s="5"/>
      <c r="GT119" s="5"/>
      <c r="GU119" s="5"/>
      <c r="GV119" s="5"/>
      <c r="GW119" s="5"/>
      <c r="GX119" s="5"/>
      <c r="GY119" s="5"/>
      <c r="GZ119" s="5"/>
      <c r="HA119" s="5"/>
      <c r="HB119" s="5"/>
      <c r="HC119" s="5"/>
      <c r="HD119" s="5"/>
      <c r="HE119" s="5"/>
      <c r="HF119" s="5"/>
      <c r="HG119" s="5"/>
      <c r="HH119" s="5"/>
      <c r="HI119" s="5"/>
      <c r="HJ119" s="5"/>
      <c r="HK119" s="5"/>
      <c r="HL119" s="5"/>
      <c r="HM119" s="5"/>
      <c r="HN119" s="5"/>
      <c r="HO119" s="5"/>
      <c r="HP119" s="5"/>
      <c r="HQ119" s="5"/>
      <c r="HR119" s="5"/>
      <c r="HS119" s="5"/>
      <c r="HT119" s="5"/>
      <c r="HU119" s="5"/>
      <c r="HV119" s="5"/>
      <c r="HW119" s="5"/>
      <c r="HX119" s="5"/>
      <c r="HY119" s="5"/>
      <c r="HZ119" s="5"/>
      <c r="IA119" s="5"/>
      <c r="IB119" s="5"/>
      <c r="IC119" s="5"/>
      <c r="ID119" s="5"/>
      <c r="IE119" s="5"/>
      <c r="IF119" s="5"/>
      <c r="IG119" s="5"/>
      <c r="IH119" s="5"/>
      <c r="II119" s="5"/>
      <c r="IJ119" s="5"/>
      <c r="IK119" s="5"/>
      <c r="IL119" s="5"/>
      <c r="IM119" s="5"/>
      <c r="IN119" s="5"/>
      <c r="IO119" s="5"/>
      <c r="IP119" s="5"/>
      <c r="IQ119" s="5"/>
      <c r="IR119" s="5"/>
    </row>
    <row r="120" spans="1:252" s="21" customFormat="1" ht="16.5" customHeight="1">
      <c r="A120" s="16" t="s">
        <v>169</v>
      </c>
      <c r="B120" s="27" t="s">
        <v>122</v>
      </c>
      <c r="C120" s="26"/>
      <c r="D120" s="95"/>
      <c r="E120" s="95"/>
      <c r="F120" s="95"/>
      <c r="G120" s="98">
        <v>-190030.65</v>
      </c>
      <c r="H120" s="98"/>
      <c r="I120" s="19"/>
      <c r="J120" s="19"/>
      <c r="K120" s="19"/>
      <c r="L120" s="19"/>
      <c r="M120" s="20"/>
      <c r="N120" s="20"/>
      <c r="O120" s="20"/>
      <c r="P120" s="20"/>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5"/>
      <c r="GJ120" s="5"/>
      <c r="GK120" s="5"/>
      <c r="GL120" s="5"/>
      <c r="GM120" s="5"/>
      <c r="GN120" s="5"/>
      <c r="GO120" s="5"/>
      <c r="GP120" s="5"/>
      <c r="GQ120" s="5"/>
      <c r="GR120" s="5"/>
      <c r="GS120" s="5"/>
      <c r="GT120" s="5"/>
      <c r="GU120" s="5"/>
      <c r="GV120" s="5"/>
      <c r="GW120" s="5"/>
      <c r="GX120" s="5"/>
      <c r="GY120" s="5"/>
      <c r="GZ120" s="5"/>
      <c r="HA120" s="5"/>
      <c r="HB120" s="5"/>
      <c r="HC120" s="5"/>
      <c r="HD120" s="5"/>
      <c r="HE120" s="5"/>
      <c r="HF120" s="5"/>
      <c r="HG120" s="5"/>
      <c r="HH120" s="5"/>
      <c r="HI120" s="5"/>
      <c r="HJ120" s="5"/>
      <c r="HK120" s="5"/>
      <c r="HL120" s="5"/>
      <c r="HM120" s="5"/>
      <c r="HN120" s="5"/>
      <c r="HO120" s="5"/>
      <c r="HP120" s="5"/>
      <c r="HQ120" s="5"/>
      <c r="HR120" s="5"/>
      <c r="HS120" s="5"/>
      <c r="HT120" s="5"/>
      <c r="HU120" s="5"/>
      <c r="HV120" s="5"/>
      <c r="HW120" s="5"/>
      <c r="HX120" s="5"/>
      <c r="HY120" s="5"/>
      <c r="HZ120" s="5"/>
      <c r="IA120" s="5"/>
      <c r="IB120" s="5"/>
      <c r="IC120" s="5"/>
      <c r="ID120" s="5"/>
      <c r="IE120" s="5"/>
      <c r="IF120" s="5"/>
      <c r="IG120" s="5"/>
      <c r="IH120" s="5"/>
      <c r="II120" s="5"/>
      <c r="IJ120" s="5"/>
      <c r="IK120" s="5"/>
      <c r="IL120" s="5"/>
      <c r="IM120" s="5"/>
      <c r="IN120" s="5"/>
      <c r="IO120" s="5"/>
      <c r="IP120" s="5"/>
      <c r="IQ120" s="5"/>
      <c r="IR120" s="5"/>
    </row>
    <row r="121" spans="1:252" s="21" customFormat="1" ht="16.5" customHeight="1">
      <c r="A121" s="16"/>
      <c r="B121" s="22" t="s">
        <v>170</v>
      </c>
      <c r="C121" s="23">
        <f t="shared" ref="C121:H121" si="36">+C122+C126+C130+C134+C140</f>
        <v>0</v>
      </c>
      <c r="D121" s="94">
        <f t="shared" si="36"/>
        <v>57408440</v>
      </c>
      <c r="E121" s="94">
        <f t="shared" si="36"/>
        <v>57320740</v>
      </c>
      <c r="F121" s="94">
        <f t="shared" si="36"/>
        <v>0</v>
      </c>
      <c r="G121" s="94">
        <f t="shared" si="36"/>
        <v>57279001.740000002</v>
      </c>
      <c r="H121" s="94">
        <f t="shared" si="36"/>
        <v>5084438.05</v>
      </c>
      <c r="I121" s="19"/>
      <c r="J121" s="19"/>
      <c r="K121" s="19"/>
      <c r="L121" s="19"/>
      <c r="M121" s="20"/>
      <c r="N121" s="20"/>
      <c r="O121" s="20"/>
      <c r="P121" s="20"/>
    </row>
    <row r="122" spans="1:252" ht="16.5" customHeight="1">
      <c r="A122" s="28"/>
      <c r="B122" s="22" t="s">
        <v>171</v>
      </c>
      <c r="C122" s="18">
        <f t="shared" ref="C122:H122" si="37">+C123+C124</f>
        <v>0</v>
      </c>
      <c r="D122" s="93">
        <f t="shared" si="37"/>
        <v>34323510</v>
      </c>
      <c r="E122" s="93">
        <f t="shared" si="37"/>
        <v>34388250</v>
      </c>
      <c r="F122" s="93">
        <f t="shared" si="37"/>
        <v>0</v>
      </c>
      <c r="G122" s="93">
        <f t="shared" si="37"/>
        <v>34346578.520000003</v>
      </c>
      <c r="H122" s="93">
        <f t="shared" si="37"/>
        <v>2866908.23</v>
      </c>
      <c r="I122" s="19"/>
      <c r="J122" s="19"/>
      <c r="K122" s="19"/>
      <c r="L122" s="19"/>
      <c r="M122" s="20"/>
      <c r="N122" s="20"/>
      <c r="O122" s="20"/>
      <c r="P122" s="20"/>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c r="DC122" s="21"/>
      <c r="DD122" s="21"/>
      <c r="DE122" s="21"/>
      <c r="DF122" s="21"/>
      <c r="DG122" s="21"/>
      <c r="DH122" s="21"/>
      <c r="DI122" s="21"/>
      <c r="DJ122" s="21"/>
      <c r="DK122" s="21"/>
      <c r="DL122" s="21"/>
      <c r="DM122" s="21"/>
      <c r="DN122" s="21"/>
      <c r="DO122" s="21"/>
      <c r="DP122" s="21"/>
      <c r="DQ122" s="21"/>
      <c r="DR122" s="21"/>
      <c r="DS122" s="21"/>
      <c r="DT122" s="21"/>
      <c r="DU122" s="21"/>
      <c r="DV122" s="21"/>
      <c r="DW122" s="21"/>
      <c r="DX122" s="21"/>
      <c r="DY122" s="21"/>
      <c r="DZ122" s="21"/>
      <c r="EA122" s="21"/>
      <c r="EB122" s="21"/>
      <c r="EC122" s="21"/>
      <c r="ED122" s="21"/>
      <c r="EE122" s="21"/>
      <c r="EF122" s="21"/>
      <c r="EG122" s="21"/>
      <c r="EH122" s="21"/>
      <c r="EI122" s="21"/>
      <c r="EJ122" s="21"/>
      <c r="EK122" s="21"/>
      <c r="EL122" s="21"/>
      <c r="EM122" s="21"/>
      <c r="EN122" s="21"/>
      <c r="EO122" s="21"/>
      <c r="EP122" s="21"/>
      <c r="EQ122" s="21"/>
      <c r="ER122" s="21"/>
      <c r="ES122" s="21"/>
      <c r="ET122" s="21"/>
      <c r="EU122" s="21"/>
      <c r="EV122" s="21"/>
      <c r="EW122" s="21"/>
      <c r="EX122" s="21"/>
      <c r="EY122" s="21"/>
      <c r="EZ122" s="21"/>
      <c r="FA122" s="21"/>
      <c r="FB122" s="21"/>
      <c r="FC122" s="21"/>
      <c r="FD122" s="21"/>
      <c r="FE122" s="21"/>
      <c r="FF122" s="21"/>
      <c r="FG122" s="21"/>
      <c r="FH122" s="21"/>
      <c r="FI122" s="21"/>
      <c r="FJ122" s="21"/>
      <c r="FK122" s="21"/>
      <c r="FL122" s="21"/>
      <c r="FM122" s="21"/>
      <c r="FN122" s="21"/>
      <c r="FO122" s="21"/>
      <c r="FP122" s="21"/>
      <c r="FQ122" s="21"/>
      <c r="FR122" s="21"/>
      <c r="FS122" s="21"/>
      <c r="FT122" s="21"/>
      <c r="FU122" s="21"/>
      <c r="FV122" s="21"/>
      <c r="FW122" s="21"/>
      <c r="FX122" s="21"/>
      <c r="FY122" s="21"/>
      <c r="FZ122" s="21"/>
      <c r="GA122" s="21"/>
      <c r="GB122" s="21"/>
      <c r="GC122" s="21"/>
      <c r="GD122" s="21"/>
      <c r="GE122" s="21"/>
      <c r="GF122" s="21"/>
      <c r="GG122" s="21"/>
      <c r="GH122" s="21"/>
      <c r="GI122" s="21"/>
      <c r="GJ122" s="21"/>
      <c r="GK122" s="21"/>
      <c r="GL122" s="21"/>
      <c r="GM122" s="21"/>
      <c r="GN122" s="21"/>
      <c r="GO122" s="21"/>
      <c r="GP122" s="21"/>
      <c r="GQ122" s="21"/>
      <c r="GR122" s="21"/>
      <c r="GS122" s="21"/>
      <c r="GT122" s="21"/>
      <c r="GU122" s="21"/>
      <c r="GV122" s="21"/>
      <c r="GW122" s="21"/>
      <c r="GX122" s="21"/>
      <c r="GY122" s="21"/>
      <c r="GZ122" s="21"/>
      <c r="HA122" s="21"/>
      <c r="HB122" s="21"/>
      <c r="HC122" s="21"/>
      <c r="HD122" s="21"/>
      <c r="HE122" s="21"/>
      <c r="HF122" s="21"/>
      <c r="HG122" s="21"/>
      <c r="HH122" s="21"/>
      <c r="HI122" s="21"/>
      <c r="HJ122" s="21"/>
      <c r="HK122" s="21"/>
      <c r="HL122" s="21"/>
      <c r="HM122" s="21"/>
      <c r="HN122" s="21"/>
      <c r="HO122" s="21"/>
      <c r="HP122" s="21"/>
      <c r="HQ122" s="21"/>
      <c r="HR122" s="21"/>
      <c r="HS122" s="21"/>
      <c r="HT122" s="21"/>
      <c r="HU122" s="21"/>
      <c r="HV122" s="21"/>
      <c r="HW122" s="21"/>
      <c r="HX122" s="21"/>
      <c r="HY122" s="21"/>
      <c r="HZ122" s="21"/>
      <c r="IA122" s="21"/>
      <c r="IB122" s="21"/>
      <c r="IC122" s="21"/>
      <c r="ID122" s="21"/>
      <c r="IE122" s="21"/>
      <c r="IF122" s="21"/>
      <c r="IG122" s="21"/>
      <c r="IH122" s="21"/>
      <c r="II122" s="21"/>
      <c r="IJ122" s="21"/>
      <c r="IK122" s="21"/>
      <c r="IL122" s="21"/>
      <c r="IM122" s="21"/>
      <c r="IN122" s="21"/>
      <c r="IO122" s="21"/>
      <c r="IP122" s="21"/>
      <c r="IQ122" s="21"/>
      <c r="IR122" s="21"/>
    </row>
    <row r="123" spans="1:252" ht="16.5" customHeight="1">
      <c r="A123" s="28"/>
      <c r="B123" s="43" t="s">
        <v>172</v>
      </c>
      <c r="C123" s="26"/>
      <c r="D123" s="95">
        <v>33418000</v>
      </c>
      <c r="E123" s="95">
        <v>33482000</v>
      </c>
      <c r="F123" s="95"/>
      <c r="G123" s="48">
        <v>33459101.940000001</v>
      </c>
      <c r="H123" s="48">
        <v>2795500.25</v>
      </c>
      <c r="I123" s="19"/>
      <c r="J123" s="19"/>
      <c r="K123" s="19"/>
      <c r="L123" s="19"/>
      <c r="M123" s="20"/>
      <c r="N123" s="20"/>
      <c r="O123" s="20"/>
      <c r="P123" s="20"/>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c r="DC123" s="21"/>
      <c r="DD123" s="21"/>
      <c r="DE123" s="21"/>
      <c r="DF123" s="21"/>
      <c r="DG123" s="21"/>
      <c r="DH123" s="21"/>
      <c r="DI123" s="21"/>
      <c r="DJ123" s="21"/>
      <c r="DK123" s="21"/>
      <c r="DL123" s="21"/>
      <c r="DM123" s="21"/>
      <c r="DN123" s="21"/>
      <c r="DO123" s="21"/>
      <c r="DP123" s="21"/>
      <c r="DQ123" s="21"/>
      <c r="DR123" s="21"/>
      <c r="DS123" s="21"/>
      <c r="DT123" s="21"/>
      <c r="DU123" s="21"/>
      <c r="DV123" s="21"/>
      <c r="DW123" s="21"/>
      <c r="DX123" s="21"/>
      <c r="DY123" s="21"/>
      <c r="DZ123" s="21"/>
      <c r="EA123" s="21"/>
      <c r="EB123" s="21"/>
      <c r="EC123" s="21"/>
      <c r="ED123" s="21"/>
      <c r="EE123" s="21"/>
      <c r="EF123" s="21"/>
      <c r="EG123" s="21"/>
      <c r="EH123" s="21"/>
      <c r="EI123" s="21"/>
      <c r="EJ123" s="21"/>
      <c r="EK123" s="21"/>
      <c r="EL123" s="21"/>
      <c r="EM123" s="21"/>
      <c r="EN123" s="21"/>
      <c r="EO123" s="21"/>
      <c r="EP123" s="21"/>
      <c r="EQ123" s="21"/>
      <c r="ER123" s="21"/>
      <c r="ES123" s="21"/>
      <c r="ET123" s="21"/>
      <c r="EU123" s="21"/>
      <c r="EV123" s="21"/>
      <c r="EW123" s="21"/>
      <c r="EX123" s="21"/>
      <c r="EY123" s="21"/>
      <c r="EZ123" s="21"/>
      <c r="FA123" s="21"/>
      <c r="FB123" s="21"/>
      <c r="FC123" s="21"/>
      <c r="FD123" s="21"/>
      <c r="FE123" s="21"/>
      <c r="FF123" s="21"/>
      <c r="FG123" s="21"/>
      <c r="FH123" s="21"/>
      <c r="FI123" s="21"/>
      <c r="FJ123" s="21"/>
      <c r="FK123" s="21"/>
      <c r="FL123" s="21"/>
      <c r="FM123" s="21"/>
      <c r="FN123" s="21"/>
      <c r="FO123" s="21"/>
      <c r="FP123" s="21"/>
      <c r="FQ123" s="21"/>
      <c r="FR123" s="21"/>
      <c r="FS123" s="21"/>
      <c r="FT123" s="21"/>
      <c r="FU123" s="21"/>
      <c r="FV123" s="21"/>
      <c r="FW123" s="21"/>
      <c r="FX123" s="21"/>
      <c r="FY123" s="21"/>
      <c r="FZ123" s="21"/>
      <c r="GA123" s="21"/>
      <c r="GB123" s="21"/>
      <c r="GC123" s="21"/>
      <c r="GD123" s="21"/>
      <c r="GE123" s="21"/>
      <c r="GF123" s="21"/>
      <c r="GG123" s="21"/>
      <c r="GH123" s="21"/>
      <c r="GI123" s="21"/>
      <c r="GJ123" s="21"/>
      <c r="GK123" s="21"/>
      <c r="GL123" s="21"/>
      <c r="GM123" s="21"/>
      <c r="GN123" s="21"/>
      <c r="GO123" s="21"/>
      <c r="GP123" s="21"/>
      <c r="GQ123" s="21"/>
      <c r="GR123" s="21"/>
      <c r="GS123" s="21"/>
      <c r="GT123" s="21"/>
      <c r="GU123" s="21"/>
      <c r="GV123" s="21"/>
      <c r="GW123" s="21"/>
      <c r="GX123" s="21"/>
      <c r="GY123" s="21"/>
      <c r="GZ123" s="21"/>
      <c r="HA123" s="21"/>
      <c r="HB123" s="21"/>
      <c r="HC123" s="21"/>
      <c r="HD123" s="21"/>
      <c r="HE123" s="21"/>
      <c r="HF123" s="21"/>
      <c r="HG123" s="21"/>
      <c r="HH123" s="21"/>
      <c r="HI123" s="21"/>
      <c r="HJ123" s="21"/>
      <c r="HK123" s="21"/>
      <c r="HL123" s="21"/>
      <c r="HM123" s="21"/>
      <c r="HN123" s="21"/>
      <c r="HO123" s="21"/>
      <c r="HP123" s="21"/>
      <c r="HQ123" s="21"/>
      <c r="HR123" s="21"/>
      <c r="HS123" s="21"/>
      <c r="HT123" s="21"/>
      <c r="HU123" s="21"/>
      <c r="HV123" s="21"/>
      <c r="HW123" s="21"/>
      <c r="HX123" s="21"/>
      <c r="HY123" s="21"/>
      <c r="HZ123" s="21"/>
      <c r="IA123" s="21"/>
      <c r="IB123" s="21"/>
      <c r="IC123" s="21"/>
      <c r="ID123" s="21"/>
      <c r="IE123" s="21"/>
      <c r="IF123" s="21"/>
      <c r="IG123" s="21"/>
      <c r="IH123" s="21"/>
      <c r="II123" s="21"/>
      <c r="IJ123" s="21"/>
      <c r="IK123" s="21"/>
      <c r="IL123" s="21"/>
      <c r="IM123" s="21"/>
      <c r="IN123" s="21"/>
      <c r="IO123" s="21"/>
      <c r="IP123" s="21"/>
      <c r="IQ123" s="21"/>
      <c r="IR123" s="21"/>
    </row>
    <row r="124" spans="1:252" s="21" customFormat="1" ht="16.5" customHeight="1">
      <c r="A124" s="16" t="s">
        <v>173</v>
      </c>
      <c r="B124" s="43" t="s">
        <v>174</v>
      </c>
      <c r="C124" s="26"/>
      <c r="D124" s="95">
        <v>905510</v>
      </c>
      <c r="E124" s="95">
        <v>906250</v>
      </c>
      <c r="F124" s="95"/>
      <c r="G124" s="25">
        <v>887476.58</v>
      </c>
      <c r="H124" s="25">
        <v>71407.98</v>
      </c>
      <c r="I124" s="19"/>
      <c r="J124" s="19"/>
      <c r="K124" s="19"/>
      <c r="L124" s="19"/>
      <c r="M124" s="20"/>
      <c r="N124" s="20"/>
      <c r="O124" s="20"/>
      <c r="P124" s="20"/>
    </row>
    <row r="125" spans="1:252" s="21" customFormat="1" ht="16.5" customHeight="1">
      <c r="A125" s="16" t="s">
        <v>175</v>
      </c>
      <c r="B125" s="27" t="s">
        <v>122</v>
      </c>
      <c r="C125" s="26"/>
      <c r="D125" s="95"/>
      <c r="E125" s="95"/>
      <c r="F125" s="95"/>
      <c r="G125" s="25">
        <v>-11454.82</v>
      </c>
      <c r="H125" s="25">
        <v>-5139.1000000000004</v>
      </c>
      <c r="I125" s="19"/>
      <c r="J125" s="19"/>
      <c r="K125" s="19"/>
      <c r="L125" s="19"/>
      <c r="M125" s="20"/>
      <c r="N125" s="20"/>
      <c r="O125" s="20"/>
      <c r="P125" s="20"/>
    </row>
    <row r="126" spans="1:252" s="21" customFormat="1" ht="16.5" customHeight="1">
      <c r="A126" s="16"/>
      <c r="B126" s="44" t="s">
        <v>176</v>
      </c>
      <c r="C126" s="26">
        <f t="shared" ref="C126:H126" si="38">C127+C128</f>
        <v>0</v>
      </c>
      <c r="D126" s="99">
        <f t="shared" si="38"/>
        <v>14049000</v>
      </c>
      <c r="E126" s="99">
        <f t="shared" si="38"/>
        <v>13989000</v>
      </c>
      <c r="F126" s="99">
        <f t="shared" si="38"/>
        <v>0</v>
      </c>
      <c r="G126" s="99">
        <f t="shared" si="38"/>
        <v>13988933.220000001</v>
      </c>
      <c r="H126" s="99">
        <f t="shared" si="38"/>
        <v>1322568.03</v>
      </c>
      <c r="I126" s="19"/>
      <c r="J126" s="19"/>
      <c r="K126" s="19"/>
      <c r="L126" s="19"/>
      <c r="M126" s="20"/>
      <c r="N126" s="20"/>
      <c r="O126" s="20"/>
      <c r="P126" s="20"/>
    </row>
    <row r="127" spans="1:252" s="21" customFormat="1" ht="16.5" customHeight="1">
      <c r="A127" s="45" t="s">
        <v>177</v>
      </c>
      <c r="B127" s="43" t="s">
        <v>172</v>
      </c>
      <c r="C127" s="26"/>
      <c r="D127" s="95">
        <v>14049000</v>
      </c>
      <c r="E127" s="95">
        <v>13989000</v>
      </c>
      <c r="F127" s="95"/>
      <c r="G127" s="25">
        <v>13988933.220000001</v>
      </c>
      <c r="H127" s="25">
        <v>1322568.03</v>
      </c>
      <c r="I127" s="19"/>
      <c r="J127" s="19"/>
      <c r="K127" s="19"/>
      <c r="L127" s="19"/>
      <c r="M127" s="20"/>
      <c r="N127" s="20"/>
      <c r="O127" s="20"/>
      <c r="P127" s="20"/>
    </row>
    <row r="128" spans="1:252" s="21" customFormat="1" ht="16.5" customHeight="1">
      <c r="A128" s="45"/>
      <c r="B128" s="43" t="s">
        <v>178</v>
      </c>
      <c r="C128" s="26"/>
      <c r="D128" s="95"/>
      <c r="E128" s="95"/>
      <c r="F128" s="95"/>
      <c r="G128" s="25"/>
      <c r="H128" s="25"/>
      <c r="I128" s="19"/>
      <c r="J128" s="19"/>
      <c r="K128" s="19"/>
      <c r="L128" s="19"/>
      <c r="M128" s="20"/>
      <c r="N128" s="20"/>
      <c r="O128" s="20"/>
      <c r="P128" s="20"/>
    </row>
    <row r="129" spans="1:252" s="21" customFormat="1" ht="16.5" customHeight="1">
      <c r="A129" s="46" t="s">
        <v>179</v>
      </c>
      <c r="B129" s="27" t="s">
        <v>122</v>
      </c>
      <c r="C129" s="26"/>
      <c r="D129" s="95"/>
      <c r="E129" s="95"/>
      <c r="F129" s="95"/>
      <c r="G129" s="25">
        <v>-12479.36</v>
      </c>
      <c r="H129" s="25">
        <v>-2232</v>
      </c>
      <c r="I129" s="19"/>
      <c r="J129" s="19"/>
      <c r="K129" s="19"/>
      <c r="L129" s="19"/>
      <c r="M129" s="20"/>
      <c r="N129" s="20"/>
      <c r="O129" s="20"/>
      <c r="P129" s="20"/>
    </row>
    <row r="130" spans="1:252" s="21" customFormat="1" ht="16.5" customHeight="1">
      <c r="A130" s="46"/>
      <c r="B130" s="47" t="s">
        <v>180</v>
      </c>
      <c r="C130" s="26">
        <f t="shared" ref="C130:H130" si="39">+C131+C132</f>
        <v>0</v>
      </c>
      <c r="D130" s="99">
        <f t="shared" si="39"/>
        <v>609000</v>
      </c>
      <c r="E130" s="99">
        <f t="shared" si="39"/>
        <v>609000</v>
      </c>
      <c r="F130" s="99">
        <f t="shared" si="39"/>
        <v>0</v>
      </c>
      <c r="G130" s="99">
        <f t="shared" si="39"/>
        <v>609000</v>
      </c>
      <c r="H130" s="99">
        <f t="shared" si="39"/>
        <v>49589</v>
      </c>
      <c r="I130" s="19"/>
      <c r="J130" s="19"/>
      <c r="K130" s="19"/>
      <c r="L130" s="19"/>
      <c r="M130" s="20"/>
      <c r="N130" s="20"/>
      <c r="O130" s="20"/>
      <c r="P130" s="20"/>
    </row>
    <row r="131" spans="1:252" s="21" customFormat="1" ht="16.5" customHeight="1">
      <c r="A131" s="46"/>
      <c r="B131" s="43" t="s">
        <v>172</v>
      </c>
      <c r="C131" s="26"/>
      <c r="D131" s="95">
        <v>609000</v>
      </c>
      <c r="E131" s="95">
        <v>609000</v>
      </c>
      <c r="F131" s="95"/>
      <c r="G131" s="48">
        <v>609000</v>
      </c>
      <c r="H131" s="48">
        <v>49589</v>
      </c>
      <c r="I131" s="19"/>
      <c r="J131" s="19"/>
      <c r="K131" s="19"/>
      <c r="L131" s="19"/>
      <c r="M131" s="20"/>
      <c r="N131" s="20"/>
      <c r="O131" s="20"/>
      <c r="P131" s="20"/>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c r="FV131" s="5"/>
      <c r="FW131" s="5"/>
      <c r="FX131" s="5"/>
      <c r="FY131" s="5"/>
      <c r="FZ131" s="5"/>
      <c r="GA131" s="5"/>
      <c r="GB131" s="5"/>
      <c r="GC131" s="5"/>
      <c r="GD131" s="5"/>
      <c r="GE131" s="5"/>
      <c r="GF131" s="5"/>
      <c r="GG131" s="5"/>
      <c r="GH131" s="5"/>
      <c r="GI131" s="5"/>
      <c r="GJ131" s="5"/>
      <c r="GK131" s="5"/>
      <c r="GL131" s="5"/>
      <c r="GM131" s="5"/>
      <c r="GN131" s="5"/>
      <c r="GO131" s="5"/>
      <c r="GP131" s="5"/>
      <c r="GQ131" s="5"/>
      <c r="GR131" s="5"/>
      <c r="GS131" s="5"/>
      <c r="GT131" s="5"/>
      <c r="GU131" s="5"/>
      <c r="GV131" s="5"/>
      <c r="GW131" s="5"/>
      <c r="GX131" s="5"/>
      <c r="GY131" s="5"/>
      <c r="GZ131" s="5"/>
      <c r="HA131" s="5"/>
      <c r="HB131" s="5"/>
      <c r="HC131" s="5"/>
      <c r="HD131" s="5"/>
      <c r="HE131" s="5"/>
      <c r="HF131" s="5"/>
      <c r="HG131" s="5"/>
      <c r="HH131" s="5"/>
      <c r="HI131" s="5"/>
      <c r="HJ131" s="5"/>
      <c r="HK131" s="5"/>
      <c r="HL131" s="5"/>
      <c r="HM131" s="5"/>
      <c r="HN131" s="5"/>
      <c r="HO131" s="5"/>
      <c r="HP131" s="5"/>
      <c r="HQ131" s="5"/>
      <c r="HR131" s="5"/>
      <c r="HS131" s="5"/>
      <c r="HT131" s="5"/>
      <c r="HU131" s="5"/>
      <c r="HV131" s="5"/>
      <c r="HW131" s="5"/>
      <c r="HX131" s="5"/>
      <c r="HY131" s="5"/>
      <c r="HZ131" s="5"/>
      <c r="IA131" s="5"/>
      <c r="IB131" s="5"/>
      <c r="IC131" s="5"/>
      <c r="ID131" s="5"/>
      <c r="IE131" s="5"/>
      <c r="IF131" s="5"/>
      <c r="IG131" s="5"/>
      <c r="IH131" s="5"/>
      <c r="II131" s="5"/>
      <c r="IJ131" s="5"/>
      <c r="IK131" s="5"/>
      <c r="IL131" s="5"/>
      <c r="IM131" s="5"/>
      <c r="IN131" s="5"/>
      <c r="IO131" s="5"/>
      <c r="IP131" s="5"/>
      <c r="IQ131" s="5"/>
      <c r="IR131" s="5"/>
    </row>
    <row r="132" spans="1:252" s="21" customFormat="1" ht="16.5" customHeight="1">
      <c r="A132" s="46"/>
      <c r="B132" s="43" t="s">
        <v>181</v>
      </c>
      <c r="C132" s="26"/>
      <c r="D132" s="95"/>
      <c r="E132" s="95"/>
      <c r="F132" s="95"/>
      <c r="G132" s="48"/>
      <c r="H132" s="48"/>
      <c r="I132" s="19"/>
      <c r="J132" s="19"/>
      <c r="K132" s="19"/>
      <c r="L132" s="19"/>
      <c r="M132" s="48"/>
      <c r="N132" s="48"/>
      <c r="O132" s="48">
        <v>0.1</v>
      </c>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c r="GS132" s="5"/>
      <c r="GT132" s="5"/>
      <c r="GU132" s="5"/>
      <c r="GV132" s="5"/>
      <c r="GW132" s="5"/>
      <c r="GX132" s="5"/>
      <c r="GY132" s="5"/>
      <c r="GZ132" s="5"/>
      <c r="HA132" s="5"/>
      <c r="HB132" s="5"/>
      <c r="HC132" s="5"/>
      <c r="HD132" s="5"/>
      <c r="HE132" s="5"/>
      <c r="HF132" s="5"/>
      <c r="HG132" s="5"/>
      <c r="HH132" s="5"/>
      <c r="HI132" s="5"/>
      <c r="HJ132" s="5"/>
      <c r="HK132" s="5"/>
      <c r="HL132" s="5"/>
      <c r="HM132" s="5"/>
      <c r="HN132" s="5"/>
      <c r="HO132" s="5"/>
      <c r="HP132" s="5"/>
      <c r="HQ132" s="5"/>
      <c r="HR132" s="5"/>
      <c r="HS132" s="5"/>
      <c r="HT132" s="5"/>
      <c r="HU132" s="5"/>
      <c r="HV132" s="5"/>
      <c r="HW132" s="5"/>
      <c r="HX132" s="5"/>
      <c r="HY132" s="5"/>
      <c r="HZ132" s="5"/>
      <c r="IA132" s="5"/>
      <c r="IB132" s="5"/>
      <c r="IC132" s="5"/>
      <c r="ID132" s="5"/>
      <c r="IE132" s="5"/>
      <c r="IF132" s="5"/>
      <c r="IG132" s="5"/>
      <c r="IH132" s="5"/>
      <c r="II132" s="5"/>
      <c r="IJ132" s="5"/>
      <c r="IK132" s="5"/>
      <c r="IL132" s="5"/>
      <c r="IM132" s="5"/>
      <c r="IN132" s="5"/>
      <c r="IO132" s="5"/>
      <c r="IP132" s="5"/>
      <c r="IQ132" s="5"/>
      <c r="IR132" s="5"/>
    </row>
    <row r="133" spans="1:252" s="21" customFormat="1" ht="16.5" customHeight="1">
      <c r="A133" s="16" t="s">
        <v>182</v>
      </c>
      <c r="B133" s="27" t="s">
        <v>122</v>
      </c>
      <c r="C133" s="26"/>
      <c r="D133" s="95"/>
      <c r="E133" s="95"/>
      <c r="F133" s="95"/>
      <c r="G133" s="48">
        <v>-40</v>
      </c>
      <c r="H133" s="48"/>
      <c r="I133" s="19"/>
      <c r="J133" s="19"/>
      <c r="K133" s="19"/>
      <c r="L133" s="1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c r="FV133" s="5"/>
      <c r="FW133" s="5"/>
      <c r="FX133" s="5"/>
      <c r="FY133" s="5"/>
      <c r="FZ133" s="5"/>
      <c r="GA133" s="5"/>
      <c r="GB133" s="5"/>
      <c r="GC133" s="5"/>
      <c r="GD133" s="5"/>
      <c r="GE133" s="5"/>
      <c r="GF133" s="5"/>
      <c r="GG133" s="5"/>
      <c r="GH133" s="5"/>
      <c r="GI133" s="5"/>
      <c r="GJ133" s="5"/>
      <c r="GK133" s="5"/>
      <c r="GL133" s="5"/>
      <c r="GM133" s="5"/>
      <c r="GN133" s="5"/>
      <c r="GO133" s="5"/>
      <c r="GP133" s="5"/>
      <c r="GQ133" s="5"/>
      <c r="GR133" s="5"/>
      <c r="GS133" s="5"/>
      <c r="GT133" s="5"/>
      <c r="GU133" s="5"/>
      <c r="GV133" s="5"/>
      <c r="GW133" s="5"/>
      <c r="GX133" s="5"/>
      <c r="GY133" s="5"/>
      <c r="GZ133" s="5"/>
      <c r="HA133" s="5"/>
      <c r="HB133" s="5"/>
      <c r="HC133" s="5"/>
      <c r="HD133" s="5"/>
      <c r="HE133" s="5"/>
      <c r="HF133" s="5"/>
      <c r="HG133" s="5"/>
      <c r="HH133" s="5"/>
      <c r="HI133" s="5"/>
      <c r="HJ133" s="5"/>
      <c r="HK133" s="5"/>
      <c r="HL133" s="5"/>
      <c r="HM133" s="5"/>
      <c r="HN133" s="5"/>
      <c r="HO133" s="5"/>
      <c r="HP133" s="5"/>
      <c r="HQ133" s="5"/>
      <c r="HR133" s="5"/>
      <c r="HS133" s="5"/>
      <c r="HT133" s="5"/>
      <c r="HU133" s="5"/>
      <c r="HV133" s="5"/>
      <c r="HW133" s="5"/>
      <c r="HX133" s="5"/>
      <c r="HY133" s="5"/>
      <c r="HZ133" s="5"/>
      <c r="IA133" s="5"/>
      <c r="IB133" s="5"/>
      <c r="IC133" s="5"/>
      <c r="ID133" s="5"/>
      <c r="IE133" s="5"/>
      <c r="IF133" s="5"/>
      <c r="IG133" s="5"/>
      <c r="IH133" s="5"/>
      <c r="II133" s="5"/>
      <c r="IJ133" s="5"/>
      <c r="IK133" s="5"/>
      <c r="IL133" s="5"/>
      <c r="IM133" s="5"/>
      <c r="IN133" s="5"/>
      <c r="IO133" s="5"/>
      <c r="IP133" s="5"/>
      <c r="IQ133" s="5"/>
      <c r="IR133" s="5"/>
    </row>
    <row r="134" spans="1:252" ht="16.5" customHeight="1">
      <c r="A134" s="28" t="s">
        <v>183</v>
      </c>
      <c r="B134" s="47" t="s">
        <v>184</v>
      </c>
      <c r="C134" s="18">
        <f t="shared" ref="C134:H134" si="40">+C135+C136+C137+C138</f>
        <v>0</v>
      </c>
      <c r="D134" s="93">
        <f t="shared" si="40"/>
        <v>6901960</v>
      </c>
      <c r="E134" s="93">
        <f t="shared" si="40"/>
        <v>6788520</v>
      </c>
      <c r="F134" s="93">
        <f t="shared" si="40"/>
        <v>0</v>
      </c>
      <c r="G134" s="93">
        <f t="shared" si="40"/>
        <v>6788520</v>
      </c>
      <c r="H134" s="93">
        <f t="shared" si="40"/>
        <v>673693.63</v>
      </c>
      <c r="I134" s="19"/>
      <c r="J134" s="19"/>
      <c r="K134" s="19"/>
      <c r="L134" s="19"/>
      <c r="M134" s="20"/>
      <c r="N134" s="20"/>
      <c r="O134" s="20"/>
      <c r="P134" s="20"/>
    </row>
    <row r="135" spans="1:252" ht="16.5" customHeight="1">
      <c r="A135" s="28" t="s">
        <v>185</v>
      </c>
      <c r="B135" s="25" t="s">
        <v>127</v>
      </c>
      <c r="C135" s="26"/>
      <c r="D135" s="95">
        <v>6889000</v>
      </c>
      <c r="E135" s="95">
        <v>6774000</v>
      </c>
      <c r="F135" s="95"/>
      <c r="G135" s="48">
        <v>6774000</v>
      </c>
      <c r="H135" s="48">
        <v>671433.63</v>
      </c>
      <c r="I135" s="19"/>
      <c r="J135" s="19"/>
      <c r="K135" s="19"/>
      <c r="L135" s="19"/>
      <c r="M135" s="20"/>
      <c r="N135" s="20"/>
      <c r="O135" s="20"/>
      <c r="P135" s="20"/>
    </row>
    <row r="136" spans="1:252" ht="30">
      <c r="A136" s="28"/>
      <c r="B136" s="25" t="s">
        <v>186</v>
      </c>
      <c r="C136" s="26"/>
      <c r="D136" s="95"/>
      <c r="E136" s="95"/>
      <c r="F136" s="95"/>
      <c r="G136" s="48"/>
      <c r="H136" s="48"/>
      <c r="I136" s="19"/>
      <c r="J136" s="19"/>
      <c r="K136" s="19"/>
      <c r="L136" s="19"/>
      <c r="M136" s="20"/>
      <c r="N136" s="20"/>
      <c r="O136" s="20"/>
      <c r="P136" s="20"/>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c r="DC136" s="21"/>
      <c r="DD136" s="21"/>
      <c r="DE136" s="21"/>
      <c r="DF136" s="21"/>
      <c r="DG136" s="21"/>
      <c r="DH136" s="21"/>
      <c r="DI136" s="21"/>
      <c r="DJ136" s="21"/>
      <c r="DK136" s="21"/>
      <c r="DL136" s="21"/>
      <c r="DM136" s="21"/>
      <c r="DN136" s="21"/>
      <c r="DO136" s="21"/>
      <c r="DP136" s="21"/>
      <c r="DQ136" s="21"/>
      <c r="DR136" s="21"/>
      <c r="DS136" s="21"/>
      <c r="DT136" s="21"/>
      <c r="DU136" s="21"/>
      <c r="DV136" s="21"/>
      <c r="DW136" s="21"/>
      <c r="DX136" s="21"/>
      <c r="DY136" s="21"/>
      <c r="DZ136" s="21"/>
      <c r="EA136" s="21"/>
      <c r="EB136" s="21"/>
      <c r="EC136" s="21"/>
      <c r="ED136" s="21"/>
      <c r="EE136" s="21"/>
      <c r="EF136" s="21"/>
      <c r="EG136" s="21"/>
      <c r="EH136" s="21"/>
      <c r="EI136" s="21"/>
      <c r="EJ136" s="21"/>
      <c r="EK136" s="21"/>
      <c r="EL136" s="21"/>
      <c r="EM136" s="21"/>
      <c r="EN136" s="21"/>
      <c r="EO136" s="21"/>
      <c r="EP136" s="21"/>
      <c r="EQ136" s="21"/>
      <c r="ER136" s="21"/>
      <c r="ES136" s="21"/>
      <c r="ET136" s="21"/>
      <c r="EU136" s="21"/>
      <c r="EV136" s="21"/>
      <c r="EW136" s="21"/>
      <c r="EX136" s="21"/>
      <c r="EY136" s="21"/>
      <c r="EZ136" s="21"/>
      <c r="FA136" s="21"/>
      <c r="FB136" s="21"/>
      <c r="FC136" s="21"/>
      <c r="FD136" s="21"/>
      <c r="FE136" s="21"/>
      <c r="FF136" s="21"/>
      <c r="FG136" s="21"/>
      <c r="FH136" s="21"/>
      <c r="FI136" s="21"/>
      <c r="FJ136" s="21"/>
      <c r="FK136" s="21"/>
      <c r="FL136" s="21"/>
      <c r="FM136" s="21"/>
      <c r="FN136" s="21"/>
      <c r="FO136" s="21"/>
      <c r="FP136" s="21"/>
      <c r="FQ136" s="21"/>
      <c r="FR136" s="21"/>
      <c r="FS136" s="21"/>
      <c r="FT136" s="21"/>
      <c r="FU136" s="21"/>
      <c r="FV136" s="21"/>
      <c r="FW136" s="21"/>
      <c r="FX136" s="21"/>
      <c r="FY136" s="21"/>
      <c r="FZ136" s="21"/>
      <c r="GA136" s="21"/>
      <c r="GB136" s="21"/>
      <c r="GC136" s="21"/>
      <c r="GD136" s="21"/>
      <c r="GE136" s="21"/>
      <c r="GF136" s="21"/>
      <c r="GG136" s="21"/>
      <c r="GH136" s="21"/>
      <c r="GI136" s="21"/>
      <c r="GJ136" s="21"/>
      <c r="GK136" s="21"/>
      <c r="GL136" s="21"/>
      <c r="GM136" s="21"/>
      <c r="GN136" s="21"/>
      <c r="GO136" s="21"/>
      <c r="GP136" s="21"/>
      <c r="GQ136" s="21"/>
      <c r="GR136" s="21"/>
      <c r="GS136" s="21"/>
      <c r="GT136" s="21"/>
      <c r="GU136" s="21"/>
      <c r="GV136" s="21"/>
      <c r="GW136" s="21"/>
      <c r="GX136" s="21"/>
      <c r="GY136" s="21"/>
      <c r="GZ136" s="21"/>
      <c r="HA136" s="21"/>
      <c r="HB136" s="21"/>
      <c r="HC136" s="21"/>
      <c r="HD136" s="21"/>
      <c r="HE136" s="21"/>
      <c r="HF136" s="21"/>
      <c r="HG136" s="21"/>
      <c r="HH136" s="21"/>
      <c r="HI136" s="21"/>
      <c r="HJ136" s="21"/>
      <c r="HK136" s="21"/>
      <c r="HL136" s="21"/>
      <c r="HM136" s="21"/>
      <c r="HN136" s="21"/>
      <c r="HO136" s="21"/>
      <c r="HP136" s="21"/>
      <c r="HQ136" s="21"/>
      <c r="HR136" s="21"/>
      <c r="HS136" s="21"/>
      <c r="HT136" s="21"/>
      <c r="HU136" s="21"/>
      <c r="HV136" s="21"/>
      <c r="HW136" s="21"/>
      <c r="HX136" s="21"/>
      <c r="HY136" s="21"/>
      <c r="HZ136" s="21"/>
      <c r="IA136" s="21"/>
      <c r="IB136" s="21"/>
      <c r="IC136" s="21"/>
      <c r="ID136" s="21"/>
      <c r="IE136" s="21"/>
      <c r="IF136" s="21"/>
      <c r="IG136" s="21"/>
      <c r="IH136" s="21"/>
      <c r="II136" s="21"/>
      <c r="IJ136" s="21"/>
      <c r="IK136" s="21"/>
      <c r="IL136" s="21"/>
      <c r="IM136" s="21"/>
      <c r="IN136" s="21"/>
      <c r="IO136" s="21"/>
      <c r="IP136" s="21"/>
      <c r="IQ136" s="21"/>
      <c r="IR136" s="21"/>
    </row>
    <row r="137" spans="1:252" ht="30">
      <c r="A137" s="28" t="s">
        <v>187</v>
      </c>
      <c r="B137" s="25" t="s">
        <v>188</v>
      </c>
      <c r="C137" s="26"/>
      <c r="D137" s="95">
        <v>12960</v>
      </c>
      <c r="E137" s="95">
        <v>14520</v>
      </c>
      <c r="F137" s="95"/>
      <c r="G137" s="48">
        <v>14520</v>
      </c>
      <c r="H137" s="48">
        <v>2260</v>
      </c>
      <c r="I137" s="19"/>
      <c r="J137" s="19"/>
      <c r="K137" s="19"/>
      <c r="L137" s="19"/>
      <c r="M137" s="20"/>
      <c r="N137" s="20"/>
      <c r="O137" s="20"/>
      <c r="P137" s="20"/>
    </row>
    <row r="138" spans="1:252" ht="30">
      <c r="A138" s="28" t="s">
        <v>189</v>
      </c>
      <c r="B138" s="25" t="s">
        <v>190</v>
      </c>
      <c r="C138" s="26"/>
      <c r="D138" s="95"/>
      <c r="E138" s="95"/>
      <c r="F138" s="95"/>
      <c r="G138" s="48"/>
      <c r="H138" s="48"/>
      <c r="I138" s="19"/>
      <c r="J138" s="19"/>
      <c r="K138" s="19"/>
      <c r="L138" s="19"/>
      <c r="M138" s="20"/>
      <c r="N138" s="20"/>
      <c r="O138" s="20"/>
      <c r="P138" s="20"/>
    </row>
    <row r="139" spans="1:252" s="21" customFormat="1">
      <c r="A139" s="16" t="s">
        <v>191</v>
      </c>
      <c r="B139" s="27" t="s">
        <v>122</v>
      </c>
      <c r="C139" s="26"/>
      <c r="D139" s="95"/>
      <c r="E139" s="95"/>
      <c r="F139" s="95"/>
      <c r="G139" s="48">
        <v>-4774.1000000000004</v>
      </c>
      <c r="H139" s="48">
        <v>-70</v>
      </c>
      <c r="I139" s="19"/>
      <c r="J139" s="19"/>
      <c r="K139" s="19"/>
      <c r="L139" s="19"/>
      <c r="M139" s="20"/>
      <c r="N139" s="20"/>
      <c r="O139" s="20"/>
      <c r="P139" s="20"/>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c r="FV139" s="5"/>
      <c r="FW139" s="5"/>
      <c r="FX139" s="5"/>
      <c r="FY139" s="5"/>
      <c r="FZ139" s="5"/>
      <c r="GA139" s="5"/>
      <c r="GB139" s="5"/>
      <c r="GC139" s="5"/>
      <c r="GD139" s="5"/>
      <c r="GE139" s="5"/>
      <c r="GF139" s="5"/>
      <c r="GG139" s="5"/>
      <c r="GH139" s="5"/>
      <c r="GI139" s="5"/>
      <c r="GJ139" s="5"/>
      <c r="GK139" s="5"/>
      <c r="GL139" s="5"/>
      <c r="GM139" s="5"/>
      <c r="GN139" s="5"/>
      <c r="GO139" s="5"/>
      <c r="GP139" s="5"/>
      <c r="GQ139" s="5"/>
      <c r="GR139" s="5"/>
      <c r="GS139" s="5"/>
      <c r="GT139" s="5"/>
      <c r="GU139" s="5"/>
      <c r="GV139" s="5"/>
      <c r="GW139" s="5"/>
      <c r="GX139" s="5"/>
      <c r="GY139" s="5"/>
      <c r="GZ139" s="5"/>
      <c r="HA139" s="5"/>
      <c r="HB139" s="5"/>
      <c r="HC139" s="5"/>
      <c r="HD139" s="5"/>
      <c r="HE139" s="5"/>
      <c r="HF139" s="5"/>
      <c r="HG139" s="5"/>
      <c r="HH139" s="5"/>
      <c r="HI139" s="5"/>
      <c r="HJ139" s="5"/>
      <c r="HK139" s="5"/>
      <c r="HL139" s="5"/>
      <c r="HM139" s="5"/>
      <c r="HN139" s="5"/>
      <c r="HO139" s="5"/>
      <c r="HP139" s="5"/>
      <c r="HQ139" s="5"/>
      <c r="HR139" s="5"/>
      <c r="HS139" s="5"/>
      <c r="HT139" s="5"/>
      <c r="HU139" s="5"/>
      <c r="HV139" s="5"/>
      <c r="HW139" s="5"/>
      <c r="HX139" s="5"/>
      <c r="HY139" s="5"/>
      <c r="HZ139" s="5"/>
      <c r="IA139" s="5"/>
      <c r="IB139" s="5"/>
      <c r="IC139" s="5"/>
      <c r="ID139" s="5"/>
      <c r="IE139" s="5"/>
      <c r="IF139" s="5"/>
      <c r="IG139" s="5"/>
      <c r="IH139" s="5"/>
      <c r="II139" s="5"/>
      <c r="IJ139" s="5"/>
      <c r="IK139" s="5"/>
      <c r="IL139" s="5"/>
      <c r="IM139" s="5"/>
      <c r="IN139" s="5"/>
      <c r="IO139" s="5"/>
      <c r="IP139" s="5"/>
      <c r="IQ139" s="5"/>
      <c r="IR139" s="5"/>
    </row>
    <row r="140" spans="1:252">
      <c r="A140" s="28"/>
      <c r="B140" s="47" t="s">
        <v>192</v>
      </c>
      <c r="C140" s="26">
        <f t="shared" ref="C140:H140" si="41">+C141+C143+C142</f>
        <v>0</v>
      </c>
      <c r="D140" s="99">
        <f t="shared" si="41"/>
        <v>1524970</v>
      </c>
      <c r="E140" s="99">
        <f t="shared" si="41"/>
        <v>1545970</v>
      </c>
      <c r="F140" s="99">
        <f t="shared" si="41"/>
        <v>0</v>
      </c>
      <c r="G140" s="99">
        <f t="shared" si="41"/>
        <v>1545970</v>
      </c>
      <c r="H140" s="99">
        <f t="shared" si="41"/>
        <v>171679.16</v>
      </c>
      <c r="I140" s="19"/>
      <c r="J140" s="19"/>
      <c r="K140" s="19"/>
      <c r="L140" s="19"/>
    </row>
    <row r="141" spans="1:252" ht="16.5" customHeight="1">
      <c r="A141" s="28"/>
      <c r="B141" s="43" t="s">
        <v>172</v>
      </c>
      <c r="C141" s="26"/>
      <c r="D141" s="95">
        <v>1524000</v>
      </c>
      <c r="E141" s="95">
        <v>1545000</v>
      </c>
      <c r="F141" s="95"/>
      <c r="G141" s="48">
        <v>1545000</v>
      </c>
      <c r="H141" s="48">
        <v>171679.16</v>
      </c>
      <c r="I141" s="19"/>
      <c r="J141" s="19"/>
      <c r="K141" s="19"/>
      <c r="L141" s="19"/>
    </row>
    <row r="142" spans="1:252" ht="16.5" customHeight="1">
      <c r="A142" s="28"/>
      <c r="B142" s="43" t="s">
        <v>178</v>
      </c>
      <c r="C142" s="26"/>
      <c r="D142" s="95"/>
      <c r="E142" s="95"/>
      <c r="F142" s="95"/>
      <c r="G142" s="48"/>
      <c r="H142" s="48"/>
      <c r="I142" s="19"/>
      <c r="J142" s="19"/>
      <c r="K142" s="19"/>
      <c r="L142" s="19"/>
    </row>
    <row r="143" spans="1:252" ht="16.5" customHeight="1">
      <c r="A143" s="28"/>
      <c r="B143" s="43" t="s">
        <v>181</v>
      </c>
      <c r="C143" s="26"/>
      <c r="D143" s="95">
        <v>970</v>
      </c>
      <c r="E143" s="95">
        <v>970</v>
      </c>
      <c r="F143" s="95"/>
      <c r="G143" s="48">
        <v>970</v>
      </c>
      <c r="H143" s="48"/>
      <c r="I143" s="19"/>
      <c r="J143" s="19"/>
      <c r="K143" s="19"/>
      <c r="L143" s="19"/>
    </row>
    <row r="144" spans="1:252" ht="16.5" customHeight="1">
      <c r="A144" s="28"/>
      <c r="B144" s="27" t="s">
        <v>122</v>
      </c>
      <c r="C144" s="26"/>
      <c r="D144" s="95"/>
      <c r="E144" s="95"/>
      <c r="F144" s="95"/>
      <c r="G144" s="48">
        <v>-164</v>
      </c>
      <c r="H144" s="48"/>
      <c r="I144" s="19"/>
      <c r="J144" s="19"/>
      <c r="K144" s="19"/>
      <c r="L144" s="19"/>
    </row>
    <row r="145" spans="1:12" ht="16.5" customHeight="1">
      <c r="A145" s="28"/>
      <c r="B145" s="27" t="s">
        <v>193</v>
      </c>
      <c r="C145" s="26"/>
      <c r="D145" s="95">
        <v>131000</v>
      </c>
      <c r="E145" s="95">
        <v>128000</v>
      </c>
      <c r="F145" s="95"/>
      <c r="G145" s="101">
        <v>128000</v>
      </c>
      <c r="H145" s="101">
        <v>21347.89</v>
      </c>
      <c r="I145" s="19"/>
      <c r="J145" s="19"/>
      <c r="K145" s="19"/>
      <c r="L145" s="19"/>
    </row>
    <row r="146" spans="1:12" ht="16.5" customHeight="1">
      <c r="A146" s="28"/>
      <c r="B146" s="27" t="s">
        <v>122</v>
      </c>
      <c r="C146" s="26"/>
      <c r="D146" s="95"/>
      <c r="E146" s="95"/>
      <c r="F146" s="95"/>
      <c r="G146" s="101"/>
      <c r="H146" s="101"/>
      <c r="I146" s="19"/>
      <c r="J146" s="19"/>
      <c r="K146" s="19"/>
      <c r="L146" s="19"/>
    </row>
    <row r="147" spans="1:12" ht="16.5" customHeight="1">
      <c r="A147" s="28"/>
      <c r="B147" s="22" t="s">
        <v>194</v>
      </c>
      <c r="C147" s="23">
        <f t="shared" ref="C147:H147" si="42">+C148+C155</f>
        <v>0</v>
      </c>
      <c r="D147" s="94">
        <f t="shared" si="42"/>
        <v>153093600</v>
      </c>
      <c r="E147" s="94">
        <f t="shared" si="42"/>
        <v>151279390</v>
      </c>
      <c r="F147" s="94">
        <f t="shared" si="42"/>
        <v>0</v>
      </c>
      <c r="G147" s="94">
        <f t="shared" si="42"/>
        <v>151276041.75</v>
      </c>
      <c r="H147" s="94">
        <f t="shared" si="42"/>
        <v>12598205.85</v>
      </c>
      <c r="I147" s="19"/>
      <c r="J147" s="19"/>
      <c r="K147" s="19"/>
      <c r="L147" s="19"/>
    </row>
    <row r="148" spans="1:12" ht="16.5" customHeight="1">
      <c r="A148" s="28"/>
      <c r="B148" s="22" t="s">
        <v>195</v>
      </c>
      <c r="C148" s="26">
        <f t="shared" ref="C148:H148" si="43">C149+C152+C151+C153+C150</f>
        <v>0</v>
      </c>
      <c r="D148" s="99">
        <f t="shared" si="43"/>
        <v>153093600</v>
      </c>
      <c r="E148" s="99">
        <f t="shared" si="43"/>
        <v>151279390</v>
      </c>
      <c r="F148" s="99">
        <f t="shared" si="43"/>
        <v>0</v>
      </c>
      <c r="G148" s="99">
        <f t="shared" si="43"/>
        <v>151276041.75</v>
      </c>
      <c r="H148" s="99">
        <f t="shared" si="43"/>
        <v>12598205.85</v>
      </c>
      <c r="I148" s="19"/>
      <c r="J148" s="19"/>
      <c r="K148" s="19"/>
      <c r="L148" s="19"/>
    </row>
    <row r="149" spans="1:12" ht="16.5" customHeight="1">
      <c r="A149" s="28"/>
      <c r="B149" s="25" t="s">
        <v>127</v>
      </c>
      <c r="C149" s="26"/>
      <c r="D149" s="95">
        <v>140553210</v>
      </c>
      <c r="E149" s="95">
        <v>138739000</v>
      </c>
      <c r="F149" s="95"/>
      <c r="G149" s="48">
        <v>138735658</v>
      </c>
      <c r="H149" s="48">
        <v>12598205.85</v>
      </c>
      <c r="I149" s="19"/>
      <c r="J149" s="19"/>
      <c r="K149" s="19"/>
      <c r="L149" s="19"/>
    </row>
    <row r="150" spans="1:12" ht="16.5" customHeight="1">
      <c r="A150" s="28"/>
      <c r="B150" s="43" t="s">
        <v>178</v>
      </c>
      <c r="C150" s="26"/>
      <c r="D150" s="95">
        <v>12540390</v>
      </c>
      <c r="E150" s="95">
        <v>12540390</v>
      </c>
      <c r="F150" s="95"/>
      <c r="G150" s="48">
        <v>12540383.75</v>
      </c>
      <c r="H150" s="48"/>
      <c r="I150" s="19"/>
      <c r="J150" s="19"/>
      <c r="K150" s="19"/>
      <c r="L150" s="19"/>
    </row>
    <row r="151" spans="1:12" ht="16.5" customHeight="1">
      <c r="A151" s="28"/>
      <c r="B151" s="25" t="s">
        <v>196</v>
      </c>
      <c r="C151" s="26"/>
      <c r="D151" s="95"/>
      <c r="E151" s="95"/>
      <c r="F151" s="95"/>
      <c r="G151" s="48"/>
      <c r="H151" s="48"/>
      <c r="I151" s="19"/>
      <c r="J151" s="19"/>
      <c r="K151" s="19"/>
      <c r="L151" s="19"/>
    </row>
    <row r="152" spans="1:12" ht="30">
      <c r="A152" s="28"/>
      <c r="B152" s="25" t="s">
        <v>197</v>
      </c>
      <c r="C152" s="26"/>
      <c r="D152" s="95"/>
      <c r="E152" s="95"/>
      <c r="F152" s="95"/>
      <c r="G152" s="101"/>
      <c r="H152" s="101"/>
      <c r="I152" s="19"/>
      <c r="J152" s="19"/>
      <c r="K152" s="19"/>
      <c r="L152" s="19"/>
    </row>
    <row r="153" spans="1:12">
      <c r="A153" s="28"/>
      <c r="B153" s="50" t="s">
        <v>198</v>
      </c>
      <c r="C153" s="26"/>
      <c r="D153" s="95"/>
      <c r="E153" s="95"/>
      <c r="F153" s="95"/>
      <c r="G153" s="48"/>
      <c r="H153" s="48"/>
      <c r="I153" s="19"/>
      <c r="J153" s="19"/>
      <c r="K153" s="19"/>
      <c r="L153" s="19"/>
    </row>
    <row r="154" spans="1:12">
      <c r="A154" s="28"/>
      <c r="B154" s="27" t="s">
        <v>122</v>
      </c>
      <c r="C154" s="26"/>
      <c r="D154" s="95"/>
      <c r="E154" s="95"/>
      <c r="F154" s="95"/>
      <c r="G154" s="48">
        <v>-550299.75</v>
      </c>
      <c r="H154" s="48">
        <v>-8601.4</v>
      </c>
      <c r="I154" s="19"/>
      <c r="J154" s="19"/>
      <c r="K154" s="19"/>
      <c r="L154" s="19"/>
    </row>
    <row r="155" spans="1:12">
      <c r="A155" s="28"/>
      <c r="B155" s="22" t="s">
        <v>199</v>
      </c>
      <c r="C155" s="26">
        <f t="shared" ref="C155:H155" si="44">C156+C157+C158</f>
        <v>0</v>
      </c>
      <c r="D155" s="99">
        <f t="shared" si="44"/>
        <v>0</v>
      </c>
      <c r="E155" s="99">
        <f t="shared" si="44"/>
        <v>0</v>
      </c>
      <c r="F155" s="99">
        <f t="shared" si="44"/>
        <v>0</v>
      </c>
      <c r="G155" s="99">
        <f t="shared" si="44"/>
        <v>0</v>
      </c>
      <c r="H155" s="99">
        <f t="shared" si="44"/>
        <v>0</v>
      </c>
      <c r="I155" s="19"/>
      <c r="J155" s="19"/>
      <c r="K155" s="19"/>
      <c r="L155" s="19"/>
    </row>
    <row r="156" spans="1:12" ht="16.5" customHeight="1">
      <c r="A156" s="28"/>
      <c r="B156" s="25" t="s">
        <v>127</v>
      </c>
      <c r="C156" s="26"/>
      <c r="D156" s="95"/>
      <c r="E156" s="95"/>
      <c r="F156" s="95"/>
      <c r="G156" s="48"/>
      <c r="H156" s="48"/>
      <c r="I156" s="19"/>
      <c r="J156" s="19"/>
      <c r="K156" s="19"/>
      <c r="L156" s="19"/>
    </row>
    <row r="157" spans="1:12" ht="16.5" customHeight="1">
      <c r="A157" s="28"/>
      <c r="B157" s="43" t="s">
        <v>178</v>
      </c>
      <c r="C157" s="26"/>
      <c r="D157" s="95"/>
      <c r="E157" s="95"/>
      <c r="F157" s="95"/>
      <c r="G157" s="48"/>
      <c r="H157" s="48"/>
      <c r="I157" s="19"/>
      <c r="J157" s="19"/>
      <c r="K157" s="19"/>
      <c r="L157" s="19"/>
    </row>
    <row r="158" spans="1:12" ht="16.5" customHeight="1">
      <c r="A158" s="28"/>
      <c r="B158" s="51" t="s">
        <v>200</v>
      </c>
      <c r="C158" s="26"/>
      <c r="D158" s="95"/>
      <c r="E158" s="95"/>
      <c r="F158" s="95"/>
      <c r="G158" s="48"/>
      <c r="H158" s="48"/>
      <c r="I158" s="19"/>
      <c r="J158" s="19"/>
      <c r="K158" s="19"/>
      <c r="L158" s="19"/>
    </row>
    <row r="159" spans="1:12" ht="16.5" customHeight="1">
      <c r="A159" s="28"/>
      <c r="B159" s="27" t="s">
        <v>122</v>
      </c>
      <c r="C159" s="26"/>
      <c r="D159" s="95"/>
      <c r="E159" s="95"/>
      <c r="F159" s="95"/>
      <c r="G159" s="48"/>
      <c r="H159" s="48"/>
      <c r="I159" s="19"/>
      <c r="J159" s="19"/>
      <c r="K159" s="19"/>
      <c r="L159" s="19"/>
    </row>
    <row r="160" spans="1:12" ht="16.5" customHeight="1">
      <c r="A160" s="28"/>
      <c r="B160" s="27" t="s">
        <v>201</v>
      </c>
      <c r="C160" s="26"/>
      <c r="D160" s="95">
        <v>500000</v>
      </c>
      <c r="E160" s="95">
        <v>447000</v>
      </c>
      <c r="F160" s="95"/>
      <c r="G160" s="48">
        <v>447000</v>
      </c>
      <c r="H160" s="48">
        <v>51012.5</v>
      </c>
      <c r="I160" s="19"/>
      <c r="J160" s="19"/>
      <c r="K160" s="19"/>
      <c r="L160" s="19"/>
    </row>
    <row r="161" spans="1:12" ht="16.5" customHeight="1">
      <c r="A161" s="28"/>
      <c r="B161" s="27" t="s">
        <v>122</v>
      </c>
      <c r="C161" s="26"/>
      <c r="D161" s="95"/>
      <c r="E161" s="95"/>
      <c r="F161" s="95"/>
      <c r="G161" s="48">
        <v>-132.5</v>
      </c>
      <c r="H161" s="48"/>
      <c r="I161" s="19"/>
      <c r="J161" s="19"/>
      <c r="K161" s="19"/>
      <c r="L161" s="19"/>
    </row>
    <row r="162" spans="1:12" ht="16.5" customHeight="1">
      <c r="A162" s="28"/>
      <c r="B162" s="27" t="s">
        <v>202</v>
      </c>
      <c r="C162" s="26"/>
      <c r="D162" s="95">
        <v>3562140</v>
      </c>
      <c r="E162" s="95">
        <v>3562140</v>
      </c>
      <c r="F162" s="95"/>
      <c r="G162" s="48">
        <v>3562128.95</v>
      </c>
      <c r="H162" s="48">
        <v>1283984.8999999999</v>
      </c>
      <c r="I162" s="19"/>
      <c r="J162" s="19"/>
      <c r="K162" s="19"/>
      <c r="L162" s="19"/>
    </row>
    <row r="163" spans="1:12" ht="16.5" customHeight="1">
      <c r="A163" s="28"/>
      <c r="B163" s="27" t="s">
        <v>122</v>
      </c>
      <c r="C163" s="26"/>
      <c r="D163" s="95"/>
      <c r="E163" s="95"/>
      <c r="F163" s="95"/>
      <c r="G163" s="48">
        <v>-8921.0499999999993</v>
      </c>
      <c r="H163" s="48">
        <v>-5124.99</v>
      </c>
      <c r="I163" s="19"/>
      <c r="J163" s="19"/>
      <c r="K163" s="19"/>
      <c r="L163" s="19"/>
    </row>
    <row r="164" spans="1:12" ht="16.5" customHeight="1">
      <c r="A164" s="28"/>
      <c r="B164" s="22" t="s">
        <v>203</v>
      </c>
      <c r="C164" s="26">
        <f t="shared" ref="C164:H164" si="45">C78+C87+C100+C116+C118+C120+C125+C129+C133+C139+C144+C146+C154+C159+C161+C163</f>
        <v>0</v>
      </c>
      <c r="D164" s="99">
        <f t="shared" si="45"/>
        <v>0</v>
      </c>
      <c r="E164" s="99">
        <f t="shared" si="45"/>
        <v>0</v>
      </c>
      <c r="F164" s="99">
        <f t="shared" si="45"/>
        <v>0</v>
      </c>
      <c r="G164" s="99">
        <f t="shared" si="45"/>
        <v>-808947.1100000001</v>
      </c>
      <c r="H164" s="99">
        <f t="shared" si="45"/>
        <v>-21126.85</v>
      </c>
      <c r="I164" s="19"/>
      <c r="J164" s="19"/>
      <c r="K164" s="19"/>
      <c r="L164" s="19"/>
    </row>
    <row r="165" spans="1:12" ht="30">
      <c r="A165" s="28"/>
      <c r="B165" s="22" t="s">
        <v>18</v>
      </c>
      <c r="C165" s="26">
        <f>C166</f>
        <v>0</v>
      </c>
      <c r="D165" s="99">
        <f t="shared" ref="D165:H166" si="46">D166</f>
        <v>58795510</v>
      </c>
      <c r="E165" s="99">
        <f t="shared" si="46"/>
        <v>58795510</v>
      </c>
      <c r="F165" s="99">
        <f t="shared" si="46"/>
        <v>0</v>
      </c>
      <c r="G165" s="99">
        <f t="shared" si="46"/>
        <v>58793979.25</v>
      </c>
      <c r="H165" s="99">
        <f t="shared" si="46"/>
        <v>6034323</v>
      </c>
      <c r="I165" s="19"/>
      <c r="J165" s="19"/>
      <c r="K165" s="19"/>
      <c r="L165" s="19"/>
    </row>
    <row r="166" spans="1:12" ht="16.5" customHeight="1">
      <c r="A166" s="28"/>
      <c r="B166" s="22" t="s">
        <v>204</v>
      </c>
      <c r="C166" s="26">
        <f>C167</f>
        <v>0</v>
      </c>
      <c r="D166" s="99">
        <f t="shared" si="46"/>
        <v>58795510</v>
      </c>
      <c r="E166" s="99">
        <f t="shared" si="46"/>
        <v>58795510</v>
      </c>
      <c r="F166" s="99">
        <f t="shared" si="46"/>
        <v>0</v>
      </c>
      <c r="G166" s="99">
        <f t="shared" si="46"/>
        <v>58793979.25</v>
      </c>
      <c r="H166" s="99">
        <f t="shared" si="46"/>
        <v>6034323</v>
      </c>
      <c r="I166" s="19"/>
      <c r="J166" s="19"/>
      <c r="K166" s="19"/>
      <c r="L166" s="19"/>
    </row>
    <row r="167" spans="1:12" ht="16.5" customHeight="1">
      <c r="A167" s="28"/>
      <c r="B167" s="22" t="s">
        <v>205</v>
      </c>
      <c r="C167" s="26">
        <f t="shared" ref="C167:H167" si="47">C168+C169+C170</f>
        <v>0</v>
      </c>
      <c r="D167" s="99">
        <f t="shared" si="47"/>
        <v>58795510</v>
      </c>
      <c r="E167" s="99">
        <f t="shared" si="47"/>
        <v>58795510</v>
      </c>
      <c r="F167" s="99">
        <f t="shared" si="47"/>
        <v>0</v>
      </c>
      <c r="G167" s="99">
        <f t="shared" si="47"/>
        <v>58793979.25</v>
      </c>
      <c r="H167" s="99">
        <f t="shared" si="47"/>
        <v>6034323</v>
      </c>
      <c r="I167" s="19"/>
      <c r="J167" s="19"/>
      <c r="K167" s="19"/>
      <c r="L167" s="19"/>
    </row>
    <row r="168" spans="1:12" ht="90">
      <c r="A168" s="28"/>
      <c r="B168" s="27" t="s">
        <v>206</v>
      </c>
      <c r="C168" s="26"/>
      <c r="D168" s="95">
        <v>23587000</v>
      </c>
      <c r="E168" s="95">
        <v>23587000</v>
      </c>
      <c r="F168" s="95"/>
      <c r="G168" s="48">
        <v>23586433</v>
      </c>
      <c r="H168" s="48"/>
      <c r="I168" s="19"/>
      <c r="J168" s="19"/>
      <c r="K168" s="19"/>
      <c r="L168" s="19"/>
    </row>
    <row r="169" spans="1:12" ht="60">
      <c r="A169" s="28"/>
      <c r="B169" s="27" t="s">
        <v>207</v>
      </c>
      <c r="C169" s="26"/>
      <c r="D169" s="95">
        <v>5127000</v>
      </c>
      <c r="E169" s="95">
        <v>5127000</v>
      </c>
      <c r="F169" s="95"/>
      <c r="G169" s="48">
        <v>5126042</v>
      </c>
      <c r="H169" s="48"/>
      <c r="I169" s="19"/>
      <c r="J169" s="19"/>
      <c r="K169" s="19"/>
      <c r="L169" s="19"/>
    </row>
    <row r="170" spans="1:12">
      <c r="A170" s="28"/>
      <c r="B170" s="27" t="s">
        <v>208</v>
      </c>
      <c r="C170" s="26"/>
      <c r="D170" s="95">
        <v>30081510</v>
      </c>
      <c r="E170" s="95">
        <v>30081510</v>
      </c>
      <c r="F170" s="95"/>
      <c r="G170" s="48">
        <v>30081504.25</v>
      </c>
      <c r="H170" s="48">
        <v>6034323</v>
      </c>
      <c r="I170" s="19"/>
      <c r="J170" s="19"/>
      <c r="K170" s="19"/>
      <c r="L170" s="19"/>
    </row>
    <row r="171" spans="1:12">
      <c r="A171" s="28"/>
      <c r="B171" s="52" t="s">
        <v>209</v>
      </c>
      <c r="C171" s="35">
        <f>+C172</f>
        <v>0</v>
      </c>
      <c r="D171" s="97">
        <f t="shared" ref="D171:H173" si="48">+D172</f>
        <v>0</v>
      </c>
      <c r="E171" s="97">
        <f t="shared" si="48"/>
        <v>13861860</v>
      </c>
      <c r="F171" s="97">
        <f t="shared" si="48"/>
        <v>0</v>
      </c>
      <c r="G171" s="97">
        <f t="shared" si="48"/>
        <v>13860306</v>
      </c>
      <c r="H171" s="97">
        <f t="shared" si="48"/>
        <v>1937897</v>
      </c>
      <c r="I171" s="19"/>
      <c r="J171" s="19"/>
      <c r="K171" s="19"/>
      <c r="L171" s="19"/>
    </row>
    <row r="172" spans="1:12">
      <c r="A172" s="28"/>
      <c r="B172" s="52" t="s">
        <v>12</v>
      </c>
      <c r="C172" s="35">
        <f>+C173</f>
        <v>0</v>
      </c>
      <c r="D172" s="97">
        <f t="shared" si="48"/>
        <v>0</v>
      </c>
      <c r="E172" s="97">
        <f t="shared" si="48"/>
        <v>13861860</v>
      </c>
      <c r="F172" s="97">
        <f t="shared" si="48"/>
        <v>0</v>
      </c>
      <c r="G172" s="97">
        <f t="shared" si="48"/>
        <v>13860306</v>
      </c>
      <c r="H172" s="97">
        <f t="shared" si="48"/>
        <v>1937897</v>
      </c>
      <c r="I172" s="19"/>
      <c r="J172" s="19"/>
      <c r="K172" s="19"/>
      <c r="L172" s="19"/>
    </row>
    <row r="173" spans="1:12" ht="16.5" customHeight="1">
      <c r="A173" s="28"/>
      <c r="B173" s="22" t="s">
        <v>210</v>
      </c>
      <c r="C173" s="35">
        <f>+C174</f>
        <v>0</v>
      </c>
      <c r="D173" s="97">
        <f t="shared" si="48"/>
        <v>0</v>
      </c>
      <c r="E173" s="97">
        <f t="shared" si="48"/>
        <v>13861860</v>
      </c>
      <c r="F173" s="97">
        <f t="shared" si="48"/>
        <v>0</v>
      </c>
      <c r="G173" s="97">
        <f t="shared" si="48"/>
        <v>13860306</v>
      </c>
      <c r="H173" s="97">
        <f t="shared" si="48"/>
        <v>1937897</v>
      </c>
      <c r="I173" s="19"/>
      <c r="J173" s="19"/>
      <c r="K173" s="19"/>
      <c r="L173" s="19"/>
    </row>
    <row r="174" spans="1:12" ht="16.5" customHeight="1">
      <c r="A174" s="28"/>
      <c r="B174" s="52" t="s">
        <v>211</v>
      </c>
      <c r="C174" s="23">
        <f t="shared" ref="C174:H174" si="49">C175</f>
        <v>0</v>
      </c>
      <c r="D174" s="94">
        <f t="shared" si="49"/>
        <v>0</v>
      </c>
      <c r="E174" s="94">
        <f t="shared" si="49"/>
        <v>13861860</v>
      </c>
      <c r="F174" s="94">
        <f t="shared" si="49"/>
        <v>0</v>
      </c>
      <c r="G174" s="94">
        <f t="shared" si="49"/>
        <v>13860306</v>
      </c>
      <c r="H174" s="94">
        <f t="shared" si="49"/>
        <v>1937897</v>
      </c>
      <c r="I174" s="19"/>
      <c r="J174" s="19"/>
      <c r="K174" s="19"/>
      <c r="L174" s="19"/>
    </row>
    <row r="175" spans="1:12" ht="16.5" customHeight="1">
      <c r="A175" s="28"/>
      <c r="B175" s="52" t="s">
        <v>212</v>
      </c>
      <c r="C175" s="23">
        <f t="shared" ref="C175:H175" si="50">C177+C178+C179</f>
        <v>0</v>
      </c>
      <c r="D175" s="94">
        <f t="shared" si="50"/>
        <v>0</v>
      </c>
      <c r="E175" s="94">
        <f t="shared" si="50"/>
        <v>13861860</v>
      </c>
      <c r="F175" s="94">
        <f t="shared" si="50"/>
        <v>0</v>
      </c>
      <c r="G175" s="94">
        <f t="shared" si="50"/>
        <v>13860306</v>
      </c>
      <c r="H175" s="94">
        <f t="shared" si="50"/>
        <v>1937897</v>
      </c>
      <c r="I175" s="19"/>
      <c r="J175" s="19"/>
      <c r="K175" s="19"/>
      <c r="L175" s="19"/>
    </row>
    <row r="176" spans="1:12" ht="16.5" customHeight="1">
      <c r="A176" s="28"/>
      <c r="B176" s="52" t="s">
        <v>213</v>
      </c>
      <c r="C176" s="23">
        <f t="shared" ref="C176:H176" si="51">C177</f>
        <v>0</v>
      </c>
      <c r="D176" s="94">
        <f t="shared" si="51"/>
        <v>0</v>
      </c>
      <c r="E176" s="94">
        <f t="shared" si="51"/>
        <v>9602050</v>
      </c>
      <c r="F176" s="94">
        <f t="shared" si="51"/>
        <v>0</v>
      </c>
      <c r="G176" s="94">
        <f t="shared" si="51"/>
        <v>9602043</v>
      </c>
      <c r="H176" s="94">
        <f t="shared" si="51"/>
        <v>1083844</v>
      </c>
      <c r="I176" s="19"/>
      <c r="J176" s="19"/>
      <c r="K176" s="19"/>
      <c r="L176" s="19"/>
    </row>
    <row r="177" spans="1:12" ht="16.5" customHeight="1">
      <c r="A177" s="28"/>
      <c r="B177" s="53" t="s">
        <v>214</v>
      </c>
      <c r="C177" s="26"/>
      <c r="D177" s="95">
        <v>0</v>
      </c>
      <c r="E177" s="95">
        <v>9602050</v>
      </c>
      <c r="F177" s="95"/>
      <c r="G177" s="103">
        <f>5220887+3580432+800724</f>
        <v>9602043</v>
      </c>
      <c r="H177" s="103">
        <f>283120+800724</f>
        <v>1083844</v>
      </c>
      <c r="I177" s="19"/>
      <c r="J177" s="19"/>
      <c r="K177" s="19"/>
      <c r="L177" s="19"/>
    </row>
    <row r="178" spans="1:12" ht="16.5" customHeight="1">
      <c r="A178" s="28"/>
      <c r="B178" s="53" t="s">
        <v>215</v>
      </c>
      <c r="C178" s="26"/>
      <c r="D178" s="95">
        <v>0</v>
      </c>
      <c r="E178" s="95">
        <v>4259810</v>
      </c>
      <c r="F178" s="95"/>
      <c r="G178" s="103">
        <f>2179052+1745758+335000</f>
        <v>4259810</v>
      </c>
      <c r="H178" s="103">
        <f>519053+335000</f>
        <v>854053</v>
      </c>
      <c r="I178" s="19"/>
      <c r="J178" s="19"/>
      <c r="K178" s="19"/>
      <c r="L178" s="19"/>
    </row>
    <row r="179" spans="1:12" ht="16.5" customHeight="1">
      <c r="A179" s="28"/>
      <c r="B179" s="32" t="s">
        <v>216</v>
      </c>
      <c r="C179" s="26"/>
      <c r="D179" s="95">
        <v>0</v>
      </c>
      <c r="E179" s="95"/>
      <c r="F179" s="95"/>
      <c r="G179" s="48">
        <v>-1547</v>
      </c>
      <c r="H179" s="48"/>
      <c r="I179" s="19"/>
      <c r="J179" s="19"/>
      <c r="K179" s="19"/>
      <c r="L179" s="19"/>
    </row>
    <row r="180" spans="1:12" ht="16.5" customHeight="1">
      <c r="A180" s="28"/>
      <c r="G180" s="4">
        <v>0</v>
      </c>
      <c r="H180" s="4">
        <v>0</v>
      </c>
      <c r="I180" s="19"/>
      <c r="J180" s="19"/>
      <c r="K180" s="19"/>
    </row>
    <row r="181" spans="1:12" ht="16.5" customHeight="1">
      <c r="A181" s="28"/>
    </row>
    <row r="182" spans="1:12">
      <c r="B182" s="4" t="s">
        <v>382</v>
      </c>
      <c r="E182" s="4" t="s">
        <v>376</v>
      </c>
    </row>
    <row r="184" spans="1:12">
      <c r="B184" s="4" t="s">
        <v>375</v>
      </c>
      <c r="E184" s="4" t="s">
        <v>377</v>
      </c>
      <c r="F184" s="4" t="s">
        <v>377</v>
      </c>
    </row>
    <row r="187" spans="1:12">
      <c r="E187" s="4" t="s">
        <v>385</v>
      </c>
    </row>
    <row r="188" spans="1:12">
      <c r="E188" s="4" t="s">
        <v>384</v>
      </c>
    </row>
  </sheetData>
  <protectedRanges>
    <protectedRange sqref="B2:B3 C1:C3" name="Zonă1_1_1" securityDescriptor="O:WDG:WDD:(A;;CC;;;WD)"/>
    <protectedRange sqref="G54:H58 G61:H61 G135:H135 G82:H87 G102:H110 G38:H43 G46:H49 G137:H139 G71:H75 G31:H34 G112:H116 G24:H29 G98:H100 G90:H95 G123:H123" name="Zonă3_2_1"/>
    <protectedRange sqref="B1" name="Zonă1_1_1_1_1" securityDescriptor="O:WDG:WDD:(A;;CC;;;WD)"/>
  </protectedRanges>
  <pageMargins left="0.39370078740157483" right="0" top="0.39370078740157483" bottom="0.39370078740157483" header="0.51181102362204722" footer="0.51181102362204722"/>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Violeta BURGHIU</dc:creator>
  <cp:lastModifiedBy>informatica</cp:lastModifiedBy>
  <cp:lastPrinted>2018-01-30T08:10:02Z</cp:lastPrinted>
  <dcterms:created xsi:type="dcterms:W3CDTF">2017-12-11T10:34:31Z</dcterms:created>
  <dcterms:modified xsi:type="dcterms:W3CDTF">2021-03-16T09:07:31Z</dcterms:modified>
</cp:coreProperties>
</file>