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ocuments\Spitale 2024\"/>
    </mc:Choice>
  </mc:AlternateContent>
  <xr:revisionPtr revIDLastSave="0" documentId="13_ncr:1_{9253F8E3-7A0A-41C4-973B-A2DF5565975B}" xr6:coauthVersionLast="47" xr6:coauthVersionMax="47" xr10:uidLastSave="{00000000-0000-0000-0000-000000000000}"/>
  <bookViews>
    <workbookView minimized="1" xWindow="22020" yWindow="10275" windowWidth="7815" windowHeight="6360" activeTab="2" xr2:uid="{00000000-000D-0000-FFFF-FFFF00000000}"/>
  </bookViews>
  <sheets>
    <sheet name="IANUARIE 2024" sheetId="13" r:id="rId1"/>
    <sheet name="FEBRUARIE 2024" sheetId="14" r:id="rId2"/>
    <sheet name="MARTIE 2024" sheetId="1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5" l="1"/>
  <c r="C26" i="15"/>
  <c r="C12" i="15"/>
  <c r="C11" i="15"/>
  <c r="C35" i="15" l="1"/>
  <c r="C36" i="15"/>
  <c r="C33" i="15"/>
  <c r="C23" i="15"/>
  <c r="C20" i="15"/>
  <c r="C15" i="15"/>
  <c r="C32" i="15" s="1"/>
  <c r="C10" i="15"/>
  <c r="C7" i="15"/>
  <c r="C27" i="14"/>
  <c r="C26" i="14"/>
  <c r="C12" i="14"/>
  <c r="C11" i="14"/>
  <c r="C34" i="15" l="1"/>
  <c r="C29" i="15"/>
  <c r="C37" i="15"/>
  <c r="C25" i="15"/>
  <c r="C30" i="15" s="1"/>
  <c r="C36" i="14"/>
  <c r="C25" i="14"/>
  <c r="C33" i="14"/>
  <c r="C23" i="14"/>
  <c r="C20" i="14"/>
  <c r="C15" i="14"/>
  <c r="C32" i="14" s="1"/>
  <c r="C35" i="14"/>
  <c r="C7" i="14"/>
  <c r="C28" i="13"/>
  <c r="C32" i="13"/>
  <c r="C24" i="13"/>
  <c r="C31" i="15" l="1"/>
  <c r="C28" i="15"/>
  <c r="G37" i="15" s="1"/>
  <c r="C37" i="14"/>
  <c r="C30" i="14"/>
  <c r="C34" i="14"/>
  <c r="C10" i="14"/>
  <c r="C29" i="14" s="1"/>
  <c r="C12" i="13"/>
  <c r="C31" i="14" l="1"/>
  <c r="C28" i="14"/>
  <c r="G37" i="14" s="1"/>
  <c r="C36" i="13"/>
  <c r="C33" i="13"/>
  <c r="C25" i="13"/>
  <c r="C23" i="13"/>
  <c r="C20" i="13"/>
  <c r="C15" i="13"/>
  <c r="C34" i="13" s="1"/>
  <c r="C10" i="13"/>
  <c r="C7" i="13"/>
  <c r="C30" i="13" l="1"/>
  <c r="C29" i="13"/>
  <c r="C31" i="13" s="1"/>
  <c r="G37" i="13"/>
  <c r="C35" i="13"/>
  <c r="C37" i="13" s="1"/>
</calcChain>
</file>

<file path=xl/sharedStrings.xml><?xml version="1.0" encoding="utf-8"?>
<sst xmlns="http://schemas.openxmlformats.org/spreadsheetml/2006/main" count="111" uniqueCount="39">
  <si>
    <t>CASA DE ASIGURARI DE SANATATE OLT</t>
  </si>
  <si>
    <t>DENUMIRE INDICATOR</t>
  </si>
  <si>
    <t>-medicamente pentru tratamentul  ONCOLOGIE în spital, din care:</t>
  </si>
  <si>
    <t>- SPITAL SLATINA</t>
  </si>
  <si>
    <t>- SPITAL CARACAL</t>
  </si>
  <si>
    <t>-medicamente pentru tratamentul  ONCOLOGIE CV în spital</t>
  </si>
  <si>
    <t>-medicamente pentru tratamentul  ONCOLOGIE CV în spital, SLATINA</t>
  </si>
  <si>
    <t>-medicamente pentru tratamentul  ONCOLOGIE CV în spital, CARACAL</t>
  </si>
  <si>
    <t>Programul naţional de diagnostic şi tratament pentru HEMOFILIE ŞI TALASEMIE (SPITAL SLATINA)</t>
  </si>
  <si>
    <t>hemofilie fără intervenţie chirurgicală majoră SLATINA</t>
  </si>
  <si>
    <t>hemofilie profilaxie</t>
  </si>
  <si>
    <t>talasemie</t>
  </si>
  <si>
    <t>hemofilie intermitenta</t>
  </si>
  <si>
    <t>Programul naţional de diagnostic şi tratament pentru boli rare, din care:</t>
  </si>
  <si>
    <t>tirozinemie (SPITAL CARACAL)</t>
  </si>
  <si>
    <t>Boli endocrine-osteoporoza</t>
  </si>
  <si>
    <t>Tratamentul bolnavilor cu diabet zaharat, din care:</t>
  </si>
  <si>
    <t>-POMPE INSULINE pentru tratamentul în spital (SPITAL SLATINA)</t>
  </si>
  <si>
    <t>Tratamentul prin endoprotezare- adulti (SPITAL), din care:</t>
  </si>
  <si>
    <t>-endoprotezaţi adulţi (SPITAL SLATINA)</t>
  </si>
  <si>
    <t>-endoprotezaţi adulţi (SPITAL CARACAL)</t>
  </si>
  <si>
    <t>TOTAL GENERAL PNS</t>
  </si>
  <si>
    <t>MEDICAMENTE PNS</t>
  </si>
  <si>
    <t>MATERIALE PNS</t>
  </si>
  <si>
    <t>TOTAL PLATI SPITALE DIN CARE:</t>
  </si>
  <si>
    <t>SPITAL SLATINA MED.PNS</t>
  </si>
  <si>
    <t>SPITAL SLATINA MATER.PNS</t>
  </si>
  <si>
    <t>TOTAL GENERAL PNS SLATINA</t>
  </si>
  <si>
    <t>SPITAL CARACAL MED.PNS</t>
  </si>
  <si>
    <t>SPITAL CARACAL MATER.PNS</t>
  </si>
  <si>
    <t>TOTAL GENERAL PNS CARACAL</t>
  </si>
  <si>
    <t>Intocmit,</t>
  </si>
  <si>
    <t>Ec.V.Marinas</t>
  </si>
  <si>
    <t>TULBURARE DEPRESIVA SLATINA</t>
  </si>
  <si>
    <t>MED.CONDITIONATE CV SLATINA</t>
  </si>
  <si>
    <t>SITUATIE  PLATI PNS SPITALE 2024</t>
  </si>
  <si>
    <t>IANUARIE2024(FACTURI SEPT.PARTIAL OCT.2023)</t>
  </si>
  <si>
    <t>FEBRUARIE2024(FACTURI OCT.PARTIAL NOV.2023)</t>
  </si>
  <si>
    <t>MARTIE 2024(FACTURI DIF.NOVPARTIAL DEC.2023)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</si>
</sst>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#,##0.0000000000_ ;[Red]\-#,##0.0000000000\ "/>
    <numFmt numFmtId="166" formatCode="#,##0.000000000000_ ;[Red]\-#,##0.000000000000\ "/>
  </numFmts>
  <fonts count="10" x14ac:knownFonts="1"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0" fontId="1" fillId="0" borderId="0" xfId="0" applyNumberFormat="1" applyFont="1" applyAlignment="1">
      <alignment vertical="top"/>
    </xf>
    <xf numFmtId="40" fontId="2" fillId="0" borderId="0" xfId="0" applyNumberFormat="1" applyFont="1" applyAlignment="1">
      <alignment horizontal="center" vertical="top"/>
    </xf>
    <xf numFmtId="40" fontId="3" fillId="0" borderId="0" xfId="0" applyNumberFormat="1" applyFont="1" applyAlignment="1">
      <alignment vertical="top"/>
    </xf>
    <xf numFmtId="40" fontId="1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0" fontId="2" fillId="2" borderId="3" xfId="0" quotePrefix="1" applyNumberFormat="1" applyFont="1" applyFill="1" applyBorder="1" applyAlignment="1">
      <alignment vertical="top" wrapText="1"/>
    </xf>
    <xf numFmtId="40" fontId="2" fillId="0" borderId="5" xfId="0" quotePrefix="1" applyNumberFormat="1" applyFont="1" applyBorder="1" applyAlignment="1">
      <alignment vertical="top" wrapText="1"/>
    </xf>
    <xf numFmtId="40" fontId="2" fillId="0" borderId="6" xfId="0" applyNumberFormat="1" applyFont="1" applyBorder="1" applyAlignment="1">
      <alignment horizontal="center" vertical="top" wrapText="1"/>
    </xf>
    <xf numFmtId="40" fontId="2" fillId="2" borderId="5" xfId="0" quotePrefix="1" applyNumberFormat="1" applyFont="1" applyFill="1" applyBorder="1" applyAlignment="1">
      <alignment vertical="top" wrapText="1"/>
    </xf>
    <xf numFmtId="40" fontId="2" fillId="3" borderId="6" xfId="0" applyNumberFormat="1" applyFont="1" applyFill="1" applyBorder="1" applyAlignment="1">
      <alignment horizontal="center" vertical="top" wrapText="1"/>
    </xf>
    <xf numFmtId="40" fontId="2" fillId="4" borderId="5" xfId="0" quotePrefix="1" applyNumberFormat="1" applyFont="1" applyFill="1" applyBorder="1" applyAlignment="1">
      <alignment vertical="top" wrapText="1"/>
    </xf>
    <xf numFmtId="40" fontId="1" fillId="2" borderId="5" xfId="0" applyNumberFormat="1" applyFont="1" applyFill="1" applyBorder="1" applyAlignment="1">
      <alignment vertical="top" wrapText="1"/>
    </xf>
    <xf numFmtId="40" fontId="4" fillId="2" borderId="6" xfId="0" applyNumberFormat="1" applyFont="1" applyFill="1" applyBorder="1" applyAlignment="1">
      <alignment horizontal="center" vertical="top"/>
    </xf>
    <xf numFmtId="40" fontId="2" fillId="0" borderId="5" xfId="0" applyNumberFormat="1" applyFont="1" applyBorder="1" applyAlignment="1">
      <alignment vertical="top" wrapText="1"/>
    </xf>
    <xf numFmtId="40" fontId="2" fillId="0" borderId="6" xfId="0" applyNumberFormat="1" applyFont="1" applyBorder="1" applyAlignment="1">
      <alignment horizontal="center" vertical="top"/>
    </xf>
    <xf numFmtId="40" fontId="2" fillId="2" borderId="5" xfId="0" applyNumberFormat="1" applyFont="1" applyFill="1" applyBorder="1" applyAlignment="1">
      <alignment vertical="top" wrapText="1"/>
    </xf>
    <xf numFmtId="40" fontId="2" fillId="2" borderId="6" xfId="0" applyNumberFormat="1" applyFont="1" applyFill="1" applyBorder="1" applyAlignment="1">
      <alignment horizontal="center" vertical="top"/>
    </xf>
    <xf numFmtId="40" fontId="2" fillId="0" borderId="7" xfId="0" quotePrefix="1" applyNumberFormat="1" applyFont="1" applyBorder="1" applyAlignment="1">
      <alignment vertical="top" wrapText="1"/>
    </xf>
    <xf numFmtId="40" fontId="2" fillId="0" borderId="8" xfId="0" applyNumberFormat="1" applyFont="1" applyBorder="1" applyAlignment="1">
      <alignment horizontal="center" vertical="top"/>
    </xf>
    <xf numFmtId="40" fontId="1" fillId="0" borderId="1" xfId="0" applyNumberFormat="1" applyFont="1" applyBorder="1" applyAlignment="1">
      <alignment vertical="top"/>
    </xf>
    <xf numFmtId="40" fontId="4" fillId="0" borderId="2" xfId="0" applyNumberFormat="1" applyFont="1" applyBorder="1" applyAlignment="1">
      <alignment horizontal="center" vertical="top"/>
    </xf>
    <xf numFmtId="40" fontId="1" fillId="0" borderId="9" xfId="0" applyNumberFormat="1" applyFont="1" applyBorder="1" applyAlignment="1">
      <alignment vertical="top"/>
    </xf>
    <xf numFmtId="40" fontId="5" fillId="0" borderId="10" xfId="0" applyNumberFormat="1" applyFont="1" applyBorder="1" applyAlignment="1">
      <alignment horizontal="center" vertical="top"/>
    </xf>
    <xf numFmtId="164" fontId="0" fillId="0" borderId="0" xfId="0" applyNumberFormat="1"/>
    <xf numFmtId="40" fontId="1" fillId="2" borderId="9" xfId="0" applyNumberFormat="1" applyFont="1" applyFill="1" applyBorder="1" applyAlignment="1">
      <alignment vertical="top"/>
    </xf>
    <xf numFmtId="40" fontId="4" fillId="2" borderId="10" xfId="0" applyNumberFormat="1" applyFont="1" applyFill="1" applyBorder="1" applyAlignment="1">
      <alignment horizontal="center" vertical="top"/>
    </xf>
    <xf numFmtId="40" fontId="2" fillId="0" borderId="9" xfId="0" applyNumberFormat="1" applyFont="1" applyBorder="1" applyAlignment="1">
      <alignment vertical="top"/>
    </xf>
    <xf numFmtId="40" fontId="5" fillId="2" borderId="10" xfId="0" applyNumberFormat="1" applyFont="1" applyFill="1" applyBorder="1" applyAlignment="1">
      <alignment horizontal="center" vertical="top"/>
    </xf>
    <xf numFmtId="40" fontId="2" fillId="2" borderId="10" xfId="0" applyNumberFormat="1" applyFont="1" applyFill="1" applyBorder="1" applyAlignment="1">
      <alignment horizontal="center" vertical="top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" fontId="6" fillId="0" borderId="0" xfId="0" applyNumberFormat="1" applyFont="1"/>
    <xf numFmtId="165" fontId="0" fillId="0" borderId="0" xfId="0" applyNumberFormat="1"/>
    <xf numFmtId="166" fontId="0" fillId="0" borderId="0" xfId="0" applyNumberFormat="1"/>
    <xf numFmtId="0" fontId="7" fillId="0" borderId="0" xfId="0" applyFont="1"/>
    <xf numFmtId="40" fontId="8" fillId="0" borderId="6" xfId="0" applyNumberFormat="1" applyFont="1" applyBorder="1" applyAlignment="1">
      <alignment horizontal="center" vertical="top"/>
    </xf>
    <xf numFmtId="40" fontId="9" fillId="2" borderId="6" xfId="0" applyNumberFormat="1" applyFont="1" applyFill="1" applyBorder="1" applyAlignment="1">
      <alignment horizontal="center" vertical="top" wrapText="1"/>
    </xf>
    <xf numFmtId="40" fontId="8" fillId="3" borderId="6" xfId="0" applyNumberFormat="1" applyFont="1" applyFill="1" applyBorder="1" applyAlignment="1">
      <alignment horizontal="center" vertical="top" wrapText="1"/>
    </xf>
    <xf numFmtId="40" fontId="9" fillId="2" borderId="4" xfId="0" applyNumberFormat="1" applyFont="1" applyFill="1" applyBorder="1" applyAlignment="1">
      <alignment horizontal="center" vertical="top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E72E1-DF23-45FE-B2AC-7641A0B0A173}">
  <dimension ref="B3:J42"/>
  <sheetViews>
    <sheetView workbookViewId="0">
      <selection activeCell="M19" sqref="M19"/>
    </sheetView>
  </sheetViews>
  <sheetFormatPr defaultRowHeight="15" x14ac:dyDescent="0.25"/>
  <cols>
    <col min="2" max="2" width="25.7109375" customWidth="1"/>
    <col min="3" max="3" width="32.42578125" customWidth="1"/>
    <col min="4" max="5" width="0" hidden="1" customWidth="1"/>
    <col min="6" max="6" width="14.28515625" hidden="1" customWidth="1"/>
    <col min="7" max="7" width="11.28515625" hidden="1" customWidth="1"/>
    <col min="8" max="8" width="18.5703125" hidden="1" customWidth="1"/>
    <col min="9" max="9" width="11.5703125" customWidth="1"/>
    <col min="10" max="10" width="11.28515625" bestFit="1" customWidth="1"/>
  </cols>
  <sheetData>
    <row r="3" spans="2:10" x14ac:dyDescent="0.25">
      <c r="B3" s="1" t="s">
        <v>0</v>
      </c>
      <c r="C3" s="2"/>
    </row>
    <row r="4" spans="2:10" ht="15.75" x14ac:dyDescent="0.25">
      <c r="B4" s="3" t="s">
        <v>35</v>
      </c>
      <c r="C4" s="3"/>
    </row>
    <row r="5" spans="2:10" ht="16.5" thickBot="1" x14ac:dyDescent="0.3">
      <c r="B5" s="3"/>
      <c r="C5" s="3"/>
    </row>
    <row r="6" spans="2:10" ht="21.75" thickBot="1" x14ac:dyDescent="0.3">
      <c r="B6" s="4" t="s">
        <v>1</v>
      </c>
      <c r="C6" s="5" t="s">
        <v>36</v>
      </c>
    </row>
    <row r="7" spans="2:10" ht="22.5" x14ac:dyDescent="0.25">
      <c r="B7" s="6" t="s">
        <v>2</v>
      </c>
      <c r="C7" s="41">
        <f>C8+C9</f>
        <v>467914.79</v>
      </c>
      <c r="D7">
        <v>762668.78</v>
      </c>
      <c r="F7" s="36"/>
    </row>
    <row r="8" spans="2:10" x14ac:dyDescent="0.25">
      <c r="B8" s="7" t="s">
        <v>3</v>
      </c>
      <c r="C8" s="8">
        <v>376365.62</v>
      </c>
    </row>
    <row r="9" spans="2:10" x14ac:dyDescent="0.25">
      <c r="B9" s="7" t="s">
        <v>4</v>
      </c>
      <c r="C9" s="8">
        <v>91549.17</v>
      </c>
      <c r="D9" s="37">
        <v>684.09</v>
      </c>
    </row>
    <row r="10" spans="2:10" ht="22.5" x14ac:dyDescent="0.25">
      <c r="B10" s="9" t="s">
        <v>5</v>
      </c>
      <c r="C10" s="10">
        <f>C11+C12</f>
        <v>1099471.6400000001</v>
      </c>
      <c r="D10">
        <v>265576.2</v>
      </c>
      <c r="J10" s="24"/>
    </row>
    <row r="11" spans="2:10" ht="33.75" x14ac:dyDescent="0.25">
      <c r="B11" s="11" t="s">
        <v>6</v>
      </c>
      <c r="C11" s="8">
        <v>399885</v>
      </c>
    </row>
    <row r="12" spans="2:10" ht="33.75" x14ac:dyDescent="0.25">
      <c r="B12" s="11" t="s">
        <v>7</v>
      </c>
      <c r="C12" s="8">
        <f>406305.45+293281.19</f>
        <v>699586.64</v>
      </c>
    </row>
    <row r="13" spans="2:10" ht="22.5" x14ac:dyDescent="0.25">
      <c r="B13" s="11" t="s">
        <v>34</v>
      </c>
      <c r="C13" s="10">
        <v>151440</v>
      </c>
      <c r="J13" s="24"/>
    </row>
    <row r="14" spans="2:10" ht="22.5" x14ac:dyDescent="0.25">
      <c r="B14" s="11" t="s">
        <v>33</v>
      </c>
      <c r="C14" s="40">
        <v>40440</v>
      </c>
    </row>
    <row r="15" spans="2:10" ht="42" x14ac:dyDescent="0.25">
      <c r="B15" s="12" t="s">
        <v>8</v>
      </c>
      <c r="C15" s="13">
        <f>C16+C17+C18+C19</f>
        <v>101828.04</v>
      </c>
    </row>
    <row r="16" spans="2:10" ht="22.5" x14ac:dyDescent="0.25">
      <c r="B16" s="14" t="s">
        <v>9</v>
      </c>
      <c r="C16" s="15">
        <v>0</v>
      </c>
    </row>
    <row r="17" spans="2:10" x14ac:dyDescent="0.25">
      <c r="B17" s="14" t="s">
        <v>10</v>
      </c>
      <c r="C17" s="38">
        <v>99892.2</v>
      </c>
    </row>
    <row r="18" spans="2:10" x14ac:dyDescent="0.25">
      <c r="B18" s="14" t="s">
        <v>11</v>
      </c>
      <c r="C18" s="38">
        <v>1935.84</v>
      </c>
    </row>
    <row r="19" spans="2:10" x14ac:dyDescent="0.25">
      <c r="B19" s="14" t="s">
        <v>12</v>
      </c>
      <c r="C19" s="15">
        <v>0</v>
      </c>
    </row>
    <row r="20" spans="2:10" ht="31.5" x14ac:dyDescent="0.25">
      <c r="B20" s="12" t="s">
        <v>13</v>
      </c>
      <c r="C20" s="39">
        <f>C21</f>
        <v>11953.81</v>
      </c>
    </row>
    <row r="21" spans="2:10" x14ac:dyDescent="0.25">
      <c r="B21" s="14" t="s">
        <v>14</v>
      </c>
      <c r="C21" s="15">
        <v>11953.81</v>
      </c>
    </row>
    <row r="22" spans="2:10" x14ac:dyDescent="0.25">
      <c r="B22" s="16" t="s">
        <v>15</v>
      </c>
      <c r="C22" s="17">
        <v>1242.6300000000001</v>
      </c>
    </row>
    <row r="23" spans="2:10" ht="21" x14ac:dyDescent="0.25">
      <c r="B23" s="12" t="s">
        <v>16</v>
      </c>
      <c r="C23" s="13">
        <f>C24</f>
        <v>21940</v>
      </c>
      <c r="J23" s="24"/>
    </row>
    <row r="24" spans="2:10" ht="33.75" x14ac:dyDescent="0.25">
      <c r="B24" s="7" t="s">
        <v>17</v>
      </c>
      <c r="C24" s="15">
        <f>21180+760</f>
        <v>21940</v>
      </c>
    </row>
    <row r="25" spans="2:10" ht="21" x14ac:dyDescent="0.25">
      <c r="B25" s="12" t="s">
        <v>18</v>
      </c>
      <c r="C25" s="13">
        <f>C26+C27</f>
        <v>68120.45</v>
      </c>
      <c r="D25">
        <v>232102.65</v>
      </c>
      <c r="J25" s="24"/>
    </row>
    <row r="26" spans="2:10" ht="22.5" x14ac:dyDescent="0.25">
      <c r="B26" s="7" t="s">
        <v>19</v>
      </c>
      <c r="C26" s="15">
        <v>60841</v>
      </c>
    </row>
    <row r="27" spans="2:10" ht="23.25" thickBot="1" x14ac:dyDescent="0.3">
      <c r="B27" s="18" t="s">
        <v>20</v>
      </c>
      <c r="C27" s="19">
        <v>7279.45</v>
      </c>
    </row>
    <row r="28" spans="2:10" ht="15.75" thickBot="1" x14ac:dyDescent="0.3">
      <c r="B28" s="20" t="s">
        <v>21</v>
      </c>
      <c r="C28" s="21">
        <f>C7+C10+C15+C20+C22+C23+C25+C13+C14</f>
        <v>1964351.36</v>
      </c>
    </row>
    <row r="29" spans="2:10" x14ac:dyDescent="0.25">
      <c r="B29" s="22" t="s">
        <v>22</v>
      </c>
      <c r="C29" s="23">
        <f>C7+C15+C20+C22+C10+C13+C14</f>
        <v>1874290.9100000001</v>
      </c>
      <c r="I29" s="24"/>
    </row>
    <row r="30" spans="2:10" x14ac:dyDescent="0.25">
      <c r="B30" s="22" t="s">
        <v>23</v>
      </c>
      <c r="C30" s="23">
        <f>C25+C23</f>
        <v>90060.45</v>
      </c>
    </row>
    <row r="31" spans="2:10" x14ac:dyDescent="0.25">
      <c r="B31" s="25" t="s">
        <v>24</v>
      </c>
      <c r="C31" s="26">
        <f>C29+C30</f>
        <v>1964351.36</v>
      </c>
      <c r="H31" s="35"/>
      <c r="J31" s="24"/>
    </row>
    <row r="32" spans="2:10" x14ac:dyDescent="0.25">
      <c r="B32" s="27" t="s">
        <v>25</v>
      </c>
      <c r="C32" s="23">
        <f>C8+C11+C15+C22+C13+C14</f>
        <v>1071201.29</v>
      </c>
    </row>
    <row r="33" spans="2:7" x14ac:dyDescent="0.25">
      <c r="B33" s="27" t="s">
        <v>26</v>
      </c>
      <c r="C33" s="23">
        <f>C26+C24</f>
        <v>82781</v>
      </c>
      <c r="F33" s="24"/>
    </row>
    <row r="34" spans="2:7" x14ac:dyDescent="0.25">
      <c r="B34" s="25" t="s">
        <v>27</v>
      </c>
      <c r="C34" s="28">
        <f>C32+C33</f>
        <v>1153982.29</v>
      </c>
    </row>
    <row r="35" spans="2:7" x14ac:dyDescent="0.25">
      <c r="B35" s="27" t="s">
        <v>28</v>
      </c>
      <c r="C35" s="23">
        <f>C9+C12+C21</f>
        <v>803089.62000000011</v>
      </c>
    </row>
    <row r="36" spans="2:7" x14ac:dyDescent="0.25">
      <c r="B36" s="27" t="s">
        <v>29</v>
      </c>
      <c r="C36" s="23">
        <f>C27</f>
        <v>7279.45</v>
      </c>
    </row>
    <row r="37" spans="2:7" x14ac:dyDescent="0.25">
      <c r="B37" s="25" t="s">
        <v>30</v>
      </c>
      <c r="C37" s="29">
        <f>C35+C36</f>
        <v>810369.07000000007</v>
      </c>
      <c r="F37">
        <v>1784627.98</v>
      </c>
      <c r="G37" s="24">
        <f>C28-F37</f>
        <v>179723.38000000012</v>
      </c>
    </row>
    <row r="38" spans="2:7" x14ac:dyDescent="0.25">
      <c r="B38" s="30"/>
      <c r="C38" s="31"/>
    </row>
    <row r="39" spans="2:7" ht="15.75" thickBot="1" x14ac:dyDescent="0.3">
      <c r="B39" s="32"/>
      <c r="C39" s="33"/>
    </row>
    <row r="40" spans="2:7" x14ac:dyDescent="0.25">
      <c r="B40" s="34"/>
    </row>
    <row r="41" spans="2:7" x14ac:dyDescent="0.25">
      <c r="B41" t="s">
        <v>31</v>
      </c>
    </row>
    <row r="42" spans="2:7" x14ac:dyDescent="0.25">
      <c r="B42" t="s">
        <v>32</v>
      </c>
    </row>
  </sheetData>
  <pageMargins left="0.70866141732283472" right="0.70866141732283472" top="0" bottom="0" header="0.31496062992125984" footer="0.31496062992125984"/>
  <pageSetup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0D0BC-02EA-4AEC-9270-461E920FF12D}">
  <dimension ref="B3:J42"/>
  <sheetViews>
    <sheetView topLeftCell="A19" workbookViewId="0">
      <selection activeCell="J38" sqref="J38"/>
    </sheetView>
  </sheetViews>
  <sheetFormatPr defaultRowHeight="15" x14ac:dyDescent="0.25"/>
  <cols>
    <col min="2" max="2" width="25.7109375" customWidth="1"/>
    <col min="3" max="3" width="32.42578125" customWidth="1"/>
    <col min="4" max="5" width="0" hidden="1" customWidth="1"/>
    <col min="6" max="6" width="14.28515625" hidden="1" customWidth="1"/>
    <col min="7" max="7" width="11.28515625" hidden="1" customWidth="1"/>
    <col min="8" max="8" width="18.5703125" hidden="1" customWidth="1"/>
    <col min="9" max="9" width="11.5703125" customWidth="1"/>
    <col min="10" max="10" width="11.28515625" bestFit="1" customWidth="1"/>
  </cols>
  <sheetData>
    <row r="3" spans="2:10" x14ac:dyDescent="0.25">
      <c r="B3" s="1" t="s">
        <v>0</v>
      </c>
      <c r="C3" s="2"/>
    </row>
    <row r="4" spans="2:10" ht="15.75" x14ac:dyDescent="0.25">
      <c r="B4" s="3" t="s">
        <v>35</v>
      </c>
      <c r="C4" s="3"/>
    </row>
    <row r="5" spans="2:10" ht="16.5" thickBot="1" x14ac:dyDescent="0.3">
      <c r="B5" s="3"/>
      <c r="C5" s="3"/>
    </row>
    <row r="6" spans="2:10" ht="21.75" thickBot="1" x14ac:dyDescent="0.3">
      <c r="B6" s="4" t="s">
        <v>1</v>
      </c>
      <c r="C6" s="5" t="s">
        <v>37</v>
      </c>
    </row>
    <row r="7" spans="2:10" ht="22.5" x14ac:dyDescent="0.25">
      <c r="B7" s="6" t="s">
        <v>2</v>
      </c>
      <c r="C7" s="41">
        <f>C8+C9</f>
        <v>450513.31</v>
      </c>
      <c r="D7">
        <v>762668.78</v>
      </c>
      <c r="F7" s="36"/>
    </row>
    <row r="8" spans="2:10" x14ac:dyDescent="0.25">
      <c r="B8" s="7" t="s">
        <v>3</v>
      </c>
      <c r="C8" s="8">
        <v>356547.63</v>
      </c>
    </row>
    <row r="9" spans="2:10" x14ac:dyDescent="0.25">
      <c r="B9" s="7" t="s">
        <v>4</v>
      </c>
      <c r="C9" s="8">
        <v>93965.68</v>
      </c>
      <c r="D9" s="37">
        <v>684.09</v>
      </c>
    </row>
    <row r="10" spans="2:10" ht="22.5" x14ac:dyDescent="0.25">
      <c r="B10" s="9" t="s">
        <v>5</v>
      </c>
      <c r="C10" s="10">
        <f>C11+C12</f>
        <v>923672.95</v>
      </c>
      <c r="D10">
        <v>265576.2</v>
      </c>
      <c r="J10" s="24"/>
    </row>
    <row r="11" spans="2:10" ht="33.75" x14ac:dyDescent="0.25">
      <c r="B11" s="11" t="s">
        <v>6</v>
      </c>
      <c r="C11" s="8">
        <f>189265.81+318595</f>
        <v>507860.81</v>
      </c>
    </row>
    <row r="12" spans="2:10" ht="33.75" x14ac:dyDescent="0.25">
      <c r="B12" s="11" t="s">
        <v>7</v>
      </c>
      <c r="C12" s="8">
        <f>189305.21+226506.93</f>
        <v>415812.14</v>
      </c>
    </row>
    <row r="13" spans="2:10" ht="22.5" x14ac:dyDescent="0.25">
      <c r="B13" s="11" t="s">
        <v>34</v>
      </c>
      <c r="C13" s="10">
        <v>115110</v>
      </c>
      <c r="J13" s="24"/>
    </row>
    <row r="14" spans="2:10" ht="22.5" x14ac:dyDescent="0.25">
      <c r="B14" s="11" t="s">
        <v>33</v>
      </c>
      <c r="C14" s="40">
        <v>4.62</v>
      </c>
    </row>
    <row r="15" spans="2:10" ht="42" x14ac:dyDescent="0.25">
      <c r="B15" s="12" t="s">
        <v>8</v>
      </c>
      <c r="C15" s="13">
        <f>C16+C17+C18+C19</f>
        <v>79730.289999999994</v>
      </c>
    </row>
    <row r="16" spans="2:10" ht="22.5" x14ac:dyDescent="0.25">
      <c r="B16" s="14" t="s">
        <v>9</v>
      </c>
      <c r="C16" s="15">
        <v>0</v>
      </c>
    </row>
    <row r="17" spans="2:10" x14ac:dyDescent="0.25">
      <c r="B17" s="14" t="s">
        <v>10</v>
      </c>
      <c r="C17" s="38">
        <v>79730.289999999994</v>
      </c>
    </row>
    <row r="18" spans="2:10" x14ac:dyDescent="0.25">
      <c r="B18" s="14" t="s">
        <v>11</v>
      </c>
      <c r="C18" s="38"/>
    </row>
    <row r="19" spans="2:10" x14ac:dyDescent="0.25">
      <c r="B19" s="14" t="s">
        <v>12</v>
      </c>
      <c r="C19" s="15">
        <v>0</v>
      </c>
    </row>
    <row r="20" spans="2:10" ht="31.5" x14ac:dyDescent="0.25">
      <c r="B20" s="12" t="s">
        <v>13</v>
      </c>
      <c r="C20" s="39">
        <f>C21</f>
        <v>13269.67</v>
      </c>
    </row>
    <row r="21" spans="2:10" x14ac:dyDescent="0.25">
      <c r="B21" s="14" t="s">
        <v>14</v>
      </c>
      <c r="C21" s="15">
        <v>13269.67</v>
      </c>
    </row>
    <row r="22" spans="2:10" x14ac:dyDescent="0.25">
      <c r="B22" s="16" t="s">
        <v>15</v>
      </c>
      <c r="C22" s="17">
        <v>1290</v>
      </c>
    </row>
    <row r="23" spans="2:10" ht="21" x14ac:dyDescent="0.25">
      <c r="B23" s="12" t="s">
        <v>16</v>
      </c>
      <c r="C23" s="13">
        <f>C24</f>
        <v>78590</v>
      </c>
      <c r="J23" s="24"/>
    </row>
    <row r="24" spans="2:10" ht="33.75" x14ac:dyDescent="0.25">
      <c r="B24" s="7" t="s">
        <v>17</v>
      </c>
      <c r="C24" s="15">
        <v>78590</v>
      </c>
    </row>
    <row r="25" spans="2:10" ht="21" x14ac:dyDescent="0.25">
      <c r="B25" s="12" t="s">
        <v>18</v>
      </c>
      <c r="C25" s="13">
        <f>C26+C27</f>
        <v>145880</v>
      </c>
      <c r="D25">
        <v>232102.65</v>
      </c>
      <c r="J25" s="24"/>
    </row>
    <row r="26" spans="2:10" ht="22.5" x14ac:dyDescent="0.25">
      <c r="B26" s="7" t="s">
        <v>19</v>
      </c>
      <c r="C26" s="15">
        <f>24409+111706</f>
        <v>136115</v>
      </c>
    </row>
    <row r="27" spans="2:10" ht="23.25" thickBot="1" x14ac:dyDescent="0.3">
      <c r="B27" s="18" t="s">
        <v>20</v>
      </c>
      <c r="C27" s="19">
        <f>2920.55+6844.45</f>
        <v>9765</v>
      </c>
    </row>
    <row r="28" spans="2:10" ht="15.75" thickBot="1" x14ac:dyDescent="0.3">
      <c r="B28" s="20" t="s">
        <v>21</v>
      </c>
      <c r="C28" s="21">
        <f>C7+C10+C15+C20+C22+C23+C25+C13+C14</f>
        <v>1808060.84</v>
      </c>
    </row>
    <row r="29" spans="2:10" x14ac:dyDescent="0.25">
      <c r="B29" s="22" t="s">
        <v>22</v>
      </c>
      <c r="C29" s="23">
        <f>C7+C15+C20+C22+C10+C13+C14</f>
        <v>1583590.84</v>
      </c>
      <c r="I29" s="24"/>
    </row>
    <row r="30" spans="2:10" x14ac:dyDescent="0.25">
      <c r="B30" s="22" t="s">
        <v>23</v>
      </c>
      <c r="C30" s="23">
        <f>C25+C23</f>
        <v>224470</v>
      </c>
    </row>
    <row r="31" spans="2:10" x14ac:dyDescent="0.25">
      <c r="B31" s="25" t="s">
        <v>24</v>
      </c>
      <c r="C31" s="26">
        <f>C29+C30</f>
        <v>1808060.84</v>
      </c>
      <c r="H31" s="35"/>
      <c r="J31" s="24"/>
    </row>
    <row r="32" spans="2:10" x14ac:dyDescent="0.25">
      <c r="B32" s="27" t="s">
        <v>25</v>
      </c>
      <c r="C32" s="23">
        <f>C8+C11+C15+C22+C13+C14</f>
        <v>1060543.3500000001</v>
      </c>
    </row>
    <row r="33" spans="2:7" x14ac:dyDescent="0.25">
      <c r="B33" s="27" t="s">
        <v>26</v>
      </c>
      <c r="C33" s="23">
        <f>C26+C24</f>
        <v>214705</v>
      </c>
      <c r="F33" s="24"/>
    </row>
    <row r="34" spans="2:7" x14ac:dyDescent="0.25">
      <c r="B34" s="25" t="s">
        <v>27</v>
      </c>
      <c r="C34" s="28">
        <f>C32+C33</f>
        <v>1275248.3500000001</v>
      </c>
    </row>
    <row r="35" spans="2:7" x14ac:dyDescent="0.25">
      <c r="B35" s="27" t="s">
        <v>28</v>
      </c>
      <c r="C35" s="23">
        <f>C9+C12+C21</f>
        <v>523047.49</v>
      </c>
    </row>
    <row r="36" spans="2:7" x14ac:dyDescent="0.25">
      <c r="B36" s="27" t="s">
        <v>29</v>
      </c>
      <c r="C36" s="23">
        <f>C27</f>
        <v>9765</v>
      </c>
    </row>
    <row r="37" spans="2:7" x14ac:dyDescent="0.25">
      <c r="B37" s="25" t="s">
        <v>30</v>
      </c>
      <c r="C37" s="29">
        <f>C35+C36</f>
        <v>532812.49</v>
      </c>
      <c r="F37">
        <v>1784627.98</v>
      </c>
      <c r="G37" s="24">
        <f>C28-F37</f>
        <v>23432.860000000102</v>
      </c>
    </row>
    <row r="38" spans="2:7" x14ac:dyDescent="0.25">
      <c r="B38" s="30"/>
      <c r="C38" s="31"/>
    </row>
    <row r="39" spans="2:7" ht="15.75" thickBot="1" x14ac:dyDescent="0.3">
      <c r="B39" s="32"/>
      <c r="C39" s="33"/>
    </row>
    <row r="40" spans="2:7" x14ac:dyDescent="0.25">
      <c r="B40" s="34"/>
    </row>
    <row r="41" spans="2:7" x14ac:dyDescent="0.25">
      <c r="B41" t="s">
        <v>31</v>
      </c>
    </row>
    <row r="42" spans="2:7" x14ac:dyDescent="0.25">
      <c r="B42" t="s">
        <v>32</v>
      </c>
    </row>
  </sheetData>
  <pageMargins left="0.70866141732283472" right="0.70866141732283472" top="0" bottom="0" header="0.31496062992125984" footer="0.31496062992125984"/>
  <pageSetup scale="9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3D9C1-8433-4341-AFEF-47AFCFABC414}">
  <dimension ref="B3:K42"/>
  <sheetViews>
    <sheetView tabSelected="1" topLeftCell="A19" workbookViewId="0">
      <selection activeCell="R18" sqref="R18"/>
    </sheetView>
  </sheetViews>
  <sheetFormatPr defaultRowHeight="15" x14ac:dyDescent="0.25"/>
  <cols>
    <col min="2" max="2" width="25.7109375" customWidth="1"/>
    <col min="3" max="3" width="32.42578125" customWidth="1"/>
    <col min="4" max="5" width="0" hidden="1" customWidth="1"/>
    <col min="6" max="6" width="14.28515625" hidden="1" customWidth="1"/>
    <col min="7" max="7" width="11.28515625" hidden="1" customWidth="1"/>
    <col min="8" max="8" width="18.5703125" hidden="1" customWidth="1"/>
    <col min="9" max="9" width="11.5703125" hidden="1" customWidth="1"/>
    <col min="10" max="10" width="11.28515625" hidden="1" customWidth="1"/>
    <col min="11" max="13" width="0" hidden="1" customWidth="1"/>
  </cols>
  <sheetData>
    <row r="3" spans="2:11" x14ac:dyDescent="0.25">
      <c r="B3" s="1" t="s">
        <v>0</v>
      </c>
      <c r="C3" s="2"/>
    </row>
    <row r="4" spans="2:11" ht="15.75" x14ac:dyDescent="0.25">
      <c r="B4" s="3" t="s">
        <v>35</v>
      </c>
      <c r="C4" s="3"/>
    </row>
    <row r="5" spans="2:11" ht="16.5" thickBot="1" x14ac:dyDescent="0.3">
      <c r="B5" s="3"/>
      <c r="C5" s="3"/>
    </row>
    <row r="6" spans="2:11" ht="21.75" thickBot="1" x14ac:dyDescent="0.3">
      <c r="B6" s="4" t="s">
        <v>1</v>
      </c>
      <c r="C6" s="5" t="s">
        <v>38</v>
      </c>
    </row>
    <row r="7" spans="2:11" ht="22.5" x14ac:dyDescent="0.25">
      <c r="B7" s="6" t="s">
        <v>2</v>
      </c>
      <c r="C7" s="41">
        <f>C8+C9</f>
        <v>403298.21</v>
      </c>
      <c r="D7">
        <v>762668.78</v>
      </c>
      <c r="F7" s="36"/>
      <c r="I7">
        <v>403298.21</v>
      </c>
    </row>
    <row r="8" spans="2:11" x14ac:dyDescent="0.25">
      <c r="B8" s="7" t="s">
        <v>3</v>
      </c>
      <c r="C8" s="8">
        <v>248864.76</v>
      </c>
    </row>
    <row r="9" spans="2:11" x14ac:dyDescent="0.25">
      <c r="B9" s="7" t="s">
        <v>4</v>
      </c>
      <c r="C9" s="8">
        <v>154433.45000000001</v>
      </c>
      <c r="D9" s="37">
        <v>684.09</v>
      </c>
    </row>
    <row r="10" spans="2:11" ht="22.5" x14ac:dyDescent="0.25">
      <c r="B10" s="9" t="s">
        <v>5</v>
      </c>
      <c r="C10" s="10">
        <f>C11+C12</f>
        <v>798649.48</v>
      </c>
      <c r="D10">
        <v>265576.2</v>
      </c>
      <c r="I10">
        <v>798649.48</v>
      </c>
      <c r="J10" s="24"/>
    </row>
    <row r="11" spans="2:11" ht="33.75" x14ac:dyDescent="0.25">
      <c r="B11" s="11" t="s">
        <v>6</v>
      </c>
      <c r="C11" s="8">
        <f>J11+K11</f>
        <v>288657.29000000004</v>
      </c>
      <c r="J11">
        <v>170899.02000000002</v>
      </c>
      <c r="K11">
        <v>117758.27</v>
      </c>
    </row>
    <row r="12" spans="2:11" ht="33.75" x14ac:dyDescent="0.25">
      <c r="B12" s="11" t="s">
        <v>7</v>
      </c>
      <c r="C12" s="8">
        <f>J12+K12</f>
        <v>509992.19</v>
      </c>
      <c r="J12">
        <v>121501.03000000003</v>
      </c>
      <c r="K12">
        <v>388491.16</v>
      </c>
    </row>
    <row r="13" spans="2:11" ht="22.5" x14ac:dyDescent="0.25">
      <c r="B13" s="11" t="s">
        <v>34</v>
      </c>
      <c r="C13" s="10">
        <v>257650</v>
      </c>
      <c r="J13" s="24">
        <v>292400.05000000005</v>
      </c>
      <c r="K13">
        <v>506249.43</v>
      </c>
    </row>
    <row r="14" spans="2:11" ht="22.5" x14ac:dyDescent="0.25">
      <c r="B14" s="11" t="s">
        <v>33</v>
      </c>
      <c r="C14" s="40">
        <v>44045.38</v>
      </c>
    </row>
    <row r="15" spans="2:11" ht="42" x14ac:dyDescent="0.25">
      <c r="B15" s="12" t="s">
        <v>8</v>
      </c>
      <c r="C15" s="13">
        <f>C16+C17+C18+C19</f>
        <v>156287.87999999998</v>
      </c>
    </row>
    <row r="16" spans="2:11" ht="22.5" x14ac:dyDescent="0.25">
      <c r="B16" s="14" t="s">
        <v>9</v>
      </c>
      <c r="C16" s="15">
        <v>14541.81</v>
      </c>
    </row>
    <row r="17" spans="2:10" x14ac:dyDescent="0.25">
      <c r="B17" s="14" t="s">
        <v>10</v>
      </c>
      <c r="C17" s="38">
        <v>139689.24</v>
      </c>
    </row>
    <row r="18" spans="2:10" x14ac:dyDescent="0.25">
      <c r="B18" s="14" t="s">
        <v>11</v>
      </c>
      <c r="C18" s="38">
        <v>2056.83</v>
      </c>
    </row>
    <row r="19" spans="2:10" x14ac:dyDescent="0.25">
      <c r="B19" s="14" t="s">
        <v>12</v>
      </c>
      <c r="C19" s="15">
        <v>0</v>
      </c>
    </row>
    <row r="20" spans="2:10" ht="31.5" x14ac:dyDescent="0.25">
      <c r="B20" s="12" t="s">
        <v>13</v>
      </c>
      <c r="C20" s="39">
        <f>C21</f>
        <v>16560.59</v>
      </c>
    </row>
    <row r="21" spans="2:10" x14ac:dyDescent="0.25">
      <c r="B21" s="14" t="s">
        <v>14</v>
      </c>
      <c r="C21" s="15">
        <v>16560.59</v>
      </c>
    </row>
    <row r="22" spans="2:10" x14ac:dyDescent="0.25">
      <c r="B22" s="16" t="s">
        <v>15</v>
      </c>
      <c r="C22" s="17">
        <v>2100</v>
      </c>
    </row>
    <row r="23" spans="2:10" ht="21" x14ac:dyDescent="0.25">
      <c r="B23" s="12" t="s">
        <v>16</v>
      </c>
      <c r="C23" s="13">
        <f>C24</f>
        <v>152820</v>
      </c>
      <c r="J23" s="24"/>
    </row>
    <row r="24" spans="2:10" ht="33.75" x14ac:dyDescent="0.25">
      <c r="B24" s="7" t="s">
        <v>17</v>
      </c>
      <c r="C24" s="15">
        <v>152820</v>
      </c>
    </row>
    <row r="25" spans="2:10" ht="21" x14ac:dyDescent="0.25">
      <c r="B25" s="12" t="s">
        <v>18</v>
      </c>
      <c r="C25" s="13">
        <f>C26+C27</f>
        <v>238590</v>
      </c>
      <c r="D25">
        <v>232102.65</v>
      </c>
      <c r="I25">
        <v>238590</v>
      </c>
      <c r="J25" s="24"/>
    </row>
    <row r="26" spans="2:10" ht="22.5" x14ac:dyDescent="0.25">
      <c r="B26" s="7" t="s">
        <v>19</v>
      </c>
      <c r="C26" s="15">
        <f>I26+J26</f>
        <v>211733.05</v>
      </c>
      <c r="I26" s="42">
        <v>48244</v>
      </c>
      <c r="J26" s="42">
        <v>163489.04999999999</v>
      </c>
    </row>
    <row r="27" spans="2:10" ht="23.25" thickBot="1" x14ac:dyDescent="0.3">
      <c r="B27" s="18" t="s">
        <v>20</v>
      </c>
      <c r="C27" s="19">
        <f>I27+J27</f>
        <v>26856.95</v>
      </c>
      <c r="I27" s="42">
        <v>2955.55</v>
      </c>
      <c r="J27" s="42">
        <v>23901.4</v>
      </c>
    </row>
    <row r="28" spans="2:10" ht="15.75" thickBot="1" x14ac:dyDescent="0.3">
      <c r="B28" s="20" t="s">
        <v>21</v>
      </c>
      <c r="C28" s="21">
        <f>C7+C10+C15+C20+C22+C23+C25+C13+C14</f>
        <v>2070001.5399999998</v>
      </c>
      <c r="I28" s="42">
        <v>51199.55</v>
      </c>
      <c r="J28" s="42">
        <v>187390.44</v>
      </c>
    </row>
    <row r="29" spans="2:10" x14ac:dyDescent="0.25">
      <c r="B29" s="22" t="s">
        <v>22</v>
      </c>
      <c r="C29" s="23">
        <f>C7+C15+C20+C22+C10+C13+C14</f>
        <v>1678591.5399999998</v>
      </c>
      <c r="I29" s="42"/>
      <c r="J29" s="42"/>
    </row>
    <row r="30" spans="2:10" x14ac:dyDescent="0.25">
      <c r="B30" s="22" t="s">
        <v>23</v>
      </c>
      <c r="C30" s="23">
        <f>C25+C23</f>
        <v>391410</v>
      </c>
    </row>
    <row r="31" spans="2:10" x14ac:dyDescent="0.25">
      <c r="B31" s="25" t="s">
        <v>24</v>
      </c>
      <c r="C31" s="26">
        <f>C29+C30</f>
        <v>2070001.5399999998</v>
      </c>
      <c r="H31" s="35"/>
      <c r="J31" s="24"/>
    </row>
    <row r="32" spans="2:10" x14ac:dyDescent="0.25">
      <c r="B32" s="27" t="s">
        <v>25</v>
      </c>
      <c r="C32" s="23">
        <f>C8+C11+C15+C22+C13+C14</f>
        <v>997605.31</v>
      </c>
    </row>
    <row r="33" spans="2:7" x14ac:dyDescent="0.25">
      <c r="B33" s="27" t="s">
        <v>26</v>
      </c>
      <c r="C33" s="23">
        <f>C26+C24</f>
        <v>364553.05</v>
      </c>
      <c r="F33" s="24"/>
    </row>
    <row r="34" spans="2:7" x14ac:dyDescent="0.25">
      <c r="B34" s="25" t="s">
        <v>27</v>
      </c>
      <c r="C34" s="28">
        <f>C32+C33</f>
        <v>1362158.36</v>
      </c>
    </row>
    <row r="35" spans="2:7" x14ac:dyDescent="0.25">
      <c r="B35" s="27" t="s">
        <v>28</v>
      </c>
      <c r="C35" s="23">
        <f>C9+C12+C21</f>
        <v>680986.23</v>
      </c>
    </row>
    <row r="36" spans="2:7" x14ac:dyDescent="0.25">
      <c r="B36" s="27" t="s">
        <v>29</v>
      </c>
      <c r="C36" s="23">
        <f>C27</f>
        <v>26856.95</v>
      </c>
    </row>
    <row r="37" spans="2:7" x14ac:dyDescent="0.25">
      <c r="B37" s="25" t="s">
        <v>30</v>
      </c>
      <c r="C37" s="29">
        <f>C35+C36</f>
        <v>707843.17999999993</v>
      </c>
      <c r="F37">
        <v>1784627.98</v>
      </c>
      <c r="G37" s="24">
        <f>C28-F37</f>
        <v>285373.55999999982</v>
      </c>
    </row>
    <row r="38" spans="2:7" x14ac:dyDescent="0.25">
      <c r="B38" s="30"/>
      <c r="C38" s="31"/>
    </row>
    <row r="39" spans="2:7" ht="15.75" thickBot="1" x14ac:dyDescent="0.3">
      <c r="B39" s="32"/>
      <c r="C39" s="33"/>
    </row>
    <row r="40" spans="2:7" x14ac:dyDescent="0.25">
      <c r="B40" s="34"/>
    </row>
    <row r="41" spans="2:7" x14ac:dyDescent="0.25">
      <c r="B41" t="s">
        <v>31</v>
      </c>
    </row>
    <row r="42" spans="2:7" x14ac:dyDescent="0.25">
      <c r="B42" t="s">
        <v>32</v>
      </c>
    </row>
  </sheetData>
  <pageMargins left="0.70866141732283472" right="0.70866141732283472" top="0" bottom="0" header="0.31496062992125984" footer="0.31496062992125984"/>
  <pageSetup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IANUARIE 2024</vt:lpstr>
      <vt:lpstr>FEBRUARIE 2024</vt:lpstr>
      <vt:lpstr>MARTIE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Casa de Asigurari de Sanatate Slatina OLT</cp:lastModifiedBy>
  <cp:lastPrinted>2024-01-16T14:00:05Z</cp:lastPrinted>
  <dcterms:created xsi:type="dcterms:W3CDTF">2015-06-05T18:19:34Z</dcterms:created>
  <dcterms:modified xsi:type="dcterms:W3CDTF">2024-04-01T07:30:45Z</dcterms:modified>
</cp:coreProperties>
</file>