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25" windowWidth="14805" windowHeight="7590"/>
  </bookViews>
  <sheets>
    <sheet name="nefrol slatina" sheetId="31" r:id="rId1"/>
    <sheet name="nefrol caracal" sheetId="4" r:id="rId2"/>
    <sheet name="sp slatina" sheetId="3" r:id="rId3"/>
    <sheet name="total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L48" i="5" l="1"/>
  <c r="J34" i="4"/>
  <c r="G51" i="5" l="1"/>
  <c r="I23" i="5"/>
  <c r="G23" i="5"/>
  <c r="C23" i="5"/>
  <c r="K23" i="5" s="1"/>
  <c r="C51" i="5"/>
  <c r="I24" i="31"/>
  <c r="I21" i="3"/>
  <c r="C49" i="4"/>
  <c r="G49" i="31"/>
  <c r="C49" i="31"/>
  <c r="G47" i="5" l="1"/>
  <c r="G48" i="5"/>
  <c r="E47" i="5"/>
  <c r="E48" i="5"/>
  <c r="C47" i="5"/>
  <c r="C48" i="5"/>
  <c r="I45" i="3"/>
  <c r="I46" i="3"/>
  <c r="C21" i="5"/>
  <c r="I21" i="5"/>
  <c r="G21" i="5"/>
  <c r="I19" i="3"/>
  <c r="I22" i="4"/>
  <c r="E23" i="4"/>
  <c r="G23" i="4"/>
  <c r="I22" i="31"/>
  <c r="K21" i="5" l="1"/>
  <c r="G46" i="5" l="1"/>
  <c r="E46" i="5"/>
  <c r="E49" i="5" s="1"/>
  <c r="C46" i="5"/>
  <c r="I44" i="3"/>
  <c r="J45" i="3" s="1"/>
  <c r="I47" i="31"/>
  <c r="L46" i="5" l="1"/>
  <c r="G45" i="31"/>
  <c r="E45" i="31"/>
  <c r="C37" i="31"/>
  <c r="I37" i="31" s="1"/>
  <c r="C34" i="3"/>
  <c r="I34" i="3" s="1"/>
  <c r="C33" i="3"/>
  <c r="I33" i="3" s="1"/>
  <c r="C32" i="3"/>
  <c r="I32" i="3" s="1"/>
  <c r="C42" i="3"/>
  <c r="D37" i="3"/>
  <c r="F37" i="3"/>
  <c r="B35" i="3"/>
  <c r="E35" i="3"/>
  <c r="C35" i="3"/>
  <c r="B42" i="3"/>
  <c r="I19" i="5"/>
  <c r="G19" i="5"/>
  <c r="C19" i="5"/>
  <c r="G17" i="5"/>
  <c r="I17" i="5"/>
  <c r="H17" i="5"/>
  <c r="C17" i="5"/>
  <c r="I17" i="3"/>
  <c r="I15" i="3"/>
  <c r="I20" i="4"/>
  <c r="I18" i="4"/>
  <c r="I20" i="31"/>
  <c r="I18" i="31"/>
  <c r="K19" i="5" l="1"/>
  <c r="K17" i="5"/>
  <c r="J34" i="5" l="1"/>
  <c r="J35" i="5"/>
  <c r="J36" i="5"/>
  <c r="F42" i="5" l="1"/>
  <c r="J42" i="5"/>
  <c r="L41" i="5" l="1"/>
  <c r="I39" i="3"/>
  <c r="I15" i="5" l="1"/>
  <c r="H15" i="5"/>
  <c r="G15" i="5"/>
  <c r="C15" i="5"/>
  <c r="I13" i="3"/>
  <c r="I11" i="3"/>
  <c r="K15" i="5" l="1"/>
  <c r="I16" i="4"/>
  <c r="I16" i="31"/>
  <c r="I13" i="5" l="1"/>
  <c r="H13" i="5"/>
  <c r="G13" i="5"/>
  <c r="C13" i="5"/>
  <c r="I14" i="4"/>
  <c r="I14" i="31"/>
  <c r="K13" i="5" l="1"/>
  <c r="H38" i="3" l="1"/>
  <c r="H42" i="3" s="1"/>
  <c r="J36" i="31" l="1"/>
  <c r="J33" i="3"/>
  <c r="I11" i="5" l="1"/>
  <c r="H11" i="5"/>
  <c r="G11" i="5"/>
  <c r="C11" i="5"/>
  <c r="C10" i="5"/>
  <c r="I9" i="5"/>
  <c r="H9" i="5"/>
  <c r="G9" i="5"/>
  <c r="C9" i="5"/>
  <c r="I9" i="3"/>
  <c r="I12" i="4"/>
  <c r="I11" i="4"/>
  <c r="I10" i="4"/>
  <c r="I12" i="31"/>
  <c r="I35" i="4"/>
  <c r="K9" i="5" l="1"/>
  <c r="K11" i="5"/>
  <c r="G7" i="3" l="1"/>
  <c r="G10" i="3" s="1"/>
  <c r="E7" i="3"/>
  <c r="E10" i="3" s="1"/>
  <c r="E12" i="3" s="1"/>
  <c r="E14" i="3" s="1"/>
  <c r="E16" i="3" s="1"/>
  <c r="E18" i="3" s="1"/>
  <c r="E20" i="3" s="1"/>
  <c r="E22" i="3" s="1"/>
  <c r="C7" i="3"/>
  <c r="C10" i="3" s="1"/>
  <c r="C12" i="3" s="1"/>
  <c r="C14" i="3" s="1"/>
  <c r="G9" i="31"/>
  <c r="G13" i="31" s="1"/>
  <c r="E9" i="31"/>
  <c r="E13" i="31" s="1"/>
  <c r="E15" i="31" s="1"/>
  <c r="E17" i="31" s="1"/>
  <c r="C9" i="31"/>
  <c r="C13" i="31" s="1"/>
  <c r="C15" i="31" s="1"/>
  <c r="C17" i="31" s="1"/>
  <c r="C19" i="31" s="1"/>
  <c r="C16" i="3" l="1"/>
  <c r="C18" i="3" s="1"/>
  <c r="C20" i="3" s="1"/>
  <c r="C22" i="3" s="1"/>
  <c r="I22" i="3" s="1"/>
  <c r="H12" i="5"/>
  <c r="H14" i="5" s="1"/>
  <c r="G12" i="3"/>
  <c r="G14" i="3" s="1"/>
  <c r="C21" i="31"/>
  <c r="C23" i="31" s="1"/>
  <c r="C25" i="31" s="1"/>
  <c r="G16" i="5"/>
  <c r="G18" i="5" s="1"/>
  <c r="G20" i="5" s="1"/>
  <c r="G22" i="5" s="1"/>
  <c r="G24" i="5" s="1"/>
  <c r="E19" i="31"/>
  <c r="E21" i="31" s="1"/>
  <c r="E23" i="31" s="1"/>
  <c r="E25" i="31" s="1"/>
  <c r="G12" i="5"/>
  <c r="G14" i="5" s="1"/>
  <c r="I12" i="5"/>
  <c r="I14" i="5" s="1"/>
  <c r="G15" i="31"/>
  <c r="G17" i="31" s="1"/>
  <c r="I9" i="31"/>
  <c r="I7" i="3"/>
  <c r="I10" i="3"/>
  <c r="I12" i="3" s="1"/>
  <c r="C32" i="5"/>
  <c r="G16" i="3" l="1"/>
  <c r="G18" i="3" s="1"/>
  <c r="G20" i="3" s="1"/>
  <c r="H16" i="5"/>
  <c r="I14" i="3"/>
  <c r="I16" i="3" s="1"/>
  <c r="I18" i="3" s="1"/>
  <c r="I20" i="3" s="1"/>
  <c r="I16" i="5"/>
  <c r="I18" i="5" s="1"/>
  <c r="I20" i="5" s="1"/>
  <c r="I22" i="5" s="1"/>
  <c r="I24" i="5" s="1"/>
  <c r="G19" i="31"/>
  <c r="G21" i="31" s="1"/>
  <c r="G23" i="31" s="1"/>
  <c r="G25" i="31" s="1"/>
  <c r="I25" i="31" s="1"/>
  <c r="I30" i="3"/>
  <c r="I19" i="31" l="1"/>
  <c r="I21" i="31" s="1"/>
  <c r="I23" i="31" s="1"/>
  <c r="L30" i="5"/>
  <c r="G30" i="5" l="1"/>
  <c r="E30" i="5"/>
  <c r="C30" i="5"/>
  <c r="B30" i="5"/>
  <c r="J30" i="5" s="1"/>
  <c r="K30" i="5" l="1"/>
  <c r="B32" i="31"/>
  <c r="H31" i="31"/>
  <c r="I8" i="3"/>
  <c r="I10" i="31"/>
  <c r="I13" i="31" s="1"/>
  <c r="I15" i="31" s="1"/>
  <c r="I17" i="31" s="1"/>
  <c r="B29" i="5" l="1"/>
  <c r="J29" i="5" s="1"/>
  <c r="G29" i="5"/>
  <c r="E29" i="5"/>
  <c r="C29" i="5"/>
  <c r="I6" i="3"/>
  <c r="H27" i="3"/>
  <c r="I8" i="31"/>
  <c r="K29" i="5" l="1"/>
  <c r="C6" i="5" l="1"/>
  <c r="C5" i="5"/>
  <c r="I5" i="3"/>
  <c r="I4" i="3"/>
  <c r="I6" i="5"/>
  <c r="I5" i="5"/>
  <c r="H6" i="5"/>
  <c r="H5" i="5"/>
  <c r="G6" i="5"/>
  <c r="G5" i="5"/>
  <c r="I29" i="31"/>
  <c r="L28" i="5" l="1"/>
  <c r="L29" i="5" l="1"/>
  <c r="G28" i="5" l="1"/>
  <c r="E28" i="5"/>
  <c r="C28" i="5"/>
  <c r="B28" i="5"/>
  <c r="I42" i="4"/>
  <c r="I36" i="3" l="1"/>
  <c r="I33" i="31" l="1"/>
  <c r="I39" i="31"/>
  <c r="I44" i="5" l="1"/>
  <c r="H44" i="5"/>
  <c r="G44" i="5"/>
  <c r="F44" i="5"/>
  <c r="D44" i="5"/>
  <c r="B44" i="5"/>
  <c r="C45" i="4"/>
  <c r="I44" i="4"/>
  <c r="C45" i="31"/>
  <c r="I44" i="31"/>
  <c r="J48" i="31" s="1"/>
  <c r="I42" i="31"/>
  <c r="I43" i="31"/>
  <c r="J39" i="31"/>
  <c r="K44" i="5" l="1"/>
  <c r="L42" i="5" l="1"/>
  <c r="B45" i="4" l="1"/>
  <c r="G42" i="5"/>
  <c r="E42" i="5"/>
  <c r="C42" i="5"/>
  <c r="B42" i="5"/>
  <c r="J41" i="5" l="1"/>
  <c r="I41" i="5"/>
  <c r="H41" i="5"/>
  <c r="G41" i="5"/>
  <c r="F41" i="5"/>
  <c r="E41" i="5"/>
  <c r="D41" i="5"/>
  <c r="C41" i="5"/>
  <c r="B41" i="5"/>
  <c r="E38" i="5" l="1"/>
  <c r="K38" i="5" s="1"/>
  <c r="G40" i="5" l="1"/>
  <c r="J40" i="5"/>
  <c r="I40" i="5"/>
  <c r="H40" i="5"/>
  <c r="E40" i="5"/>
  <c r="C40" i="5"/>
  <c r="D40" i="5"/>
  <c r="F40" i="5"/>
  <c r="B40" i="5"/>
  <c r="K32" i="5" l="1"/>
  <c r="I51" i="5" l="1"/>
  <c r="B38" i="4" l="1"/>
  <c r="B46" i="4" s="1"/>
  <c r="L40" i="5" l="1"/>
  <c r="D38" i="4" l="1"/>
  <c r="E38" i="4"/>
  <c r="F38" i="4"/>
  <c r="G38" i="4"/>
  <c r="H38" i="4"/>
  <c r="C38" i="4"/>
  <c r="B35" i="5" l="1"/>
  <c r="L34" i="5" l="1"/>
  <c r="I35" i="5" l="1"/>
  <c r="I36" i="5"/>
  <c r="H35" i="5"/>
  <c r="H36" i="5"/>
  <c r="F35" i="5"/>
  <c r="F36" i="5"/>
  <c r="G35" i="5"/>
  <c r="G36" i="5"/>
  <c r="E35" i="5"/>
  <c r="E36" i="5"/>
  <c r="I34" i="5"/>
  <c r="H34" i="5"/>
  <c r="G34" i="5"/>
  <c r="F34" i="5"/>
  <c r="E34" i="5"/>
  <c r="D34" i="5"/>
  <c r="C35" i="5"/>
  <c r="C36" i="5"/>
  <c r="C34" i="5"/>
  <c r="B36" i="5"/>
  <c r="B34" i="5"/>
  <c r="K34" i="5" l="1"/>
  <c r="K36" i="5"/>
  <c r="K35" i="5"/>
  <c r="I53" i="31"/>
  <c r="J51" i="31"/>
  <c r="H51" i="31"/>
  <c r="G51" i="31"/>
  <c r="F51" i="31"/>
  <c r="E51" i="31"/>
  <c r="D51" i="31"/>
  <c r="B51" i="31"/>
  <c r="I50" i="31"/>
  <c r="I49" i="31"/>
  <c r="I41" i="31"/>
  <c r="I45" i="31" s="1"/>
  <c r="H38" i="31"/>
  <c r="G38" i="31"/>
  <c r="F38" i="31"/>
  <c r="E38" i="31"/>
  <c r="D38" i="31"/>
  <c r="C38" i="31"/>
  <c r="B38" i="31"/>
  <c r="I36" i="31"/>
  <c r="I35" i="31"/>
  <c r="G32" i="31"/>
  <c r="G34" i="31" s="1"/>
  <c r="F32" i="31"/>
  <c r="F34" i="31" s="1"/>
  <c r="E32" i="31"/>
  <c r="E34" i="31" s="1"/>
  <c r="D32" i="31"/>
  <c r="D34" i="31" s="1"/>
  <c r="C32" i="31"/>
  <c r="C34" i="31" s="1"/>
  <c r="I31" i="31"/>
  <c r="I30" i="31"/>
  <c r="J32" i="31"/>
  <c r="H29" i="31"/>
  <c r="H32" i="31" s="1"/>
  <c r="I7" i="31"/>
  <c r="I6" i="31"/>
  <c r="I53" i="4"/>
  <c r="H51" i="4"/>
  <c r="G51" i="4"/>
  <c r="F51" i="4"/>
  <c r="E51" i="4"/>
  <c r="D51" i="4"/>
  <c r="B51" i="4"/>
  <c r="I50" i="4"/>
  <c r="I48" i="4"/>
  <c r="I47" i="4"/>
  <c r="J45" i="4"/>
  <c r="G45" i="4"/>
  <c r="F45" i="4"/>
  <c r="E45" i="4"/>
  <c r="D45" i="4"/>
  <c r="I43" i="4"/>
  <c r="I41" i="4"/>
  <c r="H40" i="4"/>
  <c r="H46" i="4" s="1"/>
  <c r="F40" i="4"/>
  <c r="D40" i="4"/>
  <c r="J38" i="4"/>
  <c r="I37" i="4"/>
  <c r="I36" i="4"/>
  <c r="G34" i="4"/>
  <c r="G40" i="4" s="1"/>
  <c r="I33" i="4"/>
  <c r="H33" i="4"/>
  <c r="F32" i="4"/>
  <c r="E32" i="4"/>
  <c r="E34" i="4" s="1"/>
  <c r="E40" i="4" s="1"/>
  <c r="D32" i="4"/>
  <c r="C32" i="4"/>
  <c r="C34" i="4" s="1"/>
  <c r="B32" i="4"/>
  <c r="B52" i="4" s="1"/>
  <c r="I31" i="4"/>
  <c r="I30" i="4"/>
  <c r="J32" i="4"/>
  <c r="I29" i="4"/>
  <c r="H29" i="4"/>
  <c r="C9" i="4"/>
  <c r="I8" i="4"/>
  <c r="I7" i="4"/>
  <c r="I6" i="4"/>
  <c r="H49" i="5"/>
  <c r="F49" i="5"/>
  <c r="D49" i="5"/>
  <c r="B49" i="5"/>
  <c r="I45" i="5"/>
  <c r="D45" i="5"/>
  <c r="B45" i="5"/>
  <c r="G43" i="5"/>
  <c r="E43" i="5"/>
  <c r="I43" i="5"/>
  <c r="I38" i="5"/>
  <c r="H38" i="5"/>
  <c r="G38" i="5"/>
  <c r="F38" i="5"/>
  <c r="D38" i="5"/>
  <c r="B38" i="5"/>
  <c r="I37" i="5"/>
  <c r="H37" i="5"/>
  <c r="F37" i="5"/>
  <c r="G37" i="5"/>
  <c r="E37" i="5"/>
  <c r="C37" i="5"/>
  <c r="I33" i="5"/>
  <c r="H33" i="5"/>
  <c r="F33" i="5"/>
  <c r="D33" i="5"/>
  <c r="B33" i="5"/>
  <c r="I32" i="5"/>
  <c r="H32" i="5"/>
  <c r="F32" i="5"/>
  <c r="E32" i="5"/>
  <c r="D32" i="5"/>
  <c r="I28" i="5"/>
  <c r="H28" i="5"/>
  <c r="F28" i="5"/>
  <c r="D28" i="5"/>
  <c r="H8" i="5"/>
  <c r="I50" i="3"/>
  <c r="J48" i="3"/>
  <c r="H48" i="3"/>
  <c r="G48" i="3"/>
  <c r="B48" i="3"/>
  <c r="J42" i="3"/>
  <c r="G42" i="3"/>
  <c r="F42" i="3"/>
  <c r="E42" i="3"/>
  <c r="D42" i="3"/>
  <c r="I40" i="3"/>
  <c r="I38" i="3"/>
  <c r="J35" i="3"/>
  <c r="H35" i="3"/>
  <c r="G29" i="3"/>
  <c r="G31" i="3" s="1"/>
  <c r="G37" i="3" s="1"/>
  <c r="F29" i="3"/>
  <c r="E29" i="3"/>
  <c r="E31" i="3" s="1"/>
  <c r="E37" i="3" s="1"/>
  <c r="D29" i="3"/>
  <c r="C29" i="3"/>
  <c r="B29" i="3"/>
  <c r="I28" i="3"/>
  <c r="I27" i="3"/>
  <c r="J29" i="3"/>
  <c r="I26" i="3"/>
  <c r="H26" i="3"/>
  <c r="H29" i="3" s="1"/>
  <c r="H31" i="3" s="1"/>
  <c r="H37" i="3" s="1"/>
  <c r="H43" i="3" s="1"/>
  <c r="K46" i="5" l="1"/>
  <c r="J48" i="4"/>
  <c r="I9" i="4"/>
  <c r="I13" i="4" s="1"/>
  <c r="C13" i="4"/>
  <c r="B31" i="3"/>
  <c r="B37" i="3" s="1"/>
  <c r="C31" i="3"/>
  <c r="C37" i="3" s="1"/>
  <c r="C40" i="31"/>
  <c r="C46" i="31" s="1"/>
  <c r="I32" i="31"/>
  <c r="I34" i="31" s="1"/>
  <c r="I29" i="3"/>
  <c r="I31" i="3" s="1"/>
  <c r="K40" i="5"/>
  <c r="L35" i="5"/>
  <c r="L37" i="5" s="1"/>
  <c r="I8" i="5"/>
  <c r="C40" i="4"/>
  <c r="C46" i="4" s="1"/>
  <c r="K42" i="5"/>
  <c r="D46" i="4"/>
  <c r="K51" i="5"/>
  <c r="B31" i="5"/>
  <c r="F31" i="5"/>
  <c r="B49" i="3"/>
  <c r="F52" i="4"/>
  <c r="E46" i="4"/>
  <c r="E52" i="4" s="1"/>
  <c r="E54" i="4" s="1"/>
  <c r="I32" i="4"/>
  <c r="I34" i="4" s="1"/>
  <c r="H32" i="4"/>
  <c r="H52" i="4" s="1"/>
  <c r="J38" i="31"/>
  <c r="J40" i="31" s="1"/>
  <c r="J45" i="31" s="1"/>
  <c r="J46" i="31" s="1"/>
  <c r="J52" i="31" s="1"/>
  <c r="G40" i="31"/>
  <c r="B52" i="31"/>
  <c r="L31" i="5"/>
  <c r="J32" i="5"/>
  <c r="D31" i="5"/>
  <c r="H31" i="5"/>
  <c r="I35" i="3"/>
  <c r="I38" i="4"/>
  <c r="I45" i="4" s="1"/>
  <c r="E40" i="31"/>
  <c r="E46" i="31" s="1"/>
  <c r="I38" i="31"/>
  <c r="C31" i="5"/>
  <c r="C33" i="5" s="1"/>
  <c r="C39" i="5" s="1"/>
  <c r="G31" i="5"/>
  <c r="G33" i="5" s="1"/>
  <c r="G39" i="5" s="1"/>
  <c r="G45" i="5" s="1"/>
  <c r="G49" i="5"/>
  <c r="K5" i="5"/>
  <c r="K6" i="5"/>
  <c r="K7" i="5"/>
  <c r="E31" i="5"/>
  <c r="E33" i="5" s="1"/>
  <c r="I31" i="5"/>
  <c r="I39" i="5"/>
  <c r="I49" i="5"/>
  <c r="I50" i="5" s="1"/>
  <c r="I52" i="5" s="1"/>
  <c r="J37" i="3"/>
  <c r="J43" i="3" s="1"/>
  <c r="J49" i="3" s="1"/>
  <c r="G43" i="3"/>
  <c r="G49" i="3" s="1"/>
  <c r="G51" i="3" s="1"/>
  <c r="E43" i="3"/>
  <c r="J40" i="4"/>
  <c r="F46" i="31"/>
  <c r="D40" i="31"/>
  <c r="D52" i="31" s="1"/>
  <c r="D43" i="5"/>
  <c r="H43" i="5"/>
  <c r="G8" i="5"/>
  <c r="D37" i="5"/>
  <c r="D39" i="5" s="1"/>
  <c r="F39" i="5"/>
  <c r="F43" i="5"/>
  <c r="H39" i="5"/>
  <c r="H52" i="31"/>
  <c r="H34" i="31"/>
  <c r="H40" i="31" s="1"/>
  <c r="H46" i="31" s="1"/>
  <c r="B46" i="31"/>
  <c r="G46" i="4"/>
  <c r="G52" i="4"/>
  <c r="G54" i="4" s="1"/>
  <c r="B34" i="4"/>
  <c r="F46" i="4"/>
  <c r="J46" i="4"/>
  <c r="D52" i="4"/>
  <c r="J37" i="5"/>
  <c r="J28" i="5"/>
  <c r="C43" i="5"/>
  <c r="K28" i="5"/>
  <c r="B37" i="5"/>
  <c r="B39" i="5" s="1"/>
  <c r="K37" i="5"/>
  <c r="C8" i="5"/>
  <c r="F49" i="3"/>
  <c r="F43" i="3"/>
  <c r="D49" i="3"/>
  <c r="D43" i="3"/>
  <c r="H49" i="3"/>
  <c r="L47" i="5" l="1"/>
  <c r="L49" i="5" s="1"/>
  <c r="J51" i="4"/>
  <c r="E52" i="31"/>
  <c r="E54" i="31" s="1"/>
  <c r="E48" i="3"/>
  <c r="E49" i="3" s="1"/>
  <c r="C51" i="31"/>
  <c r="I48" i="31"/>
  <c r="K47" i="5" s="1"/>
  <c r="C15" i="4"/>
  <c r="C12" i="5"/>
  <c r="I37" i="3"/>
  <c r="I40" i="4"/>
  <c r="I40" i="31"/>
  <c r="C45" i="5"/>
  <c r="E39" i="5"/>
  <c r="E45" i="5" s="1"/>
  <c r="E50" i="5" s="1"/>
  <c r="E52" i="5" s="1"/>
  <c r="G46" i="31"/>
  <c r="G52" i="31" s="1"/>
  <c r="G54" i="31" s="1"/>
  <c r="K8" i="5"/>
  <c r="K33" i="5"/>
  <c r="I46" i="4"/>
  <c r="F52" i="31"/>
  <c r="J31" i="5"/>
  <c r="J33" i="5" s="1"/>
  <c r="J39" i="5" s="1"/>
  <c r="K31" i="5"/>
  <c r="D46" i="31"/>
  <c r="L39" i="5"/>
  <c r="G50" i="5"/>
  <c r="G52" i="5" s="1"/>
  <c r="J43" i="5"/>
  <c r="B43" i="5"/>
  <c r="I51" i="31" l="1"/>
  <c r="K39" i="5"/>
  <c r="I49" i="4"/>
  <c r="K48" i="5" s="1"/>
  <c r="C51" i="4"/>
  <c r="C52" i="4" s="1"/>
  <c r="I52" i="4" s="1"/>
  <c r="E51" i="3"/>
  <c r="K12" i="5"/>
  <c r="C14" i="5"/>
  <c r="K14" i="5" s="1"/>
  <c r="C17" i="4"/>
  <c r="I15" i="4"/>
  <c r="I17" i="4" s="1"/>
  <c r="I19" i="4" s="1"/>
  <c r="I21" i="4" s="1"/>
  <c r="I23" i="4" s="1"/>
  <c r="I25" i="4" s="1"/>
  <c r="I46" i="31"/>
  <c r="L43" i="5"/>
  <c r="J45" i="5"/>
  <c r="C16" i="5" l="1"/>
  <c r="K16" i="5" s="1"/>
  <c r="K18" i="5" s="1"/>
  <c r="K20" i="5" s="1"/>
  <c r="K22" i="5" s="1"/>
  <c r="K24" i="5" s="1"/>
  <c r="C19" i="4"/>
  <c r="C21" i="4" s="1"/>
  <c r="C23" i="4" s="1"/>
  <c r="C25" i="4" s="1"/>
  <c r="I51" i="4"/>
  <c r="C54" i="4"/>
  <c r="I54" i="4" s="1"/>
  <c r="C43" i="3"/>
  <c r="J49" i="5"/>
  <c r="J50" i="5" s="1"/>
  <c r="K41" i="5"/>
  <c r="K43" i="5" s="1"/>
  <c r="K45" i="5" s="1"/>
  <c r="I42" i="3"/>
  <c r="I43" i="3" s="1"/>
  <c r="L45" i="5"/>
  <c r="C52" i="31"/>
  <c r="C18" i="5" l="1"/>
  <c r="C20" i="5" s="1"/>
  <c r="C22" i="5" s="1"/>
  <c r="C24" i="5" s="1"/>
  <c r="L50" i="5"/>
  <c r="C49" i="5"/>
  <c r="C50" i="5" s="1"/>
  <c r="C52" i="5" s="1"/>
  <c r="K52" i="5" s="1"/>
  <c r="I48" i="3"/>
  <c r="C48" i="3"/>
  <c r="I52" i="31"/>
  <c r="C54" i="31"/>
  <c r="I54" i="31" s="1"/>
  <c r="L52" i="5" l="1"/>
  <c r="I49" i="3"/>
  <c r="I51" i="3" s="1"/>
  <c r="K49" i="5"/>
  <c r="K50" i="5" s="1"/>
  <c r="C49" i="3"/>
  <c r="C51" i="3" l="1"/>
</calcChain>
</file>

<file path=xl/sharedStrings.xml><?xml version="1.0" encoding="utf-8"?>
<sst xmlns="http://schemas.openxmlformats.org/spreadsheetml/2006/main" count="251" uniqueCount="71">
  <si>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</si>
  <si>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</si>
  <si>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</si>
  <si>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</si>
  <si>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</si>
  <si>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</si>
  <si>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</si>
  <si>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</si>
  <si>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</si>
  <si>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</si>
  <si>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</si>
  <si>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</si>
  <si>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</si>
  <si>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</si>
  <si>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</si>
  <si>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</si>
  <si>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</si>
  <si>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</si>
  <si>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</si>
  <si>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</si>
  <si>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</si>
  <si>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</si>
  <si>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</si>
  <si>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</si>
  <si>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</si>
  <si>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</si>
  <si>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</si>
  <si>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</si>
  <si>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Reg trim I</t>
  </si>
  <si>
    <t xml:space="preserve">DPA </t>
  </si>
  <si>
    <t>REG trim III</t>
  </si>
  <si>
    <t>REG TRIM II</t>
  </si>
  <si>
    <t xml:space="preserve">DIFERENTA 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</si>
  <si>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</si>
  <si>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</si>
  <si>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</si>
  <si>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</si>
  <si>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</si>
  <si>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</si>
  <si>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</si>
  <si>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</si>
  <si>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SRL  - SLATINA</t>
  </si>
  <si>
    <t>SC NEFROLAB SRL -CARACAL</t>
  </si>
  <si>
    <t>FINANŢARE DIALIZĂ 2019</t>
  </si>
  <si>
    <t>TRIM I 2019</t>
  </si>
  <si>
    <t>TOTAL REALIZAT  AN 2020</t>
  </si>
  <si>
    <t>TOTAL CONTRACT AN 2020</t>
  </si>
  <si>
    <t>PLATI 2020</t>
  </si>
  <si>
    <t>TRIM I 2020</t>
  </si>
  <si>
    <t>FINANŢARE DIALIZĂ 2020</t>
  </si>
  <si>
    <t>APRILIE</t>
  </si>
  <si>
    <t xml:space="preserve">MUTARE </t>
  </si>
  <si>
    <t>IUN -DEC 2020</t>
  </si>
  <si>
    <t>IUN- DEC 2020</t>
  </si>
  <si>
    <t>IUNIE -DECEMBRIE 2020</t>
  </si>
  <si>
    <t xml:space="preserve">SUPLIMENTAR 9 SEDINTE </t>
  </si>
  <si>
    <t xml:space="preserve">SUPLIMENTAR  9 SEDINTE </t>
  </si>
  <si>
    <t>TOTAL AN 2020</t>
  </si>
  <si>
    <t>SUPLIMENTAR  9 SEDINTE</t>
  </si>
  <si>
    <t>DIMINUARE</t>
  </si>
  <si>
    <t xml:space="preserve">SUPLIMENTAR 14 SEDINTE </t>
  </si>
  <si>
    <t xml:space="preserve">DIMINUARE </t>
  </si>
  <si>
    <t>SUPLIMENTAR 14 SEDINTE</t>
  </si>
  <si>
    <t xml:space="preserve">SUPLIMENTARE 14 SEDINTE </t>
  </si>
  <si>
    <t xml:space="preserve">SUPLIMENTAR 7  SEDINTE </t>
  </si>
  <si>
    <t xml:space="preserve">SUPLIMENTAR 7 SEDINTE </t>
  </si>
  <si>
    <t>SUPLIMENTAR 9 SEDINTE</t>
  </si>
  <si>
    <t xml:space="preserve">Regularizare iulie -dec </t>
  </si>
  <si>
    <t>LUNA</t>
  </si>
  <si>
    <t xml:space="preserve">DIFERENTA RAMASA </t>
  </si>
  <si>
    <t>DIFERENTA RAMASA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</si>
</sst>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 tint="4.9989318521683403E-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31" fillId="0" borderId="0"/>
  </cellStyleXfs>
  <cellXfs count="274">
    <xf numFmtId="0" fontId="0" fillId="0" borderId="0" xfId="0"/>
    <xf numFmtId="0" fontId="0" fillId="0" borderId="0" xfId="0" applyAlignment="1"/>
    <xf numFmtId="4" fontId="0" fillId="0" borderId="0" xfId="0" applyNumberFormat="1"/>
    <xf numFmtId="0" fontId="6" fillId="0" borderId="0" xfId="0" applyFont="1"/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4" fillId="0" borderId="23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0" fillId="0" borderId="11" xfId="0" applyBorder="1"/>
    <xf numFmtId="4" fontId="10" fillId="0" borderId="12" xfId="0" applyNumberFormat="1" applyFont="1" applyBorder="1" applyAlignment="1">
      <alignment horizontal="center"/>
    </xf>
    <xf numFmtId="0" fontId="3" fillId="0" borderId="11" xfId="0" applyFont="1" applyBorder="1"/>
    <xf numFmtId="4" fontId="3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5" fillId="0" borderId="0" xfId="0" applyNumberFormat="1" applyFont="1"/>
    <xf numFmtId="0" fontId="15" fillId="0" borderId="0" xfId="0" applyFont="1"/>
    <xf numFmtId="4" fontId="4" fillId="0" borderId="0" xfId="0" applyNumberFormat="1" applyFont="1"/>
    <xf numFmtId="0" fontId="10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14" fillId="0" borderId="25" xfId="1" applyNumberForma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0" fontId="21" fillId="0" borderId="11" xfId="0" applyFont="1" applyBorder="1"/>
    <xf numFmtId="4" fontId="21" fillId="0" borderId="12" xfId="0" applyNumberFormat="1" applyFont="1" applyBorder="1" applyAlignment="1">
      <alignment horizontal="center"/>
    </xf>
    <xf numFmtId="0" fontId="21" fillId="0" borderId="0" xfId="0" applyFont="1"/>
    <xf numFmtId="4" fontId="21" fillId="0" borderId="0" xfId="0" applyNumberFormat="1" applyFont="1"/>
    <xf numFmtId="4" fontId="20" fillId="0" borderId="0" xfId="0" applyNumberFormat="1" applyFont="1"/>
    <xf numFmtId="0" fontId="20" fillId="0" borderId="0" xfId="0" applyFont="1"/>
    <xf numFmtId="4" fontId="4" fillId="0" borderId="0" xfId="0" applyNumberFormat="1" applyFont="1" applyAlignment="1"/>
    <xf numFmtId="4" fontId="14" fillId="0" borderId="0" xfId="0" applyNumberFormat="1" applyFont="1" applyAlignment="1">
      <alignment horizontal="center"/>
    </xf>
    <xf numFmtId="0" fontId="15" fillId="0" borderId="11" xfId="0" applyFont="1" applyBorder="1"/>
    <xf numFmtId="4" fontId="15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24" fillId="0" borderId="0" xfId="0" applyNumberFormat="1" applyFont="1"/>
    <xf numFmtId="0" fontId="25" fillId="0" borderId="11" xfId="0" applyFont="1" applyBorder="1"/>
    <xf numFmtId="0" fontId="26" fillId="0" borderId="0" xfId="0" applyFont="1"/>
    <xf numFmtId="0" fontId="3" fillId="0" borderId="14" xfId="0" applyFont="1" applyBorder="1"/>
    <xf numFmtId="4" fontId="3" fillId="0" borderId="15" xfId="0" applyNumberFormat="1" applyFont="1" applyBorder="1" applyAlignment="1">
      <alignment horizontal="center"/>
    </xf>
    <xf numFmtId="0" fontId="27" fillId="0" borderId="0" xfId="0" applyFont="1"/>
    <xf numFmtId="0" fontId="6" fillId="0" borderId="28" xfId="0" applyFont="1" applyBorder="1"/>
    <xf numFmtId="0" fontId="6" fillId="0" borderId="29" xfId="0" applyFont="1" applyBorder="1"/>
    <xf numFmtId="4" fontId="6" fillId="0" borderId="29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25" fillId="2" borderId="12" xfId="0" applyNumberFormat="1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0" fontId="3" fillId="3" borderId="11" xfId="0" applyFont="1" applyFill="1" applyBorder="1"/>
    <xf numFmtId="4" fontId="3" fillId="3" borderId="12" xfId="0" applyNumberFormat="1" applyFont="1" applyFill="1" applyBorder="1" applyAlignment="1">
      <alignment horizontal="center"/>
    </xf>
    <xf numFmtId="0" fontId="25" fillId="3" borderId="11" xfId="0" applyFont="1" applyFill="1" applyBorder="1"/>
    <xf numFmtId="4" fontId="25" fillId="3" borderId="12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13" fillId="0" borderId="0" xfId="0" applyNumberFormat="1" applyFont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13" fillId="3" borderId="12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12" fillId="0" borderId="0" xfId="0" applyNumberFormat="1" applyFont="1" applyAlignment="1"/>
    <xf numFmtId="4" fontId="28" fillId="0" borderId="0" xfId="0" applyNumberFormat="1" applyFont="1" applyAlignment="1">
      <alignment horizontal="center"/>
    </xf>
    <xf numFmtId="4" fontId="10" fillId="0" borderId="0" xfId="0" applyNumberFormat="1" applyFont="1" applyAlignment="1"/>
    <xf numFmtId="0" fontId="4" fillId="0" borderId="21" xfId="0" applyFont="1" applyBorder="1" applyAlignment="1"/>
    <xf numFmtId="4" fontId="0" fillId="0" borderId="12" xfId="0" applyNumberFormat="1" applyBorder="1" applyAlignment="1"/>
    <xf numFmtId="4" fontId="3" fillId="0" borderId="12" xfId="0" applyNumberFormat="1" applyFont="1" applyBorder="1" applyAlignment="1"/>
    <xf numFmtId="4" fontId="21" fillId="0" borderId="12" xfId="0" applyNumberFormat="1" applyFont="1" applyBorder="1" applyAlignment="1"/>
    <xf numFmtId="4" fontId="15" fillId="0" borderId="12" xfId="0" applyNumberFormat="1" applyFont="1" applyBorder="1" applyAlignment="1"/>
    <xf numFmtId="4" fontId="0" fillId="0" borderId="0" xfId="0" applyNumberFormat="1" applyAlignment="1"/>
    <xf numFmtId="4" fontId="17" fillId="0" borderId="0" xfId="0" applyNumberFormat="1" applyFont="1" applyAlignment="1"/>
    <xf numFmtId="0" fontId="10" fillId="0" borderId="0" xfId="0" applyFont="1" applyAlignment="1"/>
    <xf numFmtId="4" fontId="11" fillId="0" borderId="0" xfId="0" applyNumberFormat="1" applyFont="1" applyAlignment="1"/>
    <xf numFmtId="4" fontId="7" fillId="0" borderId="0" xfId="0" applyNumberFormat="1" applyFont="1" applyAlignment="1"/>
    <xf numFmtId="4" fontId="24" fillId="0" borderId="0" xfId="0" applyNumberFormat="1" applyFont="1" applyAlignment="1"/>
    <xf numFmtId="4" fontId="10" fillId="0" borderId="12" xfId="0" applyNumberFormat="1" applyFont="1" applyBorder="1" applyAlignment="1"/>
    <xf numFmtId="4" fontId="4" fillId="0" borderId="26" xfId="0" applyNumberFormat="1" applyFont="1" applyBorder="1" applyAlignment="1"/>
    <xf numFmtId="4" fontId="13" fillId="0" borderId="12" xfId="0" applyNumberFormat="1" applyFont="1" applyBorder="1" applyAlignment="1"/>
    <xf numFmtId="4" fontId="13" fillId="0" borderId="26" xfId="0" applyNumberFormat="1" applyFont="1" applyBorder="1" applyAlignment="1"/>
    <xf numFmtId="4" fontId="14" fillId="0" borderId="12" xfId="0" applyNumberFormat="1" applyFont="1" applyBorder="1" applyAlignment="1"/>
    <xf numFmtId="4" fontId="2" fillId="0" borderId="12" xfId="0" applyNumberFormat="1" applyFont="1" applyBorder="1" applyAlignment="1"/>
    <xf numFmtId="4" fontId="14" fillId="0" borderId="26" xfId="0" applyNumberFormat="1" applyFont="1" applyBorder="1" applyAlignment="1"/>
    <xf numFmtId="4" fontId="22" fillId="0" borderId="12" xfId="0" applyNumberFormat="1" applyFont="1" applyBorder="1" applyAlignment="1"/>
    <xf numFmtId="4" fontId="3" fillId="0" borderId="26" xfId="0" applyNumberFormat="1" applyFont="1" applyBorder="1" applyAlignment="1"/>
    <xf numFmtId="4" fontId="3" fillId="3" borderId="12" xfId="0" applyNumberFormat="1" applyFont="1" applyFill="1" applyBorder="1" applyAlignment="1"/>
    <xf numFmtId="4" fontId="3" fillId="3" borderId="26" xfId="0" applyNumberFormat="1" applyFont="1" applyFill="1" applyBorder="1" applyAlignment="1"/>
    <xf numFmtId="4" fontId="16" fillId="0" borderId="0" xfId="0" applyNumberFormat="1" applyFont="1" applyAlignment="1"/>
    <xf numFmtId="4" fontId="18" fillId="0" borderId="0" xfId="0" applyNumberFormat="1" applyFont="1" applyAlignment="1"/>
    <xf numFmtId="0" fontId="8" fillId="0" borderId="0" xfId="0" applyFont="1" applyAlignment="1"/>
    <xf numFmtId="0" fontId="4" fillId="0" borderId="31" xfId="0" applyFont="1" applyBorder="1" applyAlignment="1"/>
    <xf numFmtId="4" fontId="4" fillId="3" borderId="11" xfId="0" applyNumberFormat="1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4" fontId="4" fillId="3" borderId="12" xfId="0" applyNumberFormat="1" applyFont="1" applyFill="1" applyBorder="1" applyAlignment="1"/>
    <xf numFmtId="4" fontId="4" fillId="3" borderId="26" xfId="0" applyNumberFormat="1" applyFont="1" applyFill="1" applyBorder="1" applyAlignment="1"/>
    <xf numFmtId="4" fontId="25" fillId="3" borderId="12" xfId="0" applyNumberFormat="1" applyFont="1" applyFill="1" applyBorder="1" applyAlignment="1"/>
    <xf numFmtId="4" fontId="13" fillId="3" borderId="26" xfId="0" applyNumberFormat="1" applyFont="1" applyFill="1" applyBorder="1" applyAlignment="1"/>
    <xf numFmtId="0" fontId="21" fillId="3" borderId="11" xfId="0" applyFont="1" applyFill="1" applyBorder="1"/>
    <xf numFmtId="4" fontId="25" fillId="3" borderId="26" xfId="0" applyNumberFormat="1" applyFont="1" applyFill="1" applyBorder="1" applyAlignment="1"/>
    <xf numFmtId="4" fontId="21" fillId="3" borderId="12" xfId="0" applyNumberFormat="1" applyFont="1" applyFill="1" applyBorder="1" applyAlignment="1">
      <alignment horizontal="center"/>
    </xf>
    <xf numFmtId="4" fontId="13" fillId="3" borderId="26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4" fontId="25" fillId="3" borderId="26" xfId="0" applyNumberFormat="1" applyFont="1" applyFill="1" applyBorder="1" applyAlignment="1">
      <alignment horizontal="center"/>
    </xf>
    <xf numFmtId="0" fontId="3" fillId="3" borderId="14" xfId="0" applyFont="1" applyFill="1" applyBorder="1"/>
    <xf numFmtId="4" fontId="3" fillId="3" borderId="15" xfId="0" applyNumberFormat="1" applyFont="1" applyFill="1" applyBorder="1" applyAlignment="1">
      <alignment horizontal="center"/>
    </xf>
    <xf numFmtId="4" fontId="3" fillId="3" borderId="33" xfId="0" applyNumberFormat="1" applyFont="1" applyFill="1" applyBorder="1" applyAlignment="1">
      <alignment horizontal="center"/>
    </xf>
    <xf numFmtId="4" fontId="4" fillId="3" borderId="26" xfId="0" applyNumberFormat="1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center"/>
    </xf>
    <xf numFmtId="4" fontId="27" fillId="0" borderId="0" xfId="0" applyNumberFormat="1" applyFont="1" applyAlignment="1"/>
    <xf numFmtId="4" fontId="19" fillId="0" borderId="25" xfId="1" applyNumberFormat="1" applyFont="1" applyBorder="1" applyAlignment="1">
      <alignment horizontal="center"/>
    </xf>
    <xf numFmtId="4" fontId="30" fillId="0" borderId="25" xfId="1" applyNumberFormat="1" applyFont="1" applyBorder="1" applyAlignment="1">
      <alignment horizontal="center"/>
    </xf>
    <xf numFmtId="0" fontId="32" fillId="3" borderId="11" xfId="0" applyFont="1" applyFill="1" applyBorder="1"/>
    <xf numFmtId="4" fontId="32" fillId="3" borderId="12" xfId="0" applyNumberFormat="1" applyFont="1" applyFill="1" applyBorder="1" applyAlignment="1">
      <alignment horizontal="center"/>
    </xf>
    <xf numFmtId="0" fontId="32" fillId="4" borderId="0" xfId="0" applyFont="1" applyFill="1"/>
    <xf numFmtId="0" fontId="0" fillId="4" borderId="0" xfId="0" applyFill="1"/>
    <xf numFmtId="4" fontId="0" fillId="0" borderId="0" xfId="0" applyNumberFormat="1" applyBorder="1" applyAlignment="1">
      <alignment horizontal="center"/>
    </xf>
    <xf numFmtId="4" fontId="15" fillId="3" borderId="12" xfId="0" applyNumberFormat="1" applyFont="1" applyFill="1" applyBorder="1" applyAlignment="1">
      <alignment horizontal="center"/>
    </xf>
    <xf numFmtId="0" fontId="3" fillId="3" borderId="8" xfId="0" applyFont="1" applyFill="1" applyBorder="1"/>
    <xf numFmtId="4" fontId="3" fillId="3" borderId="9" xfId="0" applyNumberFormat="1" applyFont="1" applyFill="1" applyBorder="1" applyAlignment="1">
      <alignment horizontal="center"/>
    </xf>
    <xf numFmtId="4" fontId="25" fillId="3" borderId="9" xfId="0" applyNumberFormat="1" applyFont="1" applyFill="1" applyBorder="1" applyAlignment="1">
      <alignment horizontal="center"/>
    </xf>
    <xf numFmtId="4" fontId="0" fillId="0" borderId="25" xfId="0" applyNumberFormat="1" applyBorder="1" applyAlignment="1"/>
    <xf numFmtId="4" fontId="19" fillId="0" borderId="0" xfId="0" applyNumberFormat="1" applyFont="1" applyAlignment="1"/>
    <xf numFmtId="0" fontId="15" fillId="4" borderId="0" xfId="0" applyFont="1" applyFill="1"/>
    <xf numFmtId="4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4" fontId="23" fillId="0" borderId="0" xfId="0" applyNumberFormat="1" applyFont="1" applyBorder="1" applyAlignment="1"/>
    <xf numFmtId="4" fontId="5" fillId="0" borderId="0" xfId="0" applyNumberFormat="1" applyFont="1" applyAlignment="1"/>
    <xf numFmtId="4" fontId="33" fillId="0" borderId="0" xfId="0" applyNumberFormat="1" applyFont="1" applyAlignment="1"/>
    <xf numFmtId="4" fontId="23" fillId="0" borderId="0" xfId="0" applyNumberFormat="1" applyFont="1" applyAlignment="1"/>
    <xf numFmtId="0" fontId="20" fillId="0" borderId="11" xfId="0" applyFont="1" applyBorder="1"/>
    <xf numFmtId="4" fontId="20" fillId="0" borderId="12" xfId="0" applyNumberFormat="1" applyFont="1" applyBorder="1" applyAlignment="1"/>
    <xf numFmtId="4" fontId="14" fillId="2" borderId="37" xfId="0" applyNumberFormat="1" applyFont="1" applyFill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4" fontId="4" fillId="2" borderId="37" xfId="0" applyNumberFormat="1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4" fontId="13" fillId="2" borderId="37" xfId="0" applyNumberFormat="1" applyFont="1" applyFill="1" applyBorder="1" applyAlignment="1">
      <alignment horizontal="center"/>
    </xf>
    <xf numFmtId="4" fontId="22" fillId="2" borderId="37" xfId="0" applyNumberFormat="1" applyFont="1" applyFill="1" applyBorder="1" applyAlignment="1">
      <alignment horizontal="center"/>
    </xf>
    <xf numFmtId="4" fontId="3" fillId="3" borderId="37" xfId="0" applyNumberFormat="1" applyFont="1" applyFill="1" applyBorder="1" applyAlignment="1">
      <alignment horizontal="center"/>
    </xf>
    <xf numFmtId="4" fontId="25" fillId="3" borderId="37" xfId="0" applyNumberFormat="1" applyFont="1" applyFill="1" applyBorder="1" applyAlignment="1">
      <alignment horizontal="center"/>
    </xf>
    <xf numFmtId="4" fontId="10" fillId="2" borderId="37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/>
    <xf numFmtId="4" fontId="3" fillId="2" borderId="37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4" fillId="3" borderId="37" xfId="0" applyNumberFormat="1" applyFont="1" applyFill="1" applyBorder="1" applyAlignment="1">
      <alignment horizontal="center"/>
    </xf>
    <xf numFmtId="4" fontId="35" fillId="3" borderId="37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7" fontId="0" fillId="0" borderId="0" xfId="0" applyNumberFormat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14" fillId="2" borderId="39" xfId="0" applyNumberFormat="1" applyFont="1" applyFill="1" applyBorder="1" applyAlignment="1">
      <alignment horizontal="center"/>
    </xf>
    <xf numFmtId="4" fontId="25" fillId="3" borderId="13" xfId="0" applyNumberFormat="1" applyFont="1" applyFill="1" applyBorder="1" applyAlignment="1">
      <alignment horizontal="center"/>
    </xf>
    <xf numFmtId="4" fontId="25" fillId="3" borderId="39" xfId="0" applyNumberFormat="1" applyFont="1" applyFill="1" applyBorder="1" applyAlignment="1">
      <alignment horizontal="center"/>
    </xf>
    <xf numFmtId="4" fontId="13" fillId="3" borderId="13" xfId="0" applyNumberFormat="1" applyFont="1" applyFill="1" applyBorder="1" applyAlignment="1">
      <alignment horizontal="center"/>
    </xf>
    <xf numFmtId="4" fontId="14" fillId="3" borderId="39" xfId="0" applyNumberFormat="1" applyFont="1" applyFill="1" applyBorder="1" applyAlignment="1">
      <alignment horizontal="center"/>
    </xf>
    <xf numFmtId="4" fontId="13" fillId="3" borderId="39" xfId="0" applyNumberFormat="1" applyFont="1" applyFill="1" applyBorder="1" applyAlignment="1">
      <alignment horizontal="center"/>
    </xf>
    <xf numFmtId="4" fontId="29" fillId="2" borderId="39" xfId="0" applyNumberFormat="1" applyFont="1" applyFill="1" applyBorder="1" applyAlignment="1">
      <alignment horizontal="center"/>
    </xf>
    <xf numFmtId="4" fontId="25" fillId="2" borderId="39" xfId="0" applyNumberFormat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2" borderId="39" xfId="0" applyNumberFormat="1" applyFont="1" applyFill="1" applyBorder="1" applyAlignment="1">
      <alignment horizontal="center"/>
    </xf>
    <xf numFmtId="0" fontId="25" fillId="0" borderId="11" xfId="0" applyFont="1" applyFill="1" applyBorder="1"/>
    <xf numFmtId="0" fontId="15" fillId="0" borderId="0" xfId="0" applyFont="1" applyFill="1"/>
    <xf numFmtId="4" fontId="3" fillId="0" borderId="16" xfId="0" applyNumberFormat="1" applyFont="1" applyBorder="1" applyAlignment="1">
      <alignment horizontal="center"/>
    </xf>
    <xf numFmtId="4" fontId="3" fillId="2" borderId="39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4" fillId="3" borderId="17" xfId="0" applyNumberFormat="1" applyFont="1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/>
    </xf>
    <xf numFmtId="4" fontId="4" fillId="3" borderId="39" xfId="0" applyNumberFormat="1" applyFont="1" applyFill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/>
    <xf numFmtId="4" fontId="21" fillId="0" borderId="29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2" borderId="19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0" fillId="4" borderId="0" xfId="0" applyNumberFormat="1" applyFill="1"/>
    <xf numFmtId="0" fontId="36" fillId="0" borderId="11" xfId="0" applyFont="1" applyBorder="1"/>
    <xf numFmtId="4" fontId="36" fillId="0" borderId="12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4" fontId="35" fillId="0" borderId="26" xfId="0" applyNumberFormat="1" applyFont="1" applyBorder="1" applyAlignment="1">
      <alignment horizontal="center"/>
    </xf>
    <xf numFmtId="4" fontId="35" fillId="2" borderId="37" xfId="0" applyNumberFormat="1" applyFont="1" applyFill="1" applyBorder="1" applyAlignment="1">
      <alignment horizontal="center"/>
    </xf>
    <xf numFmtId="0" fontId="36" fillId="0" borderId="0" xfId="0" applyFont="1"/>
    <xf numFmtId="0" fontId="9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8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/>
    <xf numFmtId="0" fontId="0" fillId="0" borderId="0" xfId="0" applyFont="1"/>
    <xf numFmtId="4" fontId="2" fillId="2" borderId="37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25" fillId="3" borderId="39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3" borderId="15" xfId="0" applyNumberFormat="1" applyFont="1" applyFill="1" applyBorder="1" applyAlignment="1"/>
    <xf numFmtId="4" fontId="3" fillId="3" borderId="33" xfId="0" applyNumberFormat="1" applyFont="1" applyFill="1" applyBorder="1" applyAlignment="1"/>
    <xf numFmtId="0" fontId="25" fillId="0" borderId="1" xfId="0" applyFont="1" applyBorder="1"/>
    <xf numFmtId="4" fontId="25" fillId="0" borderId="2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40" fillId="2" borderId="37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 applyAlignment="1"/>
    <xf numFmtId="0" fontId="0" fillId="0" borderId="0" xfId="0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" fontId="4" fillId="0" borderId="18" xfId="0" applyNumberFormat="1" applyFont="1" applyBorder="1" applyAlignment="1"/>
    <xf numFmtId="4" fontId="4" fillId="0" borderId="27" xfId="0" applyNumberFormat="1" applyFont="1" applyBorder="1" applyAlignment="1"/>
    <xf numFmtId="4" fontId="4" fillId="2" borderId="38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4" fontId="4" fillId="5" borderId="18" xfId="0" applyNumberFormat="1" applyFont="1" applyFill="1" applyBorder="1" applyAlignment="1">
      <alignment horizontal="center"/>
    </xf>
    <xf numFmtId="4" fontId="4" fillId="5" borderId="27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4" fontId="13" fillId="3" borderId="3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wnloads\SAIT%20CAS\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13">
          <cell r="D13">
            <v>0</v>
          </cell>
          <cell r="F13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2">
          <cell r="D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D30">
            <v>0</v>
          </cell>
        </row>
      </sheetData>
      <sheetData sheetId="6">
        <row r="4">
          <cell r="C4">
            <v>245024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5">
          <cell r="F15">
            <v>0</v>
          </cell>
          <cell r="G15">
            <v>0</v>
          </cell>
        </row>
        <row r="16">
          <cell r="B16">
            <v>82336</v>
          </cell>
          <cell r="F16">
            <v>0</v>
          </cell>
          <cell r="G16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7"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D28">
            <v>0</v>
          </cell>
          <cell r="G28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71"/>
  <sheetViews>
    <sheetView tabSelected="1" workbookViewId="0">
      <selection activeCell="A3" sqref="A3"/>
    </sheetView>
  </sheetViews>
  <sheetFormatPr defaultRowHeight="15" x14ac:dyDescent="0.25"/>
  <cols>
    <col min="1" max="1" width="25.42578125" customWidth="1"/>
    <col min="2" max="2" width="10.28515625" style="142" customWidth="1"/>
    <col min="3" max="3" width="13.42578125" style="1" customWidth="1"/>
    <col min="4" max="4" width="10.7109375" style="1" customWidth="1"/>
    <col min="5" max="5" width="11.5703125" style="1" customWidth="1"/>
    <col min="6" max="6" width="12.140625" style="1" customWidth="1"/>
    <col min="7" max="7" width="13" style="90" customWidth="1"/>
    <col min="8" max="8" width="11.5703125" style="90" customWidth="1"/>
    <col min="9" max="9" width="15.42578125" style="1" customWidth="1"/>
    <col min="10" max="10" width="14.7109375" style="142" customWidth="1"/>
    <col min="11" max="13" width="11.7109375" bestFit="1" customWidth="1"/>
    <col min="242" max="242" width="21.7109375" customWidth="1"/>
    <col min="243" max="243" width="16.85546875" customWidth="1"/>
    <col min="244" max="244" width="12" customWidth="1"/>
    <col min="245" max="245" width="11.5703125" customWidth="1"/>
    <col min="246" max="246" width="12.140625" customWidth="1"/>
    <col min="247" max="248" width="13" customWidth="1"/>
    <col min="249" max="249" width="11.85546875" customWidth="1"/>
    <col min="250" max="250" width="14.5703125" customWidth="1"/>
    <col min="251" max="251" width="13.7109375" customWidth="1"/>
    <col min="252" max="253" width="11.7109375" bestFit="1" customWidth="1"/>
    <col min="254" max="254" width="9.7109375" bestFit="1" customWidth="1"/>
    <col min="255" max="255" width="11.7109375" bestFit="1" customWidth="1"/>
    <col min="498" max="498" width="21.7109375" customWidth="1"/>
    <col min="499" max="499" width="16.85546875" customWidth="1"/>
    <col min="500" max="500" width="12" customWidth="1"/>
    <col min="501" max="501" width="11.5703125" customWidth="1"/>
    <col min="502" max="502" width="12.140625" customWidth="1"/>
    <col min="503" max="504" width="13" customWidth="1"/>
    <col min="505" max="505" width="11.85546875" customWidth="1"/>
    <col min="506" max="506" width="14.5703125" customWidth="1"/>
    <col min="507" max="507" width="13.7109375" customWidth="1"/>
    <col min="508" max="509" width="11.7109375" bestFit="1" customWidth="1"/>
    <col min="510" max="510" width="9.7109375" bestFit="1" customWidth="1"/>
    <col min="511" max="511" width="11.7109375" bestFit="1" customWidth="1"/>
    <col min="754" max="754" width="21.7109375" customWidth="1"/>
    <col min="755" max="755" width="16.85546875" customWidth="1"/>
    <col min="756" max="756" width="12" customWidth="1"/>
    <col min="757" max="757" width="11.5703125" customWidth="1"/>
    <col min="758" max="758" width="12.140625" customWidth="1"/>
    <col min="759" max="760" width="13" customWidth="1"/>
    <col min="761" max="761" width="11.85546875" customWidth="1"/>
    <col min="762" max="762" width="14.5703125" customWidth="1"/>
    <col min="763" max="763" width="13.7109375" customWidth="1"/>
    <col min="764" max="765" width="11.7109375" bestFit="1" customWidth="1"/>
    <col min="766" max="766" width="9.7109375" bestFit="1" customWidth="1"/>
    <col min="767" max="767" width="11.7109375" bestFit="1" customWidth="1"/>
    <col min="1010" max="1010" width="21.7109375" customWidth="1"/>
    <col min="1011" max="1011" width="16.85546875" customWidth="1"/>
    <col min="1012" max="1012" width="12" customWidth="1"/>
    <col min="1013" max="1013" width="11.5703125" customWidth="1"/>
    <col min="1014" max="1014" width="12.140625" customWidth="1"/>
    <col min="1015" max="1016" width="13" customWidth="1"/>
    <col min="1017" max="1017" width="11.85546875" customWidth="1"/>
    <col min="1018" max="1018" width="14.5703125" customWidth="1"/>
    <col min="1019" max="1019" width="13.7109375" customWidth="1"/>
    <col min="1020" max="1021" width="11.7109375" bestFit="1" customWidth="1"/>
    <col min="1022" max="1022" width="9.7109375" bestFit="1" customWidth="1"/>
    <col min="1023" max="1023" width="11.7109375" bestFit="1" customWidth="1"/>
    <col min="1266" max="1266" width="21.7109375" customWidth="1"/>
    <col min="1267" max="1267" width="16.85546875" customWidth="1"/>
    <col min="1268" max="1268" width="12" customWidth="1"/>
    <col min="1269" max="1269" width="11.5703125" customWidth="1"/>
    <col min="1270" max="1270" width="12.140625" customWidth="1"/>
    <col min="1271" max="1272" width="13" customWidth="1"/>
    <col min="1273" max="1273" width="11.85546875" customWidth="1"/>
    <col min="1274" max="1274" width="14.5703125" customWidth="1"/>
    <col min="1275" max="1275" width="13.7109375" customWidth="1"/>
    <col min="1276" max="1277" width="11.7109375" bestFit="1" customWidth="1"/>
    <col min="1278" max="1278" width="9.7109375" bestFit="1" customWidth="1"/>
    <col min="1279" max="1279" width="11.7109375" bestFit="1" customWidth="1"/>
    <col min="1522" max="1522" width="21.7109375" customWidth="1"/>
    <col min="1523" max="1523" width="16.85546875" customWidth="1"/>
    <col min="1524" max="1524" width="12" customWidth="1"/>
    <col min="1525" max="1525" width="11.5703125" customWidth="1"/>
    <col min="1526" max="1526" width="12.140625" customWidth="1"/>
    <col min="1527" max="1528" width="13" customWidth="1"/>
    <col min="1529" max="1529" width="11.85546875" customWidth="1"/>
    <col min="1530" max="1530" width="14.5703125" customWidth="1"/>
    <col min="1531" max="1531" width="13.7109375" customWidth="1"/>
    <col min="1532" max="1533" width="11.7109375" bestFit="1" customWidth="1"/>
    <col min="1534" max="1534" width="9.7109375" bestFit="1" customWidth="1"/>
    <col min="1535" max="1535" width="11.7109375" bestFit="1" customWidth="1"/>
    <col min="1778" max="1778" width="21.7109375" customWidth="1"/>
    <col min="1779" max="1779" width="16.85546875" customWidth="1"/>
    <col min="1780" max="1780" width="12" customWidth="1"/>
    <col min="1781" max="1781" width="11.5703125" customWidth="1"/>
    <col min="1782" max="1782" width="12.140625" customWidth="1"/>
    <col min="1783" max="1784" width="13" customWidth="1"/>
    <col min="1785" max="1785" width="11.85546875" customWidth="1"/>
    <col min="1786" max="1786" width="14.5703125" customWidth="1"/>
    <col min="1787" max="1787" width="13.7109375" customWidth="1"/>
    <col min="1788" max="1789" width="11.7109375" bestFit="1" customWidth="1"/>
    <col min="1790" max="1790" width="9.7109375" bestFit="1" customWidth="1"/>
    <col min="1791" max="1791" width="11.7109375" bestFit="1" customWidth="1"/>
    <col min="2034" max="2034" width="21.7109375" customWidth="1"/>
    <col min="2035" max="2035" width="16.85546875" customWidth="1"/>
    <col min="2036" max="2036" width="12" customWidth="1"/>
    <col min="2037" max="2037" width="11.5703125" customWidth="1"/>
    <col min="2038" max="2038" width="12.140625" customWidth="1"/>
    <col min="2039" max="2040" width="13" customWidth="1"/>
    <col min="2041" max="2041" width="11.85546875" customWidth="1"/>
    <col min="2042" max="2042" width="14.5703125" customWidth="1"/>
    <col min="2043" max="2043" width="13.7109375" customWidth="1"/>
    <col min="2044" max="2045" width="11.7109375" bestFit="1" customWidth="1"/>
    <col min="2046" max="2046" width="9.7109375" bestFit="1" customWidth="1"/>
    <col min="2047" max="2047" width="11.7109375" bestFit="1" customWidth="1"/>
    <col min="2290" max="2290" width="21.7109375" customWidth="1"/>
    <col min="2291" max="2291" width="16.85546875" customWidth="1"/>
    <col min="2292" max="2292" width="12" customWidth="1"/>
    <col min="2293" max="2293" width="11.5703125" customWidth="1"/>
    <col min="2294" max="2294" width="12.140625" customWidth="1"/>
    <col min="2295" max="2296" width="13" customWidth="1"/>
    <col min="2297" max="2297" width="11.85546875" customWidth="1"/>
    <col min="2298" max="2298" width="14.5703125" customWidth="1"/>
    <col min="2299" max="2299" width="13.7109375" customWidth="1"/>
    <col min="2300" max="2301" width="11.7109375" bestFit="1" customWidth="1"/>
    <col min="2302" max="2302" width="9.7109375" bestFit="1" customWidth="1"/>
    <col min="2303" max="2303" width="11.7109375" bestFit="1" customWidth="1"/>
    <col min="2546" max="2546" width="21.7109375" customWidth="1"/>
    <col min="2547" max="2547" width="16.85546875" customWidth="1"/>
    <col min="2548" max="2548" width="12" customWidth="1"/>
    <col min="2549" max="2549" width="11.5703125" customWidth="1"/>
    <col min="2550" max="2550" width="12.140625" customWidth="1"/>
    <col min="2551" max="2552" width="13" customWidth="1"/>
    <col min="2553" max="2553" width="11.85546875" customWidth="1"/>
    <col min="2554" max="2554" width="14.5703125" customWidth="1"/>
    <col min="2555" max="2555" width="13.7109375" customWidth="1"/>
    <col min="2556" max="2557" width="11.7109375" bestFit="1" customWidth="1"/>
    <col min="2558" max="2558" width="9.7109375" bestFit="1" customWidth="1"/>
    <col min="2559" max="2559" width="11.7109375" bestFit="1" customWidth="1"/>
    <col min="2802" max="2802" width="21.7109375" customWidth="1"/>
    <col min="2803" max="2803" width="16.85546875" customWidth="1"/>
    <col min="2804" max="2804" width="12" customWidth="1"/>
    <col min="2805" max="2805" width="11.5703125" customWidth="1"/>
    <col min="2806" max="2806" width="12.140625" customWidth="1"/>
    <col min="2807" max="2808" width="13" customWidth="1"/>
    <col min="2809" max="2809" width="11.85546875" customWidth="1"/>
    <col min="2810" max="2810" width="14.5703125" customWidth="1"/>
    <col min="2811" max="2811" width="13.7109375" customWidth="1"/>
    <col min="2812" max="2813" width="11.7109375" bestFit="1" customWidth="1"/>
    <col min="2814" max="2814" width="9.7109375" bestFit="1" customWidth="1"/>
    <col min="2815" max="2815" width="11.7109375" bestFit="1" customWidth="1"/>
    <col min="3058" max="3058" width="21.7109375" customWidth="1"/>
    <col min="3059" max="3059" width="16.85546875" customWidth="1"/>
    <col min="3060" max="3060" width="12" customWidth="1"/>
    <col min="3061" max="3061" width="11.5703125" customWidth="1"/>
    <col min="3062" max="3062" width="12.140625" customWidth="1"/>
    <col min="3063" max="3064" width="13" customWidth="1"/>
    <col min="3065" max="3065" width="11.85546875" customWidth="1"/>
    <col min="3066" max="3066" width="14.5703125" customWidth="1"/>
    <col min="3067" max="3067" width="13.7109375" customWidth="1"/>
    <col min="3068" max="3069" width="11.7109375" bestFit="1" customWidth="1"/>
    <col min="3070" max="3070" width="9.7109375" bestFit="1" customWidth="1"/>
    <col min="3071" max="3071" width="11.7109375" bestFit="1" customWidth="1"/>
    <col min="3314" max="3314" width="21.7109375" customWidth="1"/>
    <col min="3315" max="3315" width="16.85546875" customWidth="1"/>
    <col min="3316" max="3316" width="12" customWidth="1"/>
    <col min="3317" max="3317" width="11.5703125" customWidth="1"/>
    <col min="3318" max="3318" width="12.140625" customWidth="1"/>
    <col min="3319" max="3320" width="13" customWidth="1"/>
    <col min="3321" max="3321" width="11.85546875" customWidth="1"/>
    <col min="3322" max="3322" width="14.5703125" customWidth="1"/>
    <col min="3323" max="3323" width="13.7109375" customWidth="1"/>
    <col min="3324" max="3325" width="11.7109375" bestFit="1" customWidth="1"/>
    <col min="3326" max="3326" width="9.7109375" bestFit="1" customWidth="1"/>
    <col min="3327" max="3327" width="11.7109375" bestFit="1" customWidth="1"/>
    <col min="3570" max="3570" width="21.7109375" customWidth="1"/>
    <col min="3571" max="3571" width="16.85546875" customWidth="1"/>
    <col min="3572" max="3572" width="12" customWidth="1"/>
    <col min="3573" max="3573" width="11.5703125" customWidth="1"/>
    <col min="3574" max="3574" width="12.140625" customWidth="1"/>
    <col min="3575" max="3576" width="13" customWidth="1"/>
    <col min="3577" max="3577" width="11.85546875" customWidth="1"/>
    <col min="3578" max="3578" width="14.5703125" customWidth="1"/>
    <col min="3579" max="3579" width="13.7109375" customWidth="1"/>
    <col min="3580" max="3581" width="11.7109375" bestFit="1" customWidth="1"/>
    <col min="3582" max="3582" width="9.7109375" bestFit="1" customWidth="1"/>
    <col min="3583" max="3583" width="11.7109375" bestFit="1" customWidth="1"/>
    <col min="3826" max="3826" width="21.7109375" customWidth="1"/>
    <col min="3827" max="3827" width="16.85546875" customWidth="1"/>
    <col min="3828" max="3828" width="12" customWidth="1"/>
    <col min="3829" max="3829" width="11.5703125" customWidth="1"/>
    <col min="3830" max="3830" width="12.140625" customWidth="1"/>
    <col min="3831" max="3832" width="13" customWidth="1"/>
    <col min="3833" max="3833" width="11.85546875" customWidth="1"/>
    <col min="3834" max="3834" width="14.5703125" customWidth="1"/>
    <col min="3835" max="3835" width="13.7109375" customWidth="1"/>
    <col min="3836" max="3837" width="11.7109375" bestFit="1" customWidth="1"/>
    <col min="3838" max="3838" width="9.7109375" bestFit="1" customWidth="1"/>
    <col min="3839" max="3839" width="11.7109375" bestFit="1" customWidth="1"/>
    <col min="4082" max="4082" width="21.7109375" customWidth="1"/>
    <col min="4083" max="4083" width="16.85546875" customWidth="1"/>
    <col min="4084" max="4084" width="12" customWidth="1"/>
    <col min="4085" max="4085" width="11.5703125" customWidth="1"/>
    <col min="4086" max="4086" width="12.140625" customWidth="1"/>
    <col min="4087" max="4088" width="13" customWidth="1"/>
    <col min="4089" max="4089" width="11.85546875" customWidth="1"/>
    <col min="4090" max="4090" width="14.5703125" customWidth="1"/>
    <col min="4091" max="4091" width="13.7109375" customWidth="1"/>
    <col min="4092" max="4093" width="11.7109375" bestFit="1" customWidth="1"/>
    <col min="4094" max="4094" width="9.7109375" bestFit="1" customWidth="1"/>
    <col min="4095" max="4095" width="11.7109375" bestFit="1" customWidth="1"/>
    <col min="4338" max="4338" width="21.7109375" customWidth="1"/>
    <col min="4339" max="4339" width="16.85546875" customWidth="1"/>
    <col min="4340" max="4340" width="12" customWidth="1"/>
    <col min="4341" max="4341" width="11.5703125" customWidth="1"/>
    <col min="4342" max="4342" width="12.140625" customWidth="1"/>
    <col min="4343" max="4344" width="13" customWidth="1"/>
    <col min="4345" max="4345" width="11.85546875" customWidth="1"/>
    <col min="4346" max="4346" width="14.5703125" customWidth="1"/>
    <col min="4347" max="4347" width="13.7109375" customWidth="1"/>
    <col min="4348" max="4349" width="11.7109375" bestFit="1" customWidth="1"/>
    <col min="4350" max="4350" width="9.7109375" bestFit="1" customWidth="1"/>
    <col min="4351" max="4351" width="11.7109375" bestFit="1" customWidth="1"/>
    <col min="4594" max="4594" width="21.7109375" customWidth="1"/>
    <col min="4595" max="4595" width="16.85546875" customWidth="1"/>
    <col min="4596" max="4596" width="12" customWidth="1"/>
    <col min="4597" max="4597" width="11.5703125" customWidth="1"/>
    <col min="4598" max="4598" width="12.140625" customWidth="1"/>
    <col min="4599" max="4600" width="13" customWidth="1"/>
    <col min="4601" max="4601" width="11.85546875" customWidth="1"/>
    <col min="4602" max="4602" width="14.5703125" customWidth="1"/>
    <col min="4603" max="4603" width="13.7109375" customWidth="1"/>
    <col min="4604" max="4605" width="11.7109375" bestFit="1" customWidth="1"/>
    <col min="4606" max="4606" width="9.7109375" bestFit="1" customWidth="1"/>
    <col min="4607" max="4607" width="11.7109375" bestFit="1" customWidth="1"/>
    <col min="4850" max="4850" width="21.7109375" customWidth="1"/>
    <col min="4851" max="4851" width="16.85546875" customWidth="1"/>
    <col min="4852" max="4852" width="12" customWidth="1"/>
    <col min="4853" max="4853" width="11.5703125" customWidth="1"/>
    <col min="4854" max="4854" width="12.140625" customWidth="1"/>
    <col min="4855" max="4856" width="13" customWidth="1"/>
    <col min="4857" max="4857" width="11.85546875" customWidth="1"/>
    <col min="4858" max="4858" width="14.5703125" customWidth="1"/>
    <col min="4859" max="4859" width="13.7109375" customWidth="1"/>
    <col min="4860" max="4861" width="11.7109375" bestFit="1" customWidth="1"/>
    <col min="4862" max="4862" width="9.7109375" bestFit="1" customWidth="1"/>
    <col min="4863" max="4863" width="11.7109375" bestFit="1" customWidth="1"/>
    <col min="5106" max="5106" width="21.7109375" customWidth="1"/>
    <col min="5107" max="5107" width="16.85546875" customWidth="1"/>
    <col min="5108" max="5108" width="12" customWidth="1"/>
    <col min="5109" max="5109" width="11.5703125" customWidth="1"/>
    <col min="5110" max="5110" width="12.140625" customWidth="1"/>
    <col min="5111" max="5112" width="13" customWidth="1"/>
    <col min="5113" max="5113" width="11.85546875" customWidth="1"/>
    <col min="5114" max="5114" width="14.5703125" customWidth="1"/>
    <col min="5115" max="5115" width="13.7109375" customWidth="1"/>
    <col min="5116" max="5117" width="11.7109375" bestFit="1" customWidth="1"/>
    <col min="5118" max="5118" width="9.7109375" bestFit="1" customWidth="1"/>
    <col min="5119" max="5119" width="11.7109375" bestFit="1" customWidth="1"/>
    <col min="5362" max="5362" width="21.7109375" customWidth="1"/>
    <col min="5363" max="5363" width="16.85546875" customWidth="1"/>
    <col min="5364" max="5364" width="12" customWidth="1"/>
    <col min="5365" max="5365" width="11.5703125" customWidth="1"/>
    <col min="5366" max="5366" width="12.140625" customWidth="1"/>
    <col min="5367" max="5368" width="13" customWidth="1"/>
    <col min="5369" max="5369" width="11.85546875" customWidth="1"/>
    <col min="5370" max="5370" width="14.5703125" customWidth="1"/>
    <col min="5371" max="5371" width="13.7109375" customWidth="1"/>
    <col min="5372" max="5373" width="11.7109375" bestFit="1" customWidth="1"/>
    <col min="5374" max="5374" width="9.7109375" bestFit="1" customWidth="1"/>
    <col min="5375" max="5375" width="11.7109375" bestFit="1" customWidth="1"/>
    <col min="5618" max="5618" width="21.7109375" customWidth="1"/>
    <col min="5619" max="5619" width="16.85546875" customWidth="1"/>
    <col min="5620" max="5620" width="12" customWidth="1"/>
    <col min="5621" max="5621" width="11.5703125" customWidth="1"/>
    <col min="5622" max="5622" width="12.140625" customWidth="1"/>
    <col min="5623" max="5624" width="13" customWidth="1"/>
    <col min="5625" max="5625" width="11.85546875" customWidth="1"/>
    <col min="5626" max="5626" width="14.5703125" customWidth="1"/>
    <col min="5627" max="5627" width="13.7109375" customWidth="1"/>
    <col min="5628" max="5629" width="11.7109375" bestFit="1" customWidth="1"/>
    <col min="5630" max="5630" width="9.7109375" bestFit="1" customWidth="1"/>
    <col min="5631" max="5631" width="11.7109375" bestFit="1" customWidth="1"/>
    <col min="5874" max="5874" width="21.7109375" customWidth="1"/>
    <col min="5875" max="5875" width="16.85546875" customWidth="1"/>
    <col min="5876" max="5876" width="12" customWidth="1"/>
    <col min="5877" max="5877" width="11.5703125" customWidth="1"/>
    <col min="5878" max="5878" width="12.140625" customWidth="1"/>
    <col min="5879" max="5880" width="13" customWidth="1"/>
    <col min="5881" max="5881" width="11.85546875" customWidth="1"/>
    <col min="5882" max="5882" width="14.5703125" customWidth="1"/>
    <col min="5883" max="5883" width="13.7109375" customWidth="1"/>
    <col min="5884" max="5885" width="11.7109375" bestFit="1" customWidth="1"/>
    <col min="5886" max="5886" width="9.7109375" bestFit="1" customWidth="1"/>
    <col min="5887" max="5887" width="11.7109375" bestFit="1" customWidth="1"/>
    <col min="6130" max="6130" width="21.7109375" customWidth="1"/>
    <col min="6131" max="6131" width="16.85546875" customWidth="1"/>
    <col min="6132" max="6132" width="12" customWidth="1"/>
    <col min="6133" max="6133" width="11.5703125" customWidth="1"/>
    <col min="6134" max="6134" width="12.140625" customWidth="1"/>
    <col min="6135" max="6136" width="13" customWidth="1"/>
    <col min="6137" max="6137" width="11.85546875" customWidth="1"/>
    <col min="6138" max="6138" width="14.5703125" customWidth="1"/>
    <col min="6139" max="6139" width="13.7109375" customWidth="1"/>
    <col min="6140" max="6141" width="11.7109375" bestFit="1" customWidth="1"/>
    <col min="6142" max="6142" width="9.7109375" bestFit="1" customWidth="1"/>
    <col min="6143" max="6143" width="11.7109375" bestFit="1" customWidth="1"/>
    <col min="6386" max="6386" width="21.7109375" customWidth="1"/>
    <col min="6387" max="6387" width="16.85546875" customWidth="1"/>
    <col min="6388" max="6388" width="12" customWidth="1"/>
    <col min="6389" max="6389" width="11.5703125" customWidth="1"/>
    <col min="6390" max="6390" width="12.140625" customWidth="1"/>
    <col min="6391" max="6392" width="13" customWidth="1"/>
    <col min="6393" max="6393" width="11.85546875" customWidth="1"/>
    <col min="6394" max="6394" width="14.5703125" customWidth="1"/>
    <col min="6395" max="6395" width="13.7109375" customWidth="1"/>
    <col min="6396" max="6397" width="11.7109375" bestFit="1" customWidth="1"/>
    <col min="6398" max="6398" width="9.7109375" bestFit="1" customWidth="1"/>
    <col min="6399" max="6399" width="11.7109375" bestFit="1" customWidth="1"/>
    <col min="6642" max="6642" width="21.7109375" customWidth="1"/>
    <col min="6643" max="6643" width="16.85546875" customWidth="1"/>
    <col min="6644" max="6644" width="12" customWidth="1"/>
    <col min="6645" max="6645" width="11.5703125" customWidth="1"/>
    <col min="6646" max="6646" width="12.140625" customWidth="1"/>
    <col min="6647" max="6648" width="13" customWidth="1"/>
    <col min="6649" max="6649" width="11.85546875" customWidth="1"/>
    <col min="6650" max="6650" width="14.5703125" customWidth="1"/>
    <col min="6651" max="6651" width="13.7109375" customWidth="1"/>
    <col min="6652" max="6653" width="11.7109375" bestFit="1" customWidth="1"/>
    <col min="6654" max="6654" width="9.7109375" bestFit="1" customWidth="1"/>
    <col min="6655" max="6655" width="11.7109375" bestFit="1" customWidth="1"/>
    <col min="6898" max="6898" width="21.7109375" customWidth="1"/>
    <col min="6899" max="6899" width="16.85546875" customWidth="1"/>
    <col min="6900" max="6900" width="12" customWidth="1"/>
    <col min="6901" max="6901" width="11.5703125" customWidth="1"/>
    <col min="6902" max="6902" width="12.140625" customWidth="1"/>
    <col min="6903" max="6904" width="13" customWidth="1"/>
    <col min="6905" max="6905" width="11.85546875" customWidth="1"/>
    <col min="6906" max="6906" width="14.5703125" customWidth="1"/>
    <col min="6907" max="6907" width="13.7109375" customWidth="1"/>
    <col min="6908" max="6909" width="11.7109375" bestFit="1" customWidth="1"/>
    <col min="6910" max="6910" width="9.7109375" bestFit="1" customWidth="1"/>
    <col min="6911" max="6911" width="11.7109375" bestFit="1" customWidth="1"/>
    <col min="7154" max="7154" width="21.7109375" customWidth="1"/>
    <col min="7155" max="7155" width="16.85546875" customWidth="1"/>
    <col min="7156" max="7156" width="12" customWidth="1"/>
    <col min="7157" max="7157" width="11.5703125" customWidth="1"/>
    <col min="7158" max="7158" width="12.140625" customWidth="1"/>
    <col min="7159" max="7160" width="13" customWidth="1"/>
    <col min="7161" max="7161" width="11.85546875" customWidth="1"/>
    <col min="7162" max="7162" width="14.5703125" customWidth="1"/>
    <col min="7163" max="7163" width="13.7109375" customWidth="1"/>
    <col min="7164" max="7165" width="11.7109375" bestFit="1" customWidth="1"/>
    <col min="7166" max="7166" width="9.7109375" bestFit="1" customWidth="1"/>
    <col min="7167" max="7167" width="11.7109375" bestFit="1" customWidth="1"/>
    <col min="7410" max="7410" width="21.7109375" customWidth="1"/>
    <col min="7411" max="7411" width="16.85546875" customWidth="1"/>
    <col min="7412" max="7412" width="12" customWidth="1"/>
    <col min="7413" max="7413" width="11.5703125" customWidth="1"/>
    <col min="7414" max="7414" width="12.140625" customWidth="1"/>
    <col min="7415" max="7416" width="13" customWidth="1"/>
    <col min="7417" max="7417" width="11.85546875" customWidth="1"/>
    <col min="7418" max="7418" width="14.5703125" customWidth="1"/>
    <col min="7419" max="7419" width="13.7109375" customWidth="1"/>
    <col min="7420" max="7421" width="11.7109375" bestFit="1" customWidth="1"/>
    <col min="7422" max="7422" width="9.7109375" bestFit="1" customWidth="1"/>
    <col min="7423" max="7423" width="11.7109375" bestFit="1" customWidth="1"/>
    <col min="7666" max="7666" width="21.7109375" customWidth="1"/>
    <col min="7667" max="7667" width="16.85546875" customWidth="1"/>
    <col min="7668" max="7668" width="12" customWidth="1"/>
    <col min="7669" max="7669" width="11.5703125" customWidth="1"/>
    <col min="7670" max="7670" width="12.140625" customWidth="1"/>
    <col min="7671" max="7672" width="13" customWidth="1"/>
    <col min="7673" max="7673" width="11.85546875" customWidth="1"/>
    <col min="7674" max="7674" width="14.5703125" customWidth="1"/>
    <col min="7675" max="7675" width="13.7109375" customWidth="1"/>
    <col min="7676" max="7677" width="11.7109375" bestFit="1" customWidth="1"/>
    <col min="7678" max="7678" width="9.7109375" bestFit="1" customWidth="1"/>
    <col min="7679" max="7679" width="11.7109375" bestFit="1" customWidth="1"/>
    <col min="7922" max="7922" width="21.7109375" customWidth="1"/>
    <col min="7923" max="7923" width="16.85546875" customWidth="1"/>
    <col min="7924" max="7924" width="12" customWidth="1"/>
    <col min="7925" max="7925" width="11.5703125" customWidth="1"/>
    <col min="7926" max="7926" width="12.140625" customWidth="1"/>
    <col min="7927" max="7928" width="13" customWidth="1"/>
    <col min="7929" max="7929" width="11.85546875" customWidth="1"/>
    <col min="7930" max="7930" width="14.5703125" customWidth="1"/>
    <col min="7931" max="7931" width="13.7109375" customWidth="1"/>
    <col min="7932" max="7933" width="11.7109375" bestFit="1" customWidth="1"/>
    <col min="7934" max="7934" width="9.7109375" bestFit="1" customWidth="1"/>
    <col min="7935" max="7935" width="11.7109375" bestFit="1" customWidth="1"/>
    <col min="8178" max="8178" width="21.7109375" customWidth="1"/>
    <col min="8179" max="8179" width="16.85546875" customWidth="1"/>
    <col min="8180" max="8180" width="12" customWidth="1"/>
    <col min="8181" max="8181" width="11.5703125" customWidth="1"/>
    <col min="8182" max="8182" width="12.140625" customWidth="1"/>
    <col min="8183" max="8184" width="13" customWidth="1"/>
    <col min="8185" max="8185" width="11.85546875" customWidth="1"/>
    <col min="8186" max="8186" width="14.5703125" customWidth="1"/>
    <col min="8187" max="8187" width="13.7109375" customWidth="1"/>
    <col min="8188" max="8189" width="11.7109375" bestFit="1" customWidth="1"/>
    <col min="8190" max="8190" width="9.7109375" bestFit="1" customWidth="1"/>
    <col min="8191" max="8191" width="11.7109375" bestFit="1" customWidth="1"/>
    <col min="8434" max="8434" width="21.7109375" customWidth="1"/>
    <col min="8435" max="8435" width="16.85546875" customWidth="1"/>
    <col min="8436" max="8436" width="12" customWidth="1"/>
    <col min="8437" max="8437" width="11.5703125" customWidth="1"/>
    <col min="8438" max="8438" width="12.140625" customWidth="1"/>
    <col min="8439" max="8440" width="13" customWidth="1"/>
    <col min="8441" max="8441" width="11.85546875" customWidth="1"/>
    <col min="8442" max="8442" width="14.5703125" customWidth="1"/>
    <col min="8443" max="8443" width="13.7109375" customWidth="1"/>
    <col min="8444" max="8445" width="11.7109375" bestFit="1" customWidth="1"/>
    <col min="8446" max="8446" width="9.7109375" bestFit="1" customWidth="1"/>
    <col min="8447" max="8447" width="11.7109375" bestFit="1" customWidth="1"/>
    <col min="8690" max="8690" width="21.7109375" customWidth="1"/>
    <col min="8691" max="8691" width="16.85546875" customWidth="1"/>
    <col min="8692" max="8692" width="12" customWidth="1"/>
    <col min="8693" max="8693" width="11.5703125" customWidth="1"/>
    <col min="8694" max="8694" width="12.140625" customWidth="1"/>
    <col min="8695" max="8696" width="13" customWidth="1"/>
    <col min="8697" max="8697" width="11.85546875" customWidth="1"/>
    <col min="8698" max="8698" width="14.5703125" customWidth="1"/>
    <col min="8699" max="8699" width="13.7109375" customWidth="1"/>
    <col min="8700" max="8701" width="11.7109375" bestFit="1" customWidth="1"/>
    <col min="8702" max="8702" width="9.7109375" bestFit="1" customWidth="1"/>
    <col min="8703" max="8703" width="11.7109375" bestFit="1" customWidth="1"/>
    <col min="8946" max="8946" width="21.7109375" customWidth="1"/>
    <col min="8947" max="8947" width="16.85546875" customWidth="1"/>
    <col min="8948" max="8948" width="12" customWidth="1"/>
    <col min="8949" max="8949" width="11.5703125" customWidth="1"/>
    <col min="8950" max="8950" width="12.140625" customWidth="1"/>
    <col min="8951" max="8952" width="13" customWidth="1"/>
    <col min="8953" max="8953" width="11.85546875" customWidth="1"/>
    <col min="8954" max="8954" width="14.5703125" customWidth="1"/>
    <col min="8955" max="8955" width="13.7109375" customWidth="1"/>
    <col min="8956" max="8957" width="11.7109375" bestFit="1" customWidth="1"/>
    <col min="8958" max="8958" width="9.7109375" bestFit="1" customWidth="1"/>
    <col min="8959" max="8959" width="11.7109375" bestFit="1" customWidth="1"/>
    <col min="9202" max="9202" width="21.7109375" customWidth="1"/>
    <col min="9203" max="9203" width="16.85546875" customWidth="1"/>
    <col min="9204" max="9204" width="12" customWidth="1"/>
    <col min="9205" max="9205" width="11.5703125" customWidth="1"/>
    <col min="9206" max="9206" width="12.140625" customWidth="1"/>
    <col min="9207" max="9208" width="13" customWidth="1"/>
    <col min="9209" max="9209" width="11.85546875" customWidth="1"/>
    <col min="9210" max="9210" width="14.5703125" customWidth="1"/>
    <col min="9211" max="9211" width="13.7109375" customWidth="1"/>
    <col min="9212" max="9213" width="11.7109375" bestFit="1" customWidth="1"/>
    <col min="9214" max="9214" width="9.7109375" bestFit="1" customWidth="1"/>
    <col min="9215" max="9215" width="11.7109375" bestFit="1" customWidth="1"/>
    <col min="9458" max="9458" width="21.7109375" customWidth="1"/>
    <col min="9459" max="9459" width="16.85546875" customWidth="1"/>
    <col min="9460" max="9460" width="12" customWidth="1"/>
    <col min="9461" max="9461" width="11.5703125" customWidth="1"/>
    <col min="9462" max="9462" width="12.140625" customWidth="1"/>
    <col min="9463" max="9464" width="13" customWidth="1"/>
    <col min="9465" max="9465" width="11.85546875" customWidth="1"/>
    <col min="9466" max="9466" width="14.5703125" customWidth="1"/>
    <col min="9467" max="9467" width="13.7109375" customWidth="1"/>
    <col min="9468" max="9469" width="11.7109375" bestFit="1" customWidth="1"/>
    <col min="9470" max="9470" width="9.7109375" bestFit="1" customWidth="1"/>
    <col min="9471" max="9471" width="11.7109375" bestFit="1" customWidth="1"/>
    <col min="9714" max="9714" width="21.7109375" customWidth="1"/>
    <col min="9715" max="9715" width="16.85546875" customWidth="1"/>
    <col min="9716" max="9716" width="12" customWidth="1"/>
    <col min="9717" max="9717" width="11.5703125" customWidth="1"/>
    <col min="9718" max="9718" width="12.140625" customWidth="1"/>
    <col min="9719" max="9720" width="13" customWidth="1"/>
    <col min="9721" max="9721" width="11.85546875" customWidth="1"/>
    <col min="9722" max="9722" width="14.5703125" customWidth="1"/>
    <col min="9723" max="9723" width="13.7109375" customWidth="1"/>
    <col min="9724" max="9725" width="11.7109375" bestFit="1" customWidth="1"/>
    <col min="9726" max="9726" width="9.7109375" bestFit="1" customWidth="1"/>
    <col min="9727" max="9727" width="11.7109375" bestFit="1" customWidth="1"/>
    <col min="9970" max="9970" width="21.7109375" customWidth="1"/>
    <col min="9971" max="9971" width="16.85546875" customWidth="1"/>
    <col min="9972" max="9972" width="12" customWidth="1"/>
    <col min="9973" max="9973" width="11.5703125" customWidth="1"/>
    <col min="9974" max="9974" width="12.140625" customWidth="1"/>
    <col min="9975" max="9976" width="13" customWidth="1"/>
    <col min="9977" max="9977" width="11.85546875" customWidth="1"/>
    <col min="9978" max="9978" width="14.5703125" customWidth="1"/>
    <col min="9979" max="9979" width="13.7109375" customWidth="1"/>
    <col min="9980" max="9981" width="11.7109375" bestFit="1" customWidth="1"/>
    <col min="9982" max="9982" width="9.7109375" bestFit="1" customWidth="1"/>
    <col min="9983" max="9983" width="11.7109375" bestFit="1" customWidth="1"/>
    <col min="10226" max="10226" width="21.7109375" customWidth="1"/>
    <col min="10227" max="10227" width="16.85546875" customWidth="1"/>
    <col min="10228" max="10228" width="12" customWidth="1"/>
    <col min="10229" max="10229" width="11.5703125" customWidth="1"/>
    <col min="10230" max="10230" width="12.140625" customWidth="1"/>
    <col min="10231" max="10232" width="13" customWidth="1"/>
    <col min="10233" max="10233" width="11.85546875" customWidth="1"/>
    <col min="10234" max="10234" width="14.5703125" customWidth="1"/>
    <col min="10235" max="10235" width="13.7109375" customWidth="1"/>
    <col min="10236" max="10237" width="11.7109375" bestFit="1" customWidth="1"/>
    <col min="10238" max="10238" width="9.7109375" bestFit="1" customWidth="1"/>
    <col min="10239" max="10239" width="11.7109375" bestFit="1" customWidth="1"/>
    <col min="10482" max="10482" width="21.7109375" customWidth="1"/>
    <col min="10483" max="10483" width="16.85546875" customWidth="1"/>
    <col min="10484" max="10484" width="12" customWidth="1"/>
    <col min="10485" max="10485" width="11.5703125" customWidth="1"/>
    <col min="10486" max="10486" width="12.140625" customWidth="1"/>
    <col min="10487" max="10488" width="13" customWidth="1"/>
    <col min="10489" max="10489" width="11.85546875" customWidth="1"/>
    <col min="10490" max="10490" width="14.5703125" customWidth="1"/>
    <col min="10491" max="10491" width="13.7109375" customWidth="1"/>
    <col min="10492" max="10493" width="11.7109375" bestFit="1" customWidth="1"/>
    <col min="10494" max="10494" width="9.7109375" bestFit="1" customWidth="1"/>
    <col min="10495" max="10495" width="11.7109375" bestFit="1" customWidth="1"/>
    <col min="10738" max="10738" width="21.7109375" customWidth="1"/>
    <col min="10739" max="10739" width="16.85546875" customWidth="1"/>
    <col min="10740" max="10740" width="12" customWidth="1"/>
    <col min="10741" max="10741" width="11.5703125" customWidth="1"/>
    <col min="10742" max="10742" width="12.140625" customWidth="1"/>
    <col min="10743" max="10744" width="13" customWidth="1"/>
    <col min="10745" max="10745" width="11.85546875" customWidth="1"/>
    <col min="10746" max="10746" width="14.5703125" customWidth="1"/>
    <col min="10747" max="10747" width="13.7109375" customWidth="1"/>
    <col min="10748" max="10749" width="11.7109375" bestFit="1" customWidth="1"/>
    <col min="10750" max="10750" width="9.7109375" bestFit="1" customWidth="1"/>
    <col min="10751" max="10751" width="11.7109375" bestFit="1" customWidth="1"/>
    <col min="10994" max="10994" width="21.7109375" customWidth="1"/>
    <col min="10995" max="10995" width="16.85546875" customWidth="1"/>
    <col min="10996" max="10996" width="12" customWidth="1"/>
    <col min="10997" max="10997" width="11.5703125" customWidth="1"/>
    <col min="10998" max="10998" width="12.140625" customWidth="1"/>
    <col min="10999" max="11000" width="13" customWidth="1"/>
    <col min="11001" max="11001" width="11.85546875" customWidth="1"/>
    <col min="11002" max="11002" width="14.5703125" customWidth="1"/>
    <col min="11003" max="11003" width="13.7109375" customWidth="1"/>
    <col min="11004" max="11005" width="11.7109375" bestFit="1" customWidth="1"/>
    <col min="11006" max="11006" width="9.7109375" bestFit="1" customWidth="1"/>
    <col min="11007" max="11007" width="11.7109375" bestFit="1" customWidth="1"/>
    <col min="11250" max="11250" width="21.7109375" customWidth="1"/>
    <col min="11251" max="11251" width="16.85546875" customWidth="1"/>
    <col min="11252" max="11252" width="12" customWidth="1"/>
    <col min="11253" max="11253" width="11.5703125" customWidth="1"/>
    <col min="11254" max="11254" width="12.140625" customWidth="1"/>
    <col min="11255" max="11256" width="13" customWidth="1"/>
    <col min="11257" max="11257" width="11.85546875" customWidth="1"/>
    <col min="11258" max="11258" width="14.5703125" customWidth="1"/>
    <col min="11259" max="11259" width="13.7109375" customWidth="1"/>
    <col min="11260" max="11261" width="11.7109375" bestFit="1" customWidth="1"/>
    <col min="11262" max="11262" width="9.7109375" bestFit="1" customWidth="1"/>
    <col min="11263" max="11263" width="11.7109375" bestFit="1" customWidth="1"/>
    <col min="11506" max="11506" width="21.7109375" customWidth="1"/>
    <col min="11507" max="11507" width="16.85546875" customWidth="1"/>
    <col min="11508" max="11508" width="12" customWidth="1"/>
    <col min="11509" max="11509" width="11.5703125" customWidth="1"/>
    <col min="11510" max="11510" width="12.140625" customWidth="1"/>
    <col min="11511" max="11512" width="13" customWidth="1"/>
    <col min="11513" max="11513" width="11.85546875" customWidth="1"/>
    <col min="11514" max="11514" width="14.5703125" customWidth="1"/>
    <col min="11515" max="11515" width="13.7109375" customWidth="1"/>
    <col min="11516" max="11517" width="11.7109375" bestFit="1" customWidth="1"/>
    <col min="11518" max="11518" width="9.7109375" bestFit="1" customWidth="1"/>
    <col min="11519" max="11519" width="11.7109375" bestFit="1" customWidth="1"/>
    <col min="11762" max="11762" width="21.7109375" customWidth="1"/>
    <col min="11763" max="11763" width="16.85546875" customWidth="1"/>
    <col min="11764" max="11764" width="12" customWidth="1"/>
    <col min="11765" max="11765" width="11.5703125" customWidth="1"/>
    <col min="11766" max="11766" width="12.140625" customWidth="1"/>
    <col min="11767" max="11768" width="13" customWidth="1"/>
    <col min="11769" max="11769" width="11.85546875" customWidth="1"/>
    <col min="11770" max="11770" width="14.5703125" customWidth="1"/>
    <col min="11771" max="11771" width="13.7109375" customWidth="1"/>
    <col min="11772" max="11773" width="11.7109375" bestFit="1" customWidth="1"/>
    <col min="11774" max="11774" width="9.7109375" bestFit="1" customWidth="1"/>
    <col min="11775" max="11775" width="11.7109375" bestFit="1" customWidth="1"/>
    <col min="12018" max="12018" width="21.7109375" customWidth="1"/>
    <col min="12019" max="12019" width="16.85546875" customWidth="1"/>
    <col min="12020" max="12020" width="12" customWidth="1"/>
    <col min="12021" max="12021" width="11.5703125" customWidth="1"/>
    <col min="12022" max="12022" width="12.140625" customWidth="1"/>
    <col min="12023" max="12024" width="13" customWidth="1"/>
    <col min="12025" max="12025" width="11.85546875" customWidth="1"/>
    <col min="12026" max="12026" width="14.5703125" customWidth="1"/>
    <col min="12027" max="12027" width="13.7109375" customWidth="1"/>
    <col min="12028" max="12029" width="11.7109375" bestFit="1" customWidth="1"/>
    <col min="12030" max="12030" width="9.7109375" bestFit="1" customWidth="1"/>
    <col min="12031" max="12031" width="11.7109375" bestFit="1" customWidth="1"/>
    <col min="12274" max="12274" width="21.7109375" customWidth="1"/>
    <col min="12275" max="12275" width="16.85546875" customWidth="1"/>
    <col min="12276" max="12276" width="12" customWidth="1"/>
    <col min="12277" max="12277" width="11.5703125" customWidth="1"/>
    <col min="12278" max="12278" width="12.140625" customWidth="1"/>
    <col min="12279" max="12280" width="13" customWidth="1"/>
    <col min="12281" max="12281" width="11.85546875" customWidth="1"/>
    <col min="12282" max="12282" width="14.5703125" customWidth="1"/>
    <col min="12283" max="12283" width="13.7109375" customWidth="1"/>
    <col min="12284" max="12285" width="11.7109375" bestFit="1" customWidth="1"/>
    <col min="12286" max="12286" width="9.7109375" bestFit="1" customWidth="1"/>
    <col min="12287" max="12287" width="11.7109375" bestFit="1" customWidth="1"/>
    <col min="12530" max="12530" width="21.7109375" customWidth="1"/>
    <col min="12531" max="12531" width="16.85546875" customWidth="1"/>
    <col min="12532" max="12532" width="12" customWidth="1"/>
    <col min="12533" max="12533" width="11.5703125" customWidth="1"/>
    <col min="12534" max="12534" width="12.140625" customWidth="1"/>
    <col min="12535" max="12536" width="13" customWidth="1"/>
    <col min="12537" max="12537" width="11.85546875" customWidth="1"/>
    <col min="12538" max="12538" width="14.5703125" customWidth="1"/>
    <col min="12539" max="12539" width="13.7109375" customWidth="1"/>
    <col min="12540" max="12541" width="11.7109375" bestFit="1" customWidth="1"/>
    <col min="12542" max="12542" width="9.7109375" bestFit="1" customWidth="1"/>
    <col min="12543" max="12543" width="11.7109375" bestFit="1" customWidth="1"/>
    <col min="12786" max="12786" width="21.7109375" customWidth="1"/>
    <col min="12787" max="12787" width="16.85546875" customWidth="1"/>
    <col min="12788" max="12788" width="12" customWidth="1"/>
    <col min="12789" max="12789" width="11.5703125" customWidth="1"/>
    <col min="12790" max="12790" width="12.140625" customWidth="1"/>
    <col min="12791" max="12792" width="13" customWidth="1"/>
    <col min="12793" max="12793" width="11.85546875" customWidth="1"/>
    <col min="12794" max="12794" width="14.5703125" customWidth="1"/>
    <col min="12795" max="12795" width="13.7109375" customWidth="1"/>
    <col min="12796" max="12797" width="11.7109375" bestFit="1" customWidth="1"/>
    <col min="12798" max="12798" width="9.7109375" bestFit="1" customWidth="1"/>
    <col min="12799" max="12799" width="11.7109375" bestFit="1" customWidth="1"/>
    <col min="13042" max="13042" width="21.7109375" customWidth="1"/>
    <col min="13043" max="13043" width="16.85546875" customWidth="1"/>
    <col min="13044" max="13044" width="12" customWidth="1"/>
    <col min="13045" max="13045" width="11.5703125" customWidth="1"/>
    <col min="13046" max="13046" width="12.140625" customWidth="1"/>
    <col min="13047" max="13048" width="13" customWidth="1"/>
    <col min="13049" max="13049" width="11.85546875" customWidth="1"/>
    <col min="13050" max="13050" width="14.5703125" customWidth="1"/>
    <col min="13051" max="13051" width="13.7109375" customWidth="1"/>
    <col min="13052" max="13053" width="11.7109375" bestFit="1" customWidth="1"/>
    <col min="13054" max="13054" width="9.7109375" bestFit="1" customWidth="1"/>
    <col min="13055" max="13055" width="11.7109375" bestFit="1" customWidth="1"/>
    <col min="13298" max="13298" width="21.7109375" customWidth="1"/>
    <col min="13299" max="13299" width="16.85546875" customWidth="1"/>
    <col min="13300" max="13300" width="12" customWidth="1"/>
    <col min="13301" max="13301" width="11.5703125" customWidth="1"/>
    <col min="13302" max="13302" width="12.140625" customWidth="1"/>
    <col min="13303" max="13304" width="13" customWidth="1"/>
    <col min="13305" max="13305" width="11.85546875" customWidth="1"/>
    <col min="13306" max="13306" width="14.5703125" customWidth="1"/>
    <col min="13307" max="13307" width="13.7109375" customWidth="1"/>
    <col min="13308" max="13309" width="11.7109375" bestFit="1" customWidth="1"/>
    <col min="13310" max="13310" width="9.7109375" bestFit="1" customWidth="1"/>
    <col min="13311" max="13311" width="11.7109375" bestFit="1" customWidth="1"/>
    <col min="13554" max="13554" width="21.7109375" customWidth="1"/>
    <col min="13555" max="13555" width="16.85546875" customWidth="1"/>
    <col min="13556" max="13556" width="12" customWidth="1"/>
    <col min="13557" max="13557" width="11.5703125" customWidth="1"/>
    <col min="13558" max="13558" width="12.140625" customWidth="1"/>
    <col min="13559" max="13560" width="13" customWidth="1"/>
    <col min="13561" max="13561" width="11.85546875" customWidth="1"/>
    <col min="13562" max="13562" width="14.5703125" customWidth="1"/>
    <col min="13563" max="13563" width="13.7109375" customWidth="1"/>
    <col min="13564" max="13565" width="11.7109375" bestFit="1" customWidth="1"/>
    <col min="13566" max="13566" width="9.7109375" bestFit="1" customWidth="1"/>
    <col min="13567" max="13567" width="11.7109375" bestFit="1" customWidth="1"/>
    <col min="13810" max="13810" width="21.7109375" customWidth="1"/>
    <col min="13811" max="13811" width="16.85546875" customWidth="1"/>
    <col min="13812" max="13812" width="12" customWidth="1"/>
    <col min="13813" max="13813" width="11.5703125" customWidth="1"/>
    <col min="13814" max="13814" width="12.140625" customWidth="1"/>
    <col min="13815" max="13816" width="13" customWidth="1"/>
    <col min="13817" max="13817" width="11.85546875" customWidth="1"/>
    <col min="13818" max="13818" width="14.5703125" customWidth="1"/>
    <col min="13819" max="13819" width="13.7109375" customWidth="1"/>
    <col min="13820" max="13821" width="11.7109375" bestFit="1" customWidth="1"/>
    <col min="13822" max="13822" width="9.7109375" bestFit="1" customWidth="1"/>
    <col min="13823" max="13823" width="11.7109375" bestFit="1" customWidth="1"/>
    <col min="14066" max="14066" width="21.7109375" customWidth="1"/>
    <col min="14067" max="14067" width="16.85546875" customWidth="1"/>
    <col min="14068" max="14068" width="12" customWidth="1"/>
    <col min="14069" max="14069" width="11.5703125" customWidth="1"/>
    <col min="14070" max="14070" width="12.140625" customWidth="1"/>
    <col min="14071" max="14072" width="13" customWidth="1"/>
    <col min="14073" max="14073" width="11.85546875" customWidth="1"/>
    <col min="14074" max="14074" width="14.5703125" customWidth="1"/>
    <col min="14075" max="14075" width="13.7109375" customWidth="1"/>
    <col min="14076" max="14077" width="11.7109375" bestFit="1" customWidth="1"/>
    <col min="14078" max="14078" width="9.7109375" bestFit="1" customWidth="1"/>
    <col min="14079" max="14079" width="11.7109375" bestFit="1" customWidth="1"/>
    <col min="14322" max="14322" width="21.7109375" customWidth="1"/>
    <col min="14323" max="14323" width="16.85546875" customWidth="1"/>
    <col min="14324" max="14324" width="12" customWidth="1"/>
    <col min="14325" max="14325" width="11.5703125" customWidth="1"/>
    <col min="14326" max="14326" width="12.140625" customWidth="1"/>
    <col min="14327" max="14328" width="13" customWidth="1"/>
    <col min="14329" max="14329" width="11.85546875" customWidth="1"/>
    <col min="14330" max="14330" width="14.5703125" customWidth="1"/>
    <col min="14331" max="14331" width="13.7109375" customWidth="1"/>
    <col min="14332" max="14333" width="11.7109375" bestFit="1" customWidth="1"/>
    <col min="14334" max="14334" width="9.7109375" bestFit="1" customWidth="1"/>
    <col min="14335" max="14335" width="11.7109375" bestFit="1" customWidth="1"/>
    <col min="14578" max="14578" width="21.7109375" customWidth="1"/>
    <col min="14579" max="14579" width="16.85546875" customWidth="1"/>
    <col min="14580" max="14580" width="12" customWidth="1"/>
    <col min="14581" max="14581" width="11.5703125" customWidth="1"/>
    <col min="14582" max="14582" width="12.140625" customWidth="1"/>
    <col min="14583" max="14584" width="13" customWidth="1"/>
    <col min="14585" max="14585" width="11.85546875" customWidth="1"/>
    <col min="14586" max="14586" width="14.5703125" customWidth="1"/>
    <col min="14587" max="14587" width="13.7109375" customWidth="1"/>
    <col min="14588" max="14589" width="11.7109375" bestFit="1" customWidth="1"/>
    <col min="14590" max="14590" width="9.7109375" bestFit="1" customWidth="1"/>
    <col min="14591" max="14591" width="11.7109375" bestFit="1" customWidth="1"/>
    <col min="14834" max="14834" width="21.7109375" customWidth="1"/>
    <col min="14835" max="14835" width="16.85546875" customWidth="1"/>
    <col min="14836" max="14836" width="12" customWidth="1"/>
    <col min="14837" max="14837" width="11.5703125" customWidth="1"/>
    <col min="14838" max="14838" width="12.140625" customWidth="1"/>
    <col min="14839" max="14840" width="13" customWidth="1"/>
    <col min="14841" max="14841" width="11.85546875" customWidth="1"/>
    <col min="14842" max="14842" width="14.5703125" customWidth="1"/>
    <col min="14843" max="14843" width="13.7109375" customWidth="1"/>
    <col min="14844" max="14845" width="11.7109375" bestFit="1" customWidth="1"/>
    <col min="14846" max="14846" width="9.7109375" bestFit="1" customWidth="1"/>
    <col min="14847" max="14847" width="11.7109375" bestFit="1" customWidth="1"/>
    <col min="15090" max="15090" width="21.7109375" customWidth="1"/>
    <col min="15091" max="15091" width="16.85546875" customWidth="1"/>
    <col min="15092" max="15092" width="12" customWidth="1"/>
    <col min="15093" max="15093" width="11.5703125" customWidth="1"/>
    <col min="15094" max="15094" width="12.140625" customWidth="1"/>
    <col min="15095" max="15096" width="13" customWidth="1"/>
    <col min="15097" max="15097" width="11.85546875" customWidth="1"/>
    <col min="15098" max="15098" width="14.5703125" customWidth="1"/>
    <col min="15099" max="15099" width="13.7109375" customWidth="1"/>
    <col min="15100" max="15101" width="11.7109375" bestFit="1" customWidth="1"/>
    <col min="15102" max="15102" width="9.7109375" bestFit="1" customWidth="1"/>
    <col min="15103" max="15103" width="11.7109375" bestFit="1" customWidth="1"/>
    <col min="15346" max="15346" width="21.7109375" customWidth="1"/>
    <col min="15347" max="15347" width="16.85546875" customWidth="1"/>
    <col min="15348" max="15348" width="12" customWidth="1"/>
    <col min="15349" max="15349" width="11.5703125" customWidth="1"/>
    <col min="15350" max="15350" width="12.140625" customWidth="1"/>
    <col min="15351" max="15352" width="13" customWidth="1"/>
    <col min="15353" max="15353" width="11.85546875" customWidth="1"/>
    <col min="15354" max="15354" width="14.5703125" customWidth="1"/>
    <col min="15355" max="15355" width="13.7109375" customWidth="1"/>
    <col min="15356" max="15357" width="11.7109375" bestFit="1" customWidth="1"/>
    <col min="15358" max="15358" width="9.7109375" bestFit="1" customWidth="1"/>
    <col min="15359" max="15359" width="11.7109375" bestFit="1" customWidth="1"/>
    <col min="15602" max="15602" width="21.7109375" customWidth="1"/>
    <col min="15603" max="15603" width="16.85546875" customWidth="1"/>
    <col min="15604" max="15604" width="12" customWidth="1"/>
    <col min="15605" max="15605" width="11.5703125" customWidth="1"/>
    <col min="15606" max="15606" width="12.140625" customWidth="1"/>
    <col min="15607" max="15608" width="13" customWidth="1"/>
    <col min="15609" max="15609" width="11.85546875" customWidth="1"/>
    <col min="15610" max="15610" width="14.5703125" customWidth="1"/>
    <col min="15611" max="15611" width="13.7109375" customWidth="1"/>
    <col min="15612" max="15613" width="11.7109375" bestFit="1" customWidth="1"/>
    <col min="15614" max="15614" width="9.7109375" bestFit="1" customWidth="1"/>
    <col min="15615" max="15615" width="11.7109375" bestFit="1" customWidth="1"/>
    <col min="15858" max="15858" width="21.7109375" customWidth="1"/>
    <col min="15859" max="15859" width="16.85546875" customWidth="1"/>
    <col min="15860" max="15860" width="12" customWidth="1"/>
    <col min="15861" max="15861" width="11.5703125" customWidth="1"/>
    <col min="15862" max="15862" width="12.140625" customWidth="1"/>
    <col min="15863" max="15864" width="13" customWidth="1"/>
    <col min="15865" max="15865" width="11.85546875" customWidth="1"/>
    <col min="15866" max="15866" width="14.5703125" customWidth="1"/>
    <col min="15867" max="15867" width="13.7109375" customWidth="1"/>
    <col min="15868" max="15869" width="11.7109375" bestFit="1" customWidth="1"/>
    <col min="15870" max="15870" width="9.7109375" bestFit="1" customWidth="1"/>
    <col min="15871" max="15871" width="11.7109375" bestFit="1" customWidth="1"/>
    <col min="16114" max="16114" width="21.7109375" customWidth="1"/>
    <col min="16115" max="16115" width="16.85546875" customWidth="1"/>
    <col min="16116" max="16116" width="12" customWidth="1"/>
    <col min="16117" max="16117" width="11.5703125" customWidth="1"/>
    <col min="16118" max="16118" width="12.140625" customWidth="1"/>
    <col min="16119" max="16120" width="13" customWidth="1"/>
    <col min="16121" max="16121" width="11.85546875" customWidth="1"/>
    <col min="16122" max="16122" width="14.5703125" customWidth="1"/>
    <col min="16123" max="16123" width="13.7109375" customWidth="1"/>
    <col min="16124" max="16125" width="11.7109375" bestFit="1" customWidth="1"/>
    <col min="16126" max="16126" width="9.7109375" bestFit="1" customWidth="1"/>
    <col min="16127" max="16127" width="11.7109375" bestFit="1" customWidth="1"/>
  </cols>
  <sheetData>
    <row r="1" spans="1:12" ht="15.75" x14ac:dyDescent="0.25">
      <c r="A1" s="54" t="s">
        <v>3</v>
      </c>
      <c r="D1" s="88"/>
      <c r="E1" s="88"/>
      <c r="F1" s="88"/>
      <c r="G1" s="82"/>
      <c r="H1" s="82"/>
    </row>
    <row r="2" spans="1:12" ht="15.75" x14ac:dyDescent="0.25">
      <c r="D2" s="126" t="s">
        <v>41</v>
      </c>
      <c r="E2" s="126"/>
      <c r="F2" s="91"/>
      <c r="G2" s="1"/>
      <c r="H2" s="91"/>
    </row>
    <row r="3" spans="1:12" x14ac:dyDescent="0.25">
      <c r="D3" s="42"/>
      <c r="E3" s="42"/>
      <c r="F3" s="42"/>
      <c r="G3" s="80"/>
      <c r="H3" s="80"/>
      <c r="I3" s="42"/>
      <c r="J3" s="143"/>
    </row>
    <row r="4" spans="1:12" x14ac:dyDescent="0.25">
      <c r="B4" s="267" t="s">
        <v>49</v>
      </c>
      <c r="C4" s="267"/>
      <c r="D4" s="267"/>
      <c r="E4" s="267"/>
      <c r="F4" s="267"/>
      <c r="G4" s="267"/>
      <c r="H4" s="267"/>
      <c r="I4" s="88"/>
      <c r="J4" s="4"/>
    </row>
    <row r="5" spans="1:12" x14ac:dyDescent="0.25">
      <c r="B5" s="143"/>
      <c r="C5" s="143" t="s">
        <v>2</v>
      </c>
      <c r="D5" s="42"/>
      <c r="E5" s="143" t="s">
        <v>4</v>
      </c>
      <c r="F5" s="42"/>
      <c r="G5" s="143" t="s">
        <v>26</v>
      </c>
      <c r="H5" s="42"/>
      <c r="I5" s="48" t="s">
        <v>5</v>
      </c>
      <c r="J5" s="48"/>
    </row>
    <row r="6" spans="1:12" s="3" customFormat="1" x14ac:dyDescent="0.25">
      <c r="A6" s="213">
        <v>43831</v>
      </c>
      <c r="B6" s="143"/>
      <c r="C6" s="145">
        <v>634491</v>
      </c>
      <c r="D6" s="146"/>
      <c r="E6" s="146">
        <v>19328</v>
      </c>
      <c r="F6" s="146"/>
      <c r="G6" s="146">
        <v>33072</v>
      </c>
      <c r="H6" s="147"/>
      <c r="I6" s="92">
        <f>C6+E6+G6</f>
        <v>686891</v>
      </c>
      <c r="J6" s="47"/>
    </row>
    <row r="7" spans="1:12" s="3" customFormat="1" x14ac:dyDescent="0.25">
      <c r="A7" s="213">
        <v>43862</v>
      </c>
      <c r="B7" s="143"/>
      <c r="C7" s="145">
        <v>634491</v>
      </c>
      <c r="D7" s="146"/>
      <c r="E7" s="146">
        <v>19328</v>
      </c>
      <c r="F7" s="146"/>
      <c r="G7" s="146">
        <v>33072</v>
      </c>
      <c r="H7" s="147"/>
      <c r="I7" s="92">
        <f>C7+E7+G7</f>
        <v>686891</v>
      </c>
      <c r="J7" s="47"/>
    </row>
    <row r="8" spans="1:12" x14ac:dyDescent="0.25">
      <c r="A8" s="213">
        <v>43891</v>
      </c>
      <c r="B8" s="143"/>
      <c r="C8" s="148">
        <v>634491</v>
      </c>
      <c r="D8" s="148"/>
      <c r="E8" s="148">
        <v>19328</v>
      </c>
      <c r="F8" s="148"/>
      <c r="G8" s="148">
        <v>33072</v>
      </c>
      <c r="H8" s="148"/>
      <c r="I8" s="92">
        <f>C8+E8+G8</f>
        <v>686891</v>
      </c>
      <c r="J8" s="47"/>
      <c r="L8" s="2"/>
    </row>
    <row r="9" spans="1:12" s="229" customFormat="1" x14ac:dyDescent="0.25">
      <c r="A9" s="232" t="s">
        <v>48</v>
      </c>
      <c r="B9" s="43"/>
      <c r="C9" s="148">
        <f>SUM(C6:C8)</f>
        <v>1903473</v>
      </c>
      <c r="D9" s="148"/>
      <c r="E9" s="148">
        <f>SUM(E6:E8)</f>
        <v>57984</v>
      </c>
      <c r="F9" s="148"/>
      <c r="G9" s="148">
        <f>SUM(G6:G8)</f>
        <v>99216</v>
      </c>
      <c r="H9" s="148"/>
      <c r="I9" s="146">
        <f>C9+E9+G9</f>
        <v>2060673</v>
      </c>
      <c r="J9" s="163"/>
      <c r="L9" s="228"/>
    </row>
    <row r="10" spans="1:12" x14ac:dyDescent="0.25">
      <c r="A10" s="213">
        <v>43922</v>
      </c>
      <c r="B10" s="143"/>
      <c r="C10" s="226">
        <v>634491</v>
      </c>
      <c r="D10" s="226"/>
      <c r="E10" s="226">
        <v>19328</v>
      </c>
      <c r="F10" s="226"/>
      <c r="G10" s="226">
        <v>33072</v>
      </c>
      <c r="H10" s="93"/>
      <c r="I10" s="92">
        <f>C10+E10+G10</f>
        <v>686891</v>
      </c>
      <c r="J10" s="47"/>
      <c r="L10" s="2"/>
    </row>
    <row r="11" spans="1:12" x14ac:dyDescent="0.25">
      <c r="A11" s="3"/>
      <c r="B11" s="143"/>
      <c r="C11" s="226">
        <v>-99297</v>
      </c>
      <c r="D11" s="226"/>
      <c r="E11" s="226"/>
      <c r="F11" s="226"/>
      <c r="G11" s="226"/>
      <c r="H11" s="226"/>
      <c r="I11" s="92">
        <v>-99297</v>
      </c>
      <c r="J11" s="47"/>
      <c r="L11" s="2"/>
    </row>
    <row r="12" spans="1:12" x14ac:dyDescent="0.25">
      <c r="A12" s="3" t="s">
        <v>14</v>
      </c>
      <c r="B12" s="211"/>
      <c r="C12" s="226">
        <v>517803</v>
      </c>
      <c r="D12" s="226"/>
      <c r="E12" s="226">
        <v>19328</v>
      </c>
      <c r="F12" s="226"/>
      <c r="G12" s="226">
        <v>33072</v>
      </c>
      <c r="H12" s="226"/>
      <c r="I12" s="92">
        <f>C12+E12+G12</f>
        <v>570203</v>
      </c>
      <c r="J12" s="47"/>
      <c r="L12" s="2"/>
    </row>
    <row r="13" spans="1:12" x14ac:dyDescent="0.25">
      <c r="A13" s="3" t="s">
        <v>5</v>
      </c>
      <c r="B13" s="211"/>
      <c r="C13" s="93">
        <f>C9+C10+C11+C12</f>
        <v>2956470</v>
      </c>
      <c r="D13" s="93"/>
      <c r="E13" s="93">
        <f>E9+E10+E12</f>
        <v>96640</v>
      </c>
      <c r="F13" s="93"/>
      <c r="G13" s="93">
        <f>G9+G10+G12</f>
        <v>165360</v>
      </c>
      <c r="H13" s="93"/>
      <c r="I13" s="92">
        <f>I9+I10+I11+I12</f>
        <v>3218470</v>
      </c>
      <c r="J13" s="47"/>
      <c r="L13" s="2"/>
    </row>
    <row r="14" spans="1:12" x14ac:dyDescent="0.25">
      <c r="A14" s="3" t="s">
        <v>52</v>
      </c>
      <c r="B14" s="212"/>
      <c r="C14" s="93">
        <v>2860539</v>
      </c>
      <c r="D14" s="93"/>
      <c r="E14" s="93">
        <v>135296</v>
      </c>
      <c r="F14" s="93"/>
      <c r="G14" s="93">
        <v>155184</v>
      </c>
      <c r="H14" s="93"/>
      <c r="I14" s="92">
        <f>C14+E14+G14</f>
        <v>3151019</v>
      </c>
      <c r="J14" s="47"/>
      <c r="L14" s="2"/>
    </row>
    <row r="15" spans="1:12" ht="15.75" x14ac:dyDescent="0.25">
      <c r="A15" s="234" t="s">
        <v>5</v>
      </c>
      <c r="B15" s="211"/>
      <c r="C15" s="93">
        <f>C13+C14</f>
        <v>5817009</v>
      </c>
      <c r="D15" s="93"/>
      <c r="E15" s="93">
        <f t="shared" ref="E15:G15" si="0">E13+E14</f>
        <v>231936</v>
      </c>
      <c r="F15" s="93"/>
      <c r="G15" s="93">
        <f t="shared" si="0"/>
        <v>320544</v>
      </c>
      <c r="H15" s="93"/>
      <c r="I15" s="92">
        <f>I13+I14</f>
        <v>6369489</v>
      </c>
      <c r="J15" s="47"/>
      <c r="L15" s="2"/>
    </row>
    <row r="16" spans="1:12" x14ac:dyDescent="0.25">
      <c r="A16" s="168" t="s">
        <v>55</v>
      </c>
      <c r="B16" s="214"/>
      <c r="C16" s="93">
        <v>439263</v>
      </c>
      <c r="D16" s="93"/>
      <c r="E16" s="93">
        <v>1</v>
      </c>
      <c r="F16" s="93"/>
      <c r="G16" s="93">
        <v>22896</v>
      </c>
      <c r="H16" s="93"/>
      <c r="I16" s="92">
        <f>C16+E16+G16</f>
        <v>462160</v>
      </c>
      <c r="J16" s="47"/>
      <c r="L16" s="2"/>
    </row>
    <row r="17" spans="1:12" x14ac:dyDescent="0.25">
      <c r="A17" s="168" t="s">
        <v>5</v>
      </c>
      <c r="B17" s="214"/>
      <c r="C17" s="93">
        <f>C15+C16</f>
        <v>6256272</v>
      </c>
      <c r="D17" s="93"/>
      <c r="E17" s="93">
        <f>E15+E16</f>
        <v>231937</v>
      </c>
      <c r="F17" s="93"/>
      <c r="G17" s="93">
        <f>G15+G16</f>
        <v>343440</v>
      </c>
      <c r="H17" s="93"/>
      <c r="I17" s="92">
        <f>I15+I16</f>
        <v>6831649</v>
      </c>
      <c r="J17" s="47"/>
      <c r="L17" s="2"/>
    </row>
    <row r="18" spans="1:12" x14ac:dyDescent="0.25">
      <c r="A18" s="168" t="s">
        <v>59</v>
      </c>
      <c r="B18" s="236"/>
      <c r="C18" s="93">
        <v>-546414</v>
      </c>
      <c r="D18" s="93"/>
      <c r="E18" s="93">
        <v>4</v>
      </c>
      <c r="F18" s="93"/>
      <c r="G18" s="93">
        <v>28620</v>
      </c>
      <c r="H18" s="93"/>
      <c r="I18" s="92">
        <f>C18+E18+G18</f>
        <v>-517790</v>
      </c>
      <c r="J18" s="47"/>
      <c r="L18" s="2"/>
    </row>
    <row r="19" spans="1:12" x14ac:dyDescent="0.25">
      <c r="A19" s="168" t="s">
        <v>34</v>
      </c>
      <c r="B19" s="236"/>
      <c r="C19" s="93">
        <f>C17+C18</f>
        <v>5709858</v>
      </c>
      <c r="D19" s="93"/>
      <c r="E19" s="93">
        <f>E17+E18</f>
        <v>231941</v>
      </c>
      <c r="F19" s="93"/>
      <c r="G19" s="93">
        <f>G17+G18</f>
        <v>372060</v>
      </c>
      <c r="H19" s="93"/>
      <c r="I19" s="92">
        <f>C19+E19+G19</f>
        <v>6313859</v>
      </c>
      <c r="J19" s="47"/>
      <c r="L19" s="2"/>
    </row>
    <row r="20" spans="1:12" x14ac:dyDescent="0.25">
      <c r="A20" s="168" t="s">
        <v>60</v>
      </c>
      <c r="B20" s="236"/>
      <c r="C20" s="93">
        <v>636174</v>
      </c>
      <c r="D20" s="93"/>
      <c r="E20" s="93">
        <v>-4</v>
      </c>
      <c r="F20" s="93"/>
      <c r="G20" s="93">
        <v>44520</v>
      </c>
      <c r="H20" s="93"/>
      <c r="I20" s="92">
        <f>C20+E20+G20</f>
        <v>680690</v>
      </c>
      <c r="J20" s="47"/>
      <c r="L20" s="2"/>
    </row>
    <row r="21" spans="1:12" x14ac:dyDescent="0.25">
      <c r="A21" s="168" t="s">
        <v>5</v>
      </c>
      <c r="B21" s="236"/>
      <c r="C21" s="93">
        <f>C19+C20</f>
        <v>6346032</v>
      </c>
      <c r="D21" s="93"/>
      <c r="E21" s="93">
        <f>E19+E20</f>
        <v>231937</v>
      </c>
      <c r="F21" s="93"/>
      <c r="G21" s="93">
        <f>G19+G20</f>
        <v>416580</v>
      </c>
      <c r="H21" s="93"/>
      <c r="I21" s="92">
        <f>I19+I20</f>
        <v>6994549</v>
      </c>
      <c r="J21" s="47"/>
      <c r="L21" s="2"/>
    </row>
    <row r="22" spans="1:12" x14ac:dyDescent="0.25">
      <c r="A22" s="168" t="s">
        <v>64</v>
      </c>
      <c r="B22" s="236"/>
      <c r="C22" s="93">
        <v>318087</v>
      </c>
      <c r="D22" s="93"/>
      <c r="E22" s="93">
        <v>3</v>
      </c>
      <c r="F22" s="93"/>
      <c r="G22" s="93">
        <v>22260</v>
      </c>
      <c r="H22" s="93"/>
      <c r="I22" s="92">
        <f>C22+E22+G22</f>
        <v>340350</v>
      </c>
      <c r="J22" s="47"/>
      <c r="L22" s="2"/>
    </row>
    <row r="23" spans="1:12" x14ac:dyDescent="0.25">
      <c r="A23" s="168" t="s">
        <v>5</v>
      </c>
      <c r="B23" s="236"/>
      <c r="C23" s="93">
        <f>C21+C22</f>
        <v>6664119</v>
      </c>
      <c r="D23" s="93"/>
      <c r="E23" s="93">
        <f t="shared" ref="E23:I23" si="1">E21+E22</f>
        <v>231940</v>
      </c>
      <c r="F23" s="93"/>
      <c r="G23" s="93">
        <f t="shared" si="1"/>
        <v>438840</v>
      </c>
      <c r="H23" s="93"/>
      <c r="I23" s="93">
        <f t="shared" si="1"/>
        <v>7334899</v>
      </c>
      <c r="J23" s="47"/>
      <c r="L23" s="2"/>
    </row>
    <row r="24" spans="1:12" x14ac:dyDescent="0.25">
      <c r="A24" s="168" t="s">
        <v>67</v>
      </c>
      <c r="B24" s="223"/>
      <c r="C24" s="93">
        <v>-285549</v>
      </c>
      <c r="D24" s="93"/>
      <c r="E24" s="93">
        <v>-5</v>
      </c>
      <c r="F24" s="93"/>
      <c r="G24" s="93">
        <v>0</v>
      </c>
      <c r="H24" s="93"/>
      <c r="I24" s="92">
        <f>C24+E24+G24</f>
        <v>-285554</v>
      </c>
      <c r="J24" s="47"/>
      <c r="L24" s="2"/>
    </row>
    <row r="25" spans="1:12" x14ac:dyDescent="0.25">
      <c r="A25" s="247" t="s">
        <v>5</v>
      </c>
      <c r="B25" s="73"/>
      <c r="C25" s="249">
        <f>C23+C24</f>
        <v>6378570</v>
      </c>
      <c r="D25" s="249"/>
      <c r="E25" s="249">
        <f>E23+E24</f>
        <v>231935</v>
      </c>
      <c r="F25" s="249"/>
      <c r="G25" s="249">
        <f>G23+G24</f>
        <v>438840</v>
      </c>
      <c r="H25" s="249"/>
      <c r="I25" s="249">
        <f>C25+E25+G25</f>
        <v>7049345</v>
      </c>
      <c r="J25" s="248"/>
      <c r="L25" s="2"/>
    </row>
    <row r="26" spans="1:12" ht="15.75" thickBot="1" x14ac:dyDescent="0.3">
      <c r="A26" s="168"/>
      <c r="B26" s="240"/>
      <c r="C26" s="93"/>
      <c r="D26" s="93"/>
      <c r="E26" s="93"/>
      <c r="F26" s="93"/>
      <c r="G26" s="93"/>
      <c r="H26" s="93"/>
      <c r="I26" s="92"/>
      <c r="J26" s="47"/>
      <c r="L26" s="2"/>
    </row>
    <row r="27" spans="1:12" ht="15.75" thickBot="1" x14ac:dyDescent="0.3">
      <c r="A27" s="11"/>
      <c r="B27" s="268" t="s">
        <v>2</v>
      </c>
      <c r="C27" s="269"/>
      <c r="D27" s="268" t="s">
        <v>0</v>
      </c>
      <c r="E27" s="269"/>
      <c r="F27" s="268" t="s">
        <v>27</v>
      </c>
      <c r="G27" s="269"/>
      <c r="H27" s="268" t="s">
        <v>5</v>
      </c>
      <c r="I27" s="270"/>
      <c r="J27" s="265" t="s">
        <v>47</v>
      </c>
    </row>
    <row r="28" spans="1:12" x14ac:dyDescent="0.25">
      <c r="A28" s="12" t="s">
        <v>68</v>
      </c>
      <c r="B28" s="13" t="s">
        <v>6</v>
      </c>
      <c r="C28" s="83" t="s">
        <v>7</v>
      </c>
      <c r="D28" s="83" t="s">
        <v>6</v>
      </c>
      <c r="E28" s="83" t="s">
        <v>7</v>
      </c>
      <c r="F28" s="83" t="s">
        <v>6</v>
      </c>
      <c r="G28" s="83" t="s">
        <v>7</v>
      </c>
      <c r="H28" s="83" t="s">
        <v>6</v>
      </c>
      <c r="I28" s="108" t="s">
        <v>7</v>
      </c>
      <c r="J28" s="266"/>
      <c r="L28" s="2"/>
    </row>
    <row r="29" spans="1:12" s="41" customFormat="1" x14ac:dyDescent="0.25">
      <c r="A29" s="149" t="s">
        <v>8</v>
      </c>
      <c r="B29" s="34"/>
      <c r="C29" s="150">
        <v>563805</v>
      </c>
      <c r="D29" s="150">
        <v>0</v>
      </c>
      <c r="E29" s="150">
        <v>19328</v>
      </c>
      <c r="F29" s="150">
        <v>0</v>
      </c>
      <c r="G29" s="150">
        <v>27348</v>
      </c>
      <c r="H29" s="98">
        <f t="shared" ref="H29:I31" si="2">B29+D29+F29</f>
        <v>0</v>
      </c>
      <c r="I29" s="95">
        <f t="shared" si="2"/>
        <v>610481</v>
      </c>
      <c r="J29" s="151">
        <v>627911</v>
      </c>
    </row>
    <row r="30" spans="1:12" s="41" customFormat="1" x14ac:dyDescent="0.25">
      <c r="A30" s="149" t="s">
        <v>9</v>
      </c>
      <c r="B30" s="152"/>
      <c r="C30" s="150">
        <v>521730</v>
      </c>
      <c r="D30" s="150">
        <v>0</v>
      </c>
      <c r="E30" s="150">
        <v>19328</v>
      </c>
      <c r="F30" s="150"/>
      <c r="G30" s="150">
        <v>24804</v>
      </c>
      <c r="H30" s="98"/>
      <c r="I30" s="95">
        <f t="shared" si="2"/>
        <v>565862</v>
      </c>
      <c r="J30" s="151">
        <v>610481</v>
      </c>
    </row>
    <row r="31" spans="1:12" s="41" customFormat="1" x14ac:dyDescent="0.25">
      <c r="A31" s="149" t="s">
        <v>10</v>
      </c>
      <c r="B31" s="34">
        <v>3366</v>
      </c>
      <c r="C31" s="150">
        <v>532389</v>
      </c>
      <c r="D31" s="150"/>
      <c r="E31" s="150">
        <v>8644.64</v>
      </c>
      <c r="F31" s="150"/>
      <c r="G31" s="150">
        <v>24804</v>
      </c>
      <c r="H31" s="98">
        <f>B31+D31+F31</f>
        <v>3366</v>
      </c>
      <c r="I31" s="95">
        <f t="shared" si="2"/>
        <v>565837.64</v>
      </c>
      <c r="J31" s="151">
        <v>565862</v>
      </c>
    </row>
    <row r="32" spans="1:12" s="22" customFormat="1" x14ac:dyDescent="0.25">
      <c r="A32" s="70" t="s">
        <v>12</v>
      </c>
      <c r="B32" s="71">
        <f>SUM(B29:B31)</f>
        <v>3366</v>
      </c>
      <c r="C32" s="113">
        <f t="shared" ref="C32:I32" si="3">C29+C30+C31</f>
        <v>1617924</v>
      </c>
      <c r="D32" s="113">
        <f t="shared" si="3"/>
        <v>0</v>
      </c>
      <c r="E32" s="113">
        <f t="shared" si="3"/>
        <v>47300.639999999999</v>
      </c>
      <c r="F32" s="113">
        <f t="shared" si="3"/>
        <v>0</v>
      </c>
      <c r="G32" s="113">
        <f t="shared" si="3"/>
        <v>76956</v>
      </c>
      <c r="H32" s="113">
        <f t="shared" si="3"/>
        <v>3366</v>
      </c>
      <c r="I32" s="114">
        <f t="shared" si="3"/>
        <v>1742180.6400000001</v>
      </c>
      <c r="J32" s="264">
        <f>SUM(J29:J31)</f>
        <v>1804254</v>
      </c>
    </row>
    <row r="33" spans="1:15" s="22" customFormat="1" x14ac:dyDescent="0.25">
      <c r="A33" s="36" t="s">
        <v>28</v>
      </c>
      <c r="B33" s="35"/>
      <c r="C33" s="86">
        <v>3366</v>
      </c>
      <c r="D33" s="86"/>
      <c r="E33" s="86"/>
      <c r="F33" s="86"/>
      <c r="G33" s="86"/>
      <c r="H33" s="96"/>
      <c r="I33" s="97">
        <f>C33+E33+G33</f>
        <v>3366</v>
      </c>
      <c r="J33" s="154"/>
    </row>
    <row r="34" spans="1:15" s="38" customFormat="1" x14ac:dyDescent="0.25">
      <c r="A34" s="36" t="s">
        <v>5</v>
      </c>
      <c r="B34" s="127"/>
      <c r="C34" s="86">
        <f t="shared" ref="C34:I34" si="4">C32+C33</f>
        <v>1621290</v>
      </c>
      <c r="D34" s="86">
        <f t="shared" si="4"/>
        <v>0</v>
      </c>
      <c r="E34" s="86">
        <f t="shared" si="4"/>
        <v>47300.639999999999</v>
      </c>
      <c r="F34" s="86">
        <f t="shared" si="4"/>
        <v>0</v>
      </c>
      <c r="G34" s="86">
        <f t="shared" si="4"/>
        <v>76956</v>
      </c>
      <c r="H34" s="86">
        <f t="shared" si="4"/>
        <v>3366</v>
      </c>
      <c r="I34" s="97">
        <f t="shared" si="4"/>
        <v>1745546.6400000001</v>
      </c>
      <c r="J34" s="155"/>
      <c r="K34" s="39"/>
    </row>
    <row r="35" spans="1:15" x14ac:dyDescent="0.25">
      <c r="A35" s="14" t="s">
        <v>13</v>
      </c>
      <c r="B35" s="128"/>
      <c r="C35" s="84">
        <v>444312</v>
      </c>
      <c r="D35" s="84">
        <v>0</v>
      </c>
      <c r="E35" s="84">
        <v>4832</v>
      </c>
      <c r="F35" s="84"/>
      <c r="G35" s="84">
        <v>24804</v>
      </c>
      <c r="H35" s="98"/>
      <c r="I35" s="95">
        <f>C35+E35+G35</f>
        <v>473948</v>
      </c>
      <c r="J35" s="230">
        <v>565837.64</v>
      </c>
    </row>
    <row r="36" spans="1:15" x14ac:dyDescent="0.25">
      <c r="A36" s="14" t="s">
        <v>14</v>
      </c>
      <c r="B36" s="34"/>
      <c r="C36" s="84">
        <v>433092</v>
      </c>
      <c r="D36" s="84">
        <v>0</v>
      </c>
      <c r="E36" s="84">
        <v>4832</v>
      </c>
      <c r="F36" s="84">
        <v>0</v>
      </c>
      <c r="G36" s="84">
        <v>24804</v>
      </c>
      <c r="H36" s="98">
        <v>0</v>
      </c>
      <c r="I36" s="95">
        <f>C36+E36+G36</f>
        <v>462728</v>
      </c>
      <c r="J36" s="230">
        <f>473948+3366</f>
        <v>477314</v>
      </c>
      <c r="K36" s="22"/>
      <c r="L36" s="22"/>
      <c r="M36" s="22"/>
      <c r="N36" s="22"/>
      <c r="O36" s="22"/>
    </row>
    <row r="37" spans="1:15" x14ac:dyDescent="0.25">
      <c r="A37" s="14" t="s">
        <v>15</v>
      </c>
      <c r="B37" s="46">
        <v>2244</v>
      </c>
      <c r="C37" s="84">
        <f>440385+B37</f>
        <v>442629</v>
      </c>
      <c r="D37" s="84">
        <v>0</v>
      </c>
      <c r="E37" s="84">
        <v>4832</v>
      </c>
      <c r="F37" s="84">
        <v>0</v>
      </c>
      <c r="G37" s="84">
        <v>22896</v>
      </c>
      <c r="H37" s="98">
        <v>2244</v>
      </c>
      <c r="I37" s="95">
        <f>C37+E37+G37</f>
        <v>470357</v>
      </c>
      <c r="J37" s="151">
        <v>462728</v>
      </c>
      <c r="K37" s="22"/>
      <c r="L37" s="22"/>
    </row>
    <row r="38" spans="1:15" s="22" customFormat="1" x14ac:dyDescent="0.25">
      <c r="A38" s="70" t="s">
        <v>16</v>
      </c>
      <c r="B38" s="71">
        <f>SUM(B35:B37)</f>
        <v>2244</v>
      </c>
      <c r="C38" s="113">
        <f>SUM(C35:C37)</f>
        <v>1320033</v>
      </c>
      <c r="D38" s="113">
        <f>D35+D36+D37</f>
        <v>0</v>
      </c>
      <c r="E38" s="113">
        <f>E35+E36+E37</f>
        <v>14496</v>
      </c>
      <c r="F38" s="113">
        <f>F35+F36+F37</f>
        <v>0</v>
      </c>
      <c r="G38" s="113">
        <f>G35+G36+G37+G33</f>
        <v>72504</v>
      </c>
      <c r="H38" s="113">
        <f>H35+H36+H37</f>
        <v>2244</v>
      </c>
      <c r="I38" s="114">
        <f>SUM(I35:I37)</f>
        <v>1407033</v>
      </c>
      <c r="J38" s="169">
        <f>SUM(J35:J37)</f>
        <v>1505879.6400000001</v>
      </c>
    </row>
    <row r="39" spans="1:15" s="22" customFormat="1" x14ac:dyDescent="0.25">
      <c r="A39" s="115" t="s">
        <v>35</v>
      </c>
      <c r="B39" s="71"/>
      <c r="C39" s="113"/>
      <c r="D39" s="113">
        <v>0</v>
      </c>
      <c r="E39" s="113">
        <v>0</v>
      </c>
      <c r="F39" s="113"/>
      <c r="G39" s="113"/>
      <c r="H39" s="113"/>
      <c r="I39" s="114">
        <f>C39+E39+G39</f>
        <v>0</v>
      </c>
      <c r="J39" s="169">
        <f>C39+G39</f>
        <v>0</v>
      </c>
      <c r="K39" s="21"/>
    </row>
    <row r="40" spans="1:15" s="22" customFormat="1" x14ac:dyDescent="0.25">
      <c r="A40" s="115" t="s">
        <v>5</v>
      </c>
      <c r="B40" s="71"/>
      <c r="C40" s="113">
        <f>C34+C38+C39</f>
        <v>2941323</v>
      </c>
      <c r="D40" s="113">
        <f>D34+D38+D39</f>
        <v>0</v>
      </c>
      <c r="E40" s="113">
        <f>E34+E38+E39</f>
        <v>61796.639999999999</v>
      </c>
      <c r="F40" s="113"/>
      <c r="G40" s="113">
        <f>G34+G38+G39</f>
        <v>149460</v>
      </c>
      <c r="H40" s="113">
        <f>H34+H38+H39</f>
        <v>5610</v>
      </c>
      <c r="I40" s="116">
        <f>I34+I38+I39</f>
        <v>3152579.64</v>
      </c>
      <c r="J40" s="264">
        <f>J32+J38</f>
        <v>3310133.64</v>
      </c>
    </row>
    <row r="41" spans="1:15" x14ac:dyDescent="0.25">
      <c r="A41" s="14" t="s">
        <v>17</v>
      </c>
      <c r="B41" s="5">
        <v>5049</v>
      </c>
      <c r="C41" s="99">
        <v>525096</v>
      </c>
      <c r="D41" s="84"/>
      <c r="E41" s="99">
        <v>4832</v>
      </c>
      <c r="F41" s="84"/>
      <c r="G41" s="84">
        <v>32436</v>
      </c>
      <c r="H41" s="98">
        <v>5049</v>
      </c>
      <c r="I41" s="95">
        <f>C41+E41+G41</f>
        <v>562364</v>
      </c>
      <c r="J41" s="151">
        <v>470357</v>
      </c>
    </row>
    <row r="42" spans="1:15" x14ac:dyDescent="0.25">
      <c r="A42" s="14" t="s">
        <v>18</v>
      </c>
      <c r="B42" s="133">
        <v>0</v>
      </c>
      <c r="C42" s="84">
        <v>514437</v>
      </c>
      <c r="D42" s="84">
        <v>0</v>
      </c>
      <c r="E42" s="84">
        <v>4832</v>
      </c>
      <c r="F42" s="84"/>
      <c r="G42" s="84">
        <v>29256</v>
      </c>
      <c r="H42" s="98">
        <v>0</v>
      </c>
      <c r="I42" s="95">
        <f>C42+E42+G42</f>
        <v>548525</v>
      </c>
      <c r="J42" s="151">
        <v>562364</v>
      </c>
      <c r="K42" s="2"/>
      <c r="M42" s="2"/>
    </row>
    <row r="43" spans="1:15" x14ac:dyDescent="0.25">
      <c r="A43" s="14" t="s">
        <v>19</v>
      </c>
      <c r="B43" s="5"/>
      <c r="C43" s="84">
        <v>502095</v>
      </c>
      <c r="D43" s="84"/>
      <c r="E43" s="84">
        <v>4832</v>
      </c>
      <c r="F43" s="84"/>
      <c r="G43" s="84">
        <v>38160</v>
      </c>
      <c r="H43" s="98">
        <v>0</v>
      </c>
      <c r="I43" s="95">
        <f>C43+E43+G43</f>
        <v>545087</v>
      </c>
      <c r="J43" s="151">
        <v>548525</v>
      </c>
    </row>
    <row r="44" spans="1:15" s="22" customFormat="1" x14ac:dyDescent="0.25">
      <c r="A44" s="44" t="s">
        <v>30</v>
      </c>
      <c r="B44" s="45"/>
      <c r="C44" s="87">
        <v>5049</v>
      </c>
      <c r="D44" s="87"/>
      <c r="E44" s="87"/>
      <c r="F44" s="87"/>
      <c r="G44" s="87"/>
      <c r="H44" s="101"/>
      <c r="I44" s="97">
        <f>C44+E44+G44</f>
        <v>5049</v>
      </c>
      <c r="J44" s="156"/>
    </row>
    <row r="45" spans="1:15" x14ac:dyDescent="0.25">
      <c r="A45" s="68" t="s">
        <v>20</v>
      </c>
      <c r="B45" s="69"/>
      <c r="C45" s="103">
        <f>SUM(C41:C44)</f>
        <v>1546677</v>
      </c>
      <c r="D45" s="103"/>
      <c r="E45" s="103">
        <f>SUM(E41:E44)</f>
        <v>14496</v>
      </c>
      <c r="F45" s="103"/>
      <c r="G45" s="103">
        <f>SUM(G41:G44)</f>
        <v>99852</v>
      </c>
      <c r="H45" s="103"/>
      <c r="I45" s="104">
        <f>SUM(I41:I44)</f>
        <v>1661025</v>
      </c>
      <c r="J45" s="157">
        <f>SUM(J41:J44)</f>
        <v>1581246</v>
      </c>
    </row>
    <row r="46" spans="1:15" s="140" customFormat="1" x14ac:dyDescent="0.25">
      <c r="A46" s="70" t="s">
        <v>37</v>
      </c>
      <c r="B46" s="71">
        <f>B39+B44</f>
        <v>0</v>
      </c>
      <c r="C46" s="113">
        <f>C40+C45</f>
        <v>4488000</v>
      </c>
      <c r="D46" s="113">
        <f>D40+D44+D45</f>
        <v>0</v>
      </c>
      <c r="E46" s="113">
        <f>E40+E44+E45</f>
        <v>76292.639999999999</v>
      </c>
      <c r="F46" s="113">
        <f>F40+F44+F45</f>
        <v>0</v>
      </c>
      <c r="G46" s="113">
        <f>G40+G44+G45</f>
        <v>249312</v>
      </c>
      <c r="H46" s="113">
        <f>H40+H44+H45</f>
        <v>5610</v>
      </c>
      <c r="I46" s="116">
        <f>I40+I45</f>
        <v>4813604.6400000006</v>
      </c>
      <c r="J46" s="158">
        <f>J32+J38+J45</f>
        <v>4891379.6400000006</v>
      </c>
    </row>
    <row r="47" spans="1:15" x14ac:dyDescent="0.25">
      <c r="A47" s="14" t="s">
        <v>21</v>
      </c>
      <c r="B47" s="133"/>
      <c r="C47" s="84">
        <v>510510</v>
      </c>
      <c r="D47" s="84"/>
      <c r="E47" s="84">
        <v>4832</v>
      </c>
      <c r="F47" s="84"/>
      <c r="G47" s="84">
        <v>42612</v>
      </c>
      <c r="H47" s="94"/>
      <c r="I47" s="95">
        <f>C47+E47+G47</f>
        <v>557954</v>
      </c>
      <c r="J47" s="151">
        <v>545087</v>
      </c>
      <c r="L47" s="2"/>
    </row>
    <row r="48" spans="1:15" x14ac:dyDescent="0.25">
      <c r="A48" s="14" t="s">
        <v>22</v>
      </c>
      <c r="B48" s="5"/>
      <c r="C48" s="84">
        <v>448239</v>
      </c>
      <c r="D48" s="84"/>
      <c r="E48" s="84">
        <v>4832</v>
      </c>
      <c r="F48" s="84"/>
      <c r="G48" s="84">
        <v>39432</v>
      </c>
      <c r="H48" s="98"/>
      <c r="I48" s="100">
        <f>C48+E48+G48</f>
        <v>492503</v>
      </c>
      <c r="J48" s="151">
        <f>I44+I47</f>
        <v>563003</v>
      </c>
    </row>
    <row r="49" spans="1:13" x14ac:dyDescent="0.25">
      <c r="A49" s="14" t="s">
        <v>23</v>
      </c>
      <c r="B49" s="5"/>
      <c r="C49" s="84">
        <f>236742+253011</f>
        <v>489753</v>
      </c>
      <c r="D49" s="84"/>
      <c r="E49" s="84">
        <v>4832</v>
      </c>
      <c r="F49" s="84"/>
      <c r="G49" s="160">
        <f>20352+22260</f>
        <v>42612</v>
      </c>
      <c r="H49" s="94"/>
      <c r="I49" s="100">
        <f>C49+E49+G49</f>
        <v>537197</v>
      </c>
      <c r="J49" s="246">
        <v>492503</v>
      </c>
    </row>
    <row r="50" spans="1:13" x14ac:dyDescent="0.25">
      <c r="A50" s="14" t="s">
        <v>39</v>
      </c>
      <c r="B50" s="5"/>
      <c r="C50" s="84"/>
      <c r="D50" s="84"/>
      <c r="E50" s="84"/>
      <c r="F50" s="84"/>
      <c r="G50" s="84"/>
      <c r="H50" s="94"/>
      <c r="I50" s="100">
        <f>C50+E50+G50</f>
        <v>0</v>
      </c>
      <c r="J50" s="159"/>
    </row>
    <row r="51" spans="1:13" x14ac:dyDescent="0.25">
      <c r="A51" s="16" t="s">
        <v>25</v>
      </c>
      <c r="B51" s="17">
        <f>SUM(B48:B50)</f>
        <v>0</v>
      </c>
      <c r="C51" s="85">
        <f t="shared" ref="C51:I51" si="5">SUM(C47:C50)</f>
        <v>1448502</v>
      </c>
      <c r="D51" s="85">
        <f t="shared" si="5"/>
        <v>0</v>
      </c>
      <c r="E51" s="85">
        <f t="shared" si="5"/>
        <v>14496</v>
      </c>
      <c r="F51" s="85">
        <f t="shared" si="5"/>
        <v>0</v>
      </c>
      <c r="G51" s="85">
        <f t="shared" si="5"/>
        <v>124656</v>
      </c>
      <c r="H51" s="85">
        <f t="shared" si="5"/>
        <v>0</v>
      </c>
      <c r="I51" s="102">
        <f t="shared" si="5"/>
        <v>1587654</v>
      </c>
      <c r="J51" s="161">
        <f>SUM(J47:J49)</f>
        <v>1600593</v>
      </c>
      <c r="K51" s="2"/>
    </row>
    <row r="52" spans="1:13" x14ac:dyDescent="0.25">
      <c r="A52" s="121" t="s">
        <v>45</v>
      </c>
      <c r="B52" s="122">
        <f>B32+B38+B45+B51</f>
        <v>5610</v>
      </c>
      <c r="C52" s="241">
        <f>C46+C51</f>
        <v>5936502</v>
      </c>
      <c r="D52" s="241">
        <f>D40+D45</f>
        <v>0</v>
      </c>
      <c r="E52" s="241">
        <f>E46+E51</f>
        <v>90788.64</v>
      </c>
      <c r="F52" s="241">
        <f>F40+F45</f>
        <v>0</v>
      </c>
      <c r="G52" s="241">
        <f>G46+G51</f>
        <v>373968</v>
      </c>
      <c r="H52" s="241">
        <f>H32+H38+H45+H51</f>
        <v>5610</v>
      </c>
      <c r="I52" s="242">
        <f>C52+E52+G52</f>
        <v>6401258.6399999997</v>
      </c>
      <c r="J52" s="158">
        <f>J46+J51</f>
        <v>6491972.6400000006</v>
      </c>
    </row>
    <row r="53" spans="1:13" x14ac:dyDescent="0.25">
      <c r="A53" s="109" t="s">
        <v>46</v>
      </c>
      <c r="B53" s="110"/>
      <c r="C53" s="111">
        <v>6378570</v>
      </c>
      <c r="D53" s="111">
        <v>0</v>
      </c>
      <c r="E53" s="111">
        <v>231935</v>
      </c>
      <c r="F53" s="111"/>
      <c r="G53" s="111">
        <v>438840</v>
      </c>
      <c r="H53" s="111"/>
      <c r="I53" s="112">
        <f>C53+E53+G53</f>
        <v>7049345</v>
      </c>
      <c r="J53" s="153"/>
    </row>
    <row r="54" spans="1:13" s="41" customFormat="1" ht="15.75" thickBot="1" x14ac:dyDescent="0.3">
      <c r="A54" s="251" t="s">
        <v>69</v>
      </c>
      <c r="B54" s="252"/>
      <c r="C54" s="253">
        <f>C53-C52</f>
        <v>442068</v>
      </c>
      <c r="D54" s="253"/>
      <c r="E54" s="253">
        <f>E53-E52</f>
        <v>141146.35999999999</v>
      </c>
      <c r="F54" s="253"/>
      <c r="G54" s="253">
        <f>G53-G52</f>
        <v>64872</v>
      </c>
      <c r="H54" s="253"/>
      <c r="I54" s="254">
        <f>C54+E54+G54</f>
        <v>648086.36</v>
      </c>
      <c r="J54" s="255"/>
    </row>
    <row r="55" spans="1:13" x14ac:dyDescent="0.25">
      <c r="C55" s="88"/>
      <c r="D55" s="88"/>
      <c r="E55" s="88"/>
      <c r="F55" s="88"/>
      <c r="G55" s="88"/>
      <c r="H55" s="88"/>
      <c r="I55" s="105"/>
      <c r="J55" s="25"/>
      <c r="M55" s="2"/>
    </row>
    <row r="56" spans="1:13" x14ac:dyDescent="0.25">
      <c r="B56" s="4"/>
      <c r="C56" s="88"/>
      <c r="D56" s="88"/>
      <c r="E56" s="88"/>
      <c r="F56" s="88"/>
      <c r="G56" s="88"/>
      <c r="H56" s="88"/>
      <c r="I56" s="88"/>
      <c r="J56" s="4"/>
    </row>
    <row r="57" spans="1:13" s="26" customFormat="1" ht="12.75" x14ac:dyDescent="0.2">
      <c r="B57" s="28"/>
      <c r="C57" s="89"/>
      <c r="D57" s="89"/>
      <c r="E57" s="89"/>
      <c r="F57" s="89"/>
      <c r="G57" s="89"/>
      <c r="H57" s="89"/>
      <c r="I57" s="106"/>
      <c r="J57" s="29"/>
    </row>
    <row r="58" spans="1:13" x14ac:dyDescent="0.25">
      <c r="B58" s="4"/>
      <c r="C58" s="88"/>
      <c r="D58" s="88"/>
      <c r="E58" s="88"/>
      <c r="F58" s="88"/>
      <c r="H58" s="82"/>
      <c r="I58" s="88"/>
      <c r="J58" s="4"/>
    </row>
    <row r="59" spans="1:13" x14ac:dyDescent="0.25">
      <c r="B59" s="4"/>
      <c r="C59" s="42"/>
      <c r="D59" s="42"/>
      <c r="E59" s="88"/>
      <c r="F59" s="42"/>
      <c r="G59" s="82"/>
      <c r="H59" s="82"/>
      <c r="I59" s="88"/>
      <c r="J59" s="4"/>
    </row>
    <row r="60" spans="1:13" x14ac:dyDescent="0.25">
      <c r="B60" s="4"/>
      <c r="C60" s="88"/>
      <c r="D60" s="88"/>
      <c r="E60" s="88"/>
      <c r="F60" s="88"/>
      <c r="I60" s="88"/>
      <c r="J60" s="4"/>
    </row>
    <row r="61" spans="1:13" ht="11.25" customHeight="1" x14ac:dyDescent="0.25">
      <c r="E61" s="88"/>
      <c r="F61" s="88"/>
    </row>
    <row r="62" spans="1:13" x14ac:dyDescent="0.25">
      <c r="C62" s="88"/>
      <c r="D62" s="107"/>
      <c r="E62" s="88"/>
      <c r="F62" s="88"/>
      <c r="G62" s="82"/>
      <c r="H62" s="82"/>
      <c r="I62" s="88"/>
      <c r="J62" s="4"/>
    </row>
    <row r="63" spans="1:13" x14ac:dyDescent="0.25">
      <c r="C63" s="88"/>
      <c r="F63" s="88"/>
      <c r="H63" s="82"/>
      <c r="I63" s="88"/>
      <c r="J63" s="4"/>
    </row>
    <row r="64" spans="1:13" x14ac:dyDescent="0.25">
      <c r="C64" s="88"/>
      <c r="D64" s="139"/>
      <c r="F64" s="88"/>
      <c r="G64" s="88"/>
      <c r="H64" s="88"/>
    </row>
    <row r="65" spans="2:10" x14ac:dyDescent="0.25">
      <c r="B65"/>
      <c r="C65" s="88"/>
      <c r="D65" s="42"/>
    </row>
    <row r="66" spans="2:10" x14ac:dyDescent="0.25">
      <c r="B66"/>
      <c r="C66" s="88"/>
      <c r="D66" s="88"/>
      <c r="E66" s="88"/>
      <c r="F66" s="88"/>
      <c r="H66" s="82"/>
      <c r="J66"/>
    </row>
    <row r="69" spans="2:10" x14ac:dyDescent="0.25">
      <c r="B69"/>
      <c r="D69" s="88"/>
      <c r="E69" s="88"/>
      <c r="F69" s="88"/>
      <c r="J69"/>
    </row>
    <row r="71" spans="2:10" x14ac:dyDescent="0.25">
      <c r="B71"/>
      <c r="H71" s="82"/>
      <c r="J71"/>
    </row>
  </sheetData>
  <mergeCells count="6">
    <mergeCell ref="J27:J28"/>
    <mergeCell ref="B4:H4"/>
    <mergeCell ref="B27:C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71"/>
  <sheetViews>
    <sheetView topLeftCell="A13" workbookViewId="0">
      <selection activeCell="H37" sqref="H37"/>
    </sheetView>
  </sheetViews>
  <sheetFormatPr defaultRowHeight="15" x14ac:dyDescent="0.25"/>
  <cols>
    <col min="1" max="1" width="24.7109375" customWidth="1"/>
    <col min="2" max="2" width="14" customWidth="1"/>
    <col min="3" max="3" width="14.7109375" style="142" customWidth="1"/>
    <col min="4" max="4" width="12.140625" style="142" customWidth="1"/>
    <col min="5" max="5" width="13.7109375" style="142" customWidth="1"/>
    <col min="6" max="6" width="14" style="142" customWidth="1"/>
    <col min="7" max="7" width="11.42578125" style="24" customWidth="1"/>
    <col min="8" max="8" width="11.5703125" style="24" customWidth="1"/>
    <col min="9" max="9" width="15.5703125" style="142" customWidth="1"/>
    <col min="10" max="10" width="15.42578125" style="142" customWidth="1"/>
    <col min="11" max="11" width="11.7109375" bestFit="1" customWidth="1"/>
    <col min="235" max="235" width="21.7109375" customWidth="1"/>
    <col min="236" max="236" width="16.85546875" customWidth="1"/>
    <col min="237" max="237" width="12" customWidth="1"/>
    <col min="238" max="238" width="11.5703125" customWidth="1"/>
    <col min="239" max="239" width="12.140625" customWidth="1"/>
    <col min="240" max="241" width="13" customWidth="1"/>
    <col min="242" max="242" width="11.85546875" customWidth="1"/>
    <col min="243" max="243" width="14.5703125" customWidth="1"/>
    <col min="244" max="244" width="13.7109375" customWidth="1"/>
    <col min="245" max="246" width="11.7109375" bestFit="1" customWidth="1"/>
    <col min="247" max="247" width="9.7109375" bestFit="1" customWidth="1"/>
    <col min="248" max="248" width="11.7109375" bestFit="1" customWidth="1"/>
    <col min="491" max="491" width="21.7109375" customWidth="1"/>
    <col min="492" max="492" width="16.85546875" customWidth="1"/>
    <col min="493" max="493" width="12" customWidth="1"/>
    <col min="494" max="494" width="11.5703125" customWidth="1"/>
    <col min="495" max="495" width="12.140625" customWidth="1"/>
    <col min="496" max="497" width="13" customWidth="1"/>
    <col min="498" max="498" width="11.85546875" customWidth="1"/>
    <col min="499" max="499" width="14.5703125" customWidth="1"/>
    <col min="500" max="500" width="13.7109375" customWidth="1"/>
    <col min="501" max="502" width="11.7109375" bestFit="1" customWidth="1"/>
    <col min="503" max="503" width="9.7109375" bestFit="1" customWidth="1"/>
    <col min="504" max="504" width="11.7109375" bestFit="1" customWidth="1"/>
    <col min="747" max="747" width="21.7109375" customWidth="1"/>
    <col min="748" max="748" width="16.85546875" customWidth="1"/>
    <col min="749" max="749" width="12" customWidth="1"/>
    <col min="750" max="750" width="11.5703125" customWidth="1"/>
    <col min="751" max="751" width="12.140625" customWidth="1"/>
    <col min="752" max="753" width="13" customWidth="1"/>
    <col min="754" max="754" width="11.85546875" customWidth="1"/>
    <col min="755" max="755" width="14.5703125" customWidth="1"/>
    <col min="756" max="756" width="13.7109375" customWidth="1"/>
    <col min="757" max="758" width="11.7109375" bestFit="1" customWidth="1"/>
    <col min="759" max="759" width="9.7109375" bestFit="1" customWidth="1"/>
    <col min="760" max="760" width="11.7109375" bestFit="1" customWidth="1"/>
    <col min="1003" max="1003" width="21.7109375" customWidth="1"/>
    <col min="1004" max="1004" width="16.85546875" customWidth="1"/>
    <col min="1005" max="1005" width="12" customWidth="1"/>
    <col min="1006" max="1006" width="11.5703125" customWidth="1"/>
    <col min="1007" max="1007" width="12.140625" customWidth="1"/>
    <col min="1008" max="1009" width="13" customWidth="1"/>
    <col min="1010" max="1010" width="11.85546875" customWidth="1"/>
    <col min="1011" max="1011" width="14.5703125" customWidth="1"/>
    <col min="1012" max="1012" width="13.7109375" customWidth="1"/>
    <col min="1013" max="1014" width="11.7109375" bestFit="1" customWidth="1"/>
    <col min="1015" max="1015" width="9.7109375" bestFit="1" customWidth="1"/>
    <col min="1016" max="1016" width="11.7109375" bestFit="1" customWidth="1"/>
    <col min="1259" max="1259" width="21.7109375" customWidth="1"/>
    <col min="1260" max="1260" width="16.85546875" customWidth="1"/>
    <col min="1261" max="1261" width="12" customWidth="1"/>
    <col min="1262" max="1262" width="11.5703125" customWidth="1"/>
    <col min="1263" max="1263" width="12.140625" customWidth="1"/>
    <col min="1264" max="1265" width="13" customWidth="1"/>
    <col min="1266" max="1266" width="11.85546875" customWidth="1"/>
    <col min="1267" max="1267" width="14.5703125" customWidth="1"/>
    <col min="1268" max="1268" width="13.7109375" customWidth="1"/>
    <col min="1269" max="1270" width="11.7109375" bestFit="1" customWidth="1"/>
    <col min="1271" max="1271" width="9.7109375" bestFit="1" customWidth="1"/>
    <col min="1272" max="1272" width="11.7109375" bestFit="1" customWidth="1"/>
    <col min="1515" max="1515" width="21.7109375" customWidth="1"/>
    <col min="1516" max="1516" width="16.85546875" customWidth="1"/>
    <col min="1517" max="1517" width="12" customWidth="1"/>
    <col min="1518" max="1518" width="11.5703125" customWidth="1"/>
    <col min="1519" max="1519" width="12.140625" customWidth="1"/>
    <col min="1520" max="1521" width="13" customWidth="1"/>
    <col min="1522" max="1522" width="11.85546875" customWidth="1"/>
    <col min="1523" max="1523" width="14.5703125" customWidth="1"/>
    <col min="1524" max="1524" width="13.7109375" customWidth="1"/>
    <col min="1525" max="1526" width="11.7109375" bestFit="1" customWidth="1"/>
    <col min="1527" max="1527" width="9.7109375" bestFit="1" customWidth="1"/>
    <col min="1528" max="1528" width="11.7109375" bestFit="1" customWidth="1"/>
    <col min="1771" max="1771" width="21.7109375" customWidth="1"/>
    <col min="1772" max="1772" width="16.85546875" customWidth="1"/>
    <col min="1773" max="1773" width="12" customWidth="1"/>
    <col min="1774" max="1774" width="11.5703125" customWidth="1"/>
    <col min="1775" max="1775" width="12.140625" customWidth="1"/>
    <col min="1776" max="1777" width="13" customWidth="1"/>
    <col min="1778" max="1778" width="11.85546875" customWidth="1"/>
    <col min="1779" max="1779" width="14.5703125" customWidth="1"/>
    <col min="1780" max="1780" width="13.7109375" customWidth="1"/>
    <col min="1781" max="1782" width="11.7109375" bestFit="1" customWidth="1"/>
    <col min="1783" max="1783" width="9.7109375" bestFit="1" customWidth="1"/>
    <col min="1784" max="1784" width="11.7109375" bestFit="1" customWidth="1"/>
    <col min="2027" max="2027" width="21.7109375" customWidth="1"/>
    <col min="2028" max="2028" width="16.85546875" customWidth="1"/>
    <col min="2029" max="2029" width="12" customWidth="1"/>
    <col min="2030" max="2030" width="11.5703125" customWidth="1"/>
    <col min="2031" max="2031" width="12.140625" customWidth="1"/>
    <col min="2032" max="2033" width="13" customWidth="1"/>
    <col min="2034" max="2034" width="11.85546875" customWidth="1"/>
    <col min="2035" max="2035" width="14.5703125" customWidth="1"/>
    <col min="2036" max="2036" width="13.7109375" customWidth="1"/>
    <col min="2037" max="2038" width="11.7109375" bestFit="1" customWidth="1"/>
    <col min="2039" max="2039" width="9.7109375" bestFit="1" customWidth="1"/>
    <col min="2040" max="2040" width="11.7109375" bestFit="1" customWidth="1"/>
    <col min="2283" max="2283" width="21.7109375" customWidth="1"/>
    <col min="2284" max="2284" width="16.85546875" customWidth="1"/>
    <col min="2285" max="2285" width="12" customWidth="1"/>
    <col min="2286" max="2286" width="11.5703125" customWidth="1"/>
    <col min="2287" max="2287" width="12.140625" customWidth="1"/>
    <col min="2288" max="2289" width="13" customWidth="1"/>
    <col min="2290" max="2290" width="11.85546875" customWidth="1"/>
    <col min="2291" max="2291" width="14.5703125" customWidth="1"/>
    <col min="2292" max="2292" width="13.7109375" customWidth="1"/>
    <col min="2293" max="2294" width="11.7109375" bestFit="1" customWidth="1"/>
    <col min="2295" max="2295" width="9.7109375" bestFit="1" customWidth="1"/>
    <col min="2296" max="2296" width="11.7109375" bestFit="1" customWidth="1"/>
    <col min="2539" max="2539" width="21.7109375" customWidth="1"/>
    <col min="2540" max="2540" width="16.85546875" customWidth="1"/>
    <col min="2541" max="2541" width="12" customWidth="1"/>
    <col min="2542" max="2542" width="11.5703125" customWidth="1"/>
    <col min="2543" max="2543" width="12.140625" customWidth="1"/>
    <col min="2544" max="2545" width="13" customWidth="1"/>
    <col min="2546" max="2546" width="11.85546875" customWidth="1"/>
    <col min="2547" max="2547" width="14.5703125" customWidth="1"/>
    <col min="2548" max="2548" width="13.7109375" customWidth="1"/>
    <col min="2549" max="2550" width="11.7109375" bestFit="1" customWidth="1"/>
    <col min="2551" max="2551" width="9.7109375" bestFit="1" customWidth="1"/>
    <col min="2552" max="2552" width="11.7109375" bestFit="1" customWidth="1"/>
    <col min="2795" max="2795" width="21.7109375" customWidth="1"/>
    <col min="2796" max="2796" width="16.85546875" customWidth="1"/>
    <col min="2797" max="2797" width="12" customWidth="1"/>
    <col min="2798" max="2798" width="11.5703125" customWidth="1"/>
    <col min="2799" max="2799" width="12.140625" customWidth="1"/>
    <col min="2800" max="2801" width="13" customWidth="1"/>
    <col min="2802" max="2802" width="11.85546875" customWidth="1"/>
    <col min="2803" max="2803" width="14.5703125" customWidth="1"/>
    <col min="2804" max="2804" width="13.7109375" customWidth="1"/>
    <col min="2805" max="2806" width="11.7109375" bestFit="1" customWidth="1"/>
    <col min="2807" max="2807" width="9.7109375" bestFit="1" customWidth="1"/>
    <col min="2808" max="2808" width="11.7109375" bestFit="1" customWidth="1"/>
    <col min="3051" max="3051" width="21.7109375" customWidth="1"/>
    <col min="3052" max="3052" width="16.85546875" customWidth="1"/>
    <col min="3053" max="3053" width="12" customWidth="1"/>
    <col min="3054" max="3054" width="11.5703125" customWidth="1"/>
    <col min="3055" max="3055" width="12.140625" customWidth="1"/>
    <col min="3056" max="3057" width="13" customWidth="1"/>
    <col min="3058" max="3058" width="11.85546875" customWidth="1"/>
    <col min="3059" max="3059" width="14.5703125" customWidth="1"/>
    <col min="3060" max="3060" width="13.7109375" customWidth="1"/>
    <col min="3061" max="3062" width="11.7109375" bestFit="1" customWidth="1"/>
    <col min="3063" max="3063" width="9.7109375" bestFit="1" customWidth="1"/>
    <col min="3064" max="3064" width="11.7109375" bestFit="1" customWidth="1"/>
    <col min="3307" max="3307" width="21.7109375" customWidth="1"/>
    <col min="3308" max="3308" width="16.85546875" customWidth="1"/>
    <col min="3309" max="3309" width="12" customWidth="1"/>
    <col min="3310" max="3310" width="11.5703125" customWidth="1"/>
    <col min="3311" max="3311" width="12.140625" customWidth="1"/>
    <col min="3312" max="3313" width="13" customWidth="1"/>
    <col min="3314" max="3314" width="11.85546875" customWidth="1"/>
    <col min="3315" max="3315" width="14.5703125" customWidth="1"/>
    <col min="3316" max="3316" width="13.7109375" customWidth="1"/>
    <col min="3317" max="3318" width="11.7109375" bestFit="1" customWidth="1"/>
    <col min="3319" max="3319" width="9.7109375" bestFit="1" customWidth="1"/>
    <col min="3320" max="3320" width="11.7109375" bestFit="1" customWidth="1"/>
    <col min="3563" max="3563" width="21.7109375" customWidth="1"/>
    <col min="3564" max="3564" width="16.85546875" customWidth="1"/>
    <col min="3565" max="3565" width="12" customWidth="1"/>
    <col min="3566" max="3566" width="11.5703125" customWidth="1"/>
    <col min="3567" max="3567" width="12.140625" customWidth="1"/>
    <col min="3568" max="3569" width="13" customWidth="1"/>
    <col min="3570" max="3570" width="11.85546875" customWidth="1"/>
    <col min="3571" max="3571" width="14.5703125" customWidth="1"/>
    <col min="3572" max="3572" width="13.7109375" customWidth="1"/>
    <col min="3573" max="3574" width="11.7109375" bestFit="1" customWidth="1"/>
    <col min="3575" max="3575" width="9.7109375" bestFit="1" customWidth="1"/>
    <col min="3576" max="3576" width="11.7109375" bestFit="1" customWidth="1"/>
    <col min="3819" max="3819" width="21.7109375" customWidth="1"/>
    <col min="3820" max="3820" width="16.85546875" customWidth="1"/>
    <col min="3821" max="3821" width="12" customWidth="1"/>
    <col min="3822" max="3822" width="11.5703125" customWidth="1"/>
    <col min="3823" max="3823" width="12.140625" customWidth="1"/>
    <col min="3824" max="3825" width="13" customWidth="1"/>
    <col min="3826" max="3826" width="11.85546875" customWidth="1"/>
    <col min="3827" max="3827" width="14.5703125" customWidth="1"/>
    <col min="3828" max="3828" width="13.7109375" customWidth="1"/>
    <col min="3829" max="3830" width="11.7109375" bestFit="1" customWidth="1"/>
    <col min="3831" max="3831" width="9.7109375" bestFit="1" customWidth="1"/>
    <col min="3832" max="3832" width="11.7109375" bestFit="1" customWidth="1"/>
    <col min="4075" max="4075" width="21.7109375" customWidth="1"/>
    <col min="4076" max="4076" width="16.85546875" customWidth="1"/>
    <col min="4077" max="4077" width="12" customWidth="1"/>
    <col min="4078" max="4078" width="11.5703125" customWidth="1"/>
    <col min="4079" max="4079" width="12.140625" customWidth="1"/>
    <col min="4080" max="4081" width="13" customWidth="1"/>
    <col min="4082" max="4082" width="11.85546875" customWidth="1"/>
    <col min="4083" max="4083" width="14.5703125" customWidth="1"/>
    <col min="4084" max="4084" width="13.7109375" customWidth="1"/>
    <col min="4085" max="4086" width="11.7109375" bestFit="1" customWidth="1"/>
    <col min="4087" max="4087" width="9.7109375" bestFit="1" customWidth="1"/>
    <col min="4088" max="4088" width="11.7109375" bestFit="1" customWidth="1"/>
    <col min="4331" max="4331" width="21.7109375" customWidth="1"/>
    <col min="4332" max="4332" width="16.85546875" customWidth="1"/>
    <col min="4333" max="4333" width="12" customWidth="1"/>
    <col min="4334" max="4334" width="11.5703125" customWidth="1"/>
    <col min="4335" max="4335" width="12.140625" customWidth="1"/>
    <col min="4336" max="4337" width="13" customWidth="1"/>
    <col min="4338" max="4338" width="11.85546875" customWidth="1"/>
    <col min="4339" max="4339" width="14.5703125" customWidth="1"/>
    <col min="4340" max="4340" width="13.7109375" customWidth="1"/>
    <col min="4341" max="4342" width="11.7109375" bestFit="1" customWidth="1"/>
    <col min="4343" max="4343" width="9.7109375" bestFit="1" customWidth="1"/>
    <col min="4344" max="4344" width="11.7109375" bestFit="1" customWidth="1"/>
    <col min="4587" max="4587" width="21.7109375" customWidth="1"/>
    <col min="4588" max="4588" width="16.85546875" customWidth="1"/>
    <col min="4589" max="4589" width="12" customWidth="1"/>
    <col min="4590" max="4590" width="11.5703125" customWidth="1"/>
    <col min="4591" max="4591" width="12.140625" customWidth="1"/>
    <col min="4592" max="4593" width="13" customWidth="1"/>
    <col min="4594" max="4594" width="11.85546875" customWidth="1"/>
    <col min="4595" max="4595" width="14.5703125" customWidth="1"/>
    <col min="4596" max="4596" width="13.7109375" customWidth="1"/>
    <col min="4597" max="4598" width="11.7109375" bestFit="1" customWidth="1"/>
    <col min="4599" max="4599" width="9.7109375" bestFit="1" customWidth="1"/>
    <col min="4600" max="4600" width="11.7109375" bestFit="1" customWidth="1"/>
    <col min="4843" max="4843" width="21.7109375" customWidth="1"/>
    <col min="4844" max="4844" width="16.85546875" customWidth="1"/>
    <col min="4845" max="4845" width="12" customWidth="1"/>
    <col min="4846" max="4846" width="11.5703125" customWidth="1"/>
    <col min="4847" max="4847" width="12.140625" customWidth="1"/>
    <col min="4848" max="4849" width="13" customWidth="1"/>
    <col min="4850" max="4850" width="11.85546875" customWidth="1"/>
    <col min="4851" max="4851" width="14.5703125" customWidth="1"/>
    <col min="4852" max="4852" width="13.7109375" customWidth="1"/>
    <col min="4853" max="4854" width="11.7109375" bestFit="1" customWidth="1"/>
    <col min="4855" max="4855" width="9.7109375" bestFit="1" customWidth="1"/>
    <col min="4856" max="4856" width="11.7109375" bestFit="1" customWidth="1"/>
    <col min="5099" max="5099" width="21.7109375" customWidth="1"/>
    <col min="5100" max="5100" width="16.85546875" customWidth="1"/>
    <col min="5101" max="5101" width="12" customWidth="1"/>
    <col min="5102" max="5102" width="11.5703125" customWidth="1"/>
    <col min="5103" max="5103" width="12.140625" customWidth="1"/>
    <col min="5104" max="5105" width="13" customWidth="1"/>
    <col min="5106" max="5106" width="11.85546875" customWidth="1"/>
    <col min="5107" max="5107" width="14.5703125" customWidth="1"/>
    <col min="5108" max="5108" width="13.7109375" customWidth="1"/>
    <col min="5109" max="5110" width="11.7109375" bestFit="1" customWidth="1"/>
    <col min="5111" max="5111" width="9.7109375" bestFit="1" customWidth="1"/>
    <col min="5112" max="5112" width="11.7109375" bestFit="1" customWidth="1"/>
    <col min="5355" max="5355" width="21.7109375" customWidth="1"/>
    <col min="5356" max="5356" width="16.85546875" customWidth="1"/>
    <col min="5357" max="5357" width="12" customWidth="1"/>
    <col min="5358" max="5358" width="11.5703125" customWidth="1"/>
    <col min="5359" max="5359" width="12.140625" customWidth="1"/>
    <col min="5360" max="5361" width="13" customWidth="1"/>
    <col min="5362" max="5362" width="11.85546875" customWidth="1"/>
    <col min="5363" max="5363" width="14.5703125" customWidth="1"/>
    <col min="5364" max="5364" width="13.7109375" customWidth="1"/>
    <col min="5365" max="5366" width="11.7109375" bestFit="1" customWidth="1"/>
    <col min="5367" max="5367" width="9.7109375" bestFit="1" customWidth="1"/>
    <col min="5368" max="5368" width="11.7109375" bestFit="1" customWidth="1"/>
    <col min="5611" max="5611" width="21.7109375" customWidth="1"/>
    <col min="5612" max="5612" width="16.85546875" customWidth="1"/>
    <col min="5613" max="5613" width="12" customWidth="1"/>
    <col min="5614" max="5614" width="11.5703125" customWidth="1"/>
    <col min="5615" max="5615" width="12.140625" customWidth="1"/>
    <col min="5616" max="5617" width="13" customWidth="1"/>
    <col min="5618" max="5618" width="11.85546875" customWidth="1"/>
    <col min="5619" max="5619" width="14.5703125" customWidth="1"/>
    <col min="5620" max="5620" width="13.7109375" customWidth="1"/>
    <col min="5621" max="5622" width="11.7109375" bestFit="1" customWidth="1"/>
    <col min="5623" max="5623" width="9.7109375" bestFit="1" customWidth="1"/>
    <col min="5624" max="5624" width="11.7109375" bestFit="1" customWidth="1"/>
    <col min="5867" max="5867" width="21.7109375" customWidth="1"/>
    <col min="5868" max="5868" width="16.85546875" customWidth="1"/>
    <col min="5869" max="5869" width="12" customWidth="1"/>
    <col min="5870" max="5870" width="11.5703125" customWidth="1"/>
    <col min="5871" max="5871" width="12.140625" customWidth="1"/>
    <col min="5872" max="5873" width="13" customWidth="1"/>
    <col min="5874" max="5874" width="11.85546875" customWidth="1"/>
    <col min="5875" max="5875" width="14.5703125" customWidth="1"/>
    <col min="5876" max="5876" width="13.7109375" customWidth="1"/>
    <col min="5877" max="5878" width="11.7109375" bestFit="1" customWidth="1"/>
    <col min="5879" max="5879" width="9.7109375" bestFit="1" customWidth="1"/>
    <col min="5880" max="5880" width="11.7109375" bestFit="1" customWidth="1"/>
    <col min="6123" max="6123" width="21.7109375" customWidth="1"/>
    <col min="6124" max="6124" width="16.85546875" customWidth="1"/>
    <col min="6125" max="6125" width="12" customWidth="1"/>
    <col min="6126" max="6126" width="11.5703125" customWidth="1"/>
    <col min="6127" max="6127" width="12.140625" customWidth="1"/>
    <col min="6128" max="6129" width="13" customWidth="1"/>
    <col min="6130" max="6130" width="11.85546875" customWidth="1"/>
    <col min="6131" max="6131" width="14.5703125" customWidth="1"/>
    <col min="6132" max="6132" width="13.7109375" customWidth="1"/>
    <col min="6133" max="6134" width="11.7109375" bestFit="1" customWidth="1"/>
    <col min="6135" max="6135" width="9.7109375" bestFit="1" customWidth="1"/>
    <col min="6136" max="6136" width="11.7109375" bestFit="1" customWidth="1"/>
    <col min="6379" max="6379" width="21.7109375" customWidth="1"/>
    <col min="6380" max="6380" width="16.85546875" customWidth="1"/>
    <col min="6381" max="6381" width="12" customWidth="1"/>
    <col min="6382" max="6382" width="11.5703125" customWidth="1"/>
    <col min="6383" max="6383" width="12.140625" customWidth="1"/>
    <col min="6384" max="6385" width="13" customWidth="1"/>
    <col min="6386" max="6386" width="11.85546875" customWidth="1"/>
    <col min="6387" max="6387" width="14.5703125" customWidth="1"/>
    <col min="6388" max="6388" width="13.7109375" customWidth="1"/>
    <col min="6389" max="6390" width="11.7109375" bestFit="1" customWidth="1"/>
    <col min="6391" max="6391" width="9.7109375" bestFit="1" customWidth="1"/>
    <col min="6392" max="6392" width="11.7109375" bestFit="1" customWidth="1"/>
    <col min="6635" max="6635" width="21.7109375" customWidth="1"/>
    <col min="6636" max="6636" width="16.85546875" customWidth="1"/>
    <col min="6637" max="6637" width="12" customWidth="1"/>
    <col min="6638" max="6638" width="11.5703125" customWidth="1"/>
    <col min="6639" max="6639" width="12.140625" customWidth="1"/>
    <col min="6640" max="6641" width="13" customWidth="1"/>
    <col min="6642" max="6642" width="11.85546875" customWidth="1"/>
    <col min="6643" max="6643" width="14.5703125" customWidth="1"/>
    <col min="6644" max="6644" width="13.7109375" customWidth="1"/>
    <col min="6645" max="6646" width="11.7109375" bestFit="1" customWidth="1"/>
    <col min="6647" max="6647" width="9.7109375" bestFit="1" customWidth="1"/>
    <col min="6648" max="6648" width="11.7109375" bestFit="1" customWidth="1"/>
    <col min="6891" max="6891" width="21.7109375" customWidth="1"/>
    <col min="6892" max="6892" width="16.85546875" customWidth="1"/>
    <col min="6893" max="6893" width="12" customWidth="1"/>
    <col min="6894" max="6894" width="11.5703125" customWidth="1"/>
    <col min="6895" max="6895" width="12.140625" customWidth="1"/>
    <col min="6896" max="6897" width="13" customWidth="1"/>
    <col min="6898" max="6898" width="11.85546875" customWidth="1"/>
    <col min="6899" max="6899" width="14.5703125" customWidth="1"/>
    <col min="6900" max="6900" width="13.7109375" customWidth="1"/>
    <col min="6901" max="6902" width="11.7109375" bestFit="1" customWidth="1"/>
    <col min="6903" max="6903" width="9.7109375" bestFit="1" customWidth="1"/>
    <col min="6904" max="6904" width="11.7109375" bestFit="1" customWidth="1"/>
    <col min="7147" max="7147" width="21.7109375" customWidth="1"/>
    <col min="7148" max="7148" width="16.85546875" customWidth="1"/>
    <col min="7149" max="7149" width="12" customWidth="1"/>
    <col min="7150" max="7150" width="11.5703125" customWidth="1"/>
    <col min="7151" max="7151" width="12.140625" customWidth="1"/>
    <col min="7152" max="7153" width="13" customWidth="1"/>
    <col min="7154" max="7154" width="11.85546875" customWidth="1"/>
    <col min="7155" max="7155" width="14.5703125" customWidth="1"/>
    <col min="7156" max="7156" width="13.7109375" customWidth="1"/>
    <col min="7157" max="7158" width="11.7109375" bestFit="1" customWidth="1"/>
    <col min="7159" max="7159" width="9.7109375" bestFit="1" customWidth="1"/>
    <col min="7160" max="7160" width="11.7109375" bestFit="1" customWidth="1"/>
    <col min="7403" max="7403" width="21.7109375" customWidth="1"/>
    <col min="7404" max="7404" width="16.85546875" customWidth="1"/>
    <col min="7405" max="7405" width="12" customWidth="1"/>
    <col min="7406" max="7406" width="11.5703125" customWidth="1"/>
    <col min="7407" max="7407" width="12.140625" customWidth="1"/>
    <col min="7408" max="7409" width="13" customWidth="1"/>
    <col min="7410" max="7410" width="11.85546875" customWidth="1"/>
    <col min="7411" max="7411" width="14.5703125" customWidth="1"/>
    <col min="7412" max="7412" width="13.7109375" customWidth="1"/>
    <col min="7413" max="7414" width="11.7109375" bestFit="1" customWidth="1"/>
    <col min="7415" max="7415" width="9.7109375" bestFit="1" customWidth="1"/>
    <col min="7416" max="7416" width="11.7109375" bestFit="1" customWidth="1"/>
    <col min="7659" max="7659" width="21.7109375" customWidth="1"/>
    <col min="7660" max="7660" width="16.85546875" customWidth="1"/>
    <col min="7661" max="7661" width="12" customWidth="1"/>
    <col min="7662" max="7662" width="11.5703125" customWidth="1"/>
    <col min="7663" max="7663" width="12.140625" customWidth="1"/>
    <col min="7664" max="7665" width="13" customWidth="1"/>
    <col min="7666" max="7666" width="11.85546875" customWidth="1"/>
    <col min="7667" max="7667" width="14.5703125" customWidth="1"/>
    <col min="7668" max="7668" width="13.7109375" customWidth="1"/>
    <col min="7669" max="7670" width="11.7109375" bestFit="1" customWidth="1"/>
    <col min="7671" max="7671" width="9.7109375" bestFit="1" customWidth="1"/>
    <col min="7672" max="7672" width="11.7109375" bestFit="1" customWidth="1"/>
    <col min="7915" max="7915" width="21.7109375" customWidth="1"/>
    <col min="7916" max="7916" width="16.85546875" customWidth="1"/>
    <col min="7917" max="7917" width="12" customWidth="1"/>
    <col min="7918" max="7918" width="11.5703125" customWidth="1"/>
    <col min="7919" max="7919" width="12.140625" customWidth="1"/>
    <col min="7920" max="7921" width="13" customWidth="1"/>
    <col min="7922" max="7922" width="11.85546875" customWidth="1"/>
    <col min="7923" max="7923" width="14.5703125" customWidth="1"/>
    <col min="7924" max="7924" width="13.7109375" customWidth="1"/>
    <col min="7925" max="7926" width="11.7109375" bestFit="1" customWidth="1"/>
    <col min="7927" max="7927" width="9.7109375" bestFit="1" customWidth="1"/>
    <col min="7928" max="7928" width="11.7109375" bestFit="1" customWidth="1"/>
    <col min="8171" max="8171" width="21.7109375" customWidth="1"/>
    <col min="8172" max="8172" width="16.85546875" customWidth="1"/>
    <col min="8173" max="8173" width="12" customWidth="1"/>
    <col min="8174" max="8174" width="11.5703125" customWidth="1"/>
    <col min="8175" max="8175" width="12.140625" customWidth="1"/>
    <col min="8176" max="8177" width="13" customWidth="1"/>
    <col min="8178" max="8178" width="11.85546875" customWidth="1"/>
    <col min="8179" max="8179" width="14.5703125" customWidth="1"/>
    <col min="8180" max="8180" width="13.7109375" customWidth="1"/>
    <col min="8181" max="8182" width="11.7109375" bestFit="1" customWidth="1"/>
    <col min="8183" max="8183" width="9.7109375" bestFit="1" customWidth="1"/>
    <col min="8184" max="8184" width="11.7109375" bestFit="1" customWidth="1"/>
    <col min="8427" max="8427" width="21.7109375" customWidth="1"/>
    <col min="8428" max="8428" width="16.85546875" customWidth="1"/>
    <col min="8429" max="8429" width="12" customWidth="1"/>
    <col min="8430" max="8430" width="11.5703125" customWidth="1"/>
    <col min="8431" max="8431" width="12.140625" customWidth="1"/>
    <col min="8432" max="8433" width="13" customWidth="1"/>
    <col min="8434" max="8434" width="11.85546875" customWidth="1"/>
    <col min="8435" max="8435" width="14.5703125" customWidth="1"/>
    <col min="8436" max="8436" width="13.7109375" customWidth="1"/>
    <col min="8437" max="8438" width="11.7109375" bestFit="1" customWidth="1"/>
    <col min="8439" max="8439" width="9.7109375" bestFit="1" customWidth="1"/>
    <col min="8440" max="8440" width="11.7109375" bestFit="1" customWidth="1"/>
    <col min="8683" max="8683" width="21.7109375" customWidth="1"/>
    <col min="8684" max="8684" width="16.85546875" customWidth="1"/>
    <col min="8685" max="8685" width="12" customWidth="1"/>
    <col min="8686" max="8686" width="11.5703125" customWidth="1"/>
    <col min="8687" max="8687" width="12.140625" customWidth="1"/>
    <col min="8688" max="8689" width="13" customWidth="1"/>
    <col min="8690" max="8690" width="11.85546875" customWidth="1"/>
    <col min="8691" max="8691" width="14.5703125" customWidth="1"/>
    <col min="8692" max="8692" width="13.7109375" customWidth="1"/>
    <col min="8693" max="8694" width="11.7109375" bestFit="1" customWidth="1"/>
    <col min="8695" max="8695" width="9.7109375" bestFit="1" customWidth="1"/>
    <col min="8696" max="8696" width="11.7109375" bestFit="1" customWidth="1"/>
    <col min="8939" max="8939" width="21.7109375" customWidth="1"/>
    <col min="8940" max="8940" width="16.85546875" customWidth="1"/>
    <col min="8941" max="8941" width="12" customWidth="1"/>
    <col min="8942" max="8942" width="11.5703125" customWidth="1"/>
    <col min="8943" max="8943" width="12.140625" customWidth="1"/>
    <col min="8944" max="8945" width="13" customWidth="1"/>
    <col min="8946" max="8946" width="11.85546875" customWidth="1"/>
    <col min="8947" max="8947" width="14.5703125" customWidth="1"/>
    <col min="8948" max="8948" width="13.7109375" customWidth="1"/>
    <col min="8949" max="8950" width="11.7109375" bestFit="1" customWidth="1"/>
    <col min="8951" max="8951" width="9.7109375" bestFit="1" customWidth="1"/>
    <col min="8952" max="8952" width="11.7109375" bestFit="1" customWidth="1"/>
    <col min="9195" max="9195" width="21.7109375" customWidth="1"/>
    <col min="9196" max="9196" width="16.85546875" customWidth="1"/>
    <col min="9197" max="9197" width="12" customWidth="1"/>
    <col min="9198" max="9198" width="11.5703125" customWidth="1"/>
    <col min="9199" max="9199" width="12.140625" customWidth="1"/>
    <col min="9200" max="9201" width="13" customWidth="1"/>
    <col min="9202" max="9202" width="11.85546875" customWidth="1"/>
    <col min="9203" max="9203" width="14.5703125" customWidth="1"/>
    <col min="9204" max="9204" width="13.7109375" customWidth="1"/>
    <col min="9205" max="9206" width="11.7109375" bestFit="1" customWidth="1"/>
    <col min="9207" max="9207" width="9.7109375" bestFit="1" customWidth="1"/>
    <col min="9208" max="9208" width="11.7109375" bestFit="1" customWidth="1"/>
    <col min="9451" max="9451" width="21.7109375" customWidth="1"/>
    <col min="9452" max="9452" width="16.85546875" customWidth="1"/>
    <col min="9453" max="9453" width="12" customWidth="1"/>
    <col min="9454" max="9454" width="11.5703125" customWidth="1"/>
    <col min="9455" max="9455" width="12.140625" customWidth="1"/>
    <col min="9456" max="9457" width="13" customWidth="1"/>
    <col min="9458" max="9458" width="11.85546875" customWidth="1"/>
    <col min="9459" max="9459" width="14.5703125" customWidth="1"/>
    <col min="9460" max="9460" width="13.7109375" customWidth="1"/>
    <col min="9461" max="9462" width="11.7109375" bestFit="1" customWidth="1"/>
    <col min="9463" max="9463" width="9.7109375" bestFit="1" customWidth="1"/>
    <col min="9464" max="9464" width="11.7109375" bestFit="1" customWidth="1"/>
    <col min="9707" max="9707" width="21.7109375" customWidth="1"/>
    <col min="9708" max="9708" width="16.85546875" customWidth="1"/>
    <col min="9709" max="9709" width="12" customWidth="1"/>
    <col min="9710" max="9710" width="11.5703125" customWidth="1"/>
    <col min="9711" max="9711" width="12.140625" customWidth="1"/>
    <col min="9712" max="9713" width="13" customWidth="1"/>
    <col min="9714" max="9714" width="11.85546875" customWidth="1"/>
    <col min="9715" max="9715" width="14.5703125" customWidth="1"/>
    <col min="9716" max="9716" width="13.7109375" customWidth="1"/>
    <col min="9717" max="9718" width="11.7109375" bestFit="1" customWidth="1"/>
    <col min="9719" max="9719" width="9.7109375" bestFit="1" customWidth="1"/>
    <col min="9720" max="9720" width="11.7109375" bestFit="1" customWidth="1"/>
    <col min="9963" max="9963" width="21.7109375" customWidth="1"/>
    <col min="9964" max="9964" width="16.85546875" customWidth="1"/>
    <col min="9965" max="9965" width="12" customWidth="1"/>
    <col min="9966" max="9966" width="11.5703125" customWidth="1"/>
    <col min="9967" max="9967" width="12.140625" customWidth="1"/>
    <col min="9968" max="9969" width="13" customWidth="1"/>
    <col min="9970" max="9970" width="11.85546875" customWidth="1"/>
    <col min="9971" max="9971" width="14.5703125" customWidth="1"/>
    <col min="9972" max="9972" width="13.7109375" customWidth="1"/>
    <col min="9973" max="9974" width="11.7109375" bestFit="1" customWidth="1"/>
    <col min="9975" max="9975" width="9.7109375" bestFit="1" customWidth="1"/>
    <col min="9976" max="9976" width="11.7109375" bestFit="1" customWidth="1"/>
    <col min="10219" max="10219" width="21.7109375" customWidth="1"/>
    <col min="10220" max="10220" width="16.85546875" customWidth="1"/>
    <col min="10221" max="10221" width="12" customWidth="1"/>
    <col min="10222" max="10222" width="11.5703125" customWidth="1"/>
    <col min="10223" max="10223" width="12.140625" customWidth="1"/>
    <col min="10224" max="10225" width="13" customWidth="1"/>
    <col min="10226" max="10226" width="11.85546875" customWidth="1"/>
    <col min="10227" max="10227" width="14.5703125" customWidth="1"/>
    <col min="10228" max="10228" width="13.7109375" customWidth="1"/>
    <col min="10229" max="10230" width="11.7109375" bestFit="1" customWidth="1"/>
    <col min="10231" max="10231" width="9.7109375" bestFit="1" customWidth="1"/>
    <col min="10232" max="10232" width="11.7109375" bestFit="1" customWidth="1"/>
    <col min="10475" max="10475" width="21.7109375" customWidth="1"/>
    <col min="10476" max="10476" width="16.85546875" customWidth="1"/>
    <col min="10477" max="10477" width="12" customWidth="1"/>
    <col min="10478" max="10478" width="11.5703125" customWidth="1"/>
    <col min="10479" max="10479" width="12.140625" customWidth="1"/>
    <col min="10480" max="10481" width="13" customWidth="1"/>
    <col min="10482" max="10482" width="11.85546875" customWidth="1"/>
    <col min="10483" max="10483" width="14.5703125" customWidth="1"/>
    <col min="10484" max="10484" width="13.7109375" customWidth="1"/>
    <col min="10485" max="10486" width="11.7109375" bestFit="1" customWidth="1"/>
    <col min="10487" max="10487" width="9.7109375" bestFit="1" customWidth="1"/>
    <col min="10488" max="10488" width="11.7109375" bestFit="1" customWidth="1"/>
    <col min="10731" max="10731" width="21.7109375" customWidth="1"/>
    <col min="10732" max="10732" width="16.85546875" customWidth="1"/>
    <col min="10733" max="10733" width="12" customWidth="1"/>
    <col min="10734" max="10734" width="11.5703125" customWidth="1"/>
    <col min="10735" max="10735" width="12.140625" customWidth="1"/>
    <col min="10736" max="10737" width="13" customWidth="1"/>
    <col min="10738" max="10738" width="11.85546875" customWidth="1"/>
    <col min="10739" max="10739" width="14.5703125" customWidth="1"/>
    <col min="10740" max="10740" width="13.7109375" customWidth="1"/>
    <col min="10741" max="10742" width="11.7109375" bestFit="1" customWidth="1"/>
    <col min="10743" max="10743" width="9.7109375" bestFit="1" customWidth="1"/>
    <col min="10744" max="10744" width="11.7109375" bestFit="1" customWidth="1"/>
    <col min="10987" max="10987" width="21.7109375" customWidth="1"/>
    <col min="10988" max="10988" width="16.85546875" customWidth="1"/>
    <col min="10989" max="10989" width="12" customWidth="1"/>
    <col min="10990" max="10990" width="11.5703125" customWidth="1"/>
    <col min="10991" max="10991" width="12.140625" customWidth="1"/>
    <col min="10992" max="10993" width="13" customWidth="1"/>
    <col min="10994" max="10994" width="11.85546875" customWidth="1"/>
    <col min="10995" max="10995" width="14.5703125" customWidth="1"/>
    <col min="10996" max="10996" width="13.7109375" customWidth="1"/>
    <col min="10997" max="10998" width="11.7109375" bestFit="1" customWidth="1"/>
    <col min="10999" max="10999" width="9.7109375" bestFit="1" customWidth="1"/>
    <col min="11000" max="11000" width="11.7109375" bestFit="1" customWidth="1"/>
    <col min="11243" max="11243" width="21.7109375" customWidth="1"/>
    <col min="11244" max="11244" width="16.85546875" customWidth="1"/>
    <col min="11245" max="11245" width="12" customWidth="1"/>
    <col min="11246" max="11246" width="11.5703125" customWidth="1"/>
    <col min="11247" max="11247" width="12.140625" customWidth="1"/>
    <col min="11248" max="11249" width="13" customWidth="1"/>
    <col min="11250" max="11250" width="11.85546875" customWidth="1"/>
    <col min="11251" max="11251" width="14.5703125" customWidth="1"/>
    <col min="11252" max="11252" width="13.7109375" customWidth="1"/>
    <col min="11253" max="11254" width="11.7109375" bestFit="1" customWidth="1"/>
    <col min="11255" max="11255" width="9.7109375" bestFit="1" customWidth="1"/>
    <col min="11256" max="11256" width="11.7109375" bestFit="1" customWidth="1"/>
    <col min="11499" max="11499" width="21.7109375" customWidth="1"/>
    <col min="11500" max="11500" width="16.85546875" customWidth="1"/>
    <col min="11501" max="11501" width="12" customWidth="1"/>
    <col min="11502" max="11502" width="11.5703125" customWidth="1"/>
    <col min="11503" max="11503" width="12.140625" customWidth="1"/>
    <col min="11504" max="11505" width="13" customWidth="1"/>
    <col min="11506" max="11506" width="11.85546875" customWidth="1"/>
    <col min="11507" max="11507" width="14.5703125" customWidth="1"/>
    <col min="11508" max="11508" width="13.7109375" customWidth="1"/>
    <col min="11509" max="11510" width="11.7109375" bestFit="1" customWidth="1"/>
    <col min="11511" max="11511" width="9.7109375" bestFit="1" customWidth="1"/>
    <col min="11512" max="11512" width="11.7109375" bestFit="1" customWidth="1"/>
    <col min="11755" max="11755" width="21.7109375" customWidth="1"/>
    <col min="11756" max="11756" width="16.85546875" customWidth="1"/>
    <col min="11757" max="11757" width="12" customWidth="1"/>
    <col min="11758" max="11758" width="11.5703125" customWidth="1"/>
    <col min="11759" max="11759" width="12.140625" customWidth="1"/>
    <col min="11760" max="11761" width="13" customWidth="1"/>
    <col min="11762" max="11762" width="11.85546875" customWidth="1"/>
    <col min="11763" max="11763" width="14.5703125" customWidth="1"/>
    <col min="11764" max="11764" width="13.7109375" customWidth="1"/>
    <col min="11765" max="11766" width="11.7109375" bestFit="1" customWidth="1"/>
    <col min="11767" max="11767" width="9.7109375" bestFit="1" customWidth="1"/>
    <col min="11768" max="11768" width="11.7109375" bestFit="1" customWidth="1"/>
    <col min="12011" max="12011" width="21.7109375" customWidth="1"/>
    <col min="12012" max="12012" width="16.85546875" customWidth="1"/>
    <col min="12013" max="12013" width="12" customWidth="1"/>
    <col min="12014" max="12014" width="11.5703125" customWidth="1"/>
    <col min="12015" max="12015" width="12.140625" customWidth="1"/>
    <col min="12016" max="12017" width="13" customWidth="1"/>
    <col min="12018" max="12018" width="11.85546875" customWidth="1"/>
    <col min="12019" max="12019" width="14.5703125" customWidth="1"/>
    <col min="12020" max="12020" width="13.7109375" customWidth="1"/>
    <col min="12021" max="12022" width="11.7109375" bestFit="1" customWidth="1"/>
    <col min="12023" max="12023" width="9.7109375" bestFit="1" customWidth="1"/>
    <col min="12024" max="12024" width="11.7109375" bestFit="1" customWidth="1"/>
    <col min="12267" max="12267" width="21.7109375" customWidth="1"/>
    <col min="12268" max="12268" width="16.85546875" customWidth="1"/>
    <col min="12269" max="12269" width="12" customWidth="1"/>
    <col min="12270" max="12270" width="11.5703125" customWidth="1"/>
    <col min="12271" max="12271" width="12.140625" customWidth="1"/>
    <col min="12272" max="12273" width="13" customWidth="1"/>
    <col min="12274" max="12274" width="11.85546875" customWidth="1"/>
    <col min="12275" max="12275" width="14.5703125" customWidth="1"/>
    <col min="12276" max="12276" width="13.7109375" customWidth="1"/>
    <col min="12277" max="12278" width="11.7109375" bestFit="1" customWidth="1"/>
    <col min="12279" max="12279" width="9.7109375" bestFit="1" customWidth="1"/>
    <col min="12280" max="12280" width="11.7109375" bestFit="1" customWidth="1"/>
    <col min="12523" max="12523" width="21.7109375" customWidth="1"/>
    <col min="12524" max="12524" width="16.85546875" customWidth="1"/>
    <col min="12525" max="12525" width="12" customWidth="1"/>
    <col min="12526" max="12526" width="11.5703125" customWidth="1"/>
    <col min="12527" max="12527" width="12.140625" customWidth="1"/>
    <col min="12528" max="12529" width="13" customWidth="1"/>
    <col min="12530" max="12530" width="11.85546875" customWidth="1"/>
    <col min="12531" max="12531" width="14.5703125" customWidth="1"/>
    <col min="12532" max="12532" width="13.7109375" customWidth="1"/>
    <col min="12533" max="12534" width="11.7109375" bestFit="1" customWidth="1"/>
    <col min="12535" max="12535" width="9.7109375" bestFit="1" customWidth="1"/>
    <col min="12536" max="12536" width="11.7109375" bestFit="1" customWidth="1"/>
    <col min="12779" max="12779" width="21.7109375" customWidth="1"/>
    <col min="12780" max="12780" width="16.85546875" customWidth="1"/>
    <col min="12781" max="12781" width="12" customWidth="1"/>
    <col min="12782" max="12782" width="11.5703125" customWidth="1"/>
    <col min="12783" max="12783" width="12.140625" customWidth="1"/>
    <col min="12784" max="12785" width="13" customWidth="1"/>
    <col min="12786" max="12786" width="11.85546875" customWidth="1"/>
    <col min="12787" max="12787" width="14.5703125" customWidth="1"/>
    <col min="12788" max="12788" width="13.7109375" customWidth="1"/>
    <col min="12789" max="12790" width="11.7109375" bestFit="1" customWidth="1"/>
    <col min="12791" max="12791" width="9.7109375" bestFit="1" customWidth="1"/>
    <col min="12792" max="12792" width="11.7109375" bestFit="1" customWidth="1"/>
    <col min="13035" max="13035" width="21.7109375" customWidth="1"/>
    <col min="13036" max="13036" width="16.85546875" customWidth="1"/>
    <col min="13037" max="13037" width="12" customWidth="1"/>
    <col min="13038" max="13038" width="11.5703125" customWidth="1"/>
    <col min="13039" max="13039" width="12.140625" customWidth="1"/>
    <col min="13040" max="13041" width="13" customWidth="1"/>
    <col min="13042" max="13042" width="11.85546875" customWidth="1"/>
    <col min="13043" max="13043" width="14.5703125" customWidth="1"/>
    <col min="13044" max="13044" width="13.7109375" customWidth="1"/>
    <col min="13045" max="13046" width="11.7109375" bestFit="1" customWidth="1"/>
    <col min="13047" max="13047" width="9.7109375" bestFit="1" customWidth="1"/>
    <col min="13048" max="13048" width="11.7109375" bestFit="1" customWidth="1"/>
    <col min="13291" max="13291" width="21.7109375" customWidth="1"/>
    <col min="13292" max="13292" width="16.85546875" customWidth="1"/>
    <col min="13293" max="13293" width="12" customWidth="1"/>
    <col min="13294" max="13294" width="11.5703125" customWidth="1"/>
    <col min="13295" max="13295" width="12.140625" customWidth="1"/>
    <col min="13296" max="13297" width="13" customWidth="1"/>
    <col min="13298" max="13298" width="11.85546875" customWidth="1"/>
    <col min="13299" max="13299" width="14.5703125" customWidth="1"/>
    <col min="13300" max="13300" width="13.7109375" customWidth="1"/>
    <col min="13301" max="13302" width="11.7109375" bestFit="1" customWidth="1"/>
    <col min="13303" max="13303" width="9.7109375" bestFit="1" customWidth="1"/>
    <col min="13304" max="13304" width="11.7109375" bestFit="1" customWidth="1"/>
    <col min="13547" max="13547" width="21.7109375" customWidth="1"/>
    <col min="13548" max="13548" width="16.85546875" customWidth="1"/>
    <col min="13549" max="13549" width="12" customWidth="1"/>
    <col min="13550" max="13550" width="11.5703125" customWidth="1"/>
    <col min="13551" max="13551" width="12.140625" customWidth="1"/>
    <col min="13552" max="13553" width="13" customWidth="1"/>
    <col min="13554" max="13554" width="11.85546875" customWidth="1"/>
    <col min="13555" max="13555" width="14.5703125" customWidth="1"/>
    <col min="13556" max="13556" width="13.7109375" customWidth="1"/>
    <col min="13557" max="13558" width="11.7109375" bestFit="1" customWidth="1"/>
    <col min="13559" max="13559" width="9.7109375" bestFit="1" customWidth="1"/>
    <col min="13560" max="13560" width="11.7109375" bestFit="1" customWidth="1"/>
    <col min="13803" max="13803" width="21.7109375" customWidth="1"/>
    <col min="13804" max="13804" width="16.85546875" customWidth="1"/>
    <col min="13805" max="13805" width="12" customWidth="1"/>
    <col min="13806" max="13806" width="11.5703125" customWidth="1"/>
    <col min="13807" max="13807" width="12.140625" customWidth="1"/>
    <col min="13808" max="13809" width="13" customWidth="1"/>
    <col min="13810" max="13810" width="11.85546875" customWidth="1"/>
    <col min="13811" max="13811" width="14.5703125" customWidth="1"/>
    <col min="13812" max="13812" width="13.7109375" customWidth="1"/>
    <col min="13813" max="13814" width="11.7109375" bestFit="1" customWidth="1"/>
    <col min="13815" max="13815" width="9.7109375" bestFit="1" customWidth="1"/>
    <col min="13816" max="13816" width="11.7109375" bestFit="1" customWidth="1"/>
    <col min="14059" max="14059" width="21.7109375" customWidth="1"/>
    <col min="14060" max="14060" width="16.85546875" customWidth="1"/>
    <col min="14061" max="14061" width="12" customWidth="1"/>
    <col min="14062" max="14062" width="11.5703125" customWidth="1"/>
    <col min="14063" max="14063" width="12.140625" customWidth="1"/>
    <col min="14064" max="14065" width="13" customWidth="1"/>
    <col min="14066" max="14066" width="11.85546875" customWidth="1"/>
    <col min="14067" max="14067" width="14.5703125" customWidth="1"/>
    <col min="14068" max="14068" width="13.7109375" customWidth="1"/>
    <col min="14069" max="14070" width="11.7109375" bestFit="1" customWidth="1"/>
    <col min="14071" max="14071" width="9.7109375" bestFit="1" customWidth="1"/>
    <col min="14072" max="14072" width="11.7109375" bestFit="1" customWidth="1"/>
    <col min="14315" max="14315" width="21.7109375" customWidth="1"/>
    <col min="14316" max="14316" width="16.85546875" customWidth="1"/>
    <col min="14317" max="14317" width="12" customWidth="1"/>
    <col min="14318" max="14318" width="11.5703125" customWidth="1"/>
    <col min="14319" max="14319" width="12.140625" customWidth="1"/>
    <col min="14320" max="14321" width="13" customWidth="1"/>
    <col min="14322" max="14322" width="11.85546875" customWidth="1"/>
    <col min="14323" max="14323" width="14.5703125" customWidth="1"/>
    <col min="14324" max="14324" width="13.7109375" customWidth="1"/>
    <col min="14325" max="14326" width="11.7109375" bestFit="1" customWidth="1"/>
    <col min="14327" max="14327" width="9.7109375" bestFit="1" customWidth="1"/>
    <col min="14328" max="14328" width="11.7109375" bestFit="1" customWidth="1"/>
    <col min="14571" max="14571" width="21.7109375" customWidth="1"/>
    <col min="14572" max="14572" width="16.85546875" customWidth="1"/>
    <col min="14573" max="14573" width="12" customWidth="1"/>
    <col min="14574" max="14574" width="11.5703125" customWidth="1"/>
    <col min="14575" max="14575" width="12.140625" customWidth="1"/>
    <col min="14576" max="14577" width="13" customWidth="1"/>
    <col min="14578" max="14578" width="11.85546875" customWidth="1"/>
    <col min="14579" max="14579" width="14.5703125" customWidth="1"/>
    <col min="14580" max="14580" width="13.7109375" customWidth="1"/>
    <col min="14581" max="14582" width="11.7109375" bestFit="1" customWidth="1"/>
    <col min="14583" max="14583" width="9.7109375" bestFit="1" customWidth="1"/>
    <col min="14584" max="14584" width="11.7109375" bestFit="1" customWidth="1"/>
    <col min="14827" max="14827" width="21.7109375" customWidth="1"/>
    <col min="14828" max="14828" width="16.85546875" customWidth="1"/>
    <col min="14829" max="14829" width="12" customWidth="1"/>
    <col min="14830" max="14830" width="11.5703125" customWidth="1"/>
    <col min="14831" max="14831" width="12.140625" customWidth="1"/>
    <col min="14832" max="14833" width="13" customWidth="1"/>
    <col min="14834" max="14834" width="11.85546875" customWidth="1"/>
    <col min="14835" max="14835" width="14.5703125" customWidth="1"/>
    <col min="14836" max="14836" width="13.7109375" customWidth="1"/>
    <col min="14837" max="14838" width="11.7109375" bestFit="1" customWidth="1"/>
    <col min="14839" max="14839" width="9.7109375" bestFit="1" customWidth="1"/>
    <col min="14840" max="14840" width="11.7109375" bestFit="1" customWidth="1"/>
    <col min="15083" max="15083" width="21.7109375" customWidth="1"/>
    <col min="15084" max="15084" width="16.85546875" customWidth="1"/>
    <col min="15085" max="15085" width="12" customWidth="1"/>
    <col min="15086" max="15086" width="11.5703125" customWidth="1"/>
    <col min="15087" max="15087" width="12.140625" customWidth="1"/>
    <col min="15088" max="15089" width="13" customWidth="1"/>
    <col min="15090" max="15090" width="11.85546875" customWidth="1"/>
    <col min="15091" max="15091" width="14.5703125" customWidth="1"/>
    <col min="15092" max="15092" width="13.7109375" customWidth="1"/>
    <col min="15093" max="15094" width="11.7109375" bestFit="1" customWidth="1"/>
    <col min="15095" max="15095" width="9.7109375" bestFit="1" customWidth="1"/>
    <col min="15096" max="15096" width="11.7109375" bestFit="1" customWidth="1"/>
    <col min="15339" max="15339" width="21.7109375" customWidth="1"/>
    <col min="15340" max="15340" width="16.85546875" customWidth="1"/>
    <col min="15341" max="15341" width="12" customWidth="1"/>
    <col min="15342" max="15342" width="11.5703125" customWidth="1"/>
    <col min="15343" max="15343" width="12.140625" customWidth="1"/>
    <col min="15344" max="15345" width="13" customWidth="1"/>
    <col min="15346" max="15346" width="11.85546875" customWidth="1"/>
    <col min="15347" max="15347" width="14.5703125" customWidth="1"/>
    <col min="15348" max="15348" width="13.7109375" customWidth="1"/>
    <col min="15349" max="15350" width="11.7109375" bestFit="1" customWidth="1"/>
    <col min="15351" max="15351" width="9.7109375" bestFit="1" customWidth="1"/>
    <col min="15352" max="15352" width="11.7109375" bestFit="1" customWidth="1"/>
    <col min="15595" max="15595" width="21.7109375" customWidth="1"/>
    <col min="15596" max="15596" width="16.85546875" customWidth="1"/>
    <col min="15597" max="15597" width="12" customWidth="1"/>
    <col min="15598" max="15598" width="11.5703125" customWidth="1"/>
    <col min="15599" max="15599" width="12.140625" customWidth="1"/>
    <col min="15600" max="15601" width="13" customWidth="1"/>
    <col min="15602" max="15602" width="11.85546875" customWidth="1"/>
    <col min="15603" max="15603" width="14.5703125" customWidth="1"/>
    <col min="15604" max="15604" width="13.7109375" customWidth="1"/>
    <col min="15605" max="15606" width="11.7109375" bestFit="1" customWidth="1"/>
    <col min="15607" max="15607" width="9.7109375" bestFit="1" customWidth="1"/>
    <col min="15608" max="15608" width="11.7109375" bestFit="1" customWidth="1"/>
    <col min="15851" max="15851" width="21.7109375" customWidth="1"/>
    <col min="15852" max="15852" width="16.85546875" customWidth="1"/>
    <col min="15853" max="15853" width="12" customWidth="1"/>
    <col min="15854" max="15854" width="11.5703125" customWidth="1"/>
    <col min="15855" max="15855" width="12.140625" customWidth="1"/>
    <col min="15856" max="15857" width="13" customWidth="1"/>
    <col min="15858" max="15858" width="11.85546875" customWidth="1"/>
    <col min="15859" max="15859" width="14.5703125" customWidth="1"/>
    <col min="15860" max="15860" width="13.7109375" customWidth="1"/>
    <col min="15861" max="15862" width="11.7109375" bestFit="1" customWidth="1"/>
    <col min="15863" max="15863" width="9.7109375" bestFit="1" customWidth="1"/>
    <col min="15864" max="15864" width="11.7109375" bestFit="1" customWidth="1"/>
    <col min="16107" max="16107" width="21.7109375" customWidth="1"/>
    <col min="16108" max="16108" width="16.85546875" customWidth="1"/>
    <col min="16109" max="16109" width="12" customWidth="1"/>
    <col min="16110" max="16110" width="11.5703125" customWidth="1"/>
    <col min="16111" max="16111" width="12.140625" customWidth="1"/>
    <col min="16112" max="16113" width="13" customWidth="1"/>
    <col min="16114" max="16114" width="11.85546875" customWidth="1"/>
    <col min="16115" max="16115" width="14.5703125" customWidth="1"/>
    <col min="16116" max="16116" width="13.7109375" customWidth="1"/>
    <col min="16117" max="16118" width="11.7109375" bestFit="1" customWidth="1"/>
    <col min="16119" max="16119" width="9.7109375" bestFit="1" customWidth="1"/>
    <col min="16120" max="16120" width="11.7109375" bestFit="1" customWidth="1"/>
  </cols>
  <sheetData>
    <row r="1" spans="1:10" ht="15.75" x14ac:dyDescent="0.25">
      <c r="A1" s="54" t="s">
        <v>3</v>
      </c>
      <c r="D1" s="4"/>
      <c r="E1" s="4"/>
      <c r="F1" s="4"/>
      <c r="G1" s="7"/>
      <c r="H1" s="8"/>
    </row>
    <row r="2" spans="1:10" ht="15.75" x14ac:dyDescent="0.25">
      <c r="D2" s="126" t="s">
        <v>42</v>
      </c>
      <c r="E2" s="126"/>
      <c r="F2" s="126"/>
      <c r="G2" s="126"/>
      <c r="H2" s="9"/>
    </row>
    <row r="3" spans="1:10" x14ac:dyDescent="0.25">
      <c r="D3" s="143"/>
      <c r="E3" s="143"/>
      <c r="F3" s="143"/>
      <c r="G3" s="10"/>
      <c r="H3" s="10"/>
      <c r="I3" s="143"/>
      <c r="J3" s="143"/>
    </row>
    <row r="4" spans="1:10" x14ac:dyDescent="0.25">
      <c r="B4" s="267" t="s">
        <v>49</v>
      </c>
      <c r="C4" s="267"/>
      <c r="D4" s="267"/>
      <c r="E4" s="267"/>
      <c r="F4" s="267"/>
      <c r="G4" s="267"/>
      <c r="H4" s="267"/>
      <c r="I4" s="4"/>
      <c r="J4" s="4"/>
    </row>
    <row r="5" spans="1:10" x14ac:dyDescent="0.25">
      <c r="B5" s="143"/>
      <c r="C5" s="143" t="s">
        <v>2</v>
      </c>
      <c r="D5" s="143"/>
      <c r="E5" s="143" t="s">
        <v>4</v>
      </c>
      <c r="F5" s="143"/>
      <c r="G5" s="143" t="s">
        <v>26</v>
      </c>
      <c r="H5" s="143"/>
      <c r="I5" s="48" t="s">
        <v>5</v>
      </c>
      <c r="J5" s="48"/>
    </row>
    <row r="6" spans="1:10" s="3" customFormat="1" x14ac:dyDescent="0.25">
      <c r="A6" s="144">
        <v>43831</v>
      </c>
      <c r="B6" s="143"/>
      <c r="C6" s="162">
        <v>510510</v>
      </c>
      <c r="D6" s="163"/>
      <c r="E6" s="163">
        <v>0</v>
      </c>
      <c r="F6" s="163"/>
      <c r="G6" s="163">
        <v>0</v>
      </c>
      <c r="H6" s="164"/>
      <c r="I6" s="47">
        <f t="shared" ref="I6:I12" si="0">C6+E6+G6</f>
        <v>510510</v>
      </c>
      <c r="J6" s="47"/>
    </row>
    <row r="7" spans="1:10" s="3" customFormat="1" x14ac:dyDescent="0.25">
      <c r="A7" s="144">
        <v>43862</v>
      </c>
      <c r="B7" s="143"/>
      <c r="C7" s="162">
        <v>510510</v>
      </c>
      <c r="D7" s="163"/>
      <c r="E7" s="163">
        <v>0</v>
      </c>
      <c r="F7" s="163"/>
      <c r="G7" s="163">
        <v>0</v>
      </c>
      <c r="H7" s="164"/>
      <c r="I7" s="47">
        <f t="shared" si="0"/>
        <v>510510</v>
      </c>
      <c r="J7" s="47"/>
    </row>
    <row r="8" spans="1:10" s="3" customFormat="1" x14ac:dyDescent="0.25">
      <c r="A8" s="144">
        <v>43891</v>
      </c>
      <c r="B8" s="143"/>
      <c r="C8" s="165">
        <v>510510</v>
      </c>
      <c r="D8" s="166"/>
      <c r="E8" s="167">
        <v>0</v>
      </c>
      <c r="F8" s="167"/>
      <c r="G8" s="167">
        <v>0</v>
      </c>
      <c r="H8" s="166"/>
      <c r="I8" s="47">
        <f t="shared" si="0"/>
        <v>510510</v>
      </c>
      <c r="J8" s="47"/>
    </row>
    <row r="9" spans="1:10" s="142" customFormat="1" x14ac:dyDescent="0.25">
      <c r="A9" s="168" t="s">
        <v>48</v>
      </c>
      <c r="B9" s="143"/>
      <c r="C9" s="141">
        <f>C6+C7+C8</f>
        <v>1531530</v>
      </c>
      <c r="D9" s="141"/>
      <c r="E9" s="141">
        <v>0</v>
      </c>
      <c r="F9" s="141"/>
      <c r="G9" s="141">
        <v>0</v>
      </c>
      <c r="H9" s="141"/>
      <c r="I9" s="47">
        <f t="shared" si="0"/>
        <v>1531530</v>
      </c>
      <c r="J9" s="47"/>
    </row>
    <row r="10" spans="1:10" x14ac:dyDescent="0.25">
      <c r="A10" s="144">
        <v>43922</v>
      </c>
      <c r="B10" s="143"/>
      <c r="C10" s="141">
        <v>510510</v>
      </c>
      <c r="D10" s="49"/>
      <c r="E10" s="141">
        <v>0</v>
      </c>
      <c r="F10" s="141"/>
      <c r="G10" s="141">
        <v>0</v>
      </c>
      <c r="H10" s="49"/>
      <c r="I10" s="47">
        <f t="shared" si="0"/>
        <v>510510</v>
      </c>
      <c r="J10" s="47"/>
    </row>
    <row r="11" spans="1:10" x14ac:dyDescent="0.25">
      <c r="A11" s="168"/>
      <c r="B11" s="211"/>
      <c r="C11" s="141">
        <v>99297</v>
      </c>
      <c r="D11" s="49"/>
      <c r="E11" s="141"/>
      <c r="F11" s="141"/>
      <c r="G11" s="141"/>
      <c r="H11" s="49"/>
      <c r="I11" s="47">
        <f t="shared" si="0"/>
        <v>99297</v>
      </c>
      <c r="J11" s="47"/>
    </row>
    <row r="12" spans="1:10" x14ac:dyDescent="0.25">
      <c r="A12" s="168" t="s">
        <v>14</v>
      </c>
      <c r="B12" s="211"/>
      <c r="C12" s="141">
        <v>627198</v>
      </c>
      <c r="D12" s="49"/>
      <c r="E12" s="141">
        <v>0</v>
      </c>
      <c r="F12" s="141"/>
      <c r="G12" s="141">
        <v>0</v>
      </c>
      <c r="H12" s="49"/>
      <c r="I12" s="47">
        <f t="shared" si="0"/>
        <v>627198</v>
      </c>
      <c r="J12" s="47"/>
    </row>
    <row r="13" spans="1:10" x14ac:dyDescent="0.25">
      <c r="A13" s="168" t="s">
        <v>5</v>
      </c>
      <c r="B13" s="212"/>
      <c r="C13" s="141">
        <f>C9+C10+C11+C12</f>
        <v>2768535</v>
      </c>
      <c r="D13" s="49"/>
      <c r="E13" s="141">
        <v>0</v>
      </c>
      <c r="F13" s="141"/>
      <c r="G13" s="141">
        <v>0</v>
      </c>
      <c r="H13" s="49"/>
      <c r="I13" s="47">
        <f>I9+I10+I11+I12</f>
        <v>2768535</v>
      </c>
      <c r="J13" s="47"/>
    </row>
    <row r="14" spans="1:10" x14ac:dyDescent="0.25">
      <c r="A14" s="168" t="s">
        <v>53</v>
      </c>
      <c r="B14" s="212"/>
      <c r="C14" s="141">
        <v>2512158</v>
      </c>
      <c r="D14" s="49"/>
      <c r="E14" s="141">
        <v>0</v>
      </c>
      <c r="F14" s="141"/>
      <c r="G14" s="141">
        <v>0</v>
      </c>
      <c r="H14" s="49"/>
      <c r="I14" s="47">
        <f>C14+E14+G14</f>
        <v>2512158</v>
      </c>
      <c r="J14" s="47"/>
    </row>
    <row r="15" spans="1:10" x14ac:dyDescent="0.25">
      <c r="A15" s="168" t="s">
        <v>5</v>
      </c>
      <c r="B15" s="214"/>
      <c r="C15" s="141">
        <f>C13+C14</f>
        <v>5280693</v>
      </c>
      <c r="D15" s="49"/>
      <c r="E15" s="141">
        <v>0</v>
      </c>
      <c r="F15" s="141"/>
      <c r="G15" s="141">
        <v>0</v>
      </c>
      <c r="H15" s="49"/>
      <c r="I15" s="47">
        <f>C15+E15+G15</f>
        <v>5280693</v>
      </c>
      <c r="J15" s="47"/>
    </row>
    <row r="16" spans="1:10" x14ac:dyDescent="0.25">
      <c r="A16" s="168" t="s">
        <v>56</v>
      </c>
      <c r="B16" s="214"/>
      <c r="C16" s="141">
        <v>353430</v>
      </c>
      <c r="D16" s="49"/>
      <c r="E16" s="141">
        <v>0</v>
      </c>
      <c r="F16" s="141"/>
      <c r="G16" s="141">
        <v>0</v>
      </c>
      <c r="H16" s="49"/>
      <c r="I16" s="47">
        <f>C16+E16+G16</f>
        <v>353430</v>
      </c>
      <c r="J16" s="47"/>
    </row>
    <row r="17" spans="1:11" x14ac:dyDescent="0.25">
      <c r="A17" s="168" t="s">
        <v>5</v>
      </c>
      <c r="B17" s="223"/>
      <c r="C17" s="141">
        <f>C15+C16</f>
        <v>5634123</v>
      </c>
      <c r="D17" s="49"/>
      <c r="E17" s="141">
        <v>0</v>
      </c>
      <c r="F17" s="141"/>
      <c r="G17" s="141">
        <v>0</v>
      </c>
      <c r="H17" s="49"/>
      <c r="I17" s="47">
        <f>I15+I16</f>
        <v>5634123</v>
      </c>
      <c r="J17" s="47"/>
    </row>
    <row r="18" spans="1:11" x14ac:dyDescent="0.25">
      <c r="A18" s="168" t="s">
        <v>59</v>
      </c>
      <c r="B18" s="223"/>
      <c r="C18" s="141">
        <v>-221595</v>
      </c>
      <c r="D18" s="49"/>
      <c r="E18" s="141">
        <v>0</v>
      </c>
      <c r="F18" s="141"/>
      <c r="G18" s="141">
        <v>0</v>
      </c>
      <c r="H18" s="49"/>
      <c r="I18" s="47">
        <f>C18+E18+G18</f>
        <v>-221595</v>
      </c>
      <c r="J18" s="47"/>
    </row>
    <row r="19" spans="1:11" x14ac:dyDescent="0.25">
      <c r="A19" s="168" t="s">
        <v>5</v>
      </c>
      <c r="B19" s="223"/>
      <c r="C19" s="141">
        <f>C17+C18</f>
        <v>5412528</v>
      </c>
      <c r="D19" s="49"/>
      <c r="E19" s="141">
        <v>0</v>
      </c>
      <c r="F19" s="141"/>
      <c r="G19" s="141">
        <v>0</v>
      </c>
      <c r="H19" s="49"/>
      <c r="I19" s="47">
        <f>I17+I18</f>
        <v>5412528</v>
      </c>
      <c r="J19" s="47"/>
    </row>
    <row r="20" spans="1:11" x14ac:dyDescent="0.25">
      <c r="A20" s="168" t="s">
        <v>60</v>
      </c>
      <c r="B20" s="236"/>
      <c r="C20" s="141">
        <v>534072</v>
      </c>
      <c r="D20" s="49"/>
      <c r="E20" s="141">
        <v>0</v>
      </c>
      <c r="F20" s="141"/>
      <c r="G20" s="141">
        <v>0</v>
      </c>
      <c r="H20" s="49"/>
      <c r="I20" s="47">
        <f>C20+E20+G20</f>
        <v>534072</v>
      </c>
      <c r="J20" s="47"/>
    </row>
    <row r="21" spans="1:11" x14ac:dyDescent="0.25">
      <c r="A21" s="168" t="s">
        <v>5</v>
      </c>
      <c r="B21" s="236"/>
      <c r="C21" s="141">
        <f>C19+C20</f>
        <v>5946600</v>
      </c>
      <c r="D21" s="49"/>
      <c r="E21" s="141">
        <v>0</v>
      </c>
      <c r="F21" s="141"/>
      <c r="G21" s="141">
        <v>0</v>
      </c>
      <c r="H21" s="49"/>
      <c r="I21" s="47">
        <f>I19+I20</f>
        <v>5946600</v>
      </c>
      <c r="J21" s="47"/>
    </row>
    <row r="22" spans="1:11" x14ac:dyDescent="0.25">
      <c r="A22" s="168" t="s">
        <v>65</v>
      </c>
      <c r="B22" s="237"/>
      <c r="C22" s="141">
        <v>267036</v>
      </c>
      <c r="D22" s="49"/>
      <c r="E22" s="141"/>
      <c r="F22" s="141"/>
      <c r="G22" s="141"/>
      <c r="H22" s="49"/>
      <c r="I22" s="47">
        <f>C22+E22+G22</f>
        <v>267036</v>
      </c>
      <c r="J22" s="47"/>
    </row>
    <row r="23" spans="1:11" x14ac:dyDescent="0.25">
      <c r="A23" s="168" t="s">
        <v>5</v>
      </c>
      <c r="B23" s="237"/>
      <c r="C23" s="141">
        <f>C21+C22</f>
        <v>6213636</v>
      </c>
      <c r="D23" s="141"/>
      <c r="E23" s="141">
        <f>E21+E22</f>
        <v>0</v>
      </c>
      <c r="F23" s="141"/>
      <c r="G23" s="141">
        <f>G21+G22</f>
        <v>0</v>
      </c>
      <c r="H23" s="141"/>
      <c r="I23" s="141">
        <f>I21+I22</f>
        <v>6213636</v>
      </c>
      <c r="J23" s="47"/>
    </row>
    <row r="24" spans="1:11" x14ac:dyDescent="0.25">
      <c r="A24" s="168" t="s">
        <v>67</v>
      </c>
      <c r="B24" s="240"/>
      <c r="C24" s="141">
        <v>-59466</v>
      </c>
      <c r="D24" s="141"/>
      <c r="E24" s="141">
        <v>0</v>
      </c>
      <c r="F24" s="141"/>
      <c r="G24" s="141">
        <v>0</v>
      </c>
      <c r="H24" s="141"/>
      <c r="I24" s="141">
        <v>-59466</v>
      </c>
      <c r="J24" s="47"/>
    </row>
    <row r="25" spans="1:11" s="22" customFormat="1" x14ac:dyDescent="0.25">
      <c r="A25" s="247" t="s">
        <v>5</v>
      </c>
      <c r="B25" s="73"/>
      <c r="C25" s="248">
        <f>C23+C24</f>
        <v>6154170</v>
      </c>
      <c r="D25" s="248"/>
      <c r="E25" s="248">
        <v>0</v>
      </c>
      <c r="F25" s="248"/>
      <c r="G25" s="248">
        <v>0</v>
      </c>
      <c r="H25" s="248"/>
      <c r="I25" s="248">
        <f>I23+I24</f>
        <v>6154170</v>
      </c>
      <c r="J25" s="248"/>
    </row>
    <row r="26" spans="1:11" ht="15.75" thickBot="1" x14ac:dyDescent="0.3">
      <c r="A26" s="168"/>
      <c r="B26" s="240"/>
      <c r="C26" s="141"/>
      <c r="D26" s="141"/>
      <c r="E26" s="141"/>
      <c r="F26" s="141"/>
      <c r="G26" s="141"/>
      <c r="H26" s="141"/>
      <c r="I26" s="141"/>
      <c r="J26" s="47"/>
    </row>
    <row r="27" spans="1:11" ht="15.75" thickBot="1" x14ac:dyDescent="0.3">
      <c r="A27" s="11"/>
      <c r="B27" s="271" t="s">
        <v>2</v>
      </c>
      <c r="C27" s="272"/>
      <c r="D27" s="271" t="s">
        <v>0</v>
      </c>
      <c r="E27" s="272"/>
      <c r="F27" s="271" t="s">
        <v>27</v>
      </c>
      <c r="G27" s="272"/>
      <c r="H27" s="271" t="s">
        <v>5</v>
      </c>
      <c r="I27" s="273"/>
      <c r="J27" s="263" t="s">
        <v>47</v>
      </c>
    </row>
    <row r="28" spans="1:11" x14ac:dyDescent="0.25">
      <c r="A28" s="12" t="s">
        <v>68</v>
      </c>
      <c r="B28" s="13" t="s">
        <v>6</v>
      </c>
      <c r="C28" s="13" t="s">
        <v>7</v>
      </c>
      <c r="D28" s="13" t="s">
        <v>6</v>
      </c>
      <c r="E28" s="13" t="s">
        <v>7</v>
      </c>
      <c r="F28" s="13" t="s">
        <v>6</v>
      </c>
      <c r="G28" s="13" t="s">
        <v>7</v>
      </c>
      <c r="H28" s="13" t="s">
        <v>6</v>
      </c>
      <c r="I28" s="59" t="s">
        <v>7</v>
      </c>
      <c r="J28" s="262"/>
    </row>
    <row r="29" spans="1:11" x14ac:dyDescent="0.25">
      <c r="A29" s="14" t="s">
        <v>8</v>
      </c>
      <c r="B29" s="5"/>
      <c r="C29" s="5">
        <v>462825</v>
      </c>
      <c r="D29" s="5">
        <v>0</v>
      </c>
      <c r="E29" s="5">
        <v>0</v>
      </c>
      <c r="F29" s="5">
        <v>0</v>
      </c>
      <c r="G29" s="5">
        <v>0</v>
      </c>
      <c r="H29" s="19">
        <f>B29+D29+F29</f>
        <v>0</v>
      </c>
      <c r="I29" s="60">
        <f>C29+E29+G29</f>
        <v>462825</v>
      </c>
      <c r="J29" s="151">
        <v>440385</v>
      </c>
      <c r="K29" s="2"/>
    </row>
    <row r="30" spans="1:11" x14ac:dyDescent="0.25">
      <c r="A30" s="14" t="s">
        <v>9</v>
      </c>
      <c r="B30" s="79"/>
      <c r="C30" s="5">
        <v>420750</v>
      </c>
      <c r="D30" s="5">
        <v>0</v>
      </c>
      <c r="E30" s="5">
        <v>0</v>
      </c>
      <c r="F30" s="5">
        <v>0</v>
      </c>
      <c r="G30" s="5">
        <v>0</v>
      </c>
      <c r="H30" s="19">
        <v>0</v>
      </c>
      <c r="I30" s="60">
        <f>C30+E30+G30</f>
        <v>420750</v>
      </c>
      <c r="J30" s="151">
        <v>462825</v>
      </c>
      <c r="K30" s="2"/>
    </row>
    <row r="31" spans="1:11" x14ac:dyDescent="0.25">
      <c r="A31" s="14" t="s">
        <v>10</v>
      </c>
      <c r="B31" s="5"/>
      <c r="C31" s="5">
        <v>442629</v>
      </c>
      <c r="D31" s="5">
        <v>0</v>
      </c>
      <c r="E31" s="5">
        <v>0</v>
      </c>
      <c r="F31" s="5">
        <v>0</v>
      </c>
      <c r="G31" s="5">
        <v>0</v>
      </c>
      <c r="H31" s="19">
        <v>0</v>
      </c>
      <c r="I31" s="60">
        <f>C31+E31+G31</f>
        <v>442629</v>
      </c>
      <c r="J31" s="151">
        <v>420750</v>
      </c>
      <c r="K31" s="2"/>
    </row>
    <row r="32" spans="1:11" x14ac:dyDescent="0.25">
      <c r="A32" s="16" t="s">
        <v>12</v>
      </c>
      <c r="B32" s="17">
        <f>SUM(B29:B31)</f>
        <v>0</v>
      </c>
      <c r="C32" s="17">
        <f>C29+C30+C31</f>
        <v>1326204</v>
      </c>
      <c r="D32" s="17">
        <f>D29+D30+D31</f>
        <v>0</v>
      </c>
      <c r="E32" s="17">
        <f>E29+E30+E31</f>
        <v>0</v>
      </c>
      <c r="F32" s="17">
        <f>F29+F30+F31</f>
        <v>0</v>
      </c>
      <c r="G32" s="17">
        <v>0</v>
      </c>
      <c r="H32" s="17">
        <f>H29+H30+H31</f>
        <v>0</v>
      </c>
      <c r="I32" s="60">
        <f>I29+I30+I31</f>
        <v>1326204</v>
      </c>
      <c r="J32" s="153">
        <f>SUM(J29:J31)</f>
        <v>1323960</v>
      </c>
      <c r="K32" s="2"/>
    </row>
    <row r="33" spans="1:14" x14ac:dyDescent="0.25">
      <c r="A33" s="115" t="s">
        <v>28</v>
      </c>
      <c r="B33" s="78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78">
        <f>B33+D33+F33</f>
        <v>0</v>
      </c>
      <c r="I33" s="118">
        <f>C33+E33+G33</f>
        <v>0</v>
      </c>
      <c r="J33" s="169">
        <v>0</v>
      </c>
    </row>
    <row r="34" spans="1:14" x14ac:dyDescent="0.25">
      <c r="A34" s="115" t="s">
        <v>5</v>
      </c>
      <c r="B34" s="78">
        <f>B32+B33</f>
        <v>0</v>
      </c>
      <c r="C34" s="117">
        <f>C32+C33</f>
        <v>1326204</v>
      </c>
      <c r="D34" s="117">
        <v>0</v>
      </c>
      <c r="E34" s="117">
        <f>E32+E33</f>
        <v>0</v>
      </c>
      <c r="F34" s="117">
        <v>0</v>
      </c>
      <c r="G34" s="117">
        <f>G32+G33</f>
        <v>0</v>
      </c>
      <c r="H34" s="78"/>
      <c r="I34" s="118">
        <f>I32+I33</f>
        <v>1326204</v>
      </c>
      <c r="J34" s="264">
        <f>J32</f>
        <v>1323960</v>
      </c>
    </row>
    <row r="35" spans="1:14" x14ac:dyDescent="0.25">
      <c r="A35" s="14" t="s">
        <v>13</v>
      </c>
      <c r="B35" s="5"/>
      <c r="C35" s="5">
        <v>549780</v>
      </c>
      <c r="D35" s="5">
        <v>0</v>
      </c>
      <c r="E35" s="5">
        <v>0</v>
      </c>
      <c r="F35" s="5">
        <v>0</v>
      </c>
      <c r="G35" s="5">
        <v>0</v>
      </c>
      <c r="H35" s="19"/>
      <c r="I35" s="60">
        <f>C35+E35+G35</f>
        <v>549780</v>
      </c>
      <c r="J35" s="151">
        <v>442629</v>
      </c>
    </row>
    <row r="36" spans="1:14" x14ac:dyDescent="0.25">
      <c r="A36" s="14" t="s">
        <v>14</v>
      </c>
      <c r="B36" s="34"/>
      <c r="C36" s="5">
        <v>559878</v>
      </c>
      <c r="D36" s="5">
        <v>0</v>
      </c>
      <c r="E36" s="5">
        <v>0</v>
      </c>
      <c r="F36" s="5">
        <v>0</v>
      </c>
      <c r="G36" s="5">
        <v>0</v>
      </c>
      <c r="H36" s="19"/>
      <c r="I36" s="60">
        <f>C36+E36+G36</f>
        <v>559878</v>
      </c>
      <c r="J36" s="151">
        <v>549780</v>
      </c>
    </row>
    <row r="37" spans="1:14" x14ac:dyDescent="0.25">
      <c r="A37" s="14" t="s">
        <v>15</v>
      </c>
      <c r="B37" s="19"/>
      <c r="C37" s="5">
        <v>559317</v>
      </c>
      <c r="D37" s="5">
        <v>0</v>
      </c>
      <c r="E37" s="5">
        <v>0</v>
      </c>
      <c r="F37" s="5">
        <v>0</v>
      </c>
      <c r="G37" s="5">
        <v>0</v>
      </c>
      <c r="H37" s="19"/>
      <c r="I37" s="60">
        <f>C37+E37+G37</f>
        <v>559317</v>
      </c>
      <c r="J37" s="151">
        <v>559878</v>
      </c>
    </row>
    <row r="38" spans="1:14" s="22" customFormat="1" x14ac:dyDescent="0.25">
      <c r="A38" s="70" t="s">
        <v>16</v>
      </c>
      <c r="B38" s="71">
        <f t="shared" ref="B38:J38" si="1">SUM(B35:B37)</f>
        <v>0</v>
      </c>
      <c r="C38" s="71">
        <f t="shared" si="1"/>
        <v>1668975</v>
      </c>
      <c r="D38" s="71">
        <f t="shared" si="1"/>
        <v>0</v>
      </c>
      <c r="E38" s="71">
        <f t="shared" si="1"/>
        <v>0</v>
      </c>
      <c r="F38" s="71">
        <f t="shared" si="1"/>
        <v>0</v>
      </c>
      <c r="G38" s="71">
        <f t="shared" si="1"/>
        <v>0</v>
      </c>
      <c r="H38" s="71">
        <f t="shared" si="1"/>
        <v>0</v>
      </c>
      <c r="I38" s="118">
        <f t="shared" si="1"/>
        <v>1668975</v>
      </c>
      <c r="J38" s="170">
        <f t="shared" si="1"/>
        <v>1552287</v>
      </c>
    </row>
    <row r="39" spans="1:14" s="22" customFormat="1" x14ac:dyDescent="0.25">
      <c r="A39" s="115" t="s">
        <v>35</v>
      </c>
      <c r="B39" s="71"/>
      <c r="C39" s="71"/>
      <c r="D39" s="71"/>
      <c r="E39" s="71"/>
      <c r="F39" s="71"/>
      <c r="G39" s="71"/>
      <c r="H39" s="71"/>
      <c r="I39" s="118"/>
      <c r="J39" s="170"/>
      <c r="K39" s="21"/>
    </row>
    <row r="40" spans="1:14" s="22" customFormat="1" x14ac:dyDescent="0.25">
      <c r="A40" s="115" t="s">
        <v>5</v>
      </c>
      <c r="B40" s="71"/>
      <c r="C40" s="71">
        <f t="shared" ref="C40:I40" si="2">C34+C38+C39</f>
        <v>2995179</v>
      </c>
      <c r="D40" s="71">
        <f t="shared" si="2"/>
        <v>0</v>
      </c>
      <c r="E40" s="71">
        <f t="shared" si="2"/>
        <v>0</v>
      </c>
      <c r="F40" s="71">
        <f t="shared" si="2"/>
        <v>0</v>
      </c>
      <c r="G40" s="71">
        <f t="shared" si="2"/>
        <v>0</v>
      </c>
      <c r="H40" s="71">
        <f t="shared" si="2"/>
        <v>0</v>
      </c>
      <c r="I40" s="120">
        <f t="shared" si="2"/>
        <v>2995179</v>
      </c>
      <c r="J40" s="170">
        <f>J32+J38</f>
        <v>2876247</v>
      </c>
      <c r="K40" s="21"/>
    </row>
    <row r="41" spans="1:14" x14ac:dyDescent="0.25">
      <c r="A41" s="14" t="s">
        <v>17</v>
      </c>
      <c r="B41" s="5">
        <v>2244</v>
      </c>
      <c r="C41" s="20">
        <v>504339</v>
      </c>
      <c r="D41" s="5"/>
      <c r="E41" s="20"/>
      <c r="F41" s="5"/>
      <c r="G41" s="5"/>
      <c r="H41" s="19">
        <v>2244</v>
      </c>
      <c r="I41" s="67">
        <f>C41+E41+G41</f>
        <v>504339</v>
      </c>
      <c r="J41" s="151">
        <v>559317</v>
      </c>
      <c r="K41" s="2"/>
    </row>
    <row r="42" spans="1:14" x14ac:dyDescent="0.25">
      <c r="A42" s="14" t="s">
        <v>18</v>
      </c>
      <c r="B42" s="79">
        <v>6732</v>
      </c>
      <c r="C42" s="5">
        <v>467874</v>
      </c>
      <c r="D42" s="5"/>
      <c r="E42" s="5"/>
      <c r="F42" s="5"/>
      <c r="G42" s="5"/>
      <c r="H42" s="19">
        <v>6732</v>
      </c>
      <c r="I42" s="67">
        <f>C42+E42+G42</f>
        <v>467874</v>
      </c>
      <c r="J42" s="151">
        <v>504339</v>
      </c>
      <c r="K42" s="2"/>
    </row>
    <row r="43" spans="1:14" x14ac:dyDescent="0.25">
      <c r="A43" s="14" t="s">
        <v>19</v>
      </c>
      <c r="B43" s="5">
        <v>0</v>
      </c>
      <c r="C43" s="5">
        <v>472362</v>
      </c>
      <c r="D43" s="5">
        <v>0</v>
      </c>
      <c r="E43" s="5"/>
      <c r="F43" s="5"/>
      <c r="G43" s="5"/>
      <c r="H43" s="19">
        <v>0</v>
      </c>
      <c r="I43" s="67">
        <f t="shared" ref="I43:I50" si="3">C43+E43+G43</f>
        <v>472362</v>
      </c>
      <c r="J43" s="151">
        <v>467874</v>
      </c>
      <c r="K43" s="22"/>
    </row>
    <row r="44" spans="1:14" s="221" customFormat="1" x14ac:dyDescent="0.25">
      <c r="A44" s="216" t="s">
        <v>30</v>
      </c>
      <c r="B44" s="217"/>
      <c r="C44" s="217">
        <v>8976</v>
      </c>
      <c r="D44" s="217"/>
      <c r="E44" s="217"/>
      <c r="F44" s="217"/>
      <c r="G44" s="217"/>
      <c r="H44" s="218"/>
      <c r="I44" s="219">
        <f>C44+E44+G44</f>
        <v>8976</v>
      </c>
      <c r="J44" s="220"/>
    </row>
    <row r="45" spans="1:14" x14ac:dyDescent="0.25">
      <c r="A45" s="70" t="s">
        <v>20</v>
      </c>
      <c r="B45" s="71">
        <f>SUM(B41:B44)</f>
        <v>8976</v>
      </c>
      <c r="C45" s="71">
        <f>SUM(C41:C44)</f>
        <v>1453551</v>
      </c>
      <c r="D45" s="71">
        <f>SUM(D41:D43)+D44</f>
        <v>0</v>
      </c>
      <c r="E45" s="71">
        <f>SUM(E41:E44)</f>
        <v>0</v>
      </c>
      <c r="F45" s="71">
        <f>SUM(F41:F43)+F44</f>
        <v>0</v>
      </c>
      <c r="G45" s="71">
        <f>SUM(G41:G44)</f>
        <v>0</v>
      </c>
      <c r="H45" s="71"/>
      <c r="I45" s="120">
        <f>SUM(I41:I44)</f>
        <v>1453551</v>
      </c>
      <c r="J45" s="158">
        <f>SUM(J41:J44)</f>
        <v>1531530</v>
      </c>
      <c r="K45" s="2"/>
    </row>
    <row r="46" spans="1:14" s="132" customFormat="1" x14ac:dyDescent="0.25">
      <c r="A46" s="70" t="s">
        <v>37</v>
      </c>
      <c r="B46" s="71">
        <f>B38+B45</f>
        <v>8976</v>
      </c>
      <c r="C46" s="71">
        <f>C40+C45</f>
        <v>4448730</v>
      </c>
      <c r="D46" s="71">
        <f>D40+D44+D45</f>
        <v>0</v>
      </c>
      <c r="E46" s="71">
        <f>E40+E44+E45</f>
        <v>0</v>
      </c>
      <c r="F46" s="71">
        <f>F40+F44+F45</f>
        <v>0</v>
      </c>
      <c r="G46" s="71">
        <f>G40+G44+G45</f>
        <v>0</v>
      </c>
      <c r="H46" s="71">
        <f>H40+H44+H45</f>
        <v>0</v>
      </c>
      <c r="I46" s="120">
        <f>C46+E46+G46</f>
        <v>4448730</v>
      </c>
      <c r="J46" s="158">
        <f>J32+J38+J45</f>
        <v>4407777</v>
      </c>
      <c r="K46" s="215"/>
      <c r="L46" s="215"/>
      <c r="N46" s="215"/>
    </row>
    <row r="47" spans="1:14" x14ac:dyDescent="0.25">
      <c r="A47" s="14" t="s">
        <v>21</v>
      </c>
      <c r="B47" s="5"/>
      <c r="C47" s="5">
        <v>460020</v>
      </c>
      <c r="D47" s="5"/>
      <c r="E47" s="5"/>
      <c r="F47" s="5"/>
      <c r="G47" s="5"/>
      <c r="H47" s="15"/>
      <c r="I47" s="67">
        <f t="shared" si="3"/>
        <v>460020</v>
      </c>
      <c r="J47" s="151">
        <v>472362</v>
      </c>
      <c r="K47" s="2"/>
    </row>
    <row r="48" spans="1:14" x14ac:dyDescent="0.25">
      <c r="A48" s="14" t="s">
        <v>22</v>
      </c>
      <c r="B48" s="5"/>
      <c r="C48" s="79">
        <v>424677</v>
      </c>
      <c r="D48" s="5"/>
      <c r="E48" s="5"/>
      <c r="F48" s="5"/>
      <c r="G48" s="5"/>
      <c r="H48" s="15"/>
      <c r="I48" s="67">
        <f t="shared" si="3"/>
        <v>424677</v>
      </c>
      <c r="J48" s="151">
        <f>I44+I47</f>
        <v>468996</v>
      </c>
    </row>
    <row r="49" spans="1:11" x14ac:dyDescent="0.25">
      <c r="A49" s="14" t="s">
        <v>23</v>
      </c>
      <c r="B49" s="5"/>
      <c r="C49" s="5">
        <f>205887+235620</f>
        <v>441507</v>
      </c>
      <c r="D49" s="5"/>
      <c r="E49" s="5"/>
      <c r="F49" s="5"/>
      <c r="G49" s="171"/>
      <c r="H49" s="15"/>
      <c r="I49" s="67">
        <f t="shared" si="3"/>
        <v>441507</v>
      </c>
      <c r="J49" s="151">
        <v>424677</v>
      </c>
      <c r="K49" s="2"/>
    </row>
    <row r="50" spans="1:11" x14ac:dyDescent="0.25">
      <c r="A50" s="14" t="s">
        <v>39</v>
      </c>
      <c r="B50" s="5"/>
      <c r="C50" s="5"/>
      <c r="D50" s="5"/>
      <c r="E50" s="5"/>
      <c r="F50" s="5"/>
      <c r="G50" s="5"/>
      <c r="H50" s="15"/>
      <c r="I50" s="67">
        <f t="shared" si="3"/>
        <v>0</v>
      </c>
      <c r="J50" s="151"/>
    </row>
    <row r="51" spans="1:11" x14ac:dyDescent="0.25">
      <c r="A51" s="16" t="s">
        <v>25</v>
      </c>
      <c r="B51" s="17">
        <f t="shared" ref="B51:I51" si="4">SUM(B47:B50)</f>
        <v>0</v>
      </c>
      <c r="C51" s="17">
        <f t="shared" si="4"/>
        <v>1326204</v>
      </c>
      <c r="D51" s="17">
        <f t="shared" si="4"/>
        <v>0</v>
      </c>
      <c r="E51" s="17">
        <f t="shared" si="4"/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61">
        <f t="shared" si="4"/>
        <v>1326204</v>
      </c>
      <c r="J51" s="161">
        <f>SUM(J47:J49)</f>
        <v>1366035</v>
      </c>
    </row>
    <row r="52" spans="1:11" x14ac:dyDescent="0.25">
      <c r="A52" s="121" t="s">
        <v>45</v>
      </c>
      <c r="B52" s="122">
        <f>B32+B38+B45+B51</f>
        <v>8976</v>
      </c>
      <c r="C52" s="122">
        <f>C46+C51</f>
        <v>5774934</v>
      </c>
      <c r="D52" s="122">
        <f>D40+D45</f>
        <v>0</v>
      </c>
      <c r="E52" s="122">
        <f>E46+E51</f>
        <v>0</v>
      </c>
      <c r="F52" s="122">
        <f>F40+F45</f>
        <v>0</v>
      </c>
      <c r="G52" s="122">
        <f>G40+G45+G51</f>
        <v>0</v>
      </c>
      <c r="H52" s="122">
        <f>H32+H38+H45+H51</f>
        <v>0</v>
      </c>
      <c r="I52" s="123">
        <f>C52+E52+G52</f>
        <v>5774934</v>
      </c>
      <c r="J52" s="261"/>
    </row>
    <row r="53" spans="1:11" x14ac:dyDescent="0.25">
      <c r="A53" s="109" t="s">
        <v>46</v>
      </c>
      <c r="B53" s="110"/>
      <c r="C53" s="119">
        <v>6154170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24">
        <f>C53+E53+G53</f>
        <v>6154170</v>
      </c>
      <c r="J53" s="169"/>
    </row>
    <row r="54" spans="1:11" s="41" customFormat="1" ht="15.75" thickBot="1" x14ac:dyDescent="0.3">
      <c r="A54" s="256" t="s">
        <v>70</v>
      </c>
      <c r="B54" s="257"/>
      <c r="C54" s="258">
        <f>C53-C52</f>
        <v>379236</v>
      </c>
      <c r="D54" s="258"/>
      <c r="E54" s="258">
        <f>E53-E52</f>
        <v>0</v>
      </c>
      <c r="F54" s="258"/>
      <c r="G54" s="258">
        <f>G53-G52</f>
        <v>0</v>
      </c>
      <c r="H54" s="258">
        <v>0</v>
      </c>
      <c r="I54" s="259">
        <f>C54+E54+G54</f>
        <v>379236</v>
      </c>
      <c r="J54" s="260"/>
    </row>
    <row r="55" spans="1:11" x14ac:dyDescent="0.25">
      <c r="C55" s="4"/>
      <c r="D55" s="4"/>
      <c r="E55" s="4"/>
      <c r="F55" s="4"/>
      <c r="G55" s="4"/>
      <c r="H55" s="4"/>
      <c r="I55" s="25"/>
      <c r="J55" s="25"/>
    </row>
    <row r="56" spans="1:11" x14ac:dyDescent="0.25">
      <c r="B56" s="2"/>
      <c r="C56" s="4"/>
      <c r="D56" s="4"/>
      <c r="E56" s="4"/>
      <c r="F56" s="4"/>
      <c r="G56" s="4"/>
      <c r="H56" s="4"/>
      <c r="I56" s="4"/>
      <c r="J56" s="4"/>
    </row>
    <row r="57" spans="1:11" s="26" customFormat="1" ht="12.75" x14ac:dyDescent="0.2">
      <c r="B57" s="27"/>
      <c r="C57" s="28"/>
      <c r="D57" s="28"/>
      <c r="E57" s="28"/>
      <c r="F57" s="28"/>
      <c r="G57" s="28"/>
      <c r="H57" s="28"/>
      <c r="I57" s="29"/>
      <c r="J57" s="29"/>
    </row>
    <row r="58" spans="1:11" x14ac:dyDescent="0.25">
      <c r="B58" s="2"/>
      <c r="C58" s="4"/>
      <c r="D58" s="4"/>
      <c r="E58" s="4"/>
      <c r="F58" s="4"/>
      <c r="H58" s="7"/>
      <c r="I58" s="4"/>
      <c r="J58" s="4"/>
    </row>
    <row r="59" spans="1:11" x14ac:dyDescent="0.25">
      <c r="B59" s="2"/>
      <c r="C59" s="23"/>
      <c r="D59" s="143"/>
      <c r="E59" s="4"/>
      <c r="F59" s="143"/>
      <c r="G59" s="7"/>
      <c r="H59" s="7"/>
      <c r="I59" s="4"/>
      <c r="J59" s="4"/>
    </row>
    <row r="60" spans="1:11" x14ac:dyDescent="0.25">
      <c r="B60" s="2"/>
      <c r="C60" s="2"/>
      <c r="D60" s="2"/>
      <c r="E60" s="2"/>
      <c r="F60" s="2"/>
      <c r="I60" s="4"/>
      <c r="J60" s="4"/>
    </row>
    <row r="61" spans="1:11" x14ac:dyDescent="0.25">
      <c r="E61" s="4"/>
      <c r="F61" s="4"/>
    </row>
    <row r="62" spans="1:11" x14ac:dyDescent="0.25">
      <c r="D62" s="31"/>
      <c r="E62" s="4"/>
      <c r="F62" s="4"/>
      <c r="H62" s="7"/>
      <c r="I62" s="4"/>
      <c r="J62" s="4"/>
    </row>
    <row r="63" spans="1:11" x14ac:dyDescent="0.25">
      <c r="F63" s="4"/>
      <c r="H63" s="7"/>
      <c r="I63" s="4"/>
      <c r="J63" s="4"/>
    </row>
    <row r="64" spans="1:11" x14ac:dyDescent="0.25">
      <c r="D64" s="30"/>
      <c r="F64" s="4"/>
      <c r="G64" s="4"/>
      <c r="H64" s="4"/>
    </row>
    <row r="65" spans="3:10" x14ac:dyDescent="0.25">
      <c r="C65" s="4"/>
      <c r="D65" s="143"/>
    </row>
    <row r="66" spans="3:10" x14ac:dyDescent="0.25">
      <c r="C66" s="4"/>
      <c r="D66" s="4"/>
      <c r="E66" s="4"/>
      <c r="F66" s="4"/>
      <c r="H66" s="7"/>
      <c r="I66"/>
      <c r="J66"/>
    </row>
    <row r="69" spans="3:10" x14ac:dyDescent="0.25">
      <c r="D69" s="4"/>
      <c r="E69" s="4"/>
      <c r="F69" s="4"/>
      <c r="I69"/>
      <c r="J69"/>
    </row>
    <row r="71" spans="3:10" x14ac:dyDescent="0.25">
      <c r="H71" s="7"/>
      <c r="I71"/>
      <c r="J71"/>
    </row>
  </sheetData>
  <mergeCells count="5">
    <mergeCell ref="B4:H4"/>
    <mergeCell ref="B27:C27"/>
    <mergeCell ref="D27:E27"/>
    <mergeCell ref="F27:G27"/>
    <mergeCell ref="H27:I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60"/>
  <sheetViews>
    <sheetView topLeftCell="A28" workbookViewId="0">
      <selection activeCell="F10" sqref="F10"/>
    </sheetView>
  </sheetViews>
  <sheetFormatPr defaultRowHeight="15" x14ac:dyDescent="0.25"/>
  <cols>
    <col min="1" max="1" width="30.140625" customWidth="1"/>
    <col min="2" max="2" width="10.28515625" customWidth="1"/>
    <col min="3" max="3" width="11.7109375" style="142" customWidth="1"/>
    <col min="4" max="4" width="11.85546875" style="142" customWidth="1"/>
    <col min="5" max="5" width="12.140625" style="142" customWidth="1"/>
    <col min="6" max="6" width="14" style="142" customWidth="1"/>
    <col min="7" max="7" width="14.28515625" style="24" customWidth="1"/>
    <col min="8" max="8" width="12.28515625" style="24" customWidth="1"/>
    <col min="9" max="9" width="13.42578125" style="142" customWidth="1"/>
    <col min="10" max="10" width="14.5703125" style="142" customWidth="1"/>
    <col min="251" max="251" width="21.7109375" customWidth="1"/>
    <col min="252" max="252" width="16.85546875" customWidth="1"/>
    <col min="253" max="253" width="12" customWidth="1"/>
    <col min="254" max="254" width="11.5703125" customWidth="1"/>
    <col min="255" max="255" width="12.140625" customWidth="1"/>
    <col min="256" max="257" width="13" customWidth="1"/>
    <col min="258" max="258" width="11.85546875" customWidth="1"/>
    <col min="259" max="259" width="14.5703125" customWidth="1"/>
    <col min="260" max="260" width="13.7109375" customWidth="1"/>
    <col min="261" max="262" width="11.7109375" bestFit="1" customWidth="1"/>
    <col min="263" max="263" width="9.7109375" bestFit="1" customWidth="1"/>
    <col min="264" max="264" width="11.7109375" bestFit="1" customWidth="1"/>
    <col min="507" max="507" width="21.7109375" customWidth="1"/>
    <col min="508" max="508" width="16.85546875" customWidth="1"/>
    <col min="509" max="509" width="12" customWidth="1"/>
    <col min="510" max="510" width="11.5703125" customWidth="1"/>
    <col min="511" max="511" width="12.140625" customWidth="1"/>
    <col min="512" max="513" width="13" customWidth="1"/>
    <col min="514" max="514" width="11.85546875" customWidth="1"/>
    <col min="515" max="515" width="14.5703125" customWidth="1"/>
    <col min="516" max="516" width="13.7109375" customWidth="1"/>
    <col min="517" max="518" width="11.7109375" bestFit="1" customWidth="1"/>
    <col min="519" max="519" width="9.7109375" bestFit="1" customWidth="1"/>
    <col min="520" max="520" width="11.7109375" bestFit="1" customWidth="1"/>
    <col min="763" max="763" width="21.7109375" customWidth="1"/>
    <col min="764" max="764" width="16.85546875" customWidth="1"/>
    <col min="765" max="765" width="12" customWidth="1"/>
    <col min="766" max="766" width="11.5703125" customWidth="1"/>
    <col min="767" max="767" width="12.140625" customWidth="1"/>
    <col min="768" max="769" width="13" customWidth="1"/>
    <col min="770" max="770" width="11.85546875" customWidth="1"/>
    <col min="771" max="771" width="14.5703125" customWidth="1"/>
    <col min="772" max="772" width="13.7109375" customWidth="1"/>
    <col min="773" max="774" width="11.7109375" bestFit="1" customWidth="1"/>
    <col min="775" max="775" width="9.7109375" bestFit="1" customWidth="1"/>
    <col min="776" max="776" width="11.7109375" bestFit="1" customWidth="1"/>
    <col min="1019" max="1019" width="21.7109375" customWidth="1"/>
    <col min="1020" max="1020" width="16.85546875" customWidth="1"/>
    <col min="1021" max="1021" width="12" customWidth="1"/>
    <col min="1022" max="1022" width="11.5703125" customWidth="1"/>
    <col min="1023" max="1023" width="12.140625" customWidth="1"/>
    <col min="1024" max="1025" width="13" customWidth="1"/>
    <col min="1026" max="1026" width="11.85546875" customWidth="1"/>
    <col min="1027" max="1027" width="14.5703125" customWidth="1"/>
    <col min="1028" max="1028" width="13.7109375" customWidth="1"/>
    <col min="1029" max="1030" width="11.7109375" bestFit="1" customWidth="1"/>
    <col min="1031" max="1031" width="9.7109375" bestFit="1" customWidth="1"/>
    <col min="1032" max="1032" width="11.7109375" bestFit="1" customWidth="1"/>
    <col min="1275" max="1275" width="21.7109375" customWidth="1"/>
    <col min="1276" max="1276" width="16.85546875" customWidth="1"/>
    <col min="1277" max="1277" width="12" customWidth="1"/>
    <col min="1278" max="1278" width="11.5703125" customWidth="1"/>
    <col min="1279" max="1279" width="12.140625" customWidth="1"/>
    <col min="1280" max="1281" width="13" customWidth="1"/>
    <col min="1282" max="1282" width="11.85546875" customWidth="1"/>
    <col min="1283" max="1283" width="14.5703125" customWidth="1"/>
    <col min="1284" max="1284" width="13.7109375" customWidth="1"/>
    <col min="1285" max="1286" width="11.7109375" bestFit="1" customWidth="1"/>
    <col min="1287" max="1287" width="9.7109375" bestFit="1" customWidth="1"/>
    <col min="1288" max="1288" width="11.7109375" bestFit="1" customWidth="1"/>
    <col min="1531" max="1531" width="21.7109375" customWidth="1"/>
    <col min="1532" max="1532" width="16.85546875" customWidth="1"/>
    <col min="1533" max="1533" width="12" customWidth="1"/>
    <col min="1534" max="1534" width="11.5703125" customWidth="1"/>
    <col min="1535" max="1535" width="12.140625" customWidth="1"/>
    <col min="1536" max="1537" width="13" customWidth="1"/>
    <col min="1538" max="1538" width="11.85546875" customWidth="1"/>
    <col min="1539" max="1539" width="14.5703125" customWidth="1"/>
    <col min="1540" max="1540" width="13.7109375" customWidth="1"/>
    <col min="1541" max="1542" width="11.7109375" bestFit="1" customWidth="1"/>
    <col min="1543" max="1543" width="9.7109375" bestFit="1" customWidth="1"/>
    <col min="1544" max="1544" width="11.7109375" bestFit="1" customWidth="1"/>
    <col min="1787" max="1787" width="21.7109375" customWidth="1"/>
    <col min="1788" max="1788" width="16.85546875" customWidth="1"/>
    <col min="1789" max="1789" width="12" customWidth="1"/>
    <col min="1790" max="1790" width="11.5703125" customWidth="1"/>
    <col min="1791" max="1791" width="12.140625" customWidth="1"/>
    <col min="1792" max="1793" width="13" customWidth="1"/>
    <col min="1794" max="1794" width="11.85546875" customWidth="1"/>
    <col min="1795" max="1795" width="14.5703125" customWidth="1"/>
    <col min="1796" max="1796" width="13.7109375" customWidth="1"/>
    <col min="1797" max="1798" width="11.7109375" bestFit="1" customWidth="1"/>
    <col min="1799" max="1799" width="9.7109375" bestFit="1" customWidth="1"/>
    <col min="1800" max="1800" width="11.7109375" bestFit="1" customWidth="1"/>
    <col min="2043" max="2043" width="21.7109375" customWidth="1"/>
    <col min="2044" max="2044" width="16.85546875" customWidth="1"/>
    <col min="2045" max="2045" width="12" customWidth="1"/>
    <col min="2046" max="2046" width="11.5703125" customWidth="1"/>
    <col min="2047" max="2047" width="12.140625" customWidth="1"/>
    <col min="2048" max="2049" width="13" customWidth="1"/>
    <col min="2050" max="2050" width="11.85546875" customWidth="1"/>
    <col min="2051" max="2051" width="14.5703125" customWidth="1"/>
    <col min="2052" max="2052" width="13.7109375" customWidth="1"/>
    <col min="2053" max="2054" width="11.7109375" bestFit="1" customWidth="1"/>
    <col min="2055" max="2055" width="9.7109375" bestFit="1" customWidth="1"/>
    <col min="2056" max="2056" width="11.7109375" bestFit="1" customWidth="1"/>
    <col min="2299" max="2299" width="21.7109375" customWidth="1"/>
    <col min="2300" max="2300" width="16.85546875" customWidth="1"/>
    <col min="2301" max="2301" width="12" customWidth="1"/>
    <col min="2302" max="2302" width="11.5703125" customWidth="1"/>
    <col min="2303" max="2303" width="12.140625" customWidth="1"/>
    <col min="2304" max="2305" width="13" customWidth="1"/>
    <col min="2306" max="2306" width="11.85546875" customWidth="1"/>
    <col min="2307" max="2307" width="14.5703125" customWidth="1"/>
    <col min="2308" max="2308" width="13.7109375" customWidth="1"/>
    <col min="2309" max="2310" width="11.7109375" bestFit="1" customWidth="1"/>
    <col min="2311" max="2311" width="9.7109375" bestFit="1" customWidth="1"/>
    <col min="2312" max="2312" width="11.7109375" bestFit="1" customWidth="1"/>
    <col min="2555" max="2555" width="21.7109375" customWidth="1"/>
    <col min="2556" max="2556" width="16.85546875" customWidth="1"/>
    <col min="2557" max="2557" width="12" customWidth="1"/>
    <col min="2558" max="2558" width="11.5703125" customWidth="1"/>
    <col min="2559" max="2559" width="12.140625" customWidth="1"/>
    <col min="2560" max="2561" width="13" customWidth="1"/>
    <col min="2562" max="2562" width="11.85546875" customWidth="1"/>
    <col min="2563" max="2563" width="14.5703125" customWidth="1"/>
    <col min="2564" max="2564" width="13.7109375" customWidth="1"/>
    <col min="2565" max="2566" width="11.7109375" bestFit="1" customWidth="1"/>
    <col min="2567" max="2567" width="9.7109375" bestFit="1" customWidth="1"/>
    <col min="2568" max="2568" width="11.7109375" bestFit="1" customWidth="1"/>
    <col min="2811" max="2811" width="21.7109375" customWidth="1"/>
    <col min="2812" max="2812" width="16.85546875" customWidth="1"/>
    <col min="2813" max="2813" width="12" customWidth="1"/>
    <col min="2814" max="2814" width="11.5703125" customWidth="1"/>
    <col min="2815" max="2815" width="12.140625" customWidth="1"/>
    <col min="2816" max="2817" width="13" customWidth="1"/>
    <col min="2818" max="2818" width="11.85546875" customWidth="1"/>
    <col min="2819" max="2819" width="14.5703125" customWidth="1"/>
    <col min="2820" max="2820" width="13.7109375" customWidth="1"/>
    <col min="2821" max="2822" width="11.7109375" bestFit="1" customWidth="1"/>
    <col min="2823" max="2823" width="9.7109375" bestFit="1" customWidth="1"/>
    <col min="2824" max="2824" width="11.7109375" bestFit="1" customWidth="1"/>
    <col min="3067" max="3067" width="21.7109375" customWidth="1"/>
    <col min="3068" max="3068" width="16.85546875" customWidth="1"/>
    <col min="3069" max="3069" width="12" customWidth="1"/>
    <col min="3070" max="3070" width="11.5703125" customWidth="1"/>
    <col min="3071" max="3071" width="12.140625" customWidth="1"/>
    <col min="3072" max="3073" width="13" customWidth="1"/>
    <col min="3074" max="3074" width="11.85546875" customWidth="1"/>
    <col min="3075" max="3075" width="14.5703125" customWidth="1"/>
    <col min="3076" max="3076" width="13.7109375" customWidth="1"/>
    <col min="3077" max="3078" width="11.7109375" bestFit="1" customWidth="1"/>
    <col min="3079" max="3079" width="9.7109375" bestFit="1" customWidth="1"/>
    <col min="3080" max="3080" width="11.7109375" bestFit="1" customWidth="1"/>
    <col min="3323" max="3323" width="21.7109375" customWidth="1"/>
    <col min="3324" max="3324" width="16.85546875" customWidth="1"/>
    <col min="3325" max="3325" width="12" customWidth="1"/>
    <col min="3326" max="3326" width="11.5703125" customWidth="1"/>
    <col min="3327" max="3327" width="12.140625" customWidth="1"/>
    <col min="3328" max="3329" width="13" customWidth="1"/>
    <col min="3330" max="3330" width="11.85546875" customWidth="1"/>
    <col min="3331" max="3331" width="14.5703125" customWidth="1"/>
    <col min="3332" max="3332" width="13.7109375" customWidth="1"/>
    <col min="3333" max="3334" width="11.7109375" bestFit="1" customWidth="1"/>
    <col min="3335" max="3335" width="9.7109375" bestFit="1" customWidth="1"/>
    <col min="3336" max="3336" width="11.7109375" bestFit="1" customWidth="1"/>
    <col min="3579" max="3579" width="21.7109375" customWidth="1"/>
    <col min="3580" max="3580" width="16.85546875" customWidth="1"/>
    <col min="3581" max="3581" width="12" customWidth="1"/>
    <col min="3582" max="3582" width="11.5703125" customWidth="1"/>
    <col min="3583" max="3583" width="12.140625" customWidth="1"/>
    <col min="3584" max="3585" width="13" customWidth="1"/>
    <col min="3586" max="3586" width="11.85546875" customWidth="1"/>
    <col min="3587" max="3587" width="14.5703125" customWidth="1"/>
    <col min="3588" max="3588" width="13.7109375" customWidth="1"/>
    <col min="3589" max="3590" width="11.7109375" bestFit="1" customWidth="1"/>
    <col min="3591" max="3591" width="9.7109375" bestFit="1" customWidth="1"/>
    <col min="3592" max="3592" width="11.7109375" bestFit="1" customWidth="1"/>
    <col min="3835" max="3835" width="21.7109375" customWidth="1"/>
    <col min="3836" max="3836" width="16.85546875" customWidth="1"/>
    <col min="3837" max="3837" width="12" customWidth="1"/>
    <col min="3838" max="3838" width="11.5703125" customWidth="1"/>
    <col min="3839" max="3839" width="12.140625" customWidth="1"/>
    <col min="3840" max="3841" width="13" customWidth="1"/>
    <col min="3842" max="3842" width="11.85546875" customWidth="1"/>
    <col min="3843" max="3843" width="14.5703125" customWidth="1"/>
    <col min="3844" max="3844" width="13.7109375" customWidth="1"/>
    <col min="3845" max="3846" width="11.7109375" bestFit="1" customWidth="1"/>
    <col min="3847" max="3847" width="9.7109375" bestFit="1" customWidth="1"/>
    <col min="3848" max="3848" width="11.7109375" bestFit="1" customWidth="1"/>
    <col min="4091" max="4091" width="21.7109375" customWidth="1"/>
    <col min="4092" max="4092" width="16.85546875" customWidth="1"/>
    <col min="4093" max="4093" width="12" customWidth="1"/>
    <col min="4094" max="4094" width="11.5703125" customWidth="1"/>
    <col min="4095" max="4095" width="12.140625" customWidth="1"/>
    <col min="4096" max="4097" width="13" customWidth="1"/>
    <col min="4098" max="4098" width="11.85546875" customWidth="1"/>
    <col min="4099" max="4099" width="14.5703125" customWidth="1"/>
    <col min="4100" max="4100" width="13.7109375" customWidth="1"/>
    <col min="4101" max="4102" width="11.7109375" bestFit="1" customWidth="1"/>
    <col min="4103" max="4103" width="9.7109375" bestFit="1" customWidth="1"/>
    <col min="4104" max="4104" width="11.7109375" bestFit="1" customWidth="1"/>
    <col min="4347" max="4347" width="21.7109375" customWidth="1"/>
    <col min="4348" max="4348" width="16.85546875" customWidth="1"/>
    <col min="4349" max="4349" width="12" customWidth="1"/>
    <col min="4350" max="4350" width="11.5703125" customWidth="1"/>
    <col min="4351" max="4351" width="12.140625" customWidth="1"/>
    <col min="4352" max="4353" width="13" customWidth="1"/>
    <col min="4354" max="4354" width="11.85546875" customWidth="1"/>
    <col min="4355" max="4355" width="14.5703125" customWidth="1"/>
    <col min="4356" max="4356" width="13.7109375" customWidth="1"/>
    <col min="4357" max="4358" width="11.7109375" bestFit="1" customWidth="1"/>
    <col min="4359" max="4359" width="9.7109375" bestFit="1" customWidth="1"/>
    <col min="4360" max="4360" width="11.7109375" bestFit="1" customWidth="1"/>
    <col min="4603" max="4603" width="21.7109375" customWidth="1"/>
    <col min="4604" max="4604" width="16.85546875" customWidth="1"/>
    <col min="4605" max="4605" width="12" customWidth="1"/>
    <col min="4606" max="4606" width="11.5703125" customWidth="1"/>
    <col min="4607" max="4607" width="12.140625" customWidth="1"/>
    <col min="4608" max="4609" width="13" customWidth="1"/>
    <col min="4610" max="4610" width="11.85546875" customWidth="1"/>
    <col min="4611" max="4611" width="14.5703125" customWidth="1"/>
    <col min="4612" max="4612" width="13.7109375" customWidth="1"/>
    <col min="4613" max="4614" width="11.7109375" bestFit="1" customWidth="1"/>
    <col min="4615" max="4615" width="9.7109375" bestFit="1" customWidth="1"/>
    <col min="4616" max="4616" width="11.7109375" bestFit="1" customWidth="1"/>
    <col min="4859" max="4859" width="21.7109375" customWidth="1"/>
    <col min="4860" max="4860" width="16.85546875" customWidth="1"/>
    <col min="4861" max="4861" width="12" customWidth="1"/>
    <col min="4862" max="4862" width="11.5703125" customWidth="1"/>
    <col min="4863" max="4863" width="12.140625" customWidth="1"/>
    <col min="4864" max="4865" width="13" customWidth="1"/>
    <col min="4866" max="4866" width="11.85546875" customWidth="1"/>
    <col min="4867" max="4867" width="14.5703125" customWidth="1"/>
    <col min="4868" max="4868" width="13.7109375" customWidth="1"/>
    <col min="4869" max="4870" width="11.7109375" bestFit="1" customWidth="1"/>
    <col min="4871" max="4871" width="9.7109375" bestFit="1" customWidth="1"/>
    <col min="4872" max="4872" width="11.7109375" bestFit="1" customWidth="1"/>
    <col min="5115" max="5115" width="21.7109375" customWidth="1"/>
    <col min="5116" max="5116" width="16.85546875" customWidth="1"/>
    <col min="5117" max="5117" width="12" customWidth="1"/>
    <col min="5118" max="5118" width="11.5703125" customWidth="1"/>
    <col min="5119" max="5119" width="12.140625" customWidth="1"/>
    <col min="5120" max="5121" width="13" customWidth="1"/>
    <col min="5122" max="5122" width="11.85546875" customWidth="1"/>
    <col min="5123" max="5123" width="14.5703125" customWidth="1"/>
    <col min="5124" max="5124" width="13.7109375" customWidth="1"/>
    <col min="5125" max="5126" width="11.7109375" bestFit="1" customWidth="1"/>
    <col min="5127" max="5127" width="9.7109375" bestFit="1" customWidth="1"/>
    <col min="5128" max="5128" width="11.7109375" bestFit="1" customWidth="1"/>
    <col min="5371" max="5371" width="21.7109375" customWidth="1"/>
    <col min="5372" max="5372" width="16.85546875" customWidth="1"/>
    <col min="5373" max="5373" width="12" customWidth="1"/>
    <col min="5374" max="5374" width="11.5703125" customWidth="1"/>
    <col min="5375" max="5375" width="12.140625" customWidth="1"/>
    <col min="5376" max="5377" width="13" customWidth="1"/>
    <col min="5378" max="5378" width="11.85546875" customWidth="1"/>
    <col min="5379" max="5379" width="14.5703125" customWidth="1"/>
    <col min="5380" max="5380" width="13.7109375" customWidth="1"/>
    <col min="5381" max="5382" width="11.7109375" bestFit="1" customWidth="1"/>
    <col min="5383" max="5383" width="9.7109375" bestFit="1" customWidth="1"/>
    <col min="5384" max="5384" width="11.7109375" bestFit="1" customWidth="1"/>
    <col min="5627" max="5627" width="21.7109375" customWidth="1"/>
    <col min="5628" max="5628" width="16.85546875" customWidth="1"/>
    <col min="5629" max="5629" width="12" customWidth="1"/>
    <col min="5630" max="5630" width="11.5703125" customWidth="1"/>
    <col min="5631" max="5631" width="12.140625" customWidth="1"/>
    <col min="5632" max="5633" width="13" customWidth="1"/>
    <col min="5634" max="5634" width="11.85546875" customWidth="1"/>
    <col min="5635" max="5635" width="14.5703125" customWidth="1"/>
    <col min="5636" max="5636" width="13.7109375" customWidth="1"/>
    <col min="5637" max="5638" width="11.7109375" bestFit="1" customWidth="1"/>
    <col min="5639" max="5639" width="9.7109375" bestFit="1" customWidth="1"/>
    <col min="5640" max="5640" width="11.7109375" bestFit="1" customWidth="1"/>
    <col min="5883" max="5883" width="21.7109375" customWidth="1"/>
    <col min="5884" max="5884" width="16.85546875" customWidth="1"/>
    <col min="5885" max="5885" width="12" customWidth="1"/>
    <col min="5886" max="5886" width="11.5703125" customWidth="1"/>
    <col min="5887" max="5887" width="12.140625" customWidth="1"/>
    <col min="5888" max="5889" width="13" customWidth="1"/>
    <col min="5890" max="5890" width="11.85546875" customWidth="1"/>
    <col min="5891" max="5891" width="14.5703125" customWidth="1"/>
    <col min="5892" max="5892" width="13.7109375" customWidth="1"/>
    <col min="5893" max="5894" width="11.7109375" bestFit="1" customWidth="1"/>
    <col min="5895" max="5895" width="9.7109375" bestFit="1" customWidth="1"/>
    <col min="5896" max="5896" width="11.7109375" bestFit="1" customWidth="1"/>
    <col min="6139" max="6139" width="21.7109375" customWidth="1"/>
    <col min="6140" max="6140" width="16.85546875" customWidth="1"/>
    <col min="6141" max="6141" width="12" customWidth="1"/>
    <col min="6142" max="6142" width="11.5703125" customWidth="1"/>
    <col min="6143" max="6143" width="12.140625" customWidth="1"/>
    <col min="6144" max="6145" width="13" customWidth="1"/>
    <col min="6146" max="6146" width="11.85546875" customWidth="1"/>
    <col min="6147" max="6147" width="14.5703125" customWidth="1"/>
    <col min="6148" max="6148" width="13.7109375" customWidth="1"/>
    <col min="6149" max="6150" width="11.7109375" bestFit="1" customWidth="1"/>
    <col min="6151" max="6151" width="9.7109375" bestFit="1" customWidth="1"/>
    <col min="6152" max="6152" width="11.7109375" bestFit="1" customWidth="1"/>
    <col min="6395" max="6395" width="21.7109375" customWidth="1"/>
    <col min="6396" max="6396" width="16.85546875" customWidth="1"/>
    <col min="6397" max="6397" width="12" customWidth="1"/>
    <col min="6398" max="6398" width="11.5703125" customWidth="1"/>
    <col min="6399" max="6399" width="12.140625" customWidth="1"/>
    <col min="6400" max="6401" width="13" customWidth="1"/>
    <col min="6402" max="6402" width="11.85546875" customWidth="1"/>
    <col min="6403" max="6403" width="14.5703125" customWidth="1"/>
    <col min="6404" max="6404" width="13.7109375" customWidth="1"/>
    <col min="6405" max="6406" width="11.7109375" bestFit="1" customWidth="1"/>
    <col min="6407" max="6407" width="9.7109375" bestFit="1" customWidth="1"/>
    <col min="6408" max="6408" width="11.7109375" bestFit="1" customWidth="1"/>
    <col min="6651" max="6651" width="21.7109375" customWidth="1"/>
    <col min="6652" max="6652" width="16.85546875" customWidth="1"/>
    <col min="6653" max="6653" width="12" customWidth="1"/>
    <col min="6654" max="6654" width="11.5703125" customWidth="1"/>
    <col min="6655" max="6655" width="12.140625" customWidth="1"/>
    <col min="6656" max="6657" width="13" customWidth="1"/>
    <col min="6658" max="6658" width="11.85546875" customWidth="1"/>
    <col min="6659" max="6659" width="14.5703125" customWidth="1"/>
    <col min="6660" max="6660" width="13.7109375" customWidth="1"/>
    <col min="6661" max="6662" width="11.7109375" bestFit="1" customWidth="1"/>
    <col min="6663" max="6663" width="9.7109375" bestFit="1" customWidth="1"/>
    <col min="6664" max="6664" width="11.7109375" bestFit="1" customWidth="1"/>
    <col min="6907" max="6907" width="21.7109375" customWidth="1"/>
    <col min="6908" max="6908" width="16.85546875" customWidth="1"/>
    <col min="6909" max="6909" width="12" customWidth="1"/>
    <col min="6910" max="6910" width="11.5703125" customWidth="1"/>
    <col min="6911" max="6911" width="12.140625" customWidth="1"/>
    <col min="6912" max="6913" width="13" customWidth="1"/>
    <col min="6914" max="6914" width="11.85546875" customWidth="1"/>
    <col min="6915" max="6915" width="14.5703125" customWidth="1"/>
    <col min="6916" max="6916" width="13.7109375" customWidth="1"/>
    <col min="6917" max="6918" width="11.7109375" bestFit="1" customWidth="1"/>
    <col min="6919" max="6919" width="9.7109375" bestFit="1" customWidth="1"/>
    <col min="6920" max="6920" width="11.7109375" bestFit="1" customWidth="1"/>
    <col min="7163" max="7163" width="21.7109375" customWidth="1"/>
    <col min="7164" max="7164" width="16.85546875" customWidth="1"/>
    <col min="7165" max="7165" width="12" customWidth="1"/>
    <col min="7166" max="7166" width="11.5703125" customWidth="1"/>
    <col min="7167" max="7167" width="12.140625" customWidth="1"/>
    <col min="7168" max="7169" width="13" customWidth="1"/>
    <col min="7170" max="7170" width="11.85546875" customWidth="1"/>
    <col min="7171" max="7171" width="14.5703125" customWidth="1"/>
    <col min="7172" max="7172" width="13.7109375" customWidth="1"/>
    <col min="7173" max="7174" width="11.7109375" bestFit="1" customWidth="1"/>
    <col min="7175" max="7175" width="9.7109375" bestFit="1" customWidth="1"/>
    <col min="7176" max="7176" width="11.7109375" bestFit="1" customWidth="1"/>
    <col min="7419" max="7419" width="21.7109375" customWidth="1"/>
    <col min="7420" max="7420" width="16.85546875" customWidth="1"/>
    <col min="7421" max="7421" width="12" customWidth="1"/>
    <col min="7422" max="7422" width="11.5703125" customWidth="1"/>
    <col min="7423" max="7423" width="12.140625" customWidth="1"/>
    <col min="7424" max="7425" width="13" customWidth="1"/>
    <col min="7426" max="7426" width="11.85546875" customWidth="1"/>
    <col min="7427" max="7427" width="14.5703125" customWidth="1"/>
    <col min="7428" max="7428" width="13.7109375" customWidth="1"/>
    <col min="7429" max="7430" width="11.7109375" bestFit="1" customWidth="1"/>
    <col min="7431" max="7431" width="9.7109375" bestFit="1" customWidth="1"/>
    <col min="7432" max="7432" width="11.7109375" bestFit="1" customWidth="1"/>
    <col min="7675" max="7675" width="21.7109375" customWidth="1"/>
    <col min="7676" max="7676" width="16.85546875" customWidth="1"/>
    <col min="7677" max="7677" width="12" customWidth="1"/>
    <col min="7678" max="7678" width="11.5703125" customWidth="1"/>
    <col min="7679" max="7679" width="12.140625" customWidth="1"/>
    <col min="7680" max="7681" width="13" customWidth="1"/>
    <col min="7682" max="7682" width="11.85546875" customWidth="1"/>
    <col min="7683" max="7683" width="14.5703125" customWidth="1"/>
    <col min="7684" max="7684" width="13.7109375" customWidth="1"/>
    <col min="7685" max="7686" width="11.7109375" bestFit="1" customWidth="1"/>
    <col min="7687" max="7687" width="9.7109375" bestFit="1" customWidth="1"/>
    <col min="7688" max="7688" width="11.7109375" bestFit="1" customWidth="1"/>
    <col min="7931" max="7931" width="21.7109375" customWidth="1"/>
    <col min="7932" max="7932" width="16.85546875" customWidth="1"/>
    <col min="7933" max="7933" width="12" customWidth="1"/>
    <col min="7934" max="7934" width="11.5703125" customWidth="1"/>
    <col min="7935" max="7935" width="12.140625" customWidth="1"/>
    <col min="7936" max="7937" width="13" customWidth="1"/>
    <col min="7938" max="7938" width="11.85546875" customWidth="1"/>
    <col min="7939" max="7939" width="14.5703125" customWidth="1"/>
    <col min="7940" max="7940" width="13.7109375" customWidth="1"/>
    <col min="7941" max="7942" width="11.7109375" bestFit="1" customWidth="1"/>
    <col min="7943" max="7943" width="9.7109375" bestFit="1" customWidth="1"/>
    <col min="7944" max="7944" width="11.7109375" bestFit="1" customWidth="1"/>
    <col min="8187" max="8187" width="21.7109375" customWidth="1"/>
    <col min="8188" max="8188" width="16.85546875" customWidth="1"/>
    <col min="8189" max="8189" width="12" customWidth="1"/>
    <col min="8190" max="8190" width="11.5703125" customWidth="1"/>
    <col min="8191" max="8191" width="12.140625" customWidth="1"/>
    <col min="8192" max="8193" width="13" customWidth="1"/>
    <col min="8194" max="8194" width="11.85546875" customWidth="1"/>
    <col min="8195" max="8195" width="14.5703125" customWidth="1"/>
    <col min="8196" max="8196" width="13.7109375" customWidth="1"/>
    <col min="8197" max="8198" width="11.7109375" bestFit="1" customWidth="1"/>
    <col min="8199" max="8199" width="9.7109375" bestFit="1" customWidth="1"/>
    <col min="8200" max="8200" width="11.7109375" bestFit="1" customWidth="1"/>
    <col min="8443" max="8443" width="21.7109375" customWidth="1"/>
    <col min="8444" max="8444" width="16.85546875" customWidth="1"/>
    <col min="8445" max="8445" width="12" customWidth="1"/>
    <col min="8446" max="8446" width="11.5703125" customWidth="1"/>
    <col min="8447" max="8447" width="12.140625" customWidth="1"/>
    <col min="8448" max="8449" width="13" customWidth="1"/>
    <col min="8450" max="8450" width="11.85546875" customWidth="1"/>
    <col min="8451" max="8451" width="14.5703125" customWidth="1"/>
    <col min="8452" max="8452" width="13.7109375" customWidth="1"/>
    <col min="8453" max="8454" width="11.7109375" bestFit="1" customWidth="1"/>
    <col min="8455" max="8455" width="9.7109375" bestFit="1" customWidth="1"/>
    <col min="8456" max="8456" width="11.7109375" bestFit="1" customWidth="1"/>
    <col min="8699" max="8699" width="21.7109375" customWidth="1"/>
    <col min="8700" max="8700" width="16.85546875" customWidth="1"/>
    <col min="8701" max="8701" width="12" customWidth="1"/>
    <col min="8702" max="8702" width="11.5703125" customWidth="1"/>
    <col min="8703" max="8703" width="12.140625" customWidth="1"/>
    <col min="8704" max="8705" width="13" customWidth="1"/>
    <col min="8706" max="8706" width="11.85546875" customWidth="1"/>
    <col min="8707" max="8707" width="14.5703125" customWidth="1"/>
    <col min="8708" max="8708" width="13.7109375" customWidth="1"/>
    <col min="8709" max="8710" width="11.7109375" bestFit="1" customWidth="1"/>
    <col min="8711" max="8711" width="9.7109375" bestFit="1" customWidth="1"/>
    <col min="8712" max="8712" width="11.7109375" bestFit="1" customWidth="1"/>
    <col min="8955" max="8955" width="21.7109375" customWidth="1"/>
    <col min="8956" max="8956" width="16.85546875" customWidth="1"/>
    <col min="8957" max="8957" width="12" customWidth="1"/>
    <col min="8958" max="8958" width="11.5703125" customWidth="1"/>
    <col min="8959" max="8959" width="12.140625" customWidth="1"/>
    <col min="8960" max="8961" width="13" customWidth="1"/>
    <col min="8962" max="8962" width="11.85546875" customWidth="1"/>
    <col min="8963" max="8963" width="14.5703125" customWidth="1"/>
    <col min="8964" max="8964" width="13.7109375" customWidth="1"/>
    <col min="8965" max="8966" width="11.7109375" bestFit="1" customWidth="1"/>
    <col min="8967" max="8967" width="9.7109375" bestFit="1" customWidth="1"/>
    <col min="8968" max="8968" width="11.7109375" bestFit="1" customWidth="1"/>
    <col min="9211" max="9211" width="21.7109375" customWidth="1"/>
    <col min="9212" max="9212" width="16.85546875" customWidth="1"/>
    <col min="9213" max="9213" width="12" customWidth="1"/>
    <col min="9214" max="9214" width="11.5703125" customWidth="1"/>
    <col min="9215" max="9215" width="12.140625" customWidth="1"/>
    <col min="9216" max="9217" width="13" customWidth="1"/>
    <col min="9218" max="9218" width="11.85546875" customWidth="1"/>
    <col min="9219" max="9219" width="14.5703125" customWidth="1"/>
    <col min="9220" max="9220" width="13.7109375" customWidth="1"/>
    <col min="9221" max="9222" width="11.7109375" bestFit="1" customWidth="1"/>
    <col min="9223" max="9223" width="9.7109375" bestFit="1" customWidth="1"/>
    <col min="9224" max="9224" width="11.7109375" bestFit="1" customWidth="1"/>
    <col min="9467" max="9467" width="21.7109375" customWidth="1"/>
    <col min="9468" max="9468" width="16.85546875" customWidth="1"/>
    <col min="9469" max="9469" width="12" customWidth="1"/>
    <col min="9470" max="9470" width="11.5703125" customWidth="1"/>
    <col min="9471" max="9471" width="12.140625" customWidth="1"/>
    <col min="9472" max="9473" width="13" customWidth="1"/>
    <col min="9474" max="9474" width="11.85546875" customWidth="1"/>
    <col min="9475" max="9475" width="14.5703125" customWidth="1"/>
    <col min="9476" max="9476" width="13.7109375" customWidth="1"/>
    <col min="9477" max="9478" width="11.7109375" bestFit="1" customWidth="1"/>
    <col min="9479" max="9479" width="9.7109375" bestFit="1" customWidth="1"/>
    <col min="9480" max="9480" width="11.7109375" bestFit="1" customWidth="1"/>
    <col min="9723" max="9723" width="21.7109375" customWidth="1"/>
    <col min="9724" max="9724" width="16.85546875" customWidth="1"/>
    <col min="9725" max="9725" width="12" customWidth="1"/>
    <col min="9726" max="9726" width="11.5703125" customWidth="1"/>
    <col min="9727" max="9727" width="12.140625" customWidth="1"/>
    <col min="9728" max="9729" width="13" customWidth="1"/>
    <col min="9730" max="9730" width="11.85546875" customWidth="1"/>
    <col min="9731" max="9731" width="14.5703125" customWidth="1"/>
    <col min="9732" max="9732" width="13.7109375" customWidth="1"/>
    <col min="9733" max="9734" width="11.7109375" bestFit="1" customWidth="1"/>
    <col min="9735" max="9735" width="9.7109375" bestFit="1" customWidth="1"/>
    <col min="9736" max="9736" width="11.7109375" bestFit="1" customWidth="1"/>
    <col min="9979" max="9979" width="21.7109375" customWidth="1"/>
    <col min="9980" max="9980" width="16.85546875" customWidth="1"/>
    <col min="9981" max="9981" width="12" customWidth="1"/>
    <col min="9982" max="9982" width="11.5703125" customWidth="1"/>
    <col min="9983" max="9983" width="12.140625" customWidth="1"/>
    <col min="9984" max="9985" width="13" customWidth="1"/>
    <col min="9986" max="9986" width="11.85546875" customWidth="1"/>
    <col min="9987" max="9987" width="14.5703125" customWidth="1"/>
    <col min="9988" max="9988" width="13.7109375" customWidth="1"/>
    <col min="9989" max="9990" width="11.7109375" bestFit="1" customWidth="1"/>
    <col min="9991" max="9991" width="9.7109375" bestFit="1" customWidth="1"/>
    <col min="9992" max="9992" width="11.7109375" bestFit="1" customWidth="1"/>
    <col min="10235" max="10235" width="21.7109375" customWidth="1"/>
    <col min="10236" max="10236" width="16.85546875" customWidth="1"/>
    <col min="10237" max="10237" width="12" customWidth="1"/>
    <col min="10238" max="10238" width="11.5703125" customWidth="1"/>
    <col min="10239" max="10239" width="12.140625" customWidth="1"/>
    <col min="10240" max="10241" width="13" customWidth="1"/>
    <col min="10242" max="10242" width="11.85546875" customWidth="1"/>
    <col min="10243" max="10243" width="14.5703125" customWidth="1"/>
    <col min="10244" max="10244" width="13.7109375" customWidth="1"/>
    <col min="10245" max="10246" width="11.7109375" bestFit="1" customWidth="1"/>
    <col min="10247" max="10247" width="9.7109375" bestFit="1" customWidth="1"/>
    <col min="10248" max="10248" width="11.7109375" bestFit="1" customWidth="1"/>
    <col min="10491" max="10491" width="21.7109375" customWidth="1"/>
    <col min="10492" max="10492" width="16.85546875" customWidth="1"/>
    <col min="10493" max="10493" width="12" customWidth="1"/>
    <col min="10494" max="10494" width="11.5703125" customWidth="1"/>
    <col min="10495" max="10495" width="12.140625" customWidth="1"/>
    <col min="10496" max="10497" width="13" customWidth="1"/>
    <col min="10498" max="10498" width="11.85546875" customWidth="1"/>
    <col min="10499" max="10499" width="14.5703125" customWidth="1"/>
    <col min="10500" max="10500" width="13.7109375" customWidth="1"/>
    <col min="10501" max="10502" width="11.7109375" bestFit="1" customWidth="1"/>
    <col min="10503" max="10503" width="9.7109375" bestFit="1" customWidth="1"/>
    <col min="10504" max="10504" width="11.7109375" bestFit="1" customWidth="1"/>
    <col min="10747" max="10747" width="21.7109375" customWidth="1"/>
    <col min="10748" max="10748" width="16.85546875" customWidth="1"/>
    <col min="10749" max="10749" width="12" customWidth="1"/>
    <col min="10750" max="10750" width="11.5703125" customWidth="1"/>
    <col min="10751" max="10751" width="12.140625" customWidth="1"/>
    <col min="10752" max="10753" width="13" customWidth="1"/>
    <col min="10754" max="10754" width="11.85546875" customWidth="1"/>
    <col min="10755" max="10755" width="14.5703125" customWidth="1"/>
    <col min="10756" max="10756" width="13.7109375" customWidth="1"/>
    <col min="10757" max="10758" width="11.7109375" bestFit="1" customWidth="1"/>
    <col min="10759" max="10759" width="9.7109375" bestFit="1" customWidth="1"/>
    <col min="10760" max="10760" width="11.7109375" bestFit="1" customWidth="1"/>
    <col min="11003" max="11003" width="21.7109375" customWidth="1"/>
    <col min="11004" max="11004" width="16.85546875" customWidth="1"/>
    <col min="11005" max="11005" width="12" customWidth="1"/>
    <col min="11006" max="11006" width="11.5703125" customWidth="1"/>
    <col min="11007" max="11007" width="12.140625" customWidth="1"/>
    <col min="11008" max="11009" width="13" customWidth="1"/>
    <col min="11010" max="11010" width="11.85546875" customWidth="1"/>
    <col min="11011" max="11011" width="14.5703125" customWidth="1"/>
    <col min="11012" max="11012" width="13.7109375" customWidth="1"/>
    <col min="11013" max="11014" width="11.7109375" bestFit="1" customWidth="1"/>
    <col min="11015" max="11015" width="9.7109375" bestFit="1" customWidth="1"/>
    <col min="11016" max="11016" width="11.7109375" bestFit="1" customWidth="1"/>
    <col min="11259" max="11259" width="21.7109375" customWidth="1"/>
    <col min="11260" max="11260" width="16.85546875" customWidth="1"/>
    <col min="11261" max="11261" width="12" customWidth="1"/>
    <col min="11262" max="11262" width="11.5703125" customWidth="1"/>
    <col min="11263" max="11263" width="12.140625" customWidth="1"/>
    <col min="11264" max="11265" width="13" customWidth="1"/>
    <col min="11266" max="11266" width="11.85546875" customWidth="1"/>
    <col min="11267" max="11267" width="14.5703125" customWidth="1"/>
    <col min="11268" max="11268" width="13.7109375" customWidth="1"/>
    <col min="11269" max="11270" width="11.7109375" bestFit="1" customWidth="1"/>
    <col min="11271" max="11271" width="9.7109375" bestFit="1" customWidth="1"/>
    <col min="11272" max="11272" width="11.7109375" bestFit="1" customWidth="1"/>
    <col min="11515" max="11515" width="21.7109375" customWidth="1"/>
    <col min="11516" max="11516" width="16.85546875" customWidth="1"/>
    <col min="11517" max="11517" width="12" customWidth="1"/>
    <col min="11518" max="11518" width="11.5703125" customWidth="1"/>
    <col min="11519" max="11519" width="12.140625" customWidth="1"/>
    <col min="11520" max="11521" width="13" customWidth="1"/>
    <col min="11522" max="11522" width="11.85546875" customWidth="1"/>
    <col min="11523" max="11523" width="14.5703125" customWidth="1"/>
    <col min="11524" max="11524" width="13.7109375" customWidth="1"/>
    <col min="11525" max="11526" width="11.7109375" bestFit="1" customWidth="1"/>
    <col min="11527" max="11527" width="9.7109375" bestFit="1" customWidth="1"/>
    <col min="11528" max="11528" width="11.7109375" bestFit="1" customWidth="1"/>
    <col min="11771" max="11771" width="21.7109375" customWidth="1"/>
    <col min="11772" max="11772" width="16.85546875" customWidth="1"/>
    <col min="11773" max="11773" width="12" customWidth="1"/>
    <col min="11774" max="11774" width="11.5703125" customWidth="1"/>
    <col min="11775" max="11775" width="12.140625" customWidth="1"/>
    <col min="11776" max="11777" width="13" customWidth="1"/>
    <col min="11778" max="11778" width="11.85546875" customWidth="1"/>
    <col min="11779" max="11779" width="14.5703125" customWidth="1"/>
    <col min="11780" max="11780" width="13.7109375" customWidth="1"/>
    <col min="11781" max="11782" width="11.7109375" bestFit="1" customWidth="1"/>
    <col min="11783" max="11783" width="9.7109375" bestFit="1" customWidth="1"/>
    <col min="11784" max="11784" width="11.7109375" bestFit="1" customWidth="1"/>
    <col min="12027" max="12027" width="21.7109375" customWidth="1"/>
    <col min="12028" max="12028" width="16.85546875" customWidth="1"/>
    <col min="12029" max="12029" width="12" customWidth="1"/>
    <col min="12030" max="12030" width="11.5703125" customWidth="1"/>
    <col min="12031" max="12031" width="12.140625" customWidth="1"/>
    <col min="12032" max="12033" width="13" customWidth="1"/>
    <col min="12034" max="12034" width="11.85546875" customWidth="1"/>
    <col min="12035" max="12035" width="14.5703125" customWidth="1"/>
    <col min="12036" max="12036" width="13.7109375" customWidth="1"/>
    <col min="12037" max="12038" width="11.7109375" bestFit="1" customWidth="1"/>
    <col min="12039" max="12039" width="9.7109375" bestFit="1" customWidth="1"/>
    <col min="12040" max="12040" width="11.7109375" bestFit="1" customWidth="1"/>
    <col min="12283" max="12283" width="21.7109375" customWidth="1"/>
    <col min="12284" max="12284" width="16.85546875" customWidth="1"/>
    <col min="12285" max="12285" width="12" customWidth="1"/>
    <col min="12286" max="12286" width="11.5703125" customWidth="1"/>
    <col min="12287" max="12287" width="12.140625" customWidth="1"/>
    <col min="12288" max="12289" width="13" customWidth="1"/>
    <col min="12290" max="12290" width="11.85546875" customWidth="1"/>
    <col min="12291" max="12291" width="14.5703125" customWidth="1"/>
    <col min="12292" max="12292" width="13.7109375" customWidth="1"/>
    <col min="12293" max="12294" width="11.7109375" bestFit="1" customWidth="1"/>
    <col min="12295" max="12295" width="9.7109375" bestFit="1" customWidth="1"/>
    <col min="12296" max="12296" width="11.7109375" bestFit="1" customWidth="1"/>
    <col min="12539" max="12539" width="21.7109375" customWidth="1"/>
    <col min="12540" max="12540" width="16.85546875" customWidth="1"/>
    <col min="12541" max="12541" width="12" customWidth="1"/>
    <col min="12542" max="12542" width="11.5703125" customWidth="1"/>
    <col min="12543" max="12543" width="12.140625" customWidth="1"/>
    <col min="12544" max="12545" width="13" customWidth="1"/>
    <col min="12546" max="12546" width="11.85546875" customWidth="1"/>
    <col min="12547" max="12547" width="14.5703125" customWidth="1"/>
    <col min="12548" max="12548" width="13.7109375" customWidth="1"/>
    <col min="12549" max="12550" width="11.7109375" bestFit="1" customWidth="1"/>
    <col min="12551" max="12551" width="9.7109375" bestFit="1" customWidth="1"/>
    <col min="12552" max="12552" width="11.7109375" bestFit="1" customWidth="1"/>
    <col min="12795" max="12795" width="21.7109375" customWidth="1"/>
    <col min="12796" max="12796" width="16.85546875" customWidth="1"/>
    <col min="12797" max="12797" width="12" customWidth="1"/>
    <col min="12798" max="12798" width="11.5703125" customWidth="1"/>
    <col min="12799" max="12799" width="12.140625" customWidth="1"/>
    <col min="12800" max="12801" width="13" customWidth="1"/>
    <col min="12802" max="12802" width="11.85546875" customWidth="1"/>
    <col min="12803" max="12803" width="14.5703125" customWidth="1"/>
    <col min="12804" max="12804" width="13.7109375" customWidth="1"/>
    <col min="12805" max="12806" width="11.7109375" bestFit="1" customWidth="1"/>
    <col min="12807" max="12807" width="9.7109375" bestFit="1" customWidth="1"/>
    <col min="12808" max="12808" width="11.7109375" bestFit="1" customWidth="1"/>
    <col min="13051" max="13051" width="21.7109375" customWidth="1"/>
    <col min="13052" max="13052" width="16.85546875" customWidth="1"/>
    <col min="13053" max="13053" width="12" customWidth="1"/>
    <col min="13054" max="13054" width="11.5703125" customWidth="1"/>
    <col min="13055" max="13055" width="12.140625" customWidth="1"/>
    <col min="13056" max="13057" width="13" customWidth="1"/>
    <col min="13058" max="13058" width="11.85546875" customWidth="1"/>
    <col min="13059" max="13059" width="14.5703125" customWidth="1"/>
    <col min="13060" max="13060" width="13.7109375" customWidth="1"/>
    <col min="13061" max="13062" width="11.7109375" bestFit="1" customWidth="1"/>
    <col min="13063" max="13063" width="9.7109375" bestFit="1" customWidth="1"/>
    <col min="13064" max="13064" width="11.7109375" bestFit="1" customWidth="1"/>
    <col min="13307" max="13307" width="21.7109375" customWidth="1"/>
    <col min="13308" max="13308" width="16.85546875" customWidth="1"/>
    <col min="13309" max="13309" width="12" customWidth="1"/>
    <col min="13310" max="13310" width="11.5703125" customWidth="1"/>
    <col min="13311" max="13311" width="12.140625" customWidth="1"/>
    <col min="13312" max="13313" width="13" customWidth="1"/>
    <col min="13314" max="13314" width="11.85546875" customWidth="1"/>
    <col min="13315" max="13315" width="14.5703125" customWidth="1"/>
    <col min="13316" max="13316" width="13.7109375" customWidth="1"/>
    <col min="13317" max="13318" width="11.7109375" bestFit="1" customWidth="1"/>
    <col min="13319" max="13319" width="9.7109375" bestFit="1" customWidth="1"/>
    <col min="13320" max="13320" width="11.7109375" bestFit="1" customWidth="1"/>
    <col min="13563" max="13563" width="21.7109375" customWidth="1"/>
    <col min="13564" max="13564" width="16.85546875" customWidth="1"/>
    <col min="13565" max="13565" width="12" customWidth="1"/>
    <col min="13566" max="13566" width="11.5703125" customWidth="1"/>
    <col min="13567" max="13567" width="12.140625" customWidth="1"/>
    <col min="13568" max="13569" width="13" customWidth="1"/>
    <col min="13570" max="13570" width="11.85546875" customWidth="1"/>
    <col min="13571" max="13571" width="14.5703125" customWidth="1"/>
    <col min="13572" max="13572" width="13.7109375" customWidth="1"/>
    <col min="13573" max="13574" width="11.7109375" bestFit="1" customWidth="1"/>
    <col min="13575" max="13575" width="9.7109375" bestFit="1" customWidth="1"/>
    <col min="13576" max="13576" width="11.7109375" bestFit="1" customWidth="1"/>
    <col min="13819" max="13819" width="21.7109375" customWidth="1"/>
    <col min="13820" max="13820" width="16.85546875" customWidth="1"/>
    <col min="13821" max="13821" width="12" customWidth="1"/>
    <col min="13822" max="13822" width="11.5703125" customWidth="1"/>
    <col min="13823" max="13823" width="12.140625" customWidth="1"/>
    <col min="13824" max="13825" width="13" customWidth="1"/>
    <col min="13826" max="13826" width="11.85546875" customWidth="1"/>
    <col min="13827" max="13827" width="14.5703125" customWidth="1"/>
    <col min="13828" max="13828" width="13.7109375" customWidth="1"/>
    <col min="13829" max="13830" width="11.7109375" bestFit="1" customWidth="1"/>
    <col min="13831" max="13831" width="9.7109375" bestFit="1" customWidth="1"/>
    <col min="13832" max="13832" width="11.7109375" bestFit="1" customWidth="1"/>
    <col min="14075" max="14075" width="21.7109375" customWidth="1"/>
    <col min="14076" max="14076" width="16.85546875" customWidth="1"/>
    <col min="14077" max="14077" width="12" customWidth="1"/>
    <col min="14078" max="14078" width="11.5703125" customWidth="1"/>
    <col min="14079" max="14079" width="12.140625" customWidth="1"/>
    <col min="14080" max="14081" width="13" customWidth="1"/>
    <col min="14082" max="14082" width="11.85546875" customWidth="1"/>
    <col min="14083" max="14083" width="14.5703125" customWidth="1"/>
    <col min="14084" max="14084" width="13.7109375" customWidth="1"/>
    <col min="14085" max="14086" width="11.7109375" bestFit="1" customWidth="1"/>
    <col min="14087" max="14087" width="9.7109375" bestFit="1" customWidth="1"/>
    <col min="14088" max="14088" width="11.7109375" bestFit="1" customWidth="1"/>
    <col min="14331" max="14331" width="21.7109375" customWidth="1"/>
    <col min="14332" max="14332" width="16.85546875" customWidth="1"/>
    <col min="14333" max="14333" width="12" customWidth="1"/>
    <col min="14334" max="14334" width="11.5703125" customWidth="1"/>
    <col min="14335" max="14335" width="12.140625" customWidth="1"/>
    <col min="14336" max="14337" width="13" customWidth="1"/>
    <col min="14338" max="14338" width="11.85546875" customWidth="1"/>
    <col min="14339" max="14339" width="14.5703125" customWidth="1"/>
    <col min="14340" max="14340" width="13.7109375" customWidth="1"/>
    <col min="14341" max="14342" width="11.7109375" bestFit="1" customWidth="1"/>
    <col min="14343" max="14343" width="9.7109375" bestFit="1" customWidth="1"/>
    <col min="14344" max="14344" width="11.7109375" bestFit="1" customWidth="1"/>
    <col min="14587" max="14587" width="21.7109375" customWidth="1"/>
    <col min="14588" max="14588" width="16.85546875" customWidth="1"/>
    <col min="14589" max="14589" width="12" customWidth="1"/>
    <col min="14590" max="14590" width="11.5703125" customWidth="1"/>
    <col min="14591" max="14591" width="12.140625" customWidth="1"/>
    <col min="14592" max="14593" width="13" customWidth="1"/>
    <col min="14594" max="14594" width="11.85546875" customWidth="1"/>
    <col min="14595" max="14595" width="14.5703125" customWidth="1"/>
    <col min="14596" max="14596" width="13.7109375" customWidth="1"/>
    <col min="14597" max="14598" width="11.7109375" bestFit="1" customWidth="1"/>
    <col min="14599" max="14599" width="9.7109375" bestFit="1" customWidth="1"/>
    <col min="14600" max="14600" width="11.7109375" bestFit="1" customWidth="1"/>
    <col min="14843" max="14843" width="21.7109375" customWidth="1"/>
    <col min="14844" max="14844" width="16.85546875" customWidth="1"/>
    <col min="14845" max="14845" width="12" customWidth="1"/>
    <col min="14846" max="14846" width="11.5703125" customWidth="1"/>
    <col min="14847" max="14847" width="12.140625" customWidth="1"/>
    <col min="14848" max="14849" width="13" customWidth="1"/>
    <col min="14850" max="14850" width="11.85546875" customWidth="1"/>
    <col min="14851" max="14851" width="14.5703125" customWidth="1"/>
    <col min="14852" max="14852" width="13.7109375" customWidth="1"/>
    <col min="14853" max="14854" width="11.7109375" bestFit="1" customWidth="1"/>
    <col min="14855" max="14855" width="9.7109375" bestFit="1" customWidth="1"/>
    <col min="14856" max="14856" width="11.7109375" bestFit="1" customWidth="1"/>
    <col min="15099" max="15099" width="21.7109375" customWidth="1"/>
    <col min="15100" max="15100" width="16.85546875" customWidth="1"/>
    <col min="15101" max="15101" width="12" customWidth="1"/>
    <col min="15102" max="15102" width="11.5703125" customWidth="1"/>
    <col min="15103" max="15103" width="12.140625" customWidth="1"/>
    <col min="15104" max="15105" width="13" customWidth="1"/>
    <col min="15106" max="15106" width="11.85546875" customWidth="1"/>
    <col min="15107" max="15107" width="14.5703125" customWidth="1"/>
    <col min="15108" max="15108" width="13.7109375" customWidth="1"/>
    <col min="15109" max="15110" width="11.7109375" bestFit="1" customWidth="1"/>
    <col min="15111" max="15111" width="9.7109375" bestFit="1" customWidth="1"/>
    <col min="15112" max="15112" width="11.7109375" bestFit="1" customWidth="1"/>
    <col min="15355" max="15355" width="21.7109375" customWidth="1"/>
    <col min="15356" max="15356" width="16.85546875" customWidth="1"/>
    <col min="15357" max="15357" width="12" customWidth="1"/>
    <col min="15358" max="15358" width="11.5703125" customWidth="1"/>
    <col min="15359" max="15359" width="12.140625" customWidth="1"/>
    <col min="15360" max="15361" width="13" customWidth="1"/>
    <col min="15362" max="15362" width="11.85546875" customWidth="1"/>
    <col min="15363" max="15363" width="14.5703125" customWidth="1"/>
    <col min="15364" max="15364" width="13.7109375" customWidth="1"/>
    <col min="15365" max="15366" width="11.7109375" bestFit="1" customWidth="1"/>
    <col min="15367" max="15367" width="9.7109375" bestFit="1" customWidth="1"/>
    <col min="15368" max="15368" width="11.7109375" bestFit="1" customWidth="1"/>
    <col min="15611" max="15611" width="21.7109375" customWidth="1"/>
    <col min="15612" max="15612" width="16.85546875" customWidth="1"/>
    <col min="15613" max="15613" width="12" customWidth="1"/>
    <col min="15614" max="15614" width="11.5703125" customWidth="1"/>
    <col min="15615" max="15615" width="12.140625" customWidth="1"/>
    <col min="15616" max="15617" width="13" customWidth="1"/>
    <col min="15618" max="15618" width="11.85546875" customWidth="1"/>
    <col min="15619" max="15619" width="14.5703125" customWidth="1"/>
    <col min="15620" max="15620" width="13.7109375" customWidth="1"/>
    <col min="15621" max="15622" width="11.7109375" bestFit="1" customWidth="1"/>
    <col min="15623" max="15623" width="9.7109375" bestFit="1" customWidth="1"/>
    <col min="15624" max="15624" width="11.7109375" bestFit="1" customWidth="1"/>
    <col min="15867" max="15867" width="21.7109375" customWidth="1"/>
    <col min="15868" max="15868" width="16.85546875" customWidth="1"/>
    <col min="15869" max="15869" width="12" customWidth="1"/>
    <col min="15870" max="15870" width="11.5703125" customWidth="1"/>
    <col min="15871" max="15871" width="12.140625" customWidth="1"/>
    <col min="15872" max="15873" width="13" customWidth="1"/>
    <col min="15874" max="15874" width="11.85546875" customWidth="1"/>
    <col min="15875" max="15875" width="14.5703125" customWidth="1"/>
    <col min="15876" max="15876" width="13.7109375" customWidth="1"/>
    <col min="15877" max="15878" width="11.7109375" bestFit="1" customWidth="1"/>
    <col min="15879" max="15879" width="9.7109375" bestFit="1" customWidth="1"/>
    <col min="15880" max="15880" width="11.7109375" bestFit="1" customWidth="1"/>
    <col min="16123" max="16123" width="21.7109375" customWidth="1"/>
    <col min="16124" max="16124" width="16.85546875" customWidth="1"/>
    <col min="16125" max="16125" width="12" customWidth="1"/>
    <col min="16126" max="16126" width="11.5703125" customWidth="1"/>
    <col min="16127" max="16127" width="12.140625" customWidth="1"/>
    <col min="16128" max="16129" width="13" customWidth="1"/>
    <col min="16130" max="16130" width="11.85546875" customWidth="1"/>
    <col min="16131" max="16131" width="14.5703125" customWidth="1"/>
    <col min="16132" max="16132" width="13.7109375" customWidth="1"/>
    <col min="16133" max="16134" width="11.7109375" bestFit="1" customWidth="1"/>
    <col min="16135" max="16135" width="9.7109375" bestFit="1" customWidth="1"/>
    <col min="16136" max="16136" width="11.7109375" bestFit="1" customWidth="1"/>
  </cols>
  <sheetData>
    <row r="1" spans="1:10" x14ac:dyDescent="0.25">
      <c r="A1" s="6" t="s">
        <v>3</v>
      </c>
      <c r="D1" s="48"/>
      <c r="E1" s="48" t="s">
        <v>33</v>
      </c>
      <c r="F1" s="48"/>
      <c r="G1" s="7"/>
      <c r="H1" s="8"/>
    </row>
    <row r="2" spans="1:10" x14ac:dyDescent="0.25">
      <c r="B2" s="267" t="s">
        <v>49</v>
      </c>
      <c r="C2" s="267"/>
      <c r="D2" s="267"/>
      <c r="E2" s="267"/>
      <c r="F2" s="267"/>
      <c r="G2" s="267"/>
      <c r="H2" s="267"/>
      <c r="I2" s="4"/>
      <c r="J2" s="4"/>
    </row>
    <row r="3" spans="1:10" x14ac:dyDescent="0.25">
      <c r="A3" s="250" t="s">
        <v>68</v>
      </c>
      <c r="B3" s="143"/>
      <c r="C3" s="143" t="s">
        <v>2</v>
      </c>
      <c r="D3" s="143"/>
      <c r="E3" s="143" t="s">
        <v>0</v>
      </c>
      <c r="F3" s="143"/>
      <c r="G3" s="143" t="s">
        <v>1</v>
      </c>
      <c r="H3" s="143"/>
      <c r="I3" s="48" t="s">
        <v>5</v>
      </c>
      <c r="J3" s="48"/>
    </row>
    <row r="4" spans="1:10" x14ac:dyDescent="0.25">
      <c r="A4" s="172">
        <v>43831</v>
      </c>
      <c r="B4" s="143"/>
      <c r="C4" s="173">
        <v>277134</v>
      </c>
      <c r="D4" s="43"/>
      <c r="E4" s="43">
        <v>24419.919999999998</v>
      </c>
      <c r="F4" s="43"/>
      <c r="G4" s="43">
        <v>6045.08</v>
      </c>
      <c r="H4" s="7"/>
      <c r="I4" s="143">
        <f t="shared" ref="I4:I9" si="0">C4+E4+G4</f>
        <v>307599</v>
      </c>
      <c r="J4" s="143"/>
    </row>
    <row r="5" spans="1:10" x14ac:dyDescent="0.25">
      <c r="A5" s="172">
        <v>43862</v>
      </c>
      <c r="B5" s="143"/>
      <c r="C5" s="173">
        <v>277134</v>
      </c>
      <c r="D5" s="43"/>
      <c r="E5" s="43">
        <v>24419.919999999998</v>
      </c>
      <c r="F5" s="43"/>
      <c r="G5" s="43">
        <v>6045.08</v>
      </c>
      <c r="H5" s="43"/>
      <c r="I5" s="224">
        <f t="shared" si="0"/>
        <v>307599</v>
      </c>
      <c r="J5" s="143"/>
    </row>
    <row r="6" spans="1:10" s="3" customFormat="1" x14ac:dyDescent="0.25">
      <c r="A6" s="172">
        <v>43891</v>
      </c>
      <c r="B6" s="42"/>
      <c r="C6" s="43">
        <v>277134</v>
      </c>
      <c r="D6" s="43"/>
      <c r="E6" s="43">
        <v>24419.919999999998</v>
      </c>
      <c r="F6" s="43"/>
      <c r="G6" s="43">
        <v>6045.08</v>
      </c>
      <c r="H6" s="43"/>
      <c r="I6" s="225">
        <f t="shared" si="0"/>
        <v>307599</v>
      </c>
      <c r="J6" s="143"/>
    </row>
    <row r="7" spans="1:10" s="3" customFormat="1" x14ac:dyDescent="0.25">
      <c r="A7" s="144" t="s">
        <v>48</v>
      </c>
      <c r="B7" s="42"/>
      <c r="C7" s="231">
        <f>SUM(C4:C6)</f>
        <v>831402</v>
      </c>
      <c r="D7" s="231"/>
      <c r="E7" s="231">
        <f>SUM(E4:E6)</f>
        <v>73259.759999999995</v>
      </c>
      <c r="F7" s="231"/>
      <c r="G7" s="231">
        <f>SUM(G4:G6)</f>
        <v>18135.239999999998</v>
      </c>
      <c r="H7" s="231"/>
      <c r="I7" s="231">
        <f t="shared" si="0"/>
        <v>922797</v>
      </c>
      <c r="J7" s="231"/>
    </row>
    <row r="8" spans="1:10" s="229" customFormat="1" x14ac:dyDescent="0.25">
      <c r="A8" s="227">
        <v>43922</v>
      </c>
      <c r="B8" s="43"/>
      <c r="C8" s="43">
        <v>277134</v>
      </c>
      <c r="D8" s="43"/>
      <c r="E8" s="43">
        <v>24419.919999999998</v>
      </c>
      <c r="F8" s="43"/>
      <c r="G8" s="43">
        <v>6045.08</v>
      </c>
      <c r="H8" s="43"/>
      <c r="I8" s="43">
        <f t="shared" si="0"/>
        <v>307599</v>
      </c>
      <c r="J8" s="43"/>
    </row>
    <row r="9" spans="1:10" s="3" customFormat="1" x14ac:dyDescent="0.25">
      <c r="A9" s="227">
        <v>43952</v>
      </c>
      <c r="B9" s="143"/>
      <c r="C9" s="143">
        <v>277134</v>
      </c>
      <c r="D9" s="143"/>
      <c r="E9" s="143">
        <v>24419.919999999998</v>
      </c>
      <c r="F9" s="143"/>
      <c r="G9" s="143">
        <v>6045.08</v>
      </c>
      <c r="H9" s="143"/>
      <c r="I9" s="143">
        <f t="shared" si="0"/>
        <v>307599</v>
      </c>
      <c r="J9" s="143"/>
    </row>
    <row r="10" spans="1:10" s="3" customFormat="1" x14ac:dyDescent="0.25">
      <c r="A10" s="174" t="s">
        <v>5</v>
      </c>
      <c r="B10" s="211"/>
      <c r="C10" s="211">
        <f>C7+C8+C9</f>
        <v>1385670</v>
      </c>
      <c r="D10" s="211"/>
      <c r="E10" s="211">
        <f>E7+E8+E9</f>
        <v>122099.59999999999</v>
      </c>
      <c r="F10" s="211"/>
      <c r="G10" s="211">
        <f>G7+G8+G9</f>
        <v>30225.4</v>
      </c>
      <c r="H10" s="211"/>
      <c r="I10" s="211">
        <f>C10+E10+G10</f>
        <v>1537995</v>
      </c>
      <c r="J10" s="211"/>
    </row>
    <row r="11" spans="1:10" s="3" customFormat="1" x14ac:dyDescent="0.25">
      <c r="A11" s="174" t="s">
        <v>52</v>
      </c>
      <c r="B11" s="211"/>
      <c r="C11" s="211">
        <v>1300398</v>
      </c>
      <c r="D11" s="211"/>
      <c r="E11" s="211">
        <v>169120</v>
      </c>
      <c r="F11" s="211"/>
      <c r="G11" s="211">
        <v>42315</v>
      </c>
      <c r="H11" s="211"/>
      <c r="I11" s="211">
        <f>C11+E11+G11</f>
        <v>1511833</v>
      </c>
      <c r="J11" s="211"/>
    </row>
    <row r="12" spans="1:10" s="3" customFormat="1" x14ac:dyDescent="0.25">
      <c r="A12" s="222" t="s">
        <v>57</v>
      </c>
      <c r="B12" s="235"/>
      <c r="C12" s="235">
        <f>C10+C11</f>
        <v>2686068</v>
      </c>
      <c r="D12" s="235"/>
      <c r="E12" s="235">
        <f t="shared" ref="E12:I12" si="1">E10+E11</f>
        <v>291219.59999999998</v>
      </c>
      <c r="F12" s="235"/>
      <c r="G12" s="235">
        <f t="shared" si="1"/>
        <v>72540.399999999994</v>
      </c>
      <c r="H12" s="235"/>
      <c r="I12" s="235">
        <f t="shared" si="1"/>
        <v>3049828</v>
      </c>
      <c r="J12" s="212"/>
    </row>
    <row r="13" spans="1:10" s="3" customFormat="1" x14ac:dyDescent="0.25">
      <c r="A13" s="174" t="s">
        <v>56</v>
      </c>
      <c r="B13" s="214"/>
      <c r="C13" s="214">
        <v>191862</v>
      </c>
      <c r="D13" s="214"/>
      <c r="E13" s="214">
        <v>-2</v>
      </c>
      <c r="F13" s="214"/>
      <c r="G13" s="214">
        <v>0</v>
      </c>
      <c r="H13" s="214"/>
      <c r="I13" s="214">
        <f>C13+E13+G13</f>
        <v>191860</v>
      </c>
      <c r="J13" s="214"/>
    </row>
    <row r="14" spans="1:10" s="3" customFormat="1" x14ac:dyDescent="0.25">
      <c r="A14" s="174" t="s">
        <v>5</v>
      </c>
      <c r="B14" s="214"/>
      <c r="C14" s="214">
        <f>C12+C13</f>
        <v>2877930</v>
      </c>
      <c r="D14" s="235"/>
      <c r="E14" s="235">
        <f t="shared" ref="E14:G14" si="2">E12+E13</f>
        <v>291217.59999999998</v>
      </c>
      <c r="F14" s="235"/>
      <c r="G14" s="235">
        <f t="shared" si="2"/>
        <v>72540.399999999994</v>
      </c>
      <c r="H14" s="235"/>
      <c r="I14" s="214">
        <f>C14+E14+G14</f>
        <v>3241688</v>
      </c>
      <c r="J14" s="214"/>
    </row>
    <row r="15" spans="1:10" s="3" customFormat="1" x14ac:dyDescent="0.25">
      <c r="A15" s="222" t="s">
        <v>59</v>
      </c>
      <c r="B15" s="236"/>
      <c r="C15" s="236">
        <v>-132396</v>
      </c>
      <c r="D15" s="236"/>
      <c r="E15" s="236">
        <v>-57988.6</v>
      </c>
      <c r="F15" s="236"/>
      <c r="G15" s="236">
        <v>-72540.399999999994</v>
      </c>
      <c r="H15" s="236"/>
      <c r="I15" s="236">
        <f>C15+E15+G15</f>
        <v>-262925</v>
      </c>
      <c r="J15" s="236"/>
    </row>
    <row r="16" spans="1:10" s="3" customFormat="1" x14ac:dyDescent="0.25">
      <c r="A16" s="222" t="s">
        <v>5</v>
      </c>
      <c r="B16" s="236"/>
      <c r="C16" s="236">
        <f>C14+C15</f>
        <v>2745534</v>
      </c>
      <c r="D16" s="236"/>
      <c r="E16" s="236">
        <f>E14+E15</f>
        <v>233228.99999999997</v>
      </c>
      <c r="F16" s="236"/>
      <c r="G16" s="236">
        <f>G14+G15</f>
        <v>0</v>
      </c>
      <c r="H16" s="236"/>
      <c r="I16" s="236">
        <f>I14+I15</f>
        <v>2978763</v>
      </c>
      <c r="J16" s="236"/>
    </row>
    <row r="17" spans="1:10" s="3" customFormat="1" x14ac:dyDescent="0.25">
      <c r="A17" s="222" t="s">
        <v>63</v>
      </c>
      <c r="B17" s="223"/>
      <c r="C17" s="223">
        <v>259182</v>
      </c>
      <c r="D17" s="223"/>
      <c r="E17" s="223">
        <v>-4</v>
      </c>
      <c r="F17" s="223"/>
      <c r="G17" s="223">
        <v>0</v>
      </c>
      <c r="H17" s="223"/>
      <c r="I17" s="223">
        <f>C17+E17+G17</f>
        <v>259178</v>
      </c>
      <c r="J17" s="223"/>
    </row>
    <row r="18" spans="1:10" s="3" customFormat="1" x14ac:dyDescent="0.25">
      <c r="A18" s="222" t="s">
        <v>5</v>
      </c>
      <c r="B18" s="223"/>
      <c r="C18" s="223">
        <f>C16+C17</f>
        <v>3004716</v>
      </c>
      <c r="D18" s="223"/>
      <c r="E18" s="223">
        <f>E16+E17</f>
        <v>233224.99999999997</v>
      </c>
      <c r="F18" s="223"/>
      <c r="G18" s="223">
        <f>G16+G17</f>
        <v>0</v>
      </c>
      <c r="H18" s="223"/>
      <c r="I18" s="223">
        <f>I16+I17</f>
        <v>3237941</v>
      </c>
      <c r="J18" s="223"/>
    </row>
    <row r="19" spans="1:10" s="3" customFormat="1" x14ac:dyDescent="0.25">
      <c r="A19" s="222" t="s">
        <v>63</v>
      </c>
      <c r="B19" s="237"/>
      <c r="C19" s="237">
        <v>129591</v>
      </c>
      <c r="D19" s="237"/>
      <c r="E19" s="237">
        <v>3</v>
      </c>
      <c r="F19" s="237"/>
      <c r="G19" s="237">
        <v>0</v>
      </c>
      <c r="H19" s="237"/>
      <c r="I19" s="237">
        <f>C19+E19+G19</f>
        <v>129594</v>
      </c>
      <c r="J19" s="237"/>
    </row>
    <row r="20" spans="1:10" s="3" customFormat="1" x14ac:dyDescent="0.25">
      <c r="A20" s="222" t="s">
        <v>5</v>
      </c>
      <c r="B20" s="237"/>
      <c r="C20" s="237">
        <f>C18+C19</f>
        <v>3134307</v>
      </c>
      <c r="D20" s="237"/>
      <c r="E20" s="237">
        <f t="shared" ref="E20:I20" si="3">E18+E19</f>
        <v>233227.99999999997</v>
      </c>
      <c r="F20" s="237"/>
      <c r="G20" s="237">
        <f t="shared" si="3"/>
        <v>0</v>
      </c>
      <c r="H20" s="237"/>
      <c r="I20" s="237">
        <f t="shared" si="3"/>
        <v>3367535</v>
      </c>
      <c r="J20" s="237"/>
    </row>
    <row r="21" spans="1:10" s="3" customFormat="1" x14ac:dyDescent="0.25">
      <c r="A21" s="222" t="s">
        <v>67</v>
      </c>
      <c r="B21" s="240"/>
      <c r="C21" s="240">
        <v>14586</v>
      </c>
      <c r="D21" s="240"/>
      <c r="E21" s="240">
        <v>-28996</v>
      </c>
      <c r="F21" s="240"/>
      <c r="G21" s="240">
        <v>0</v>
      </c>
      <c r="H21" s="240"/>
      <c r="I21" s="240">
        <f>C21+E21+G21</f>
        <v>-14410</v>
      </c>
      <c r="J21" s="240"/>
    </row>
    <row r="22" spans="1:10" s="3" customFormat="1" x14ac:dyDescent="0.25">
      <c r="A22" s="30" t="s">
        <v>5</v>
      </c>
      <c r="B22" s="73"/>
      <c r="C22" s="73">
        <f>C20+C21</f>
        <v>3148893</v>
      </c>
      <c r="D22" s="73"/>
      <c r="E22" s="73">
        <f>E20+E21</f>
        <v>204231.99999999997</v>
      </c>
      <c r="F22" s="73"/>
      <c r="G22" s="73">
        <v>0</v>
      </c>
      <c r="H22" s="73"/>
      <c r="I22" s="73">
        <f>C22+E22+G22</f>
        <v>3353125</v>
      </c>
      <c r="J22" s="240"/>
    </row>
    <row r="23" spans="1:10" s="3" customFormat="1" ht="15.75" thickBot="1" x14ac:dyDescent="0.3">
      <c r="A23" s="222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ht="15.75" thickBot="1" x14ac:dyDescent="0.3">
      <c r="A24" s="11"/>
      <c r="B24" s="271" t="s">
        <v>2</v>
      </c>
      <c r="C24" s="272"/>
      <c r="D24" s="271" t="s">
        <v>0</v>
      </c>
      <c r="E24" s="272"/>
      <c r="F24" s="271" t="s">
        <v>1</v>
      </c>
      <c r="G24" s="272"/>
      <c r="H24" s="271" t="s">
        <v>5</v>
      </c>
      <c r="I24" s="273"/>
      <c r="J24" s="175" t="s">
        <v>47</v>
      </c>
    </row>
    <row r="25" spans="1:10" x14ac:dyDescent="0.25">
      <c r="A25" s="176"/>
      <c r="B25" s="177" t="s">
        <v>6</v>
      </c>
      <c r="C25" s="177" t="s">
        <v>7</v>
      </c>
      <c r="D25" s="177" t="s">
        <v>6</v>
      </c>
      <c r="E25" s="177" t="s">
        <v>7</v>
      </c>
      <c r="F25" s="177" t="s">
        <v>6</v>
      </c>
      <c r="G25" s="177" t="s">
        <v>7</v>
      </c>
      <c r="H25" s="177" t="s">
        <v>6</v>
      </c>
      <c r="I25" s="178" t="s">
        <v>7</v>
      </c>
      <c r="J25" s="179"/>
    </row>
    <row r="26" spans="1:10" x14ac:dyDescent="0.25">
      <c r="A26" s="14" t="s">
        <v>8</v>
      </c>
      <c r="B26" s="5">
        <v>43758</v>
      </c>
      <c r="C26" s="5">
        <v>193545</v>
      </c>
      <c r="D26" s="5">
        <v>0</v>
      </c>
      <c r="E26" s="5">
        <v>9664</v>
      </c>
      <c r="F26" s="5">
        <v>0</v>
      </c>
      <c r="G26" s="5">
        <v>0</v>
      </c>
      <c r="H26" s="18">
        <f t="shared" ref="H26:I28" si="4">B26+D26+F26</f>
        <v>43758</v>
      </c>
      <c r="I26" s="180">
        <f t="shared" si="4"/>
        <v>203209</v>
      </c>
      <c r="J26" s="181">
        <v>366641.49</v>
      </c>
    </row>
    <row r="27" spans="1:10" x14ac:dyDescent="0.25">
      <c r="A27" s="14" t="s">
        <v>9</v>
      </c>
      <c r="B27" s="72">
        <v>57783</v>
      </c>
      <c r="C27" s="5">
        <v>162690</v>
      </c>
      <c r="D27" s="5">
        <v>0</v>
      </c>
      <c r="E27" s="5">
        <v>8644.65</v>
      </c>
      <c r="F27" s="5">
        <v>0</v>
      </c>
      <c r="G27" s="5">
        <v>0</v>
      </c>
      <c r="H27" s="18">
        <f t="shared" si="4"/>
        <v>57783</v>
      </c>
      <c r="I27" s="180">
        <f t="shared" si="4"/>
        <v>171334.65</v>
      </c>
      <c r="J27" s="181">
        <v>203209</v>
      </c>
    </row>
    <row r="28" spans="1:10" x14ac:dyDescent="0.25">
      <c r="A28" s="14" t="s">
        <v>10</v>
      </c>
      <c r="B28" s="33">
        <v>51051</v>
      </c>
      <c r="C28" s="5">
        <v>185130</v>
      </c>
      <c r="D28" s="5">
        <v>0</v>
      </c>
      <c r="E28" s="5">
        <v>4832</v>
      </c>
      <c r="F28" s="5">
        <v>0</v>
      </c>
      <c r="G28" s="5">
        <v>0</v>
      </c>
      <c r="H28" s="18">
        <v>51051</v>
      </c>
      <c r="I28" s="180">
        <f t="shared" si="4"/>
        <v>189962</v>
      </c>
      <c r="J28" s="181">
        <v>171334.65</v>
      </c>
    </row>
    <row r="29" spans="1:10" s="51" customFormat="1" x14ac:dyDescent="0.25">
      <c r="A29" s="50" t="s">
        <v>12</v>
      </c>
      <c r="B29" s="71">
        <f>SUM(B26:B28)</f>
        <v>152592</v>
      </c>
      <c r="C29" s="71">
        <f t="shared" ref="C29:I29" si="5">C26+C27+C28</f>
        <v>541365</v>
      </c>
      <c r="D29" s="71">
        <f t="shared" si="5"/>
        <v>0</v>
      </c>
      <c r="E29" s="71">
        <f t="shared" si="5"/>
        <v>23140.65</v>
      </c>
      <c r="F29" s="71">
        <f t="shared" si="5"/>
        <v>0</v>
      </c>
      <c r="G29" s="71">
        <f t="shared" si="5"/>
        <v>0</v>
      </c>
      <c r="H29" s="71">
        <f t="shared" si="5"/>
        <v>152592</v>
      </c>
      <c r="I29" s="182">
        <f t="shared" si="5"/>
        <v>564505.65</v>
      </c>
      <c r="J29" s="183">
        <f>SUM(J26:J28)</f>
        <v>741185.14</v>
      </c>
    </row>
    <row r="30" spans="1:10" s="22" customFormat="1" x14ac:dyDescent="0.25">
      <c r="A30" s="36" t="s">
        <v>11</v>
      </c>
      <c r="B30" s="71"/>
      <c r="C30" s="134">
        <v>152592</v>
      </c>
      <c r="D30" s="134">
        <v>0</v>
      </c>
      <c r="E30" s="134">
        <v>0</v>
      </c>
      <c r="F30" s="71">
        <v>0</v>
      </c>
      <c r="G30" s="71">
        <v>0</v>
      </c>
      <c r="H30" s="71"/>
      <c r="I30" s="184">
        <f>C30+E30+G30</f>
        <v>152592</v>
      </c>
      <c r="J30" s="185"/>
    </row>
    <row r="31" spans="1:10" s="38" customFormat="1" x14ac:dyDescent="0.25">
      <c r="A31" s="36" t="s">
        <v>5</v>
      </c>
      <c r="B31" s="71">
        <f>B29-B30</f>
        <v>152592</v>
      </c>
      <c r="C31" s="117">
        <f>C29+C30</f>
        <v>693957</v>
      </c>
      <c r="D31" s="117">
        <v>0</v>
      </c>
      <c r="E31" s="117">
        <f>E29+E30</f>
        <v>23140.65</v>
      </c>
      <c r="F31" s="71">
        <v>0</v>
      </c>
      <c r="G31" s="71">
        <f>G29+G30</f>
        <v>0</v>
      </c>
      <c r="H31" s="71">
        <f>H29</f>
        <v>152592</v>
      </c>
      <c r="I31" s="184">
        <f>I29+I30</f>
        <v>717097.65</v>
      </c>
      <c r="J31" s="186"/>
    </row>
    <row r="32" spans="1:10" x14ac:dyDescent="0.25">
      <c r="A32" s="14" t="s">
        <v>13</v>
      </c>
      <c r="B32" s="45">
        <v>40953</v>
      </c>
      <c r="C32" s="34">
        <f>179520+40953</f>
        <v>220473</v>
      </c>
      <c r="D32" s="34">
        <v>0</v>
      </c>
      <c r="E32" s="34">
        <v>4832</v>
      </c>
      <c r="F32" s="34">
        <v>0</v>
      </c>
      <c r="G32" s="34">
        <v>0</v>
      </c>
      <c r="H32" s="35">
        <v>40953</v>
      </c>
      <c r="I32" s="180">
        <f>C32+E32+G32</f>
        <v>225305</v>
      </c>
      <c r="J32" s="187">
        <v>189962</v>
      </c>
    </row>
    <row r="33" spans="1:10" x14ac:dyDescent="0.25">
      <c r="A33" s="14" t="s">
        <v>14</v>
      </c>
      <c r="B33" s="45">
        <v>32538</v>
      </c>
      <c r="C33" s="5">
        <f>164373+32538</f>
        <v>196911</v>
      </c>
      <c r="D33" s="5">
        <v>0</v>
      </c>
      <c r="E33" s="5">
        <v>4832</v>
      </c>
      <c r="F33" s="5">
        <v>0</v>
      </c>
      <c r="G33" s="5">
        <v>0</v>
      </c>
      <c r="H33" s="35">
        <v>32538</v>
      </c>
      <c r="I33" s="180">
        <f>C33+E33+G33</f>
        <v>201743</v>
      </c>
      <c r="J33" s="187">
        <f>225305+152592</f>
        <v>377897</v>
      </c>
    </row>
    <row r="34" spans="1:10" x14ac:dyDescent="0.25">
      <c r="A34" s="14" t="s">
        <v>15</v>
      </c>
      <c r="B34" s="46">
        <v>31416</v>
      </c>
      <c r="C34" s="79">
        <f>145860+31416</f>
        <v>177276</v>
      </c>
      <c r="D34" s="5">
        <v>0</v>
      </c>
      <c r="E34" s="5">
        <v>4832</v>
      </c>
      <c r="F34" s="5">
        <v>0</v>
      </c>
      <c r="G34" s="5">
        <v>0</v>
      </c>
      <c r="H34" s="35">
        <v>31416</v>
      </c>
      <c r="I34" s="180">
        <f>C34+E34+G34</f>
        <v>182108</v>
      </c>
      <c r="J34" s="181">
        <v>201743</v>
      </c>
    </row>
    <row r="35" spans="1:10" s="38" customFormat="1" x14ac:dyDescent="0.25">
      <c r="A35" s="50" t="s">
        <v>16</v>
      </c>
      <c r="B35" s="71">
        <f>SUM(B32:B34)</f>
        <v>104907</v>
      </c>
      <c r="C35" s="71">
        <f>SUM(C32:C34)</f>
        <v>594660</v>
      </c>
      <c r="D35" s="71"/>
      <c r="E35" s="71">
        <f>SUM(E32:E34)</f>
        <v>14496</v>
      </c>
      <c r="F35" s="71"/>
      <c r="G35" s="71"/>
      <c r="H35" s="78">
        <f>SUM(H32:H34)</f>
        <v>104907</v>
      </c>
      <c r="I35" s="182">
        <f>SUM(I32:I34)</f>
        <v>609156</v>
      </c>
      <c r="J35" s="188">
        <f>SUM(J32:J34)</f>
        <v>769602</v>
      </c>
    </row>
    <row r="36" spans="1:10" s="38" customFormat="1" x14ac:dyDescent="0.25">
      <c r="A36" s="36" t="s">
        <v>31</v>
      </c>
      <c r="B36" s="71"/>
      <c r="C36" s="71"/>
      <c r="D36" s="71"/>
      <c r="E36" s="71"/>
      <c r="F36" s="71"/>
      <c r="G36" s="71"/>
      <c r="H36" s="78"/>
      <c r="I36" s="182">
        <f>C36+E36+G36</f>
        <v>0</v>
      </c>
      <c r="J36" s="183"/>
    </row>
    <row r="37" spans="1:10" s="38" customFormat="1" x14ac:dyDescent="0.25">
      <c r="A37" s="36" t="s">
        <v>36</v>
      </c>
      <c r="B37" s="71">
        <f>B31+B35</f>
        <v>257499</v>
      </c>
      <c r="C37" s="71">
        <f t="shared" ref="C37:G37" si="6">C31+C35</f>
        <v>1288617</v>
      </c>
      <c r="D37" s="71">
        <f t="shared" si="6"/>
        <v>0</v>
      </c>
      <c r="E37" s="71">
        <f t="shared" si="6"/>
        <v>37636.65</v>
      </c>
      <c r="F37" s="71">
        <f t="shared" si="6"/>
        <v>0</v>
      </c>
      <c r="G37" s="71">
        <f t="shared" si="6"/>
        <v>0</v>
      </c>
      <c r="H37" s="71">
        <f>H31+H35</f>
        <v>257499</v>
      </c>
      <c r="I37" s="182">
        <f t="shared" ref="I37" si="7">I31+I35+I36</f>
        <v>1326253.6499999999</v>
      </c>
      <c r="J37" s="183">
        <f>J29+J35</f>
        <v>1510787.1400000001</v>
      </c>
    </row>
    <row r="38" spans="1:10" x14ac:dyDescent="0.25">
      <c r="A38" s="14" t="s">
        <v>17</v>
      </c>
      <c r="B38" s="5">
        <v>19635</v>
      </c>
      <c r="C38" s="5">
        <v>129030</v>
      </c>
      <c r="D38" s="5">
        <v>0</v>
      </c>
      <c r="E38" s="20">
        <v>4832</v>
      </c>
      <c r="F38" s="5">
        <v>0</v>
      </c>
      <c r="G38" s="5">
        <v>0</v>
      </c>
      <c r="H38" s="18">
        <f>B38</f>
        <v>19635</v>
      </c>
      <c r="I38" s="180">
        <f>C38+E38+G38</f>
        <v>133862</v>
      </c>
      <c r="J38" s="189">
        <v>182108</v>
      </c>
    </row>
    <row r="39" spans="1:10" x14ac:dyDescent="0.25">
      <c r="A39" s="14" t="s">
        <v>18</v>
      </c>
      <c r="B39" s="5">
        <v>13464</v>
      </c>
      <c r="C39" s="5">
        <v>125103</v>
      </c>
      <c r="D39" s="5">
        <v>0</v>
      </c>
      <c r="E39" s="5">
        <v>4832</v>
      </c>
      <c r="F39" s="5">
        <v>0</v>
      </c>
      <c r="G39" s="5">
        <v>0</v>
      </c>
      <c r="H39" s="18">
        <v>13464</v>
      </c>
      <c r="I39" s="180">
        <f>C39+E39+G39</f>
        <v>129935</v>
      </c>
      <c r="J39" s="189">
        <v>133862</v>
      </c>
    </row>
    <row r="40" spans="1:10" x14ac:dyDescent="0.25">
      <c r="A40" s="14" t="s">
        <v>19</v>
      </c>
      <c r="B40" s="5">
        <v>0</v>
      </c>
      <c r="C40" s="5">
        <v>149787</v>
      </c>
      <c r="D40" s="5">
        <v>0</v>
      </c>
      <c r="E40" s="5">
        <v>4832</v>
      </c>
      <c r="F40" s="5">
        <v>0</v>
      </c>
      <c r="G40" s="5">
        <v>0</v>
      </c>
      <c r="H40" s="18">
        <v>0</v>
      </c>
      <c r="I40" s="180">
        <f>C40+E40+G40</f>
        <v>154619</v>
      </c>
      <c r="J40" s="189">
        <v>129935</v>
      </c>
    </row>
    <row r="41" spans="1:10" s="22" customFormat="1" x14ac:dyDescent="0.25">
      <c r="A41" s="44" t="s">
        <v>30</v>
      </c>
      <c r="B41" s="45"/>
      <c r="C41" s="46">
        <v>32538</v>
      </c>
      <c r="D41" s="45"/>
      <c r="E41" s="45"/>
      <c r="F41" s="45"/>
      <c r="G41" s="45"/>
      <c r="H41" s="35"/>
      <c r="I41" s="190">
        <v>32538</v>
      </c>
      <c r="J41" s="191"/>
    </row>
    <row r="42" spans="1:10" s="22" customFormat="1" x14ac:dyDescent="0.25">
      <c r="A42" s="50" t="s">
        <v>20</v>
      </c>
      <c r="B42" s="71">
        <f>SUM(B38:B40)</f>
        <v>33099</v>
      </c>
      <c r="C42" s="71">
        <f>SUM(C38:C41)</f>
        <v>436458</v>
      </c>
      <c r="D42" s="71">
        <f>D38+D39+D40</f>
        <v>0</v>
      </c>
      <c r="E42" s="71">
        <f>SUM(E38:E41)</f>
        <v>14496</v>
      </c>
      <c r="F42" s="71">
        <f>F38+F39+F40</f>
        <v>0</v>
      </c>
      <c r="G42" s="71">
        <f>SUM(G38:G41)</f>
        <v>0</v>
      </c>
      <c r="H42" s="71">
        <f>SUM(H38:H41)</f>
        <v>33099</v>
      </c>
      <c r="I42" s="182">
        <f>SUM(I38:I41)</f>
        <v>450954</v>
      </c>
      <c r="J42" s="183">
        <f>SUM(J38:J41)</f>
        <v>445905</v>
      </c>
    </row>
    <row r="43" spans="1:10" s="193" customFormat="1" x14ac:dyDescent="0.25">
      <c r="A43" s="192" t="s">
        <v>38</v>
      </c>
      <c r="B43" s="71"/>
      <c r="C43" s="71">
        <f>C37+C42</f>
        <v>1725075</v>
      </c>
      <c r="D43" s="71">
        <f>D37+D41+D42</f>
        <v>0</v>
      </c>
      <c r="E43" s="71">
        <f>E37+E42</f>
        <v>52132.65</v>
      </c>
      <c r="F43" s="71">
        <f>F37+F41+F42</f>
        <v>0</v>
      </c>
      <c r="G43" s="71">
        <f>G37+G41+G42</f>
        <v>0</v>
      </c>
      <c r="H43" s="71">
        <f>H37+H42</f>
        <v>290598</v>
      </c>
      <c r="I43" s="182">
        <f>I37+I42</f>
        <v>1777207.65</v>
      </c>
      <c r="J43" s="183">
        <f>J37+J42</f>
        <v>1956692.1400000001</v>
      </c>
    </row>
    <row r="44" spans="1:10" x14ac:dyDescent="0.25">
      <c r="A44" s="14" t="s">
        <v>21</v>
      </c>
      <c r="B44" s="84"/>
      <c r="C44" s="34">
        <v>149226</v>
      </c>
      <c r="D44" s="5">
        <v>0</v>
      </c>
      <c r="E44" s="5">
        <v>4832</v>
      </c>
      <c r="F44" s="5">
        <v>0</v>
      </c>
      <c r="G44" s="5">
        <v>0</v>
      </c>
      <c r="H44" s="18">
        <v>0</v>
      </c>
      <c r="I44" s="180">
        <f>C44+E44+G44</f>
        <v>154058</v>
      </c>
      <c r="J44" s="189">
        <v>154619</v>
      </c>
    </row>
    <row r="45" spans="1:10" x14ac:dyDescent="0.25">
      <c r="A45" s="14" t="s">
        <v>22</v>
      </c>
      <c r="B45" s="138"/>
      <c r="C45" s="5">
        <v>153714</v>
      </c>
      <c r="D45" s="5">
        <v>0</v>
      </c>
      <c r="E45" s="5">
        <v>4832</v>
      </c>
      <c r="F45" s="5">
        <v>0</v>
      </c>
      <c r="G45" s="5">
        <v>0</v>
      </c>
      <c r="H45" s="18">
        <v>0</v>
      </c>
      <c r="I45" s="180">
        <f t="shared" ref="I45:I46" si="8">C45+E45+G45</f>
        <v>158546</v>
      </c>
      <c r="J45" s="189">
        <f>I41+I44</f>
        <v>186596</v>
      </c>
    </row>
    <row r="46" spans="1:10" x14ac:dyDescent="0.25">
      <c r="A46" s="14" t="s">
        <v>23</v>
      </c>
      <c r="B46" s="84"/>
      <c r="C46" s="5">
        <v>159324</v>
      </c>
      <c r="D46" s="5">
        <v>0</v>
      </c>
      <c r="E46" s="5">
        <v>4832</v>
      </c>
      <c r="F46" s="5">
        <v>0</v>
      </c>
      <c r="G46" s="5">
        <v>0</v>
      </c>
      <c r="H46" s="18">
        <v>0</v>
      </c>
      <c r="I46" s="180">
        <f t="shared" si="8"/>
        <v>164156</v>
      </c>
      <c r="J46" s="189">
        <v>158546</v>
      </c>
    </row>
    <row r="47" spans="1:10" x14ac:dyDescent="0.25">
      <c r="A47" s="14" t="s">
        <v>24</v>
      </c>
      <c r="B47" s="84"/>
      <c r="C47" s="5"/>
      <c r="D47" s="5"/>
      <c r="E47" s="5"/>
      <c r="F47" s="5"/>
      <c r="G47" s="5">
        <v>0</v>
      </c>
      <c r="H47" s="18"/>
      <c r="I47" s="180"/>
      <c r="J47" s="189"/>
    </row>
    <row r="48" spans="1:10" ht="15.75" thickBot="1" x14ac:dyDescent="0.3">
      <c r="A48" s="52" t="s">
        <v>25</v>
      </c>
      <c r="B48" s="53">
        <f>SUM(B44:B47)</f>
        <v>0</v>
      </c>
      <c r="C48" s="53">
        <f>SUM(C44:C47)</f>
        <v>462264</v>
      </c>
      <c r="D48" s="53">
        <v>0</v>
      </c>
      <c r="E48" s="53">
        <f>SUM(E44:E47)</f>
        <v>14496</v>
      </c>
      <c r="F48" s="53">
        <v>0</v>
      </c>
      <c r="G48" s="53">
        <f>SUM(G44:G47)</f>
        <v>0</v>
      </c>
      <c r="H48" s="53">
        <f>SUM(H44:H47)</f>
        <v>0</v>
      </c>
      <c r="I48" s="194">
        <f>SUM(I44:I47)</f>
        <v>476760</v>
      </c>
      <c r="J48" s="195">
        <f>SUM(J44:J47)</f>
        <v>499761</v>
      </c>
    </row>
    <row r="49" spans="1:10" x14ac:dyDescent="0.25">
      <c r="A49" s="135" t="s">
        <v>45</v>
      </c>
      <c r="B49" s="136">
        <f>B29+B35+B42+B48</f>
        <v>290598</v>
      </c>
      <c r="C49" s="136">
        <f>C43+C48</f>
        <v>2187339</v>
      </c>
      <c r="D49" s="136">
        <f>D37+D41+D42</f>
        <v>0</v>
      </c>
      <c r="E49" s="137">
        <f>E43+E48</f>
        <v>66628.649999999994</v>
      </c>
      <c r="F49" s="136">
        <f>F37+F42</f>
        <v>0</v>
      </c>
      <c r="G49" s="136">
        <f>G43+G48</f>
        <v>0</v>
      </c>
      <c r="H49" s="136">
        <f>H29+H35+H42+H48</f>
        <v>290598</v>
      </c>
      <c r="I49" s="196">
        <f>I43+I48</f>
        <v>2253967.65</v>
      </c>
      <c r="J49" s="239">
        <f>J43+J48</f>
        <v>2456453.14</v>
      </c>
    </row>
    <row r="50" spans="1:10" ht="15.75" thickBot="1" x14ac:dyDescent="0.3">
      <c r="A50" s="197" t="s">
        <v>46</v>
      </c>
      <c r="B50" s="198"/>
      <c r="C50" s="199">
        <v>3148893</v>
      </c>
      <c r="D50" s="199"/>
      <c r="E50" s="199">
        <v>204232</v>
      </c>
      <c r="F50" s="199">
        <v>0</v>
      </c>
      <c r="G50" s="199">
        <v>0</v>
      </c>
      <c r="H50" s="200"/>
      <c r="I50" s="201">
        <f>C50+E50+G50</f>
        <v>3353125</v>
      </c>
      <c r="J50" s="202"/>
    </row>
    <row r="51" spans="1:10" s="22" customFormat="1" ht="15.75" thickBot="1" x14ac:dyDescent="0.3">
      <c r="A51" s="203" t="s">
        <v>32</v>
      </c>
      <c r="B51" s="204"/>
      <c r="C51" s="205">
        <f>C50-C49</f>
        <v>961554</v>
      </c>
      <c r="D51" s="205"/>
      <c r="E51" s="205">
        <f>E50-E49</f>
        <v>137603.35</v>
      </c>
      <c r="F51" s="205"/>
      <c r="G51" s="205">
        <f>G50-G49</f>
        <v>0</v>
      </c>
      <c r="H51" s="205"/>
      <c r="I51" s="206">
        <f>I50-I49</f>
        <v>1099157.3500000001</v>
      </c>
      <c r="J51" s="207"/>
    </row>
    <row r="52" spans="1:10" x14ac:dyDescent="0.25">
      <c r="C52" s="4"/>
      <c r="D52" s="4"/>
      <c r="E52" s="4"/>
      <c r="F52" s="4"/>
      <c r="G52" s="4"/>
      <c r="H52" s="4"/>
      <c r="I52" s="4"/>
      <c r="J52" s="4"/>
    </row>
    <row r="53" spans="1:10" s="26" customFormat="1" ht="12.75" x14ac:dyDescent="0.2">
      <c r="B53" s="27"/>
      <c r="C53" s="28"/>
      <c r="D53" s="28"/>
      <c r="E53" s="28"/>
      <c r="F53" s="28"/>
      <c r="G53" s="28"/>
      <c r="H53" s="28"/>
      <c r="I53" s="29"/>
      <c r="J53" s="29"/>
    </row>
    <row r="54" spans="1:10" x14ac:dyDescent="0.25">
      <c r="B54" s="2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2"/>
      <c r="C55" s="143"/>
      <c r="D55" s="143"/>
      <c r="E55" s="4"/>
      <c r="F55" s="143"/>
      <c r="G55" s="7"/>
      <c r="H55" s="7"/>
      <c r="I55" s="4"/>
      <c r="J55" s="4"/>
    </row>
    <row r="56" spans="1:10" x14ac:dyDescent="0.25">
      <c r="B56" s="2"/>
      <c r="C56" s="4"/>
      <c r="D56" s="2"/>
      <c r="E56" s="2"/>
      <c r="F56" s="2"/>
      <c r="G56" s="7"/>
      <c r="I56" s="4"/>
      <c r="J56" s="4"/>
    </row>
    <row r="57" spans="1:10" x14ac:dyDescent="0.25">
      <c r="C57" s="4"/>
      <c r="E57" s="4"/>
      <c r="F57" s="4"/>
    </row>
    <row r="58" spans="1:10" x14ac:dyDescent="0.25">
      <c r="B58" s="23"/>
      <c r="C58" s="4"/>
      <c r="D58" s="4"/>
      <c r="E58" s="4"/>
      <c r="F58" s="4"/>
      <c r="H58" s="7"/>
      <c r="I58" s="4"/>
      <c r="J58" s="4"/>
    </row>
    <row r="59" spans="1:10" x14ac:dyDescent="0.25">
      <c r="C59" s="4"/>
    </row>
    <row r="60" spans="1:10" x14ac:dyDescent="0.25">
      <c r="C60" s="4"/>
    </row>
  </sheetData>
  <mergeCells count="5">
    <mergeCell ref="B2:H2"/>
    <mergeCell ref="B24:C24"/>
    <mergeCell ref="D24:E24"/>
    <mergeCell ref="F24:G24"/>
    <mergeCell ref="H24:I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60"/>
  <sheetViews>
    <sheetView topLeftCell="B1" workbookViewId="0">
      <selection activeCell="L49" sqref="L49"/>
    </sheetView>
  </sheetViews>
  <sheetFormatPr defaultRowHeight="15" x14ac:dyDescent="0.25"/>
  <cols>
    <col min="1" max="1" width="19.5703125" customWidth="1"/>
    <col min="2" max="2" width="10.85546875" customWidth="1"/>
    <col min="3" max="3" width="12.85546875" style="142" customWidth="1"/>
    <col min="4" max="4" width="9.140625" style="142" customWidth="1"/>
    <col min="5" max="5" width="11.7109375" style="142" customWidth="1"/>
    <col min="6" max="6" width="10.7109375" style="142" customWidth="1"/>
    <col min="7" max="7" width="11" style="142" customWidth="1"/>
    <col min="8" max="8" width="14" style="142" customWidth="1"/>
    <col min="9" max="9" width="12.7109375" style="24" customWidth="1"/>
    <col min="10" max="10" width="13.5703125" style="24" customWidth="1"/>
    <col min="11" max="11" width="14.28515625" style="142" customWidth="1"/>
    <col min="12" max="12" width="12.85546875" style="142" customWidth="1"/>
    <col min="13" max="13" width="10.140625" bestFit="1" customWidth="1"/>
    <col min="248" max="248" width="21.7109375" customWidth="1"/>
    <col min="249" max="249" width="16.85546875" customWidth="1"/>
    <col min="250" max="250" width="12" customWidth="1"/>
    <col min="251" max="251" width="11.5703125" customWidth="1"/>
    <col min="252" max="252" width="12.140625" customWidth="1"/>
    <col min="253" max="254" width="13" customWidth="1"/>
    <col min="255" max="255" width="11.85546875" customWidth="1"/>
    <col min="256" max="256" width="14.5703125" customWidth="1"/>
    <col min="257" max="257" width="13.7109375" customWidth="1"/>
    <col min="258" max="259" width="11.7109375" bestFit="1" customWidth="1"/>
    <col min="260" max="260" width="9.7109375" bestFit="1" customWidth="1"/>
    <col min="261" max="261" width="11.7109375" bestFit="1" customWidth="1"/>
    <col min="504" max="504" width="21.7109375" customWidth="1"/>
    <col min="505" max="505" width="16.85546875" customWidth="1"/>
    <col min="506" max="506" width="12" customWidth="1"/>
    <col min="507" max="507" width="11.5703125" customWidth="1"/>
    <col min="508" max="508" width="12.140625" customWidth="1"/>
    <col min="509" max="510" width="13" customWidth="1"/>
    <col min="511" max="511" width="11.85546875" customWidth="1"/>
    <col min="512" max="512" width="14.5703125" customWidth="1"/>
    <col min="513" max="513" width="13.7109375" customWidth="1"/>
    <col min="514" max="515" width="11.7109375" bestFit="1" customWidth="1"/>
    <col min="516" max="516" width="9.7109375" bestFit="1" customWidth="1"/>
    <col min="517" max="517" width="11.7109375" bestFit="1" customWidth="1"/>
    <col min="760" max="760" width="21.7109375" customWidth="1"/>
    <col min="761" max="761" width="16.85546875" customWidth="1"/>
    <col min="762" max="762" width="12" customWidth="1"/>
    <col min="763" max="763" width="11.5703125" customWidth="1"/>
    <col min="764" max="764" width="12.140625" customWidth="1"/>
    <col min="765" max="766" width="13" customWidth="1"/>
    <col min="767" max="767" width="11.85546875" customWidth="1"/>
    <col min="768" max="768" width="14.5703125" customWidth="1"/>
    <col min="769" max="769" width="13.7109375" customWidth="1"/>
    <col min="770" max="771" width="11.7109375" bestFit="1" customWidth="1"/>
    <col min="772" max="772" width="9.7109375" bestFit="1" customWidth="1"/>
    <col min="773" max="773" width="11.7109375" bestFit="1" customWidth="1"/>
    <col min="1016" max="1016" width="21.7109375" customWidth="1"/>
    <col min="1017" max="1017" width="16.85546875" customWidth="1"/>
    <col min="1018" max="1018" width="12" customWidth="1"/>
    <col min="1019" max="1019" width="11.5703125" customWidth="1"/>
    <col min="1020" max="1020" width="12.140625" customWidth="1"/>
    <col min="1021" max="1022" width="13" customWidth="1"/>
    <col min="1023" max="1023" width="11.85546875" customWidth="1"/>
    <col min="1024" max="1024" width="14.5703125" customWidth="1"/>
    <col min="1025" max="1025" width="13.7109375" customWidth="1"/>
    <col min="1026" max="1027" width="11.7109375" bestFit="1" customWidth="1"/>
    <col min="1028" max="1028" width="9.7109375" bestFit="1" customWidth="1"/>
    <col min="1029" max="1029" width="11.7109375" bestFit="1" customWidth="1"/>
    <col min="1272" max="1272" width="21.7109375" customWidth="1"/>
    <col min="1273" max="1273" width="16.85546875" customWidth="1"/>
    <col min="1274" max="1274" width="12" customWidth="1"/>
    <col min="1275" max="1275" width="11.5703125" customWidth="1"/>
    <col min="1276" max="1276" width="12.140625" customWidth="1"/>
    <col min="1277" max="1278" width="13" customWidth="1"/>
    <col min="1279" max="1279" width="11.85546875" customWidth="1"/>
    <col min="1280" max="1280" width="14.5703125" customWidth="1"/>
    <col min="1281" max="1281" width="13.7109375" customWidth="1"/>
    <col min="1282" max="1283" width="11.7109375" bestFit="1" customWidth="1"/>
    <col min="1284" max="1284" width="9.7109375" bestFit="1" customWidth="1"/>
    <col min="1285" max="1285" width="11.7109375" bestFit="1" customWidth="1"/>
    <col min="1528" max="1528" width="21.7109375" customWidth="1"/>
    <col min="1529" max="1529" width="16.85546875" customWidth="1"/>
    <col min="1530" max="1530" width="12" customWidth="1"/>
    <col min="1531" max="1531" width="11.5703125" customWidth="1"/>
    <col min="1532" max="1532" width="12.140625" customWidth="1"/>
    <col min="1533" max="1534" width="13" customWidth="1"/>
    <col min="1535" max="1535" width="11.85546875" customWidth="1"/>
    <col min="1536" max="1536" width="14.5703125" customWidth="1"/>
    <col min="1537" max="1537" width="13.7109375" customWidth="1"/>
    <col min="1538" max="1539" width="11.7109375" bestFit="1" customWidth="1"/>
    <col min="1540" max="1540" width="9.7109375" bestFit="1" customWidth="1"/>
    <col min="1541" max="1541" width="11.7109375" bestFit="1" customWidth="1"/>
    <col min="1784" max="1784" width="21.7109375" customWidth="1"/>
    <col min="1785" max="1785" width="16.85546875" customWidth="1"/>
    <col min="1786" max="1786" width="12" customWidth="1"/>
    <col min="1787" max="1787" width="11.5703125" customWidth="1"/>
    <col min="1788" max="1788" width="12.140625" customWidth="1"/>
    <col min="1789" max="1790" width="13" customWidth="1"/>
    <col min="1791" max="1791" width="11.85546875" customWidth="1"/>
    <col min="1792" max="1792" width="14.5703125" customWidth="1"/>
    <col min="1793" max="1793" width="13.7109375" customWidth="1"/>
    <col min="1794" max="1795" width="11.7109375" bestFit="1" customWidth="1"/>
    <col min="1796" max="1796" width="9.7109375" bestFit="1" customWidth="1"/>
    <col min="1797" max="1797" width="11.7109375" bestFit="1" customWidth="1"/>
    <col min="2040" max="2040" width="21.7109375" customWidth="1"/>
    <col min="2041" max="2041" width="16.85546875" customWidth="1"/>
    <col min="2042" max="2042" width="12" customWidth="1"/>
    <col min="2043" max="2043" width="11.5703125" customWidth="1"/>
    <col min="2044" max="2044" width="12.140625" customWidth="1"/>
    <col min="2045" max="2046" width="13" customWidth="1"/>
    <col min="2047" max="2047" width="11.85546875" customWidth="1"/>
    <col min="2048" max="2048" width="14.5703125" customWidth="1"/>
    <col min="2049" max="2049" width="13.7109375" customWidth="1"/>
    <col min="2050" max="2051" width="11.7109375" bestFit="1" customWidth="1"/>
    <col min="2052" max="2052" width="9.7109375" bestFit="1" customWidth="1"/>
    <col min="2053" max="2053" width="11.7109375" bestFit="1" customWidth="1"/>
    <col min="2296" max="2296" width="21.7109375" customWidth="1"/>
    <col min="2297" max="2297" width="16.85546875" customWidth="1"/>
    <col min="2298" max="2298" width="12" customWidth="1"/>
    <col min="2299" max="2299" width="11.5703125" customWidth="1"/>
    <col min="2300" max="2300" width="12.140625" customWidth="1"/>
    <col min="2301" max="2302" width="13" customWidth="1"/>
    <col min="2303" max="2303" width="11.85546875" customWidth="1"/>
    <col min="2304" max="2304" width="14.5703125" customWidth="1"/>
    <col min="2305" max="2305" width="13.7109375" customWidth="1"/>
    <col min="2306" max="2307" width="11.7109375" bestFit="1" customWidth="1"/>
    <col min="2308" max="2308" width="9.7109375" bestFit="1" customWidth="1"/>
    <col min="2309" max="2309" width="11.7109375" bestFit="1" customWidth="1"/>
    <col min="2552" max="2552" width="21.7109375" customWidth="1"/>
    <col min="2553" max="2553" width="16.85546875" customWidth="1"/>
    <col min="2554" max="2554" width="12" customWidth="1"/>
    <col min="2555" max="2555" width="11.5703125" customWidth="1"/>
    <col min="2556" max="2556" width="12.140625" customWidth="1"/>
    <col min="2557" max="2558" width="13" customWidth="1"/>
    <col min="2559" max="2559" width="11.85546875" customWidth="1"/>
    <col min="2560" max="2560" width="14.5703125" customWidth="1"/>
    <col min="2561" max="2561" width="13.7109375" customWidth="1"/>
    <col min="2562" max="2563" width="11.7109375" bestFit="1" customWidth="1"/>
    <col min="2564" max="2564" width="9.7109375" bestFit="1" customWidth="1"/>
    <col min="2565" max="2565" width="11.7109375" bestFit="1" customWidth="1"/>
    <col min="2808" max="2808" width="21.7109375" customWidth="1"/>
    <col min="2809" max="2809" width="16.85546875" customWidth="1"/>
    <col min="2810" max="2810" width="12" customWidth="1"/>
    <col min="2811" max="2811" width="11.5703125" customWidth="1"/>
    <col min="2812" max="2812" width="12.140625" customWidth="1"/>
    <col min="2813" max="2814" width="13" customWidth="1"/>
    <col min="2815" max="2815" width="11.85546875" customWidth="1"/>
    <col min="2816" max="2816" width="14.5703125" customWidth="1"/>
    <col min="2817" max="2817" width="13.7109375" customWidth="1"/>
    <col min="2818" max="2819" width="11.7109375" bestFit="1" customWidth="1"/>
    <col min="2820" max="2820" width="9.7109375" bestFit="1" customWidth="1"/>
    <col min="2821" max="2821" width="11.7109375" bestFit="1" customWidth="1"/>
    <col min="3064" max="3064" width="21.7109375" customWidth="1"/>
    <col min="3065" max="3065" width="16.85546875" customWidth="1"/>
    <col min="3066" max="3066" width="12" customWidth="1"/>
    <col min="3067" max="3067" width="11.5703125" customWidth="1"/>
    <col min="3068" max="3068" width="12.140625" customWidth="1"/>
    <col min="3069" max="3070" width="13" customWidth="1"/>
    <col min="3071" max="3071" width="11.85546875" customWidth="1"/>
    <col min="3072" max="3072" width="14.5703125" customWidth="1"/>
    <col min="3073" max="3073" width="13.7109375" customWidth="1"/>
    <col min="3074" max="3075" width="11.7109375" bestFit="1" customWidth="1"/>
    <col min="3076" max="3076" width="9.7109375" bestFit="1" customWidth="1"/>
    <col min="3077" max="3077" width="11.7109375" bestFit="1" customWidth="1"/>
    <col min="3320" max="3320" width="21.7109375" customWidth="1"/>
    <col min="3321" max="3321" width="16.85546875" customWidth="1"/>
    <col min="3322" max="3322" width="12" customWidth="1"/>
    <col min="3323" max="3323" width="11.5703125" customWidth="1"/>
    <col min="3324" max="3324" width="12.140625" customWidth="1"/>
    <col min="3325" max="3326" width="13" customWidth="1"/>
    <col min="3327" max="3327" width="11.85546875" customWidth="1"/>
    <col min="3328" max="3328" width="14.5703125" customWidth="1"/>
    <col min="3329" max="3329" width="13.7109375" customWidth="1"/>
    <col min="3330" max="3331" width="11.7109375" bestFit="1" customWidth="1"/>
    <col min="3332" max="3332" width="9.7109375" bestFit="1" customWidth="1"/>
    <col min="3333" max="3333" width="11.7109375" bestFit="1" customWidth="1"/>
    <col min="3576" max="3576" width="21.7109375" customWidth="1"/>
    <col min="3577" max="3577" width="16.85546875" customWidth="1"/>
    <col min="3578" max="3578" width="12" customWidth="1"/>
    <col min="3579" max="3579" width="11.5703125" customWidth="1"/>
    <col min="3580" max="3580" width="12.140625" customWidth="1"/>
    <col min="3581" max="3582" width="13" customWidth="1"/>
    <col min="3583" max="3583" width="11.85546875" customWidth="1"/>
    <col min="3584" max="3584" width="14.5703125" customWidth="1"/>
    <col min="3585" max="3585" width="13.7109375" customWidth="1"/>
    <col min="3586" max="3587" width="11.7109375" bestFit="1" customWidth="1"/>
    <col min="3588" max="3588" width="9.7109375" bestFit="1" customWidth="1"/>
    <col min="3589" max="3589" width="11.7109375" bestFit="1" customWidth="1"/>
    <col min="3832" max="3832" width="21.7109375" customWidth="1"/>
    <col min="3833" max="3833" width="16.85546875" customWidth="1"/>
    <col min="3834" max="3834" width="12" customWidth="1"/>
    <col min="3835" max="3835" width="11.5703125" customWidth="1"/>
    <col min="3836" max="3836" width="12.140625" customWidth="1"/>
    <col min="3837" max="3838" width="13" customWidth="1"/>
    <col min="3839" max="3839" width="11.85546875" customWidth="1"/>
    <col min="3840" max="3840" width="14.5703125" customWidth="1"/>
    <col min="3841" max="3841" width="13.7109375" customWidth="1"/>
    <col min="3842" max="3843" width="11.7109375" bestFit="1" customWidth="1"/>
    <col min="3844" max="3844" width="9.7109375" bestFit="1" customWidth="1"/>
    <col min="3845" max="3845" width="11.7109375" bestFit="1" customWidth="1"/>
    <col min="4088" max="4088" width="21.7109375" customWidth="1"/>
    <col min="4089" max="4089" width="16.85546875" customWidth="1"/>
    <col min="4090" max="4090" width="12" customWidth="1"/>
    <col min="4091" max="4091" width="11.5703125" customWidth="1"/>
    <col min="4092" max="4092" width="12.140625" customWidth="1"/>
    <col min="4093" max="4094" width="13" customWidth="1"/>
    <col min="4095" max="4095" width="11.85546875" customWidth="1"/>
    <col min="4096" max="4096" width="14.5703125" customWidth="1"/>
    <col min="4097" max="4097" width="13.7109375" customWidth="1"/>
    <col min="4098" max="4099" width="11.7109375" bestFit="1" customWidth="1"/>
    <col min="4100" max="4100" width="9.7109375" bestFit="1" customWidth="1"/>
    <col min="4101" max="4101" width="11.7109375" bestFit="1" customWidth="1"/>
    <col min="4344" max="4344" width="21.7109375" customWidth="1"/>
    <col min="4345" max="4345" width="16.85546875" customWidth="1"/>
    <col min="4346" max="4346" width="12" customWidth="1"/>
    <col min="4347" max="4347" width="11.5703125" customWidth="1"/>
    <col min="4348" max="4348" width="12.140625" customWidth="1"/>
    <col min="4349" max="4350" width="13" customWidth="1"/>
    <col min="4351" max="4351" width="11.85546875" customWidth="1"/>
    <col min="4352" max="4352" width="14.5703125" customWidth="1"/>
    <col min="4353" max="4353" width="13.7109375" customWidth="1"/>
    <col min="4354" max="4355" width="11.7109375" bestFit="1" customWidth="1"/>
    <col min="4356" max="4356" width="9.7109375" bestFit="1" customWidth="1"/>
    <col min="4357" max="4357" width="11.7109375" bestFit="1" customWidth="1"/>
    <col min="4600" max="4600" width="21.7109375" customWidth="1"/>
    <col min="4601" max="4601" width="16.85546875" customWidth="1"/>
    <col min="4602" max="4602" width="12" customWidth="1"/>
    <col min="4603" max="4603" width="11.5703125" customWidth="1"/>
    <col min="4604" max="4604" width="12.140625" customWidth="1"/>
    <col min="4605" max="4606" width="13" customWidth="1"/>
    <col min="4607" max="4607" width="11.85546875" customWidth="1"/>
    <col min="4608" max="4608" width="14.5703125" customWidth="1"/>
    <col min="4609" max="4609" width="13.7109375" customWidth="1"/>
    <col min="4610" max="4611" width="11.7109375" bestFit="1" customWidth="1"/>
    <col min="4612" max="4612" width="9.7109375" bestFit="1" customWidth="1"/>
    <col min="4613" max="4613" width="11.7109375" bestFit="1" customWidth="1"/>
    <col min="4856" max="4856" width="21.7109375" customWidth="1"/>
    <col min="4857" max="4857" width="16.85546875" customWidth="1"/>
    <col min="4858" max="4858" width="12" customWidth="1"/>
    <col min="4859" max="4859" width="11.5703125" customWidth="1"/>
    <col min="4860" max="4860" width="12.140625" customWidth="1"/>
    <col min="4861" max="4862" width="13" customWidth="1"/>
    <col min="4863" max="4863" width="11.85546875" customWidth="1"/>
    <col min="4864" max="4864" width="14.5703125" customWidth="1"/>
    <col min="4865" max="4865" width="13.7109375" customWidth="1"/>
    <col min="4866" max="4867" width="11.7109375" bestFit="1" customWidth="1"/>
    <col min="4868" max="4868" width="9.7109375" bestFit="1" customWidth="1"/>
    <col min="4869" max="4869" width="11.7109375" bestFit="1" customWidth="1"/>
    <col min="5112" max="5112" width="21.7109375" customWidth="1"/>
    <col min="5113" max="5113" width="16.85546875" customWidth="1"/>
    <col min="5114" max="5114" width="12" customWidth="1"/>
    <col min="5115" max="5115" width="11.5703125" customWidth="1"/>
    <col min="5116" max="5116" width="12.140625" customWidth="1"/>
    <col min="5117" max="5118" width="13" customWidth="1"/>
    <col min="5119" max="5119" width="11.85546875" customWidth="1"/>
    <col min="5120" max="5120" width="14.5703125" customWidth="1"/>
    <col min="5121" max="5121" width="13.7109375" customWidth="1"/>
    <col min="5122" max="5123" width="11.7109375" bestFit="1" customWidth="1"/>
    <col min="5124" max="5124" width="9.7109375" bestFit="1" customWidth="1"/>
    <col min="5125" max="5125" width="11.7109375" bestFit="1" customWidth="1"/>
    <col min="5368" max="5368" width="21.7109375" customWidth="1"/>
    <col min="5369" max="5369" width="16.85546875" customWidth="1"/>
    <col min="5370" max="5370" width="12" customWidth="1"/>
    <col min="5371" max="5371" width="11.5703125" customWidth="1"/>
    <col min="5372" max="5372" width="12.140625" customWidth="1"/>
    <col min="5373" max="5374" width="13" customWidth="1"/>
    <col min="5375" max="5375" width="11.85546875" customWidth="1"/>
    <col min="5376" max="5376" width="14.5703125" customWidth="1"/>
    <col min="5377" max="5377" width="13.7109375" customWidth="1"/>
    <col min="5378" max="5379" width="11.7109375" bestFit="1" customWidth="1"/>
    <col min="5380" max="5380" width="9.7109375" bestFit="1" customWidth="1"/>
    <col min="5381" max="5381" width="11.7109375" bestFit="1" customWidth="1"/>
    <col min="5624" max="5624" width="21.7109375" customWidth="1"/>
    <col min="5625" max="5625" width="16.85546875" customWidth="1"/>
    <col min="5626" max="5626" width="12" customWidth="1"/>
    <col min="5627" max="5627" width="11.5703125" customWidth="1"/>
    <col min="5628" max="5628" width="12.140625" customWidth="1"/>
    <col min="5629" max="5630" width="13" customWidth="1"/>
    <col min="5631" max="5631" width="11.85546875" customWidth="1"/>
    <col min="5632" max="5632" width="14.5703125" customWidth="1"/>
    <col min="5633" max="5633" width="13.7109375" customWidth="1"/>
    <col min="5634" max="5635" width="11.7109375" bestFit="1" customWidth="1"/>
    <col min="5636" max="5636" width="9.7109375" bestFit="1" customWidth="1"/>
    <col min="5637" max="5637" width="11.7109375" bestFit="1" customWidth="1"/>
    <col min="5880" max="5880" width="21.7109375" customWidth="1"/>
    <col min="5881" max="5881" width="16.85546875" customWidth="1"/>
    <col min="5882" max="5882" width="12" customWidth="1"/>
    <col min="5883" max="5883" width="11.5703125" customWidth="1"/>
    <col min="5884" max="5884" width="12.140625" customWidth="1"/>
    <col min="5885" max="5886" width="13" customWidth="1"/>
    <col min="5887" max="5887" width="11.85546875" customWidth="1"/>
    <col min="5888" max="5888" width="14.5703125" customWidth="1"/>
    <col min="5889" max="5889" width="13.7109375" customWidth="1"/>
    <col min="5890" max="5891" width="11.7109375" bestFit="1" customWidth="1"/>
    <col min="5892" max="5892" width="9.7109375" bestFit="1" customWidth="1"/>
    <col min="5893" max="5893" width="11.7109375" bestFit="1" customWidth="1"/>
    <col min="6136" max="6136" width="21.7109375" customWidth="1"/>
    <col min="6137" max="6137" width="16.85546875" customWidth="1"/>
    <col min="6138" max="6138" width="12" customWidth="1"/>
    <col min="6139" max="6139" width="11.5703125" customWidth="1"/>
    <col min="6140" max="6140" width="12.140625" customWidth="1"/>
    <col min="6141" max="6142" width="13" customWidth="1"/>
    <col min="6143" max="6143" width="11.85546875" customWidth="1"/>
    <col min="6144" max="6144" width="14.5703125" customWidth="1"/>
    <col min="6145" max="6145" width="13.7109375" customWidth="1"/>
    <col min="6146" max="6147" width="11.7109375" bestFit="1" customWidth="1"/>
    <col min="6148" max="6148" width="9.7109375" bestFit="1" customWidth="1"/>
    <col min="6149" max="6149" width="11.7109375" bestFit="1" customWidth="1"/>
    <col min="6392" max="6392" width="21.7109375" customWidth="1"/>
    <col min="6393" max="6393" width="16.85546875" customWidth="1"/>
    <col min="6394" max="6394" width="12" customWidth="1"/>
    <col min="6395" max="6395" width="11.5703125" customWidth="1"/>
    <col min="6396" max="6396" width="12.140625" customWidth="1"/>
    <col min="6397" max="6398" width="13" customWidth="1"/>
    <col min="6399" max="6399" width="11.85546875" customWidth="1"/>
    <col min="6400" max="6400" width="14.5703125" customWidth="1"/>
    <col min="6401" max="6401" width="13.7109375" customWidth="1"/>
    <col min="6402" max="6403" width="11.7109375" bestFit="1" customWidth="1"/>
    <col min="6404" max="6404" width="9.7109375" bestFit="1" customWidth="1"/>
    <col min="6405" max="6405" width="11.7109375" bestFit="1" customWidth="1"/>
    <col min="6648" max="6648" width="21.7109375" customWidth="1"/>
    <col min="6649" max="6649" width="16.85546875" customWidth="1"/>
    <col min="6650" max="6650" width="12" customWidth="1"/>
    <col min="6651" max="6651" width="11.5703125" customWidth="1"/>
    <col min="6652" max="6652" width="12.140625" customWidth="1"/>
    <col min="6653" max="6654" width="13" customWidth="1"/>
    <col min="6655" max="6655" width="11.85546875" customWidth="1"/>
    <col min="6656" max="6656" width="14.5703125" customWidth="1"/>
    <col min="6657" max="6657" width="13.7109375" customWidth="1"/>
    <col min="6658" max="6659" width="11.7109375" bestFit="1" customWidth="1"/>
    <col min="6660" max="6660" width="9.7109375" bestFit="1" customWidth="1"/>
    <col min="6661" max="6661" width="11.7109375" bestFit="1" customWidth="1"/>
    <col min="6904" max="6904" width="21.7109375" customWidth="1"/>
    <col min="6905" max="6905" width="16.85546875" customWidth="1"/>
    <col min="6906" max="6906" width="12" customWidth="1"/>
    <col min="6907" max="6907" width="11.5703125" customWidth="1"/>
    <col min="6908" max="6908" width="12.140625" customWidth="1"/>
    <col min="6909" max="6910" width="13" customWidth="1"/>
    <col min="6911" max="6911" width="11.85546875" customWidth="1"/>
    <col min="6912" max="6912" width="14.5703125" customWidth="1"/>
    <col min="6913" max="6913" width="13.7109375" customWidth="1"/>
    <col min="6914" max="6915" width="11.7109375" bestFit="1" customWidth="1"/>
    <col min="6916" max="6916" width="9.7109375" bestFit="1" customWidth="1"/>
    <col min="6917" max="6917" width="11.7109375" bestFit="1" customWidth="1"/>
    <col min="7160" max="7160" width="21.7109375" customWidth="1"/>
    <col min="7161" max="7161" width="16.85546875" customWidth="1"/>
    <col min="7162" max="7162" width="12" customWidth="1"/>
    <col min="7163" max="7163" width="11.5703125" customWidth="1"/>
    <col min="7164" max="7164" width="12.140625" customWidth="1"/>
    <col min="7165" max="7166" width="13" customWidth="1"/>
    <col min="7167" max="7167" width="11.85546875" customWidth="1"/>
    <col min="7168" max="7168" width="14.5703125" customWidth="1"/>
    <col min="7169" max="7169" width="13.7109375" customWidth="1"/>
    <col min="7170" max="7171" width="11.7109375" bestFit="1" customWidth="1"/>
    <col min="7172" max="7172" width="9.7109375" bestFit="1" customWidth="1"/>
    <col min="7173" max="7173" width="11.7109375" bestFit="1" customWidth="1"/>
    <col min="7416" max="7416" width="21.7109375" customWidth="1"/>
    <col min="7417" max="7417" width="16.85546875" customWidth="1"/>
    <col min="7418" max="7418" width="12" customWidth="1"/>
    <col min="7419" max="7419" width="11.5703125" customWidth="1"/>
    <col min="7420" max="7420" width="12.140625" customWidth="1"/>
    <col min="7421" max="7422" width="13" customWidth="1"/>
    <col min="7423" max="7423" width="11.85546875" customWidth="1"/>
    <col min="7424" max="7424" width="14.5703125" customWidth="1"/>
    <col min="7425" max="7425" width="13.7109375" customWidth="1"/>
    <col min="7426" max="7427" width="11.7109375" bestFit="1" customWidth="1"/>
    <col min="7428" max="7428" width="9.7109375" bestFit="1" customWidth="1"/>
    <col min="7429" max="7429" width="11.7109375" bestFit="1" customWidth="1"/>
    <col min="7672" max="7672" width="21.7109375" customWidth="1"/>
    <col min="7673" max="7673" width="16.85546875" customWidth="1"/>
    <col min="7674" max="7674" width="12" customWidth="1"/>
    <col min="7675" max="7675" width="11.5703125" customWidth="1"/>
    <col min="7676" max="7676" width="12.140625" customWidth="1"/>
    <col min="7677" max="7678" width="13" customWidth="1"/>
    <col min="7679" max="7679" width="11.85546875" customWidth="1"/>
    <col min="7680" max="7680" width="14.5703125" customWidth="1"/>
    <col min="7681" max="7681" width="13.7109375" customWidth="1"/>
    <col min="7682" max="7683" width="11.7109375" bestFit="1" customWidth="1"/>
    <col min="7684" max="7684" width="9.7109375" bestFit="1" customWidth="1"/>
    <col min="7685" max="7685" width="11.7109375" bestFit="1" customWidth="1"/>
    <col min="7928" max="7928" width="21.7109375" customWidth="1"/>
    <col min="7929" max="7929" width="16.85546875" customWidth="1"/>
    <col min="7930" max="7930" width="12" customWidth="1"/>
    <col min="7931" max="7931" width="11.5703125" customWidth="1"/>
    <col min="7932" max="7932" width="12.140625" customWidth="1"/>
    <col min="7933" max="7934" width="13" customWidth="1"/>
    <col min="7935" max="7935" width="11.85546875" customWidth="1"/>
    <col min="7936" max="7936" width="14.5703125" customWidth="1"/>
    <col min="7937" max="7937" width="13.7109375" customWidth="1"/>
    <col min="7938" max="7939" width="11.7109375" bestFit="1" customWidth="1"/>
    <col min="7940" max="7940" width="9.7109375" bestFit="1" customWidth="1"/>
    <col min="7941" max="7941" width="11.7109375" bestFit="1" customWidth="1"/>
    <col min="8184" max="8184" width="21.7109375" customWidth="1"/>
    <col min="8185" max="8185" width="16.85546875" customWidth="1"/>
    <col min="8186" max="8186" width="12" customWidth="1"/>
    <col min="8187" max="8187" width="11.5703125" customWidth="1"/>
    <col min="8188" max="8188" width="12.140625" customWidth="1"/>
    <col min="8189" max="8190" width="13" customWidth="1"/>
    <col min="8191" max="8191" width="11.85546875" customWidth="1"/>
    <col min="8192" max="8192" width="14.5703125" customWidth="1"/>
    <col min="8193" max="8193" width="13.7109375" customWidth="1"/>
    <col min="8194" max="8195" width="11.7109375" bestFit="1" customWidth="1"/>
    <col min="8196" max="8196" width="9.7109375" bestFit="1" customWidth="1"/>
    <col min="8197" max="8197" width="11.7109375" bestFit="1" customWidth="1"/>
    <col min="8440" max="8440" width="21.7109375" customWidth="1"/>
    <col min="8441" max="8441" width="16.85546875" customWidth="1"/>
    <col min="8442" max="8442" width="12" customWidth="1"/>
    <col min="8443" max="8443" width="11.5703125" customWidth="1"/>
    <col min="8444" max="8444" width="12.140625" customWidth="1"/>
    <col min="8445" max="8446" width="13" customWidth="1"/>
    <col min="8447" max="8447" width="11.85546875" customWidth="1"/>
    <col min="8448" max="8448" width="14.5703125" customWidth="1"/>
    <col min="8449" max="8449" width="13.7109375" customWidth="1"/>
    <col min="8450" max="8451" width="11.7109375" bestFit="1" customWidth="1"/>
    <col min="8452" max="8452" width="9.7109375" bestFit="1" customWidth="1"/>
    <col min="8453" max="8453" width="11.7109375" bestFit="1" customWidth="1"/>
    <col min="8696" max="8696" width="21.7109375" customWidth="1"/>
    <col min="8697" max="8697" width="16.85546875" customWidth="1"/>
    <col min="8698" max="8698" width="12" customWidth="1"/>
    <col min="8699" max="8699" width="11.5703125" customWidth="1"/>
    <col min="8700" max="8700" width="12.140625" customWidth="1"/>
    <col min="8701" max="8702" width="13" customWidth="1"/>
    <col min="8703" max="8703" width="11.85546875" customWidth="1"/>
    <col min="8704" max="8704" width="14.5703125" customWidth="1"/>
    <col min="8705" max="8705" width="13.7109375" customWidth="1"/>
    <col min="8706" max="8707" width="11.7109375" bestFit="1" customWidth="1"/>
    <col min="8708" max="8708" width="9.7109375" bestFit="1" customWidth="1"/>
    <col min="8709" max="8709" width="11.7109375" bestFit="1" customWidth="1"/>
    <col min="8952" max="8952" width="21.7109375" customWidth="1"/>
    <col min="8953" max="8953" width="16.85546875" customWidth="1"/>
    <col min="8954" max="8954" width="12" customWidth="1"/>
    <col min="8955" max="8955" width="11.5703125" customWidth="1"/>
    <col min="8956" max="8956" width="12.140625" customWidth="1"/>
    <col min="8957" max="8958" width="13" customWidth="1"/>
    <col min="8959" max="8959" width="11.85546875" customWidth="1"/>
    <col min="8960" max="8960" width="14.5703125" customWidth="1"/>
    <col min="8961" max="8961" width="13.7109375" customWidth="1"/>
    <col min="8962" max="8963" width="11.7109375" bestFit="1" customWidth="1"/>
    <col min="8964" max="8964" width="9.7109375" bestFit="1" customWidth="1"/>
    <col min="8965" max="8965" width="11.7109375" bestFit="1" customWidth="1"/>
    <col min="9208" max="9208" width="21.7109375" customWidth="1"/>
    <col min="9209" max="9209" width="16.85546875" customWidth="1"/>
    <col min="9210" max="9210" width="12" customWidth="1"/>
    <col min="9211" max="9211" width="11.5703125" customWidth="1"/>
    <col min="9212" max="9212" width="12.140625" customWidth="1"/>
    <col min="9213" max="9214" width="13" customWidth="1"/>
    <col min="9215" max="9215" width="11.85546875" customWidth="1"/>
    <col min="9216" max="9216" width="14.5703125" customWidth="1"/>
    <col min="9217" max="9217" width="13.7109375" customWidth="1"/>
    <col min="9218" max="9219" width="11.7109375" bestFit="1" customWidth="1"/>
    <col min="9220" max="9220" width="9.7109375" bestFit="1" customWidth="1"/>
    <col min="9221" max="9221" width="11.7109375" bestFit="1" customWidth="1"/>
    <col min="9464" max="9464" width="21.7109375" customWidth="1"/>
    <col min="9465" max="9465" width="16.85546875" customWidth="1"/>
    <col min="9466" max="9466" width="12" customWidth="1"/>
    <col min="9467" max="9467" width="11.5703125" customWidth="1"/>
    <col min="9468" max="9468" width="12.140625" customWidth="1"/>
    <col min="9469" max="9470" width="13" customWidth="1"/>
    <col min="9471" max="9471" width="11.85546875" customWidth="1"/>
    <col min="9472" max="9472" width="14.5703125" customWidth="1"/>
    <col min="9473" max="9473" width="13.7109375" customWidth="1"/>
    <col min="9474" max="9475" width="11.7109375" bestFit="1" customWidth="1"/>
    <col min="9476" max="9476" width="9.7109375" bestFit="1" customWidth="1"/>
    <col min="9477" max="9477" width="11.7109375" bestFit="1" customWidth="1"/>
    <col min="9720" max="9720" width="21.7109375" customWidth="1"/>
    <col min="9721" max="9721" width="16.85546875" customWidth="1"/>
    <col min="9722" max="9722" width="12" customWidth="1"/>
    <col min="9723" max="9723" width="11.5703125" customWidth="1"/>
    <col min="9724" max="9724" width="12.140625" customWidth="1"/>
    <col min="9725" max="9726" width="13" customWidth="1"/>
    <col min="9727" max="9727" width="11.85546875" customWidth="1"/>
    <col min="9728" max="9728" width="14.5703125" customWidth="1"/>
    <col min="9729" max="9729" width="13.7109375" customWidth="1"/>
    <col min="9730" max="9731" width="11.7109375" bestFit="1" customWidth="1"/>
    <col min="9732" max="9732" width="9.7109375" bestFit="1" customWidth="1"/>
    <col min="9733" max="9733" width="11.7109375" bestFit="1" customWidth="1"/>
    <col min="9976" max="9976" width="21.7109375" customWidth="1"/>
    <col min="9977" max="9977" width="16.85546875" customWidth="1"/>
    <col min="9978" max="9978" width="12" customWidth="1"/>
    <col min="9979" max="9979" width="11.5703125" customWidth="1"/>
    <col min="9980" max="9980" width="12.140625" customWidth="1"/>
    <col min="9981" max="9982" width="13" customWidth="1"/>
    <col min="9983" max="9983" width="11.85546875" customWidth="1"/>
    <col min="9984" max="9984" width="14.5703125" customWidth="1"/>
    <col min="9985" max="9985" width="13.7109375" customWidth="1"/>
    <col min="9986" max="9987" width="11.7109375" bestFit="1" customWidth="1"/>
    <col min="9988" max="9988" width="9.7109375" bestFit="1" customWidth="1"/>
    <col min="9989" max="9989" width="11.7109375" bestFit="1" customWidth="1"/>
    <col min="10232" max="10232" width="21.7109375" customWidth="1"/>
    <col min="10233" max="10233" width="16.85546875" customWidth="1"/>
    <col min="10234" max="10234" width="12" customWidth="1"/>
    <col min="10235" max="10235" width="11.5703125" customWidth="1"/>
    <col min="10236" max="10236" width="12.140625" customWidth="1"/>
    <col min="10237" max="10238" width="13" customWidth="1"/>
    <col min="10239" max="10239" width="11.85546875" customWidth="1"/>
    <col min="10240" max="10240" width="14.5703125" customWidth="1"/>
    <col min="10241" max="10241" width="13.7109375" customWidth="1"/>
    <col min="10242" max="10243" width="11.7109375" bestFit="1" customWidth="1"/>
    <col min="10244" max="10244" width="9.7109375" bestFit="1" customWidth="1"/>
    <col min="10245" max="10245" width="11.7109375" bestFit="1" customWidth="1"/>
    <col min="10488" max="10488" width="21.7109375" customWidth="1"/>
    <col min="10489" max="10489" width="16.85546875" customWidth="1"/>
    <col min="10490" max="10490" width="12" customWidth="1"/>
    <col min="10491" max="10491" width="11.5703125" customWidth="1"/>
    <col min="10492" max="10492" width="12.140625" customWidth="1"/>
    <col min="10493" max="10494" width="13" customWidth="1"/>
    <col min="10495" max="10495" width="11.85546875" customWidth="1"/>
    <col min="10496" max="10496" width="14.5703125" customWidth="1"/>
    <col min="10497" max="10497" width="13.7109375" customWidth="1"/>
    <col min="10498" max="10499" width="11.7109375" bestFit="1" customWidth="1"/>
    <col min="10500" max="10500" width="9.7109375" bestFit="1" customWidth="1"/>
    <col min="10501" max="10501" width="11.7109375" bestFit="1" customWidth="1"/>
    <col min="10744" max="10744" width="21.7109375" customWidth="1"/>
    <col min="10745" max="10745" width="16.85546875" customWidth="1"/>
    <col min="10746" max="10746" width="12" customWidth="1"/>
    <col min="10747" max="10747" width="11.5703125" customWidth="1"/>
    <col min="10748" max="10748" width="12.140625" customWidth="1"/>
    <col min="10749" max="10750" width="13" customWidth="1"/>
    <col min="10751" max="10751" width="11.85546875" customWidth="1"/>
    <col min="10752" max="10752" width="14.5703125" customWidth="1"/>
    <col min="10753" max="10753" width="13.7109375" customWidth="1"/>
    <col min="10754" max="10755" width="11.7109375" bestFit="1" customWidth="1"/>
    <col min="10756" max="10756" width="9.7109375" bestFit="1" customWidth="1"/>
    <col min="10757" max="10757" width="11.7109375" bestFit="1" customWidth="1"/>
    <col min="11000" max="11000" width="21.7109375" customWidth="1"/>
    <col min="11001" max="11001" width="16.85546875" customWidth="1"/>
    <col min="11002" max="11002" width="12" customWidth="1"/>
    <col min="11003" max="11003" width="11.5703125" customWidth="1"/>
    <col min="11004" max="11004" width="12.140625" customWidth="1"/>
    <col min="11005" max="11006" width="13" customWidth="1"/>
    <col min="11007" max="11007" width="11.85546875" customWidth="1"/>
    <col min="11008" max="11008" width="14.5703125" customWidth="1"/>
    <col min="11009" max="11009" width="13.7109375" customWidth="1"/>
    <col min="11010" max="11011" width="11.7109375" bestFit="1" customWidth="1"/>
    <col min="11012" max="11012" width="9.7109375" bestFit="1" customWidth="1"/>
    <col min="11013" max="11013" width="11.7109375" bestFit="1" customWidth="1"/>
    <col min="11256" max="11256" width="21.7109375" customWidth="1"/>
    <col min="11257" max="11257" width="16.85546875" customWidth="1"/>
    <col min="11258" max="11258" width="12" customWidth="1"/>
    <col min="11259" max="11259" width="11.5703125" customWidth="1"/>
    <col min="11260" max="11260" width="12.140625" customWidth="1"/>
    <col min="11261" max="11262" width="13" customWidth="1"/>
    <col min="11263" max="11263" width="11.85546875" customWidth="1"/>
    <col min="11264" max="11264" width="14.5703125" customWidth="1"/>
    <col min="11265" max="11265" width="13.7109375" customWidth="1"/>
    <col min="11266" max="11267" width="11.7109375" bestFit="1" customWidth="1"/>
    <col min="11268" max="11268" width="9.7109375" bestFit="1" customWidth="1"/>
    <col min="11269" max="11269" width="11.7109375" bestFit="1" customWidth="1"/>
    <col min="11512" max="11512" width="21.7109375" customWidth="1"/>
    <col min="11513" max="11513" width="16.85546875" customWidth="1"/>
    <col min="11514" max="11514" width="12" customWidth="1"/>
    <col min="11515" max="11515" width="11.5703125" customWidth="1"/>
    <col min="11516" max="11516" width="12.140625" customWidth="1"/>
    <col min="11517" max="11518" width="13" customWidth="1"/>
    <col min="11519" max="11519" width="11.85546875" customWidth="1"/>
    <col min="11520" max="11520" width="14.5703125" customWidth="1"/>
    <col min="11521" max="11521" width="13.7109375" customWidth="1"/>
    <col min="11522" max="11523" width="11.7109375" bestFit="1" customWidth="1"/>
    <col min="11524" max="11524" width="9.7109375" bestFit="1" customWidth="1"/>
    <col min="11525" max="11525" width="11.7109375" bestFit="1" customWidth="1"/>
    <col min="11768" max="11768" width="21.7109375" customWidth="1"/>
    <col min="11769" max="11769" width="16.85546875" customWidth="1"/>
    <col min="11770" max="11770" width="12" customWidth="1"/>
    <col min="11771" max="11771" width="11.5703125" customWidth="1"/>
    <col min="11772" max="11772" width="12.140625" customWidth="1"/>
    <col min="11773" max="11774" width="13" customWidth="1"/>
    <col min="11775" max="11775" width="11.85546875" customWidth="1"/>
    <col min="11776" max="11776" width="14.5703125" customWidth="1"/>
    <col min="11777" max="11777" width="13.7109375" customWidth="1"/>
    <col min="11778" max="11779" width="11.7109375" bestFit="1" customWidth="1"/>
    <col min="11780" max="11780" width="9.7109375" bestFit="1" customWidth="1"/>
    <col min="11781" max="11781" width="11.7109375" bestFit="1" customWidth="1"/>
    <col min="12024" max="12024" width="21.7109375" customWidth="1"/>
    <col min="12025" max="12025" width="16.85546875" customWidth="1"/>
    <col min="12026" max="12026" width="12" customWidth="1"/>
    <col min="12027" max="12027" width="11.5703125" customWidth="1"/>
    <col min="12028" max="12028" width="12.140625" customWidth="1"/>
    <col min="12029" max="12030" width="13" customWidth="1"/>
    <col min="12031" max="12031" width="11.85546875" customWidth="1"/>
    <col min="12032" max="12032" width="14.5703125" customWidth="1"/>
    <col min="12033" max="12033" width="13.7109375" customWidth="1"/>
    <col min="12034" max="12035" width="11.7109375" bestFit="1" customWidth="1"/>
    <col min="12036" max="12036" width="9.7109375" bestFit="1" customWidth="1"/>
    <col min="12037" max="12037" width="11.7109375" bestFit="1" customWidth="1"/>
    <col min="12280" max="12280" width="21.7109375" customWidth="1"/>
    <col min="12281" max="12281" width="16.85546875" customWidth="1"/>
    <col min="12282" max="12282" width="12" customWidth="1"/>
    <col min="12283" max="12283" width="11.5703125" customWidth="1"/>
    <col min="12284" max="12284" width="12.140625" customWidth="1"/>
    <col min="12285" max="12286" width="13" customWidth="1"/>
    <col min="12287" max="12287" width="11.85546875" customWidth="1"/>
    <col min="12288" max="12288" width="14.5703125" customWidth="1"/>
    <col min="12289" max="12289" width="13.7109375" customWidth="1"/>
    <col min="12290" max="12291" width="11.7109375" bestFit="1" customWidth="1"/>
    <col min="12292" max="12292" width="9.7109375" bestFit="1" customWidth="1"/>
    <col min="12293" max="12293" width="11.7109375" bestFit="1" customWidth="1"/>
    <col min="12536" max="12536" width="21.7109375" customWidth="1"/>
    <col min="12537" max="12537" width="16.85546875" customWidth="1"/>
    <col min="12538" max="12538" width="12" customWidth="1"/>
    <col min="12539" max="12539" width="11.5703125" customWidth="1"/>
    <col min="12540" max="12540" width="12.140625" customWidth="1"/>
    <col min="12541" max="12542" width="13" customWidth="1"/>
    <col min="12543" max="12543" width="11.85546875" customWidth="1"/>
    <col min="12544" max="12544" width="14.5703125" customWidth="1"/>
    <col min="12545" max="12545" width="13.7109375" customWidth="1"/>
    <col min="12546" max="12547" width="11.7109375" bestFit="1" customWidth="1"/>
    <col min="12548" max="12548" width="9.7109375" bestFit="1" customWidth="1"/>
    <col min="12549" max="12549" width="11.7109375" bestFit="1" customWidth="1"/>
    <col min="12792" max="12792" width="21.7109375" customWidth="1"/>
    <col min="12793" max="12793" width="16.85546875" customWidth="1"/>
    <col min="12794" max="12794" width="12" customWidth="1"/>
    <col min="12795" max="12795" width="11.5703125" customWidth="1"/>
    <col min="12796" max="12796" width="12.140625" customWidth="1"/>
    <col min="12797" max="12798" width="13" customWidth="1"/>
    <col min="12799" max="12799" width="11.85546875" customWidth="1"/>
    <col min="12800" max="12800" width="14.5703125" customWidth="1"/>
    <col min="12801" max="12801" width="13.7109375" customWidth="1"/>
    <col min="12802" max="12803" width="11.7109375" bestFit="1" customWidth="1"/>
    <col min="12804" max="12804" width="9.7109375" bestFit="1" customWidth="1"/>
    <col min="12805" max="12805" width="11.7109375" bestFit="1" customWidth="1"/>
    <col min="13048" max="13048" width="21.7109375" customWidth="1"/>
    <col min="13049" max="13049" width="16.85546875" customWidth="1"/>
    <col min="13050" max="13050" width="12" customWidth="1"/>
    <col min="13051" max="13051" width="11.5703125" customWidth="1"/>
    <col min="13052" max="13052" width="12.140625" customWidth="1"/>
    <col min="13053" max="13054" width="13" customWidth="1"/>
    <col min="13055" max="13055" width="11.85546875" customWidth="1"/>
    <col min="13056" max="13056" width="14.5703125" customWidth="1"/>
    <col min="13057" max="13057" width="13.7109375" customWidth="1"/>
    <col min="13058" max="13059" width="11.7109375" bestFit="1" customWidth="1"/>
    <col min="13060" max="13060" width="9.7109375" bestFit="1" customWidth="1"/>
    <col min="13061" max="13061" width="11.7109375" bestFit="1" customWidth="1"/>
    <col min="13304" max="13304" width="21.7109375" customWidth="1"/>
    <col min="13305" max="13305" width="16.85546875" customWidth="1"/>
    <col min="13306" max="13306" width="12" customWidth="1"/>
    <col min="13307" max="13307" width="11.5703125" customWidth="1"/>
    <col min="13308" max="13308" width="12.140625" customWidth="1"/>
    <col min="13309" max="13310" width="13" customWidth="1"/>
    <col min="13311" max="13311" width="11.85546875" customWidth="1"/>
    <col min="13312" max="13312" width="14.5703125" customWidth="1"/>
    <col min="13313" max="13313" width="13.7109375" customWidth="1"/>
    <col min="13314" max="13315" width="11.7109375" bestFit="1" customWidth="1"/>
    <col min="13316" max="13316" width="9.7109375" bestFit="1" customWidth="1"/>
    <col min="13317" max="13317" width="11.7109375" bestFit="1" customWidth="1"/>
    <col min="13560" max="13560" width="21.7109375" customWidth="1"/>
    <col min="13561" max="13561" width="16.85546875" customWidth="1"/>
    <col min="13562" max="13562" width="12" customWidth="1"/>
    <col min="13563" max="13563" width="11.5703125" customWidth="1"/>
    <col min="13564" max="13564" width="12.140625" customWidth="1"/>
    <col min="13565" max="13566" width="13" customWidth="1"/>
    <col min="13567" max="13567" width="11.85546875" customWidth="1"/>
    <col min="13568" max="13568" width="14.5703125" customWidth="1"/>
    <col min="13569" max="13569" width="13.7109375" customWidth="1"/>
    <col min="13570" max="13571" width="11.7109375" bestFit="1" customWidth="1"/>
    <col min="13572" max="13572" width="9.7109375" bestFit="1" customWidth="1"/>
    <col min="13573" max="13573" width="11.7109375" bestFit="1" customWidth="1"/>
    <col min="13816" max="13816" width="21.7109375" customWidth="1"/>
    <col min="13817" max="13817" width="16.85546875" customWidth="1"/>
    <col min="13818" max="13818" width="12" customWidth="1"/>
    <col min="13819" max="13819" width="11.5703125" customWidth="1"/>
    <col min="13820" max="13820" width="12.140625" customWidth="1"/>
    <col min="13821" max="13822" width="13" customWidth="1"/>
    <col min="13823" max="13823" width="11.85546875" customWidth="1"/>
    <col min="13824" max="13824" width="14.5703125" customWidth="1"/>
    <col min="13825" max="13825" width="13.7109375" customWidth="1"/>
    <col min="13826" max="13827" width="11.7109375" bestFit="1" customWidth="1"/>
    <col min="13828" max="13828" width="9.7109375" bestFit="1" customWidth="1"/>
    <col min="13829" max="13829" width="11.7109375" bestFit="1" customWidth="1"/>
    <col min="14072" max="14072" width="21.7109375" customWidth="1"/>
    <col min="14073" max="14073" width="16.85546875" customWidth="1"/>
    <col min="14074" max="14074" width="12" customWidth="1"/>
    <col min="14075" max="14075" width="11.5703125" customWidth="1"/>
    <col min="14076" max="14076" width="12.140625" customWidth="1"/>
    <col min="14077" max="14078" width="13" customWidth="1"/>
    <col min="14079" max="14079" width="11.85546875" customWidth="1"/>
    <col min="14080" max="14080" width="14.5703125" customWidth="1"/>
    <col min="14081" max="14081" width="13.7109375" customWidth="1"/>
    <col min="14082" max="14083" width="11.7109375" bestFit="1" customWidth="1"/>
    <col min="14084" max="14084" width="9.7109375" bestFit="1" customWidth="1"/>
    <col min="14085" max="14085" width="11.7109375" bestFit="1" customWidth="1"/>
    <col min="14328" max="14328" width="21.7109375" customWidth="1"/>
    <col min="14329" max="14329" width="16.85546875" customWidth="1"/>
    <col min="14330" max="14330" width="12" customWidth="1"/>
    <col min="14331" max="14331" width="11.5703125" customWidth="1"/>
    <col min="14332" max="14332" width="12.140625" customWidth="1"/>
    <col min="14333" max="14334" width="13" customWidth="1"/>
    <col min="14335" max="14335" width="11.85546875" customWidth="1"/>
    <col min="14336" max="14336" width="14.5703125" customWidth="1"/>
    <col min="14337" max="14337" width="13.7109375" customWidth="1"/>
    <col min="14338" max="14339" width="11.7109375" bestFit="1" customWidth="1"/>
    <col min="14340" max="14340" width="9.7109375" bestFit="1" customWidth="1"/>
    <col min="14341" max="14341" width="11.7109375" bestFit="1" customWidth="1"/>
    <col min="14584" max="14584" width="21.7109375" customWidth="1"/>
    <col min="14585" max="14585" width="16.85546875" customWidth="1"/>
    <col min="14586" max="14586" width="12" customWidth="1"/>
    <col min="14587" max="14587" width="11.5703125" customWidth="1"/>
    <col min="14588" max="14588" width="12.140625" customWidth="1"/>
    <col min="14589" max="14590" width="13" customWidth="1"/>
    <col min="14591" max="14591" width="11.85546875" customWidth="1"/>
    <col min="14592" max="14592" width="14.5703125" customWidth="1"/>
    <col min="14593" max="14593" width="13.7109375" customWidth="1"/>
    <col min="14594" max="14595" width="11.7109375" bestFit="1" customWidth="1"/>
    <col min="14596" max="14596" width="9.7109375" bestFit="1" customWidth="1"/>
    <col min="14597" max="14597" width="11.7109375" bestFit="1" customWidth="1"/>
    <col min="14840" max="14840" width="21.7109375" customWidth="1"/>
    <col min="14841" max="14841" width="16.85546875" customWidth="1"/>
    <col min="14842" max="14842" width="12" customWidth="1"/>
    <col min="14843" max="14843" width="11.5703125" customWidth="1"/>
    <col min="14844" max="14844" width="12.140625" customWidth="1"/>
    <col min="14845" max="14846" width="13" customWidth="1"/>
    <col min="14847" max="14847" width="11.85546875" customWidth="1"/>
    <col min="14848" max="14848" width="14.5703125" customWidth="1"/>
    <col min="14849" max="14849" width="13.7109375" customWidth="1"/>
    <col min="14850" max="14851" width="11.7109375" bestFit="1" customWidth="1"/>
    <col min="14852" max="14852" width="9.7109375" bestFit="1" customWidth="1"/>
    <col min="14853" max="14853" width="11.7109375" bestFit="1" customWidth="1"/>
    <col min="15096" max="15096" width="21.7109375" customWidth="1"/>
    <col min="15097" max="15097" width="16.85546875" customWidth="1"/>
    <col min="15098" max="15098" width="12" customWidth="1"/>
    <col min="15099" max="15099" width="11.5703125" customWidth="1"/>
    <col min="15100" max="15100" width="12.140625" customWidth="1"/>
    <col min="15101" max="15102" width="13" customWidth="1"/>
    <col min="15103" max="15103" width="11.85546875" customWidth="1"/>
    <col min="15104" max="15104" width="14.5703125" customWidth="1"/>
    <col min="15105" max="15105" width="13.7109375" customWidth="1"/>
    <col min="15106" max="15107" width="11.7109375" bestFit="1" customWidth="1"/>
    <col min="15108" max="15108" width="9.7109375" bestFit="1" customWidth="1"/>
    <col min="15109" max="15109" width="11.7109375" bestFit="1" customWidth="1"/>
    <col min="15352" max="15352" width="21.7109375" customWidth="1"/>
    <col min="15353" max="15353" width="16.85546875" customWidth="1"/>
    <col min="15354" max="15354" width="12" customWidth="1"/>
    <col min="15355" max="15355" width="11.5703125" customWidth="1"/>
    <col min="15356" max="15356" width="12.140625" customWidth="1"/>
    <col min="15357" max="15358" width="13" customWidth="1"/>
    <col min="15359" max="15359" width="11.85546875" customWidth="1"/>
    <col min="15360" max="15360" width="14.5703125" customWidth="1"/>
    <col min="15361" max="15361" width="13.7109375" customWidth="1"/>
    <col min="15362" max="15363" width="11.7109375" bestFit="1" customWidth="1"/>
    <col min="15364" max="15364" width="9.7109375" bestFit="1" customWidth="1"/>
    <col min="15365" max="15365" width="11.7109375" bestFit="1" customWidth="1"/>
    <col min="15608" max="15608" width="21.7109375" customWidth="1"/>
    <col min="15609" max="15609" width="16.85546875" customWidth="1"/>
    <col min="15610" max="15610" width="12" customWidth="1"/>
    <col min="15611" max="15611" width="11.5703125" customWidth="1"/>
    <col min="15612" max="15612" width="12.140625" customWidth="1"/>
    <col min="15613" max="15614" width="13" customWidth="1"/>
    <col min="15615" max="15615" width="11.85546875" customWidth="1"/>
    <col min="15616" max="15616" width="14.5703125" customWidth="1"/>
    <col min="15617" max="15617" width="13.7109375" customWidth="1"/>
    <col min="15618" max="15619" width="11.7109375" bestFit="1" customWidth="1"/>
    <col min="15620" max="15620" width="9.7109375" bestFit="1" customWidth="1"/>
    <col min="15621" max="15621" width="11.7109375" bestFit="1" customWidth="1"/>
    <col min="15864" max="15864" width="21.7109375" customWidth="1"/>
    <col min="15865" max="15865" width="16.85546875" customWidth="1"/>
    <col min="15866" max="15866" width="12" customWidth="1"/>
    <col min="15867" max="15867" width="11.5703125" customWidth="1"/>
    <col min="15868" max="15868" width="12.140625" customWidth="1"/>
    <col min="15869" max="15870" width="13" customWidth="1"/>
    <col min="15871" max="15871" width="11.85546875" customWidth="1"/>
    <col min="15872" max="15872" width="14.5703125" customWidth="1"/>
    <col min="15873" max="15873" width="13.7109375" customWidth="1"/>
    <col min="15874" max="15875" width="11.7109375" bestFit="1" customWidth="1"/>
    <col min="15876" max="15876" width="9.7109375" bestFit="1" customWidth="1"/>
    <col min="15877" max="15877" width="11.7109375" bestFit="1" customWidth="1"/>
    <col min="16120" max="16120" width="21.7109375" customWidth="1"/>
    <col min="16121" max="16121" width="16.85546875" customWidth="1"/>
    <col min="16122" max="16122" width="12" customWidth="1"/>
    <col min="16123" max="16123" width="11.5703125" customWidth="1"/>
    <col min="16124" max="16124" width="12.140625" customWidth="1"/>
    <col min="16125" max="16126" width="13" customWidth="1"/>
    <col min="16127" max="16127" width="11.85546875" customWidth="1"/>
    <col min="16128" max="16128" width="14.5703125" customWidth="1"/>
    <col min="16129" max="16129" width="13.7109375" customWidth="1"/>
    <col min="16130" max="16131" width="11.7109375" bestFit="1" customWidth="1"/>
    <col min="16132" max="16132" width="9.7109375" bestFit="1" customWidth="1"/>
    <col min="16133" max="16133" width="11.7109375" bestFit="1" customWidth="1"/>
  </cols>
  <sheetData>
    <row r="1" spans="1:12" x14ac:dyDescent="0.25">
      <c r="A1" s="6" t="s">
        <v>3</v>
      </c>
      <c r="F1" s="4"/>
      <c r="G1" s="4"/>
      <c r="H1" s="4"/>
      <c r="I1" s="7"/>
      <c r="J1" s="8"/>
    </row>
    <row r="2" spans="1:12" ht="10.5" customHeight="1" x14ac:dyDescent="0.25">
      <c r="F2" s="143" t="s">
        <v>34</v>
      </c>
      <c r="G2" s="143"/>
      <c r="H2" s="143"/>
      <c r="I2" s="10"/>
      <c r="J2" s="10"/>
      <c r="K2" s="143"/>
      <c r="L2" s="143"/>
    </row>
    <row r="3" spans="1:12" x14ac:dyDescent="0.25">
      <c r="B3" s="267" t="s">
        <v>43</v>
      </c>
      <c r="C3" s="267"/>
      <c r="D3" s="267"/>
      <c r="E3" s="267"/>
      <c r="F3" s="267"/>
      <c r="G3" s="267"/>
      <c r="H3" s="267"/>
      <c r="I3" s="267"/>
      <c r="J3" s="267"/>
      <c r="K3" s="4"/>
      <c r="L3" s="4"/>
    </row>
    <row r="4" spans="1:12" x14ac:dyDescent="0.25">
      <c r="B4" s="143"/>
      <c r="C4" s="143" t="s">
        <v>2</v>
      </c>
      <c r="D4" s="143"/>
      <c r="E4" s="143"/>
      <c r="F4" s="143"/>
      <c r="G4" s="143" t="s">
        <v>4</v>
      </c>
      <c r="H4" s="143" t="s">
        <v>29</v>
      </c>
      <c r="I4" s="143" t="s">
        <v>26</v>
      </c>
      <c r="J4" s="143"/>
      <c r="K4" s="48" t="s">
        <v>5</v>
      </c>
      <c r="L4" s="48"/>
    </row>
    <row r="5" spans="1:12" x14ac:dyDescent="0.25">
      <c r="A5" s="172">
        <v>43466</v>
      </c>
      <c r="B5" s="143"/>
      <c r="C5" s="43">
        <f>'nefrol slatina'!C6+'nefrol caracal'!C6+'sp slatina'!C4</f>
        <v>1422135</v>
      </c>
      <c r="D5" s="43"/>
      <c r="E5" s="43"/>
      <c r="F5" s="43"/>
      <c r="G5" s="43">
        <f>'nefrol slatina'!E6+'sp slatina'!E4</f>
        <v>43747.92</v>
      </c>
      <c r="H5" s="43">
        <f>'sp slatina'!G4</f>
        <v>6045.08</v>
      </c>
      <c r="I5" s="43">
        <f>'nefrol slatina'!G6</f>
        <v>33072</v>
      </c>
      <c r="J5" s="10"/>
      <c r="K5" s="143">
        <f>C5+G5+H5+I5</f>
        <v>1505000</v>
      </c>
      <c r="L5" s="143"/>
    </row>
    <row r="6" spans="1:12" x14ac:dyDescent="0.25">
      <c r="A6" s="172">
        <v>43497</v>
      </c>
      <c r="B6" s="143"/>
      <c r="C6" s="43">
        <f>'nefrol slatina'!C7+'nefrol caracal'!C7+'sp slatina'!C5</f>
        <v>1422135</v>
      </c>
      <c r="D6" s="43"/>
      <c r="E6" s="43"/>
      <c r="F6" s="43"/>
      <c r="G6" s="43">
        <f>'nefrol slatina'!E7+'sp slatina'!E5</f>
        <v>43747.92</v>
      </c>
      <c r="H6" s="43">
        <f>'sp slatina'!G5</f>
        <v>6045.08</v>
      </c>
      <c r="I6" s="43">
        <f>'nefrol slatina'!G7</f>
        <v>33072</v>
      </c>
      <c r="J6" s="10"/>
      <c r="K6" s="143">
        <f>C6+G6+H6+I6</f>
        <v>1505000</v>
      </c>
      <c r="L6" s="143"/>
    </row>
    <row r="7" spans="1:12" ht="15.75" customHeight="1" x14ac:dyDescent="0.25">
      <c r="A7" s="172">
        <v>43525</v>
      </c>
      <c r="B7" s="143"/>
      <c r="C7" s="43"/>
      <c r="D7" s="43"/>
      <c r="E7" s="43"/>
      <c r="F7" s="43"/>
      <c r="G7" s="43"/>
      <c r="H7" s="43"/>
      <c r="I7" s="43"/>
      <c r="J7" s="10"/>
      <c r="K7" s="143">
        <f>C7+G7+H7+I7</f>
        <v>0</v>
      </c>
      <c r="L7" s="143"/>
    </row>
    <row r="8" spans="1:12" s="3" customFormat="1" ht="15.75" customHeight="1" x14ac:dyDescent="0.25">
      <c r="A8" s="174" t="s">
        <v>44</v>
      </c>
      <c r="B8" s="143"/>
      <c r="C8" s="143">
        <f>C5+C6</f>
        <v>2844270</v>
      </c>
      <c r="D8" s="143"/>
      <c r="E8" s="143"/>
      <c r="F8" s="143"/>
      <c r="G8" s="143">
        <f>G5+G6</f>
        <v>87495.84</v>
      </c>
      <c r="H8" s="143">
        <f>H5+H6</f>
        <v>12090.16</v>
      </c>
      <c r="I8" s="81">
        <f>I5+I6</f>
        <v>66144</v>
      </c>
      <c r="J8" s="10"/>
      <c r="K8" s="143">
        <f>K5+K6+K7</f>
        <v>3010000</v>
      </c>
      <c r="L8" s="143"/>
    </row>
    <row r="9" spans="1:12" s="3" customFormat="1" ht="15.75" customHeight="1" x14ac:dyDescent="0.25">
      <c r="A9" s="174" t="s">
        <v>50</v>
      </c>
      <c r="B9" s="143"/>
      <c r="C9" s="143">
        <f>'nefrol slatina'!C10+'nefrol caracal'!C10+'sp slatina'!C8</f>
        <v>1422135</v>
      </c>
      <c r="D9" s="143"/>
      <c r="E9" s="143"/>
      <c r="F9" s="143"/>
      <c r="G9" s="143">
        <f>'nefrol slatina'!E10+'sp slatina'!E8</f>
        <v>43747.92</v>
      </c>
      <c r="H9" s="143">
        <f>'sp slatina'!G8</f>
        <v>6045.08</v>
      </c>
      <c r="I9" s="81">
        <f>'nefrol slatina'!G12</f>
        <v>33072</v>
      </c>
      <c r="J9" s="10"/>
      <c r="K9" s="143">
        <f>C9+G9+H9+I9</f>
        <v>1505000</v>
      </c>
      <c r="L9" s="143"/>
    </row>
    <row r="10" spans="1:12" s="3" customFormat="1" ht="15.75" customHeight="1" x14ac:dyDescent="0.25">
      <c r="A10" s="174" t="s">
        <v>51</v>
      </c>
      <c r="B10" s="211"/>
      <c r="C10" s="211">
        <f>'nefrol slatina'!C11+'nefrol caracal'!C11</f>
        <v>0</v>
      </c>
      <c r="D10" s="211"/>
      <c r="E10" s="211"/>
      <c r="F10" s="211"/>
      <c r="G10" s="211"/>
      <c r="H10" s="211"/>
      <c r="I10" s="81"/>
      <c r="J10" s="10"/>
      <c r="K10" s="211"/>
      <c r="L10" s="211"/>
    </row>
    <row r="11" spans="1:12" s="3" customFormat="1" ht="15.75" customHeight="1" x14ac:dyDescent="0.25">
      <c r="A11" s="174" t="s">
        <v>14</v>
      </c>
      <c r="B11" s="211"/>
      <c r="C11" s="211">
        <f>'nefrol slatina'!C12+'nefrol caracal'!C12+'sp slatina'!C9</f>
        <v>1422135</v>
      </c>
      <c r="D11" s="211"/>
      <c r="E11" s="211"/>
      <c r="F11" s="211"/>
      <c r="G11" s="211">
        <f>'sp slatina'!E9+'nefrol slatina'!E12</f>
        <v>43747.92</v>
      </c>
      <c r="H11" s="211">
        <f>'sp slatina'!G9</f>
        <v>6045.08</v>
      </c>
      <c r="I11" s="81">
        <f>'nefrol slatina'!G12</f>
        <v>33072</v>
      </c>
      <c r="J11" s="10"/>
      <c r="K11" s="211">
        <f t="shared" ref="K11:K16" si="0">C11+G11+H11+I11</f>
        <v>1505000</v>
      </c>
      <c r="L11" s="211"/>
    </row>
    <row r="12" spans="1:12" s="3" customFormat="1" ht="15.75" customHeight="1" x14ac:dyDescent="0.25">
      <c r="A12" s="174" t="s">
        <v>5</v>
      </c>
      <c r="B12" s="212"/>
      <c r="C12" s="233">
        <f>'nefrol slatina'!C13+'nefrol caracal'!C13+'sp slatina'!C10</f>
        <v>7110675</v>
      </c>
      <c r="D12" s="212"/>
      <c r="E12" s="212"/>
      <c r="F12" s="212"/>
      <c r="G12" s="233">
        <f>'sp slatina'!E10+'nefrol slatina'!E13</f>
        <v>218739.59999999998</v>
      </c>
      <c r="H12" s="233">
        <f>'sp slatina'!G10</f>
        <v>30225.4</v>
      </c>
      <c r="I12" s="81">
        <f>'nefrol slatina'!G13</f>
        <v>165360</v>
      </c>
      <c r="J12" s="10"/>
      <c r="K12" s="233">
        <f t="shared" si="0"/>
        <v>7525000</v>
      </c>
      <c r="L12" s="212"/>
    </row>
    <row r="13" spans="1:12" s="3" customFormat="1" ht="15.75" customHeight="1" x14ac:dyDescent="0.25">
      <c r="A13" s="174" t="s">
        <v>54</v>
      </c>
      <c r="B13" s="212"/>
      <c r="C13" s="233">
        <f>'nefrol slatina'!C14+'nefrol caracal'!C14+'sp slatina'!C11</f>
        <v>6673095</v>
      </c>
      <c r="D13" s="212"/>
      <c r="E13" s="212"/>
      <c r="F13" s="212"/>
      <c r="G13" s="233">
        <f>'sp slatina'!E11+'nefrol slatina'!E14</f>
        <v>304416</v>
      </c>
      <c r="H13" s="233">
        <f>'sp slatina'!G11</f>
        <v>42315</v>
      </c>
      <c r="I13" s="81">
        <f>'nefrol slatina'!G14</f>
        <v>155184</v>
      </c>
      <c r="J13" s="10"/>
      <c r="K13" s="233">
        <f t="shared" si="0"/>
        <v>7175010</v>
      </c>
      <c r="L13" s="212"/>
    </row>
    <row r="14" spans="1:12" s="3" customFormat="1" ht="15.75" customHeight="1" x14ac:dyDescent="0.25">
      <c r="A14" s="174" t="s">
        <v>5</v>
      </c>
      <c r="B14" s="214"/>
      <c r="C14" s="233">
        <f>C12+C13</f>
        <v>13783770</v>
      </c>
      <c r="D14" s="214"/>
      <c r="E14" s="214"/>
      <c r="F14" s="214"/>
      <c r="G14" s="233">
        <f>G12+G13</f>
        <v>523155.6</v>
      </c>
      <c r="H14" s="233">
        <f>H12+H13</f>
        <v>72540.399999999994</v>
      </c>
      <c r="I14" s="81">
        <f>I12+I13</f>
        <v>320544</v>
      </c>
      <c r="J14" s="10"/>
      <c r="K14" s="233">
        <f t="shared" si="0"/>
        <v>14700010</v>
      </c>
      <c r="L14" s="214"/>
    </row>
    <row r="15" spans="1:12" s="3" customFormat="1" ht="15.75" customHeight="1" x14ac:dyDescent="0.25">
      <c r="A15" s="174" t="s">
        <v>58</v>
      </c>
      <c r="B15" s="214"/>
      <c r="C15" s="214">
        <f>'nefrol slatina'!C16+'nefrol caracal'!C16+'sp slatina'!C13</f>
        <v>984555</v>
      </c>
      <c r="D15" s="235"/>
      <c r="E15" s="235"/>
      <c r="F15" s="235"/>
      <c r="G15" s="235">
        <f>'nefrol slatina'!E16+'sp slatina'!E13</f>
        <v>-1</v>
      </c>
      <c r="H15" s="214">
        <f>'sp slatina'!G13</f>
        <v>0</v>
      </c>
      <c r="I15" s="81">
        <f>'nefrol slatina'!G16</f>
        <v>22896</v>
      </c>
      <c r="J15" s="10"/>
      <c r="K15" s="214">
        <f t="shared" si="0"/>
        <v>1007450</v>
      </c>
      <c r="L15" s="214"/>
    </row>
    <row r="16" spans="1:12" s="3" customFormat="1" ht="15.75" customHeight="1" x14ac:dyDescent="0.25">
      <c r="A16" s="222" t="s">
        <v>5</v>
      </c>
      <c r="B16" s="223"/>
      <c r="C16" s="223">
        <f>'nefrol slatina'!C17+'nefrol caracal'!C17+'sp slatina'!C14</f>
        <v>14768325</v>
      </c>
      <c r="D16" s="223"/>
      <c r="E16" s="223"/>
      <c r="F16" s="223"/>
      <c r="G16" s="223">
        <f>'nefrol slatina'!E17+'nefrol caracal'!E17+'sp slatina'!E14</f>
        <v>523154.6</v>
      </c>
      <c r="H16" s="223">
        <f>'sp slatina'!G14</f>
        <v>72540.399999999994</v>
      </c>
      <c r="I16" s="81">
        <f>'nefrol slatina'!G17</f>
        <v>343440</v>
      </c>
      <c r="J16" s="10"/>
      <c r="K16" s="223">
        <f t="shared" si="0"/>
        <v>15707460</v>
      </c>
      <c r="L16" s="223"/>
    </row>
    <row r="17" spans="1:12" s="3" customFormat="1" ht="15.75" customHeight="1" x14ac:dyDescent="0.25">
      <c r="A17" s="222" t="s">
        <v>61</v>
      </c>
      <c r="B17" s="236"/>
      <c r="C17" s="236">
        <f>'nefrol slatina'!C18+'nefrol caracal'!C18+'sp slatina'!C15</f>
        <v>-900405</v>
      </c>
      <c r="D17" s="236"/>
      <c r="E17" s="236"/>
      <c r="F17" s="236"/>
      <c r="G17" s="236">
        <f>'nefrol slatina'!E18+'sp slatina'!E15</f>
        <v>-57984.6</v>
      </c>
      <c r="H17" s="236">
        <f>'sp slatina'!G15</f>
        <v>-72540.399999999994</v>
      </c>
      <c r="I17" s="81">
        <f>'nefrol slatina'!G18</f>
        <v>28620</v>
      </c>
      <c r="J17" s="10"/>
      <c r="K17" s="236">
        <f>C17+G17+H17+I17</f>
        <v>-1002310</v>
      </c>
      <c r="L17" s="236"/>
    </row>
    <row r="18" spans="1:12" s="3" customFormat="1" ht="15.75" customHeight="1" x14ac:dyDescent="0.25">
      <c r="A18" s="222" t="s">
        <v>5</v>
      </c>
      <c r="B18" s="236"/>
      <c r="C18" s="236">
        <f>C16+C17</f>
        <v>13867920</v>
      </c>
      <c r="D18" s="236"/>
      <c r="E18" s="236"/>
      <c r="F18" s="236"/>
      <c r="G18" s="236">
        <f>G16+G17</f>
        <v>465170</v>
      </c>
      <c r="H18" s="236"/>
      <c r="I18" s="81">
        <f>I16+I17</f>
        <v>372060</v>
      </c>
      <c r="J18" s="10"/>
      <c r="K18" s="236">
        <f>K16+K17</f>
        <v>14705150</v>
      </c>
      <c r="L18" s="236"/>
    </row>
    <row r="19" spans="1:12" s="3" customFormat="1" ht="15.75" customHeight="1" x14ac:dyDescent="0.25">
      <c r="A19" s="222" t="s">
        <v>62</v>
      </c>
      <c r="B19" s="223"/>
      <c r="C19" s="223">
        <f>'nefrol slatina'!C20+'nefrol caracal'!C20+'sp slatina'!C17</f>
        <v>1429428</v>
      </c>
      <c r="D19" s="223"/>
      <c r="E19" s="223"/>
      <c r="F19" s="223"/>
      <c r="G19" s="223">
        <f>'nefrol slatina'!E20+'sp slatina'!E17</f>
        <v>-8</v>
      </c>
      <c r="H19" s="223"/>
      <c r="I19" s="81">
        <f>'nefrol slatina'!G20</f>
        <v>44520</v>
      </c>
      <c r="J19" s="10"/>
      <c r="K19" s="223">
        <f>C19+G19+H19+I19</f>
        <v>1473940</v>
      </c>
      <c r="L19" s="223"/>
    </row>
    <row r="20" spans="1:12" s="3" customFormat="1" ht="15.75" customHeight="1" x14ac:dyDescent="0.25">
      <c r="A20" s="222" t="s">
        <v>5</v>
      </c>
      <c r="B20" s="223"/>
      <c r="C20" s="223">
        <f>C18+C19</f>
        <v>15297348</v>
      </c>
      <c r="D20" s="223"/>
      <c r="E20" s="223"/>
      <c r="F20" s="223"/>
      <c r="G20" s="223">
        <f>G18+G19</f>
        <v>465162</v>
      </c>
      <c r="H20" s="223"/>
      <c r="I20" s="81">
        <f>I18+I19</f>
        <v>416580</v>
      </c>
      <c r="J20" s="10"/>
      <c r="K20" s="223">
        <f>K18+K19</f>
        <v>16179090</v>
      </c>
      <c r="L20" s="223"/>
    </row>
    <row r="21" spans="1:12" s="3" customFormat="1" ht="15.75" customHeight="1" x14ac:dyDescent="0.25">
      <c r="A21" s="222" t="s">
        <v>66</v>
      </c>
      <c r="B21" s="237"/>
      <c r="C21" s="237">
        <f>'nefrol slatina'!C22+'nefrol caracal'!C22+'sp slatina'!C19</f>
        <v>714714</v>
      </c>
      <c r="D21" s="237"/>
      <c r="E21" s="237"/>
      <c r="F21" s="237"/>
      <c r="G21" s="237">
        <f>'nefrol slatina'!E22+'sp slatina'!E19</f>
        <v>6</v>
      </c>
      <c r="H21" s="237"/>
      <c r="I21" s="81">
        <f>'nefrol slatina'!G22</f>
        <v>22260</v>
      </c>
      <c r="J21" s="10"/>
      <c r="K21" s="237">
        <f>C21+G21+I21</f>
        <v>736980</v>
      </c>
      <c r="L21" s="237"/>
    </row>
    <row r="22" spans="1:12" s="3" customFormat="1" ht="15.75" customHeight="1" x14ac:dyDescent="0.25">
      <c r="A22" s="222" t="s">
        <v>5</v>
      </c>
      <c r="B22" s="237"/>
      <c r="C22" s="237">
        <f>C20+C21</f>
        <v>16012062</v>
      </c>
      <c r="D22" s="237"/>
      <c r="E22" s="237"/>
      <c r="F22" s="237"/>
      <c r="G22" s="237">
        <f>G20+G21</f>
        <v>465168</v>
      </c>
      <c r="H22" s="237"/>
      <c r="I22" s="81">
        <f>I20+I21</f>
        <v>438840</v>
      </c>
      <c r="J22" s="10"/>
      <c r="K22" s="237">
        <f>K20+K21</f>
        <v>16916070</v>
      </c>
      <c r="L22" s="237"/>
    </row>
    <row r="23" spans="1:12" s="3" customFormat="1" ht="15.75" customHeight="1" x14ac:dyDescent="0.25">
      <c r="A23" s="222" t="s">
        <v>67</v>
      </c>
      <c r="B23" s="238"/>
      <c r="C23" s="238">
        <f>'nefrol slatina'!C24+'nefrol caracal'!C24+'sp slatina'!C21</f>
        <v>-330429</v>
      </c>
      <c r="D23" s="238"/>
      <c r="E23" s="238"/>
      <c r="F23" s="238"/>
      <c r="G23" s="238">
        <f>'nefrol slatina'!E24+'sp slatina'!E21</f>
        <v>-29001</v>
      </c>
      <c r="H23" s="238">
        <v>0</v>
      </c>
      <c r="I23" s="81">
        <f>'nefrol slatina'!G24</f>
        <v>0</v>
      </c>
      <c r="J23" s="10"/>
      <c r="K23" s="238">
        <f>C23+G23+I23</f>
        <v>-359430</v>
      </c>
      <c r="L23" s="238"/>
    </row>
    <row r="24" spans="1:12" s="38" customFormat="1" ht="15.75" customHeight="1" x14ac:dyDescent="0.25">
      <c r="A24" s="30" t="s">
        <v>5</v>
      </c>
      <c r="B24" s="73"/>
      <c r="C24" s="73">
        <f>C22+C23</f>
        <v>15681633</v>
      </c>
      <c r="D24" s="73"/>
      <c r="E24" s="73"/>
      <c r="F24" s="73"/>
      <c r="G24" s="73">
        <f>G22+G23</f>
        <v>436167</v>
      </c>
      <c r="H24" s="73"/>
      <c r="I24" s="73">
        <f>I22+I23</f>
        <v>438840</v>
      </c>
      <c r="J24" s="73"/>
      <c r="K24" s="73">
        <f>K22+K23</f>
        <v>16556640</v>
      </c>
      <c r="L24" s="73"/>
    </row>
    <row r="25" spans="1:12" s="3" customFormat="1" ht="15.75" customHeight="1" thickBot="1" x14ac:dyDescent="0.3">
      <c r="A25" s="222"/>
      <c r="B25" s="223"/>
      <c r="C25" s="223"/>
      <c r="D25" s="223"/>
      <c r="E25" s="223"/>
      <c r="F25" s="223"/>
      <c r="G25" s="223"/>
      <c r="H25" s="223"/>
      <c r="I25" s="81"/>
      <c r="J25" s="10"/>
      <c r="K25" s="223"/>
      <c r="L25" s="223"/>
    </row>
    <row r="26" spans="1:12" ht="15.75" thickBot="1" x14ac:dyDescent="0.3">
      <c r="A26" s="11"/>
      <c r="B26" s="271" t="s">
        <v>2</v>
      </c>
      <c r="C26" s="272"/>
      <c r="D26" s="268" t="s">
        <v>26</v>
      </c>
      <c r="E26" s="269"/>
      <c r="F26" s="271" t="s">
        <v>0</v>
      </c>
      <c r="G26" s="272"/>
      <c r="H26" s="271" t="s">
        <v>1</v>
      </c>
      <c r="I26" s="272"/>
      <c r="J26" s="271" t="s">
        <v>5</v>
      </c>
      <c r="K26" s="272"/>
      <c r="L26" s="62" t="s">
        <v>47</v>
      </c>
    </row>
    <row r="27" spans="1:12" ht="12.75" customHeight="1" x14ac:dyDescent="0.25">
      <c r="A27" s="12"/>
      <c r="B27" s="13" t="s">
        <v>6</v>
      </c>
      <c r="C27" s="13" t="s">
        <v>7</v>
      </c>
      <c r="D27" s="13" t="s">
        <v>6</v>
      </c>
      <c r="E27" s="13" t="s">
        <v>7</v>
      </c>
      <c r="F27" s="13" t="s">
        <v>6</v>
      </c>
      <c r="G27" s="13" t="s">
        <v>7</v>
      </c>
      <c r="H27" s="13" t="s">
        <v>6</v>
      </c>
      <c r="I27" s="13" t="s">
        <v>7</v>
      </c>
      <c r="J27" s="13" t="s">
        <v>6</v>
      </c>
      <c r="K27" s="210" t="s">
        <v>7</v>
      </c>
      <c r="L27" s="62"/>
    </row>
    <row r="28" spans="1:12" x14ac:dyDescent="0.25">
      <c r="A28" s="14" t="s">
        <v>8</v>
      </c>
      <c r="B28" s="5">
        <f>'nefrol slatina'!B29+'nefrol caracal'!B29+'sp slatina'!B26</f>
        <v>43758</v>
      </c>
      <c r="C28" s="5">
        <f>'nefrol slatina'!C29+'nefrol caracal'!C29+'sp slatina'!C26</f>
        <v>1220175</v>
      </c>
      <c r="D28" s="5">
        <f>'[1]nefrol caracal'!F13</f>
        <v>0</v>
      </c>
      <c r="E28" s="5">
        <f>'nefrol slatina'!G29</f>
        <v>27348</v>
      </c>
      <c r="F28" s="5">
        <f>'[1]sp slatina'!D11+'[1]nefrol caracal'!D13</f>
        <v>0</v>
      </c>
      <c r="G28" s="5">
        <f>'nefrol slatina'!E29+'sp slatina'!E26</f>
        <v>28992</v>
      </c>
      <c r="H28" s="5">
        <f>'[1]sp slatina'!F11</f>
        <v>0</v>
      </c>
      <c r="I28" s="5">
        <f>'[1]sp slatina'!G11</f>
        <v>0</v>
      </c>
      <c r="J28" s="19">
        <f>B28+F28+H28</f>
        <v>43758</v>
      </c>
      <c r="K28" s="17">
        <f>C28+E28+G28+I28</f>
        <v>1276515</v>
      </c>
      <c r="L28" s="63">
        <f>'nefrol slatina'!J29+'nefrol caracal'!J29+'sp slatina'!J26</f>
        <v>1434937.49</v>
      </c>
    </row>
    <row r="29" spans="1:12" x14ac:dyDescent="0.25">
      <c r="A29" s="14" t="s">
        <v>9</v>
      </c>
      <c r="B29" s="5">
        <f>'nefrol slatina'!B30+'nefrol caracal'!B30+'sp slatina'!B27</f>
        <v>57783</v>
      </c>
      <c r="C29" s="5">
        <f>'nefrol slatina'!C30+'nefrol caracal'!C30+'sp slatina'!C27</f>
        <v>1105170</v>
      </c>
      <c r="D29" s="5"/>
      <c r="E29" s="5">
        <f>'nefrol slatina'!G30</f>
        <v>24804</v>
      </c>
      <c r="F29" s="5"/>
      <c r="G29" s="5">
        <f>'nefrol slatina'!E30+'sp slatina'!E27</f>
        <v>27972.65</v>
      </c>
      <c r="H29" s="5">
        <v>0</v>
      </c>
      <c r="I29" s="5">
        <v>0</v>
      </c>
      <c r="J29" s="19">
        <f>B29+F29+H29</f>
        <v>57783</v>
      </c>
      <c r="K29" s="17">
        <f>C29+E29+G29+I29</f>
        <v>1157946.6499999999</v>
      </c>
      <c r="L29" s="63">
        <f>'nefrol slatina'!J30+'nefrol caracal'!J30+'sp slatina'!J27</f>
        <v>1276515</v>
      </c>
    </row>
    <row r="30" spans="1:12" x14ac:dyDescent="0.25">
      <c r="A30" s="14" t="s">
        <v>10</v>
      </c>
      <c r="B30" s="5">
        <f>'nefrol slatina'!B31+'nefrol caracal'!B31+'sp slatina'!B28</f>
        <v>54417</v>
      </c>
      <c r="C30" s="5">
        <f>'nefrol slatina'!C31+'nefrol caracal'!C31+'sp slatina'!C28</f>
        <v>1160148</v>
      </c>
      <c r="D30" s="5"/>
      <c r="E30" s="5">
        <f>'nefrol slatina'!G31</f>
        <v>24804</v>
      </c>
      <c r="F30" s="5"/>
      <c r="G30" s="5">
        <f>'nefrol slatina'!E31+'sp slatina'!E28</f>
        <v>13476.64</v>
      </c>
      <c r="H30" s="5"/>
      <c r="I30" s="5"/>
      <c r="J30" s="19">
        <f>B30+F30+H30</f>
        <v>54417</v>
      </c>
      <c r="K30" s="17">
        <f>C30+E30+G30+I30</f>
        <v>1198428.6399999999</v>
      </c>
      <c r="L30" s="63">
        <f>'nefrol slatina'!J31+'nefrol caracal'!J31+'sp slatina'!J28</f>
        <v>1157946.6499999999</v>
      </c>
    </row>
    <row r="31" spans="1:12" x14ac:dyDescent="0.25">
      <c r="A31" s="16" t="s">
        <v>12</v>
      </c>
      <c r="B31" s="17">
        <f t="shared" ref="B31:K31" si="1">SUM(B28:B30)</f>
        <v>155958</v>
      </c>
      <c r="C31" s="17">
        <f t="shared" si="1"/>
        <v>3485493</v>
      </c>
      <c r="D31" s="17">
        <f t="shared" si="1"/>
        <v>0</v>
      </c>
      <c r="E31" s="17">
        <f t="shared" si="1"/>
        <v>76956</v>
      </c>
      <c r="F31" s="17">
        <f t="shared" si="1"/>
        <v>0</v>
      </c>
      <c r="G31" s="17">
        <f t="shared" si="1"/>
        <v>70441.290000000008</v>
      </c>
      <c r="H31" s="17">
        <f t="shared" si="1"/>
        <v>0</v>
      </c>
      <c r="I31" s="17">
        <f t="shared" si="1"/>
        <v>0</v>
      </c>
      <c r="J31" s="17">
        <f t="shared" si="1"/>
        <v>155958</v>
      </c>
      <c r="K31" s="17">
        <f t="shared" si="1"/>
        <v>3632890.29</v>
      </c>
      <c r="L31" s="64">
        <f>SUM(L28:L30)</f>
        <v>3869399.14</v>
      </c>
    </row>
    <row r="32" spans="1:12" s="38" customFormat="1" x14ac:dyDescent="0.25">
      <c r="A32" s="36" t="s">
        <v>11</v>
      </c>
      <c r="B32" s="37"/>
      <c r="C32" s="37">
        <f>'nefrol slatina'!C33+'nefrol caracal'!C33+'sp slatina'!C30</f>
        <v>155958</v>
      </c>
      <c r="D32" s="37">
        <f>'[1]nefrol caracal'!F17</f>
        <v>0</v>
      </c>
      <c r="E32" s="37">
        <f>'[1]nefrol caracal'!G17</f>
        <v>0</v>
      </c>
      <c r="F32" s="37">
        <f>'[1]nefrol caracal'!D17+'[1]sp slatina'!F15</f>
        <v>0</v>
      </c>
      <c r="G32" s="37">
        <v>0</v>
      </c>
      <c r="H32" s="37">
        <f>'[1]sp slatina'!F15</f>
        <v>0</v>
      </c>
      <c r="I32" s="37">
        <f>'[1]sp slatina'!G15</f>
        <v>0</v>
      </c>
      <c r="J32" s="35">
        <f>B32+F32+H32</f>
        <v>0</v>
      </c>
      <c r="K32" s="35">
        <f>C32</f>
        <v>155958</v>
      </c>
      <c r="L32" s="65">
        <v>0</v>
      </c>
    </row>
    <row r="33" spans="1:14" s="131" customFormat="1" x14ac:dyDescent="0.25">
      <c r="A33" s="129" t="s">
        <v>5</v>
      </c>
      <c r="B33" s="130">
        <f>'[1]nefrol caracal'!B18+'[1]sp slatina'!B16</f>
        <v>82336</v>
      </c>
      <c r="C33" s="130">
        <f>C31+C32</f>
        <v>3641451</v>
      </c>
      <c r="D33" s="130">
        <f>'[1]nefrol caracal'!F18</f>
        <v>0</v>
      </c>
      <c r="E33" s="130">
        <f>E31+E32</f>
        <v>76956</v>
      </c>
      <c r="F33" s="130">
        <f>'[1]nefrol caracal'!D18+'[1]sp slatina'!F16</f>
        <v>0</v>
      </c>
      <c r="G33" s="130">
        <f>G31+G32</f>
        <v>70441.290000000008</v>
      </c>
      <c r="H33" s="130">
        <f>'[1]sp slatina'!F16</f>
        <v>0</v>
      </c>
      <c r="I33" s="130">
        <f>'[1]sp slatina'!G16</f>
        <v>0</v>
      </c>
      <c r="J33" s="119">
        <f>J31+J32</f>
        <v>155958</v>
      </c>
      <c r="K33" s="119">
        <f>C33+E33+G33+I33</f>
        <v>3788848.29</v>
      </c>
      <c r="L33" s="119">
        <v>0</v>
      </c>
    </row>
    <row r="34" spans="1:14" s="41" customFormat="1" x14ac:dyDescent="0.25">
      <c r="A34" s="149" t="s">
        <v>13</v>
      </c>
      <c r="B34" s="45">
        <f>'nefrol slatina'!B35+'nefrol caracal'!B35+'sp slatina'!B32</f>
        <v>40953</v>
      </c>
      <c r="C34" s="34">
        <f>'nefrol slatina'!C35+'nefrol caracal'!C35+'sp slatina'!C32</f>
        <v>1214565</v>
      </c>
      <c r="D34" s="34">
        <f>'nefrol slatina'!F35</f>
        <v>0</v>
      </c>
      <c r="E34" s="34">
        <f>'nefrol slatina'!G35</f>
        <v>24804</v>
      </c>
      <c r="F34" s="34">
        <f>'nefrol slatina'!D35+'sp slatina'!D32</f>
        <v>0</v>
      </c>
      <c r="G34" s="34">
        <f>'nefrol slatina'!E35+'sp slatina'!E32</f>
        <v>9664</v>
      </c>
      <c r="H34" s="34">
        <f>'sp slatina'!F32</f>
        <v>0</v>
      </c>
      <c r="I34" s="34">
        <f>'sp slatina'!G32</f>
        <v>0</v>
      </c>
      <c r="J34" s="19">
        <f>'nefrol slatina'!H35+'nefrol caracal'!H35+'sp slatina'!H32</f>
        <v>40953</v>
      </c>
      <c r="K34" s="18">
        <f>C34+E34+G34+I34</f>
        <v>1249033</v>
      </c>
      <c r="L34" s="208">
        <f>'nefrol slatina'!J35+'nefrol caracal'!J35+'sp slatina'!J32</f>
        <v>1198428.6400000001</v>
      </c>
    </row>
    <row r="35" spans="1:14" s="41" customFormat="1" x14ac:dyDescent="0.25">
      <c r="A35" s="149" t="s">
        <v>14</v>
      </c>
      <c r="B35" s="45">
        <f>'nefrol slatina'!B36+'nefrol caracal'!B36+'sp slatina'!B33</f>
        <v>32538</v>
      </c>
      <c r="C35" s="34">
        <f>'nefrol slatina'!C36+'nefrol caracal'!C36+'sp slatina'!C33</f>
        <v>1189881</v>
      </c>
      <c r="D35" s="34">
        <v>0</v>
      </c>
      <c r="E35" s="34">
        <f>'nefrol slatina'!G36</f>
        <v>24804</v>
      </c>
      <c r="F35" s="34">
        <f>'nefrol slatina'!D36+'sp slatina'!D33</f>
        <v>0</v>
      </c>
      <c r="G35" s="34">
        <f>'nefrol slatina'!E36+'sp slatina'!E33</f>
        <v>9664</v>
      </c>
      <c r="H35" s="34">
        <f>'sp slatina'!F33</f>
        <v>0</v>
      </c>
      <c r="I35" s="34">
        <f>'sp slatina'!G33</f>
        <v>0</v>
      </c>
      <c r="J35" s="19">
        <f>'nefrol slatina'!H36+'nefrol caracal'!H36+'sp slatina'!H33</f>
        <v>32538</v>
      </c>
      <c r="K35" s="18">
        <f>C35+E35+G35+I35</f>
        <v>1224349</v>
      </c>
      <c r="L35" s="208">
        <f>'nefrol slatina'!J36+'nefrol caracal'!J36+'sp slatina'!J33</f>
        <v>1404991</v>
      </c>
    </row>
    <row r="36" spans="1:14" s="41" customFormat="1" x14ac:dyDescent="0.25">
      <c r="A36" s="149" t="s">
        <v>15</v>
      </c>
      <c r="B36" s="45">
        <f>'nefrol slatina'!B37+'nefrol caracal'!B37+'sp slatina'!B34</f>
        <v>33660</v>
      </c>
      <c r="C36" s="34">
        <f>'nefrol slatina'!C37+'nefrol caracal'!C37+'sp slatina'!C34</f>
        <v>1179222</v>
      </c>
      <c r="D36" s="34"/>
      <c r="E36" s="34">
        <f>'nefrol slatina'!G37</f>
        <v>22896</v>
      </c>
      <c r="F36" s="34">
        <f>'nefrol slatina'!D37+'sp slatina'!D34</f>
        <v>0</v>
      </c>
      <c r="G36" s="34">
        <f>'nefrol slatina'!E37+'sp slatina'!E34</f>
        <v>9664</v>
      </c>
      <c r="H36" s="34">
        <f>'sp slatina'!F34</f>
        <v>0</v>
      </c>
      <c r="I36" s="34">
        <f>'sp slatina'!G34</f>
        <v>0</v>
      </c>
      <c r="J36" s="19">
        <f>'nefrol slatina'!H37+'nefrol caracal'!H37+'sp slatina'!H34</f>
        <v>33660</v>
      </c>
      <c r="K36" s="18">
        <f>C36+E36+G36+I36</f>
        <v>1211782</v>
      </c>
      <c r="L36" s="208">
        <v>1224349</v>
      </c>
    </row>
    <row r="37" spans="1:14" s="3" customFormat="1" x14ac:dyDescent="0.25">
      <c r="A37" s="68" t="s">
        <v>16</v>
      </c>
      <c r="B37" s="125">
        <f>SUM(B34:B36)</f>
        <v>107151</v>
      </c>
      <c r="C37" s="125">
        <f>SUM(C34:C36)</f>
        <v>3583668</v>
      </c>
      <c r="D37" s="69">
        <f>SUM(D34:D36)</f>
        <v>0</v>
      </c>
      <c r="E37" s="69">
        <f>SUM(E34:E36)</f>
        <v>72504</v>
      </c>
      <c r="F37" s="125">
        <f>'[1]sp slatina'!D20+'[1]nefrol caracal'!D22</f>
        <v>0</v>
      </c>
      <c r="G37" s="125">
        <f>SUM(G34:G36)</f>
        <v>28992</v>
      </c>
      <c r="H37" s="125">
        <f>'[1]sp slatina'!F20</f>
        <v>0</v>
      </c>
      <c r="I37" s="125">
        <f>'[1]sp slatina'!G20</f>
        <v>0</v>
      </c>
      <c r="J37" s="69">
        <f>J34+J35+J36</f>
        <v>107151</v>
      </c>
      <c r="K37" s="119">
        <f>SUM(K34:K36)</f>
        <v>3685164</v>
      </c>
      <c r="L37" s="64">
        <f>SUM(L34:L36)</f>
        <v>3827768.64</v>
      </c>
    </row>
    <row r="38" spans="1:14" s="3" customFormat="1" x14ac:dyDescent="0.25">
      <c r="A38" s="115" t="s">
        <v>31</v>
      </c>
      <c r="B38" s="117">
        <f>'[1]nefrol caracal'!B23+'[1]sp slatina'!B21</f>
        <v>0</v>
      </c>
      <c r="C38" s="117"/>
      <c r="D38" s="117">
        <f>'[1]nefrol caracal'!D23+'[1]sp slatina'!D21</f>
        <v>0</v>
      </c>
      <c r="E38" s="117">
        <f>'nefrol slatina'!G39</f>
        <v>0</v>
      </c>
      <c r="F38" s="117">
        <f>'[1]nefrol caracal'!F23+'[1]sp slatina'!F21</f>
        <v>0</v>
      </c>
      <c r="G38" s="117">
        <f>'[1]nefrol caracal'!E23+'[1]sp slatina'!E21</f>
        <v>0</v>
      </c>
      <c r="H38" s="117">
        <f>'[1]sp slatina'!F21</f>
        <v>0</v>
      </c>
      <c r="I38" s="117">
        <f>'[1]sp slatina'!G21</f>
        <v>0</v>
      </c>
      <c r="J38" s="117">
        <v>0</v>
      </c>
      <c r="K38" s="117">
        <f>C38+E38</f>
        <v>0</v>
      </c>
      <c r="L38" s="71"/>
    </row>
    <row r="39" spans="1:14" s="38" customFormat="1" x14ac:dyDescent="0.25">
      <c r="A39" s="115" t="s">
        <v>5</v>
      </c>
      <c r="B39" s="117">
        <f>B33+B37</f>
        <v>189487</v>
      </c>
      <c r="C39" s="117">
        <f>C33+C37+C38</f>
        <v>7225119</v>
      </c>
      <c r="D39" s="117">
        <f t="shared" ref="D39:J39" si="2">D33+D37+D38</f>
        <v>0</v>
      </c>
      <c r="E39" s="117">
        <f>E33+E37+E38</f>
        <v>149460</v>
      </c>
      <c r="F39" s="117">
        <f t="shared" si="2"/>
        <v>0</v>
      </c>
      <c r="G39" s="117">
        <f>G33+G37</f>
        <v>99433.290000000008</v>
      </c>
      <c r="H39" s="117">
        <f t="shared" si="2"/>
        <v>0</v>
      </c>
      <c r="I39" s="117">
        <f t="shared" si="2"/>
        <v>0</v>
      </c>
      <c r="J39" s="117">
        <f t="shared" si="2"/>
        <v>263109</v>
      </c>
      <c r="K39" s="117">
        <f>K33+K37+K38</f>
        <v>7474012.29</v>
      </c>
      <c r="L39" s="71">
        <f>L31+L37</f>
        <v>7697167.7800000003</v>
      </c>
      <c r="M39" s="39"/>
    </row>
    <row r="40" spans="1:14" s="41" customFormat="1" x14ac:dyDescent="0.25">
      <c r="A40" s="149" t="s">
        <v>17</v>
      </c>
      <c r="B40" s="34">
        <f>'nefrol slatina'!B41+'nefrol caracal'!B41+'sp slatina'!B38</f>
        <v>26928</v>
      </c>
      <c r="C40" s="34">
        <f>'nefrol slatina'!C41+'nefrol caracal'!C41+'sp slatina'!C38</f>
        <v>1158465</v>
      </c>
      <c r="D40" s="34">
        <f>'nefrol slatina'!D41+'nefrol caracal'!D41+'sp slatina'!D38</f>
        <v>0</v>
      </c>
      <c r="E40" s="34">
        <f>'nefrol slatina'!G41</f>
        <v>32436</v>
      </c>
      <c r="F40" s="34">
        <f>'nefrol slatina'!F41+'nefrol caracal'!F41+'sp slatina'!F38</f>
        <v>0</v>
      </c>
      <c r="G40" s="34">
        <f>'nefrol slatina'!E41+'sp slatina'!E38</f>
        <v>9664</v>
      </c>
      <c r="H40" s="34">
        <f>'sp slatina'!F38</f>
        <v>0</v>
      </c>
      <c r="I40" s="34">
        <f>'sp slatina'!G38</f>
        <v>0</v>
      </c>
      <c r="J40" s="34">
        <f>'nefrol slatina'!H41+'nefrol caracal'!H41+'sp slatina'!H38</f>
        <v>26928</v>
      </c>
      <c r="K40" s="19">
        <f>'nefrol slatina'!I41+'nefrol caracal'!I41+'sp slatina'!I38</f>
        <v>1200565</v>
      </c>
      <c r="L40" s="66">
        <f>'nefrol slatina'!J41+'nefrol caracal'!J41+'sp slatina'!J38</f>
        <v>1211782</v>
      </c>
      <c r="N40" s="40"/>
    </row>
    <row r="41" spans="1:14" s="41" customFormat="1" x14ac:dyDescent="0.25">
      <c r="A41" s="149" t="s">
        <v>18</v>
      </c>
      <c r="B41" s="34">
        <f>'nefrol slatina'!B42+'nefrol caracal'!B42+'sp slatina'!B39</f>
        <v>20196</v>
      </c>
      <c r="C41" s="34">
        <f>'nefrol slatina'!C42+'nefrol caracal'!C42+'sp slatina'!C39</f>
        <v>1107414</v>
      </c>
      <c r="D41" s="34">
        <f>'nefrol slatina'!D42+'nefrol caracal'!D42+'sp slatina'!D39</f>
        <v>0</v>
      </c>
      <c r="E41" s="34">
        <f>'nefrol slatina'!G42</f>
        <v>29256</v>
      </c>
      <c r="F41" s="34">
        <f>'nefrol slatina'!F42+'nefrol caracal'!F42+'sp slatina'!F39</f>
        <v>0</v>
      </c>
      <c r="G41" s="34">
        <f>'nefrol slatina'!E42+'sp slatina'!E39</f>
        <v>9664</v>
      </c>
      <c r="H41" s="34">
        <f>'sp slatina'!F39</f>
        <v>0</v>
      </c>
      <c r="I41" s="34">
        <f>'sp slatina'!G39</f>
        <v>0</v>
      </c>
      <c r="J41" s="34">
        <f>'nefrol slatina'!H42+'nefrol caracal'!H42+'sp slatina'!H39</f>
        <v>20196</v>
      </c>
      <c r="K41" s="19">
        <f>'nefrol slatina'!I42+'nefrol caracal'!I42+'sp slatina'!I39</f>
        <v>1146334</v>
      </c>
      <c r="L41" s="66">
        <f>'nefrol slatina'!J42+'nefrol caracal'!J42+'sp slatina'!J39</f>
        <v>1200565</v>
      </c>
    </row>
    <row r="42" spans="1:14" s="41" customFormat="1" x14ac:dyDescent="0.25">
      <c r="A42" s="149" t="s">
        <v>19</v>
      </c>
      <c r="B42" s="34">
        <f>'nefrol slatina'!B43+'nefrol caracal'!B43+'sp slatina'!B40</f>
        <v>0</v>
      </c>
      <c r="C42" s="34">
        <f>'nefrol slatina'!C43+'nefrol caracal'!C43+'sp slatina'!C40</f>
        <v>1124244</v>
      </c>
      <c r="D42" s="34"/>
      <c r="E42" s="34">
        <f>'nefrol slatina'!G43</f>
        <v>38160</v>
      </c>
      <c r="F42" s="34">
        <f>'nefrol slatina'!F43+'nefrol caracal'!F43+'sp slatina'!F40</f>
        <v>0</v>
      </c>
      <c r="G42" s="34">
        <f>'nefrol slatina'!E43+'sp slatina'!E40</f>
        <v>9664</v>
      </c>
      <c r="H42" s="34">
        <v>0</v>
      </c>
      <c r="I42" s="34">
        <v>0</v>
      </c>
      <c r="J42" s="34">
        <f>'nefrol slatina'!H43+'nefrol caracal'!H43+'sp slatina'!H40</f>
        <v>0</v>
      </c>
      <c r="K42" s="19">
        <f>'nefrol slatina'!I43+'nefrol caracal'!I43+'sp slatina'!I40</f>
        <v>1172068</v>
      </c>
      <c r="L42" s="66">
        <f>'nefrol slatina'!J43+'nefrol caracal'!J43+'sp slatina'!J40</f>
        <v>1146334</v>
      </c>
    </row>
    <row r="43" spans="1:14" x14ac:dyDescent="0.25">
      <c r="A43" s="68" t="s">
        <v>20</v>
      </c>
      <c r="B43" s="69">
        <f t="shared" ref="B43:L43" si="3">SUM(B40:B42)</f>
        <v>47124</v>
      </c>
      <c r="C43" s="69">
        <f t="shared" si="3"/>
        <v>3390123</v>
      </c>
      <c r="D43" s="69">
        <f t="shared" si="3"/>
        <v>0</v>
      </c>
      <c r="E43" s="69">
        <f t="shared" si="3"/>
        <v>99852</v>
      </c>
      <c r="F43" s="69">
        <f t="shared" si="3"/>
        <v>0</v>
      </c>
      <c r="G43" s="69">
        <f t="shared" si="3"/>
        <v>28992</v>
      </c>
      <c r="H43" s="69">
        <f t="shared" si="3"/>
        <v>0</v>
      </c>
      <c r="I43" s="69">
        <f t="shared" si="3"/>
        <v>0</v>
      </c>
      <c r="J43" s="69">
        <f t="shared" si="3"/>
        <v>47124</v>
      </c>
      <c r="K43" s="69">
        <f t="shared" si="3"/>
        <v>3518967</v>
      </c>
      <c r="L43" s="69">
        <f t="shared" si="3"/>
        <v>3558681</v>
      </c>
    </row>
    <row r="44" spans="1:14" x14ac:dyDescent="0.25">
      <c r="A44" s="115" t="s">
        <v>40</v>
      </c>
      <c r="B44" s="117">
        <f>'[1]nefrol caracal'!B29+'[1]sp slatina'!B27</f>
        <v>0</v>
      </c>
      <c r="C44" s="117">
        <v>46563</v>
      </c>
      <c r="D44" s="117">
        <f>'[1]nefrol caracal'!D29+'[1]sp slatina'!D27</f>
        <v>0</v>
      </c>
      <c r="E44" s="117"/>
      <c r="F44" s="117">
        <f>'[1]nefrol caracal'!F29+'[1]sp slatina'!F27</f>
        <v>0</v>
      </c>
      <c r="G44" s="117">
        <f>'[1]nefrol caracal'!E29+'[1]sp slatina'!E27</f>
        <v>0</v>
      </c>
      <c r="H44" s="117">
        <f>'[1]sp slatina'!F27</f>
        <v>0</v>
      </c>
      <c r="I44" s="117">
        <f>'[1]sp slatina'!G27</f>
        <v>0</v>
      </c>
      <c r="J44" s="117">
        <v>0</v>
      </c>
      <c r="K44" s="117">
        <f>'nefrol slatina'!I44+'nefrol caracal'!I44+'sp slatina'!I41</f>
        <v>46563</v>
      </c>
      <c r="L44" s="71"/>
    </row>
    <row r="45" spans="1:14" s="22" customFormat="1" x14ac:dyDescent="0.25">
      <c r="A45" s="70" t="s">
        <v>37</v>
      </c>
      <c r="B45" s="71">
        <f>'[1]nefrol caracal'!B30+'[1]sp slatina'!B28</f>
        <v>0</v>
      </c>
      <c r="C45" s="71">
        <f>C39+C43+C44</f>
        <v>10661805</v>
      </c>
      <c r="D45" s="71">
        <f>'[1]nefrol caracal'!D30+'[1]sp slatina'!D28</f>
        <v>0</v>
      </c>
      <c r="E45" s="71">
        <f>E39+E43</f>
        <v>249312</v>
      </c>
      <c r="F45" s="71">
        <v>0</v>
      </c>
      <c r="G45" s="71">
        <f>G39+G43</f>
        <v>128425.29000000001</v>
      </c>
      <c r="H45" s="71"/>
      <c r="I45" s="71">
        <f>'[1]sp slatina'!G28</f>
        <v>0</v>
      </c>
      <c r="J45" s="71">
        <f>J39+J43</f>
        <v>310233</v>
      </c>
      <c r="K45" s="71">
        <f>K39+K43+K44</f>
        <v>11039542.289999999</v>
      </c>
      <c r="L45" s="71">
        <f>L31+L37+L43</f>
        <v>11255848.780000001</v>
      </c>
    </row>
    <row r="46" spans="1:14" x14ac:dyDescent="0.25">
      <c r="A46" s="14" t="s">
        <v>21</v>
      </c>
      <c r="B46" s="5"/>
      <c r="C46" s="34">
        <f>'nefrol slatina'!C47+'nefrol caracal'!C47+'sp slatina'!C44</f>
        <v>1119756</v>
      </c>
      <c r="D46" s="5"/>
      <c r="E46" s="34">
        <f>'nefrol slatina'!G47</f>
        <v>42612</v>
      </c>
      <c r="F46" s="5"/>
      <c r="G46" s="34">
        <f>'nefrol slatina'!E47+'sp slatina'!E44</f>
        <v>9664</v>
      </c>
      <c r="H46" s="5"/>
      <c r="I46" s="5"/>
      <c r="J46" s="19"/>
      <c r="K46" s="19">
        <f>'nefrol slatina'!I47+'nefrol caracal'!I47+'sp slatina'!I44</f>
        <v>1172032</v>
      </c>
      <c r="L46" s="66">
        <f>'nefrol slatina'!J47+'nefrol caracal'!J47+'sp slatina'!J44</f>
        <v>1172068</v>
      </c>
    </row>
    <row r="47" spans="1:14" x14ac:dyDescent="0.25">
      <c r="A47" s="14" t="s">
        <v>22</v>
      </c>
      <c r="B47" s="5"/>
      <c r="C47" s="34">
        <f>'nefrol slatina'!C48+'nefrol caracal'!C48+'sp slatina'!C45</f>
        <v>1026630</v>
      </c>
      <c r="D47" s="5"/>
      <c r="E47" s="34">
        <f>'nefrol slatina'!G48</f>
        <v>39432</v>
      </c>
      <c r="F47" s="5"/>
      <c r="G47" s="34">
        <f>'nefrol slatina'!E48+'sp slatina'!E45</f>
        <v>9664</v>
      </c>
      <c r="H47" s="5"/>
      <c r="I47" s="5"/>
      <c r="J47" s="19"/>
      <c r="K47" s="19">
        <f>'nefrol slatina'!I48+'nefrol caracal'!I48+'sp slatina'!I45</f>
        <v>1075726</v>
      </c>
      <c r="L47" s="66">
        <f>'nefrol slatina'!J48+'nefrol caracal'!J48+'sp slatina'!J45</f>
        <v>1218595</v>
      </c>
    </row>
    <row r="48" spans="1:14" x14ac:dyDescent="0.25">
      <c r="A48" s="14" t="s">
        <v>23</v>
      </c>
      <c r="B48" s="5"/>
      <c r="C48" s="34">
        <f>'nefrol slatina'!C49+'nefrol caracal'!C49+'sp slatina'!C46</f>
        <v>1090584</v>
      </c>
      <c r="D48" s="5"/>
      <c r="E48" s="34">
        <f>'nefrol slatina'!G49</f>
        <v>42612</v>
      </c>
      <c r="F48" s="5"/>
      <c r="G48" s="34">
        <f>'nefrol slatina'!E49+'sp slatina'!E46</f>
        <v>9664</v>
      </c>
      <c r="H48" s="5"/>
      <c r="I48" s="5"/>
      <c r="J48" s="19"/>
      <c r="K48" s="19">
        <f>'nefrol slatina'!I49+'nefrol caracal'!I49+'sp slatina'!I46</f>
        <v>1142860</v>
      </c>
      <c r="L48" s="66">
        <f>1075726+137922.22</f>
        <v>1213648.22</v>
      </c>
    </row>
    <row r="49" spans="1:12" ht="15.75" thickBot="1" x14ac:dyDescent="0.3">
      <c r="A49" s="52" t="s">
        <v>25</v>
      </c>
      <c r="B49" s="53">
        <f>SUM(B46:B48)</f>
        <v>0</v>
      </c>
      <c r="C49" s="53">
        <f>SUM(C46:C48)</f>
        <v>3236970</v>
      </c>
      <c r="D49" s="53">
        <f>SUM(D46:D48)</f>
        <v>0</v>
      </c>
      <c r="E49" s="53">
        <f>SUM(E46:E48)</f>
        <v>124656</v>
      </c>
      <c r="F49" s="53">
        <f t="shared" ref="F49:L49" si="4">SUM(F46:F48)</f>
        <v>0</v>
      </c>
      <c r="G49" s="53">
        <f t="shared" si="4"/>
        <v>28992</v>
      </c>
      <c r="H49" s="53">
        <f t="shared" si="4"/>
        <v>0</v>
      </c>
      <c r="I49" s="53">
        <f t="shared" si="4"/>
        <v>0</v>
      </c>
      <c r="J49" s="209">
        <f t="shared" si="4"/>
        <v>0</v>
      </c>
      <c r="K49" s="53">
        <f t="shared" si="4"/>
        <v>3390618</v>
      </c>
      <c r="L49" s="64">
        <f t="shared" si="4"/>
        <v>3604311.2199999997</v>
      </c>
    </row>
    <row r="50" spans="1:12" ht="15.75" thickBot="1" x14ac:dyDescent="0.3">
      <c r="A50" s="243" t="s">
        <v>45</v>
      </c>
      <c r="B50" s="244"/>
      <c r="C50" s="244">
        <f>C45+C49</f>
        <v>13898775</v>
      </c>
      <c r="D50" s="244">
        <v>0</v>
      </c>
      <c r="E50" s="244">
        <f>E45+E49</f>
        <v>373968</v>
      </c>
      <c r="F50" s="244">
        <v>0</v>
      </c>
      <c r="G50" s="244">
        <f>G45+G49</f>
        <v>157417.29</v>
      </c>
      <c r="H50" s="244">
        <v>0</v>
      </c>
      <c r="I50" s="244">
        <f>I45+I49</f>
        <v>0</v>
      </c>
      <c r="J50" s="244">
        <f>J31+J37+J43+J49</f>
        <v>310233</v>
      </c>
      <c r="K50" s="245">
        <f>K45+K49</f>
        <v>14430160.289999999</v>
      </c>
      <c r="L50" s="71">
        <f>L45+L49</f>
        <v>14860160</v>
      </c>
    </row>
    <row r="51" spans="1:12" s="132" customFormat="1" ht="15.75" thickBot="1" x14ac:dyDescent="0.3">
      <c r="A51" s="74" t="s">
        <v>46</v>
      </c>
      <c r="B51" s="75"/>
      <c r="C51" s="76">
        <f>'nefrol slatina'!C53+'nefrol caracal'!C53+'sp slatina'!C50</f>
        <v>15681633</v>
      </c>
      <c r="D51" s="76"/>
      <c r="E51" s="76">
        <v>438840</v>
      </c>
      <c r="F51" s="76">
        <v>0</v>
      </c>
      <c r="G51" s="76">
        <f>'nefrol slatina'!E53+'sp slatina'!E50</f>
        <v>436167</v>
      </c>
      <c r="H51" s="76"/>
      <c r="I51" s="76">
        <f>'sp slatina'!G50</f>
        <v>0</v>
      </c>
      <c r="J51" s="76"/>
      <c r="K51" s="77">
        <f>'nefrol slatina'!I53+'nefrol caracal'!I53+'sp slatina'!I50</f>
        <v>16556640</v>
      </c>
      <c r="L51" s="78">
        <v>14860160</v>
      </c>
    </row>
    <row r="52" spans="1:12" s="3" customFormat="1" ht="15.75" thickBot="1" x14ac:dyDescent="0.3">
      <c r="A52" s="55" t="s">
        <v>32</v>
      </c>
      <c r="B52" s="56"/>
      <c r="C52" s="57">
        <f>C51-C50</f>
        <v>1782858</v>
      </c>
      <c r="D52" s="57"/>
      <c r="E52" s="57">
        <f>E51-E50</f>
        <v>64872</v>
      </c>
      <c r="F52" s="57"/>
      <c r="G52" s="57">
        <f>G51-G50</f>
        <v>278749.70999999996</v>
      </c>
      <c r="H52" s="57"/>
      <c r="I52" s="57">
        <f>I51-I50</f>
        <v>0</v>
      </c>
      <c r="J52" s="57"/>
      <c r="K52" s="58">
        <f>C52+E52+G52</f>
        <v>2126479.71</v>
      </c>
      <c r="L52" s="66">
        <f>L51-L50</f>
        <v>0</v>
      </c>
    </row>
    <row r="53" spans="1:12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26" customFormat="1" ht="12.75" x14ac:dyDescent="0.2">
      <c r="A55" s="32"/>
      <c r="B55" s="27"/>
      <c r="C55" s="28"/>
      <c r="D55" s="28"/>
      <c r="E55" s="28"/>
      <c r="F55" s="28"/>
      <c r="G55" s="28"/>
      <c r="H55" s="28"/>
      <c r="I55" s="28"/>
      <c r="J55" s="28"/>
      <c r="K55" s="29"/>
      <c r="L55" s="29"/>
    </row>
    <row r="56" spans="1:12" x14ac:dyDescent="0.25">
      <c r="A56" s="2"/>
      <c r="B56" s="4"/>
      <c r="C56" s="4"/>
      <c r="D56" s="4"/>
      <c r="E56" s="4"/>
      <c r="F56" s="4"/>
      <c r="G56" s="4"/>
      <c r="H56" s="4"/>
      <c r="J56" s="7"/>
      <c r="K56" s="4"/>
      <c r="L56" s="4"/>
    </row>
    <row r="57" spans="1:12" x14ac:dyDescent="0.25">
      <c r="A57" s="2"/>
      <c r="B57" s="143"/>
      <c r="C57" s="4"/>
      <c r="D57" s="4"/>
      <c r="E57" s="4"/>
      <c r="F57" s="143"/>
      <c r="G57" s="4"/>
      <c r="H57" s="143"/>
      <c r="I57" s="7"/>
      <c r="J57" s="7"/>
      <c r="K57" s="4"/>
      <c r="L57" s="4"/>
    </row>
    <row r="58" spans="1:12" x14ac:dyDescent="0.25">
      <c r="A58" s="2"/>
      <c r="B58" s="4"/>
      <c r="C58" s="4"/>
      <c r="D58" s="4"/>
      <c r="E58" s="4"/>
      <c r="F58" s="2"/>
      <c r="G58" s="2"/>
      <c r="H58" s="2"/>
      <c r="K58" s="4"/>
      <c r="L58" s="4"/>
    </row>
    <row r="59" spans="1:12" x14ac:dyDescent="0.25">
      <c r="A59" s="2"/>
      <c r="B59" s="142"/>
      <c r="G59" s="4"/>
      <c r="H59" s="4"/>
      <c r="K59" s="4"/>
      <c r="L59" s="4"/>
    </row>
    <row r="60" spans="1:12" x14ac:dyDescent="0.25">
      <c r="B60" s="23"/>
      <c r="C60" s="4"/>
      <c r="D60" s="4"/>
      <c r="E60" s="4"/>
      <c r="F60" s="4"/>
      <c r="G60" s="4"/>
      <c r="H60" s="4"/>
      <c r="K60" s="4"/>
      <c r="L60" s="4"/>
    </row>
  </sheetData>
  <mergeCells count="6">
    <mergeCell ref="B3:J3"/>
    <mergeCell ref="B26:C26"/>
    <mergeCell ref="D26:E26"/>
    <mergeCell ref="F26:G26"/>
    <mergeCell ref="H26:I26"/>
    <mergeCell ref="J26:K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2021-02-10T11:37:16Z</dcterms:modified>
</cp:coreProperties>
</file>