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80" windowWidth="12120" windowHeight="2160" activeTab="2"/>
  </bookViews>
  <sheets>
    <sheet name="CA-CB" sheetId="1" r:id="rId1"/>
    <sheet name="REPARTIZARE  2018" sheetId="2" r:id="rId2"/>
    <sheet name="criteriul b-apr-dec 2018" sheetId="3" r:id="rId3"/>
  </sheets>
  <definedNames/>
  <calcPr fullCalcOnLoad="1"/>
</workbook>
</file>

<file path=xl/sharedStrings.xml><?xml version="1.0" encoding="utf-8"?>
<sst xmlns="http://schemas.openxmlformats.org/spreadsheetml/2006/main" count="196" uniqueCount="113">
  <si>
    <t>TOTAL</t>
  </si>
  <si>
    <t>C1</t>
  </si>
  <si>
    <t>C4</t>
  </si>
  <si>
    <t>CASA DE ASIGURARI DE SANATATE OLT</t>
  </si>
  <si>
    <t>SITUATIA</t>
  </si>
  <si>
    <t>Zona/localitatea</t>
  </si>
  <si>
    <t>CARACAL</t>
  </si>
  <si>
    <t>BALS</t>
  </si>
  <si>
    <t>OLT</t>
  </si>
  <si>
    <t>Furnizorul</t>
  </si>
  <si>
    <t>SPITALUL CARACAL</t>
  </si>
  <si>
    <t>SPITALUL CORABIA</t>
  </si>
  <si>
    <t>SPITALUL BALS</t>
  </si>
  <si>
    <t>SC DELTAMED SRL</t>
  </si>
  <si>
    <t>SC CAB. DR. VIORICA TOMA SRL</t>
  </si>
  <si>
    <t>SPITALUL SLATINA</t>
  </si>
  <si>
    <t>criterii de selectie</t>
  </si>
  <si>
    <t>Servicii medicale-consultatii</t>
  </si>
  <si>
    <t>B1-Evaluarea resurselor umane</t>
  </si>
  <si>
    <t>B2-Program saptamanal de activitate</t>
  </si>
  <si>
    <t>Valoarea unui punct pentru criteriul B</t>
  </si>
  <si>
    <t>B1+B2</t>
  </si>
  <si>
    <t>C3</t>
  </si>
  <si>
    <t>C5=C3+C4</t>
  </si>
  <si>
    <t>CENTRUL MEDICAL SAMA</t>
  </si>
  <si>
    <t>SLATINA</t>
  </si>
  <si>
    <t>Servicii medicale-consultatii cu proceduri</t>
  </si>
  <si>
    <t>C7i=C5i*C6</t>
  </si>
  <si>
    <t>C6=C2/totC5</t>
  </si>
  <si>
    <t>SC RODIANA SALGADA SRL</t>
  </si>
  <si>
    <t>Zile de tratament-tarif 28</t>
  </si>
  <si>
    <t>Zile de tratament-tarif 42</t>
  </si>
  <si>
    <t>SC REHAB MED THERAPY SRL</t>
  </si>
  <si>
    <t>Luna/an</t>
  </si>
  <si>
    <t xml:space="preserve">Valoarea aferenta criteriului B, </t>
  </si>
  <si>
    <t>SC LISIMED SRL</t>
  </si>
  <si>
    <t>Comp.C.D.P.A.S.I.D.A.R.R.</t>
  </si>
  <si>
    <t>ianuarie 2018</t>
  </si>
  <si>
    <t>Directia Relatii Contractuale</t>
  </si>
  <si>
    <t>CORABIA</t>
  </si>
  <si>
    <t>aprilie 2018</t>
  </si>
  <si>
    <t>CREDITE DE ANGAJAMENT  INITIALE</t>
  </si>
  <si>
    <t>INFLUENTE   (+/-)</t>
  </si>
  <si>
    <t>CREDITE DE ANGAJAMENT  FINALE</t>
  </si>
  <si>
    <t>CREDITE BUGETARE INITIALE</t>
  </si>
  <si>
    <t>3=1+2</t>
  </si>
  <si>
    <t>6=4+5</t>
  </si>
  <si>
    <t>februarie  2018</t>
  </si>
  <si>
    <t>martie  2018</t>
  </si>
  <si>
    <t>trim. I 2018</t>
  </si>
  <si>
    <t>mai  2018</t>
  </si>
  <si>
    <t>iunie 2018</t>
  </si>
  <si>
    <t>trim. II 2018</t>
  </si>
  <si>
    <t>Semestrul I 2018</t>
  </si>
  <si>
    <t>iulie 2018</t>
  </si>
  <si>
    <t>august 2018</t>
  </si>
  <si>
    <t>septembrie 2018</t>
  </si>
  <si>
    <t>trim. III 2018</t>
  </si>
  <si>
    <t>9 LUNI 2018</t>
  </si>
  <si>
    <t>octombrie 2018</t>
  </si>
  <si>
    <t>noiembrie 2018</t>
  </si>
  <si>
    <t>decembrie 2018</t>
  </si>
  <si>
    <t>trim. IV 2018</t>
  </si>
  <si>
    <t>TOTAL AN 2018</t>
  </si>
  <si>
    <t>Anexa</t>
  </si>
  <si>
    <t>Contract initial ianuarie  2018</t>
  </si>
  <si>
    <t>Influente (+/-)</t>
  </si>
  <si>
    <t>Contract final ianuarie  2018, din care:</t>
  </si>
  <si>
    <t>Contract initial februarie  2018</t>
  </si>
  <si>
    <t>Contract final februarie  2018, din care:</t>
  </si>
  <si>
    <t>Contract initial martie 2018</t>
  </si>
  <si>
    <t>Contract  initial trimestrul I-2018</t>
  </si>
  <si>
    <t>Contract  final trimestrul I-2018</t>
  </si>
  <si>
    <t>Contract initial aprilie 2018</t>
  </si>
  <si>
    <t>Servicii medicale-consultatii-tarif 30 lei</t>
  </si>
  <si>
    <t>Servicii medicale-consultatii cu proceduri-tarif 40 lei</t>
  </si>
  <si>
    <t>Zile de tratament-tarif 28 lei</t>
  </si>
  <si>
    <t>Zile de tratament-tarif 42 lei</t>
  </si>
  <si>
    <t>Contract  initial ianuarie-aprilie-2018</t>
  </si>
  <si>
    <t>Contract  final ianuarie-aprilie-2018</t>
  </si>
  <si>
    <t>Contract mai 2018, final din care:</t>
  </si>
  <si>
    <t>Contract iunie 2018, final din care:</t>
  </si>
  <si>
    <t>Contract august 2018, din care:</t>
  </si>
  <si>
    <t>Contract septembrie 2018, din care:</t>
  </si>
  <si>
    <t>Contract trimestrul III-2018</t>
  </si>
  <si>
    <t>Contract octombrie 2018, din care:</t>
  </si>
  <si>
    <t>Contract noiembrie 2018, din care:</t>
  </si>
  <si>
    <t>Contract decembrie 2018, din care:</t>
  </si>
  <si>
    <t>Contract trimestrul IV-2018</t>
  </si>
  <si>
    <t>Comp.E.C.S.M.M.D.M.</t>
  </si>
  <si>
    <t>Ec. Eduard DRAPATOF</t>
  </si>
  <si>
    <t>Directia Relatii Contractuale,</t>
  </si>
  <si>
    <t>Ec.Sorina-Daniela OANCEA</t>
  </si>
  <si>
    <t>Contract initial mai 2018</t>
  </si>
  <si>
    <t>Contract initial trimestrul II-2018</t>
  </si>
  <si>
    <t>Contract final trimestrul II-2018</t>
  </si>
  <si>
    <t>Contract final iunie 2018, din care:</t>
  </si>
  <si>
    <t>CONTRACT INITIAL ANUL 2018</t>
  </si>
  <si>
    <t>Contract final august 2018, din care:</t>
  </si>
  <si>
    <t>Contract final septembrie 2018, din care:</t>
  </si>
  <si>
    <t>Contract final trimestrul III-2018, din care:</t>
  </si>
  <si>
    <t>Contract final octombrie 2018, din care:</t>
  </si>
  <si>
    <t>Contract final noiembrie 2018, din care:</t>
  </si>
  <si>
    <t>Contract final decembrie 2018, din care:</t>
  </si>
  <si>
    <t>Contract final trimestrul IV-2018, din care:</t>
  </si>
  <si>
    <t>Suma destinata stabilirii criteriului B,pentru   perioada august-decembrie- 2018</t>
  </si>
  <si>
    <t>C2</t>
  </si>
  <si>
    <t>SC RODIANA SALGADA SRL-D</t>
  </si>
  <si>
    <t xml:space="preserve">privind repartizarea sumei diminuate de la SPITALUL ORASENESC CORABIA, urmare recalcularii punctajului aferent criteriului  resurselor umane pentru anul 2018, </t>
  </si>
  <si>
    <t>Contract final martie 2018, din care:</t>
  </si>
  <si>
    <t>Contract final aprilie 2018, din care:</t>
  </si>
  <si>
    <t>Contract initial iulie 2018</t>
  </si>
  <si>
    <t>Contract final iulie 2018, din care: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</si>
</sst>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22.00390625" style="16" customWidth="1"/>
    <col min="2" max="4" width="20.7109375" style="16" customWidth="1"/>
    <col min="5" max="7" width="18.421875" style="16" customWidth="1"/>
    <col min="8" max="8" width="17.57421875" style="16" customWidth="1"/>
    <col min="9" max="9" width="12.7109375" style="15" bestFit="1" customWidth="1"/>
    <col min="10" max="16384" width="9.140625" style="15" customWidth="1"/>
  </cols>
  <sheetData>
    <row r="1" spans="1:8" s="17" customFormat="1" ht="18.75">
      <c r="A1" s="19" t="s">
        <v>3</v>
      </c>
      <c r="B1" s="18"/>
      <c r="C1" s="18"/>
      <c r="D1" s="18"/>
      <c r="E1" s="18"/>
      <c r="F1" s="18"/>
      <c r="G1" s="18"/>
      <c r="H1" s="18"/>
    </row>
    <row r="2" spans="1:8" s="17" customFormat="1" ht="18.75">
      <c r="A2" s="19"/>
      <c r="B2" s="18"/>
      <c r="C2" s="18"/>
      <c r="D2" s="18"/>
      <c r="E2" s="18"/>
      <c r="F2" s="18"/>
      <c r="G2" s="18"/>
      <c r="H2" s="18"/>
    </row>
    <row r="3" spans="1:8" s="17" customFormat="1" ht="18.75">
      <c r="A3" s="66" t="s">
        <v>4</v>
      </c>
      <c r="B3" s="66"/>
      <c r="C3" s="66"/>
      <c r="D3" s="66"/>
      <c r="E3" s="66"/>
      <c r="F3" s="66"/>
      <c r="G3" s="66"/>
      <c r="H3" s="36"/>
    </row>
    <row r="4" spans="1:8" s="20" customFormat="1" ht="18.75">
      <c r="A4" s="67" t="s">
        <v>108</v>
      </c>
      <c r="B4" s="67"/>
      <c r="C4" s="67"/>
      <c r="D4" s="67"/>
      <c r="E4" s="67"/>
      <c r="F4" s="67"/>
      <c r="G4" s="67"/>
      <c r="H4" s="37"/>
    </row>
    <row r="5" spans="1:8" ht="36.75" customHeight="1">
      <c r="A5" s="68"/>
      <c r="B5" s="68"/>
      <c r="C5" s="68"/>
      <c r="D5" s="68"/>
      <c r="E5" s="68"/>
      <c r="F5" s="68"/>
      <c r="G5" s="68"/>
      <c r="H5" s="31"/>
    </row>
    <row r="6" spans="1:8" ht="18.75">
      <c r="A6" s="21"/>
      <c r="B6" s="21"/>
      <c r="C6" s="21"/>
      <c r="D6" s="21"/>
      <c r="E6" s="21"/>
      <c r="F6" s="21"/>
      <c r="G6" s="21"/>
      <c r="H6" s="31"/>
    </row>
    <row r="7" spans="1:8" s="22" customFormat="1" ht="56.25">
      <c r="A7" s="23" t="s">
        <v>33</v>
      </c>
      <c r="B7" s="23" t="s">
        <v>41</v>
      </c>
      <c r="C7" s="23" t="s">
        <v>42</v>
      </c>
      <c r="D7" s="23" t="s">
        <v>43</v>
      </c>
      <c r="E7" s="23" t="s">
        <v>44</v>
      </c>
      <c r="F7" s="23" t="s">
        <v>42</v>
      </c>
      <c r="G7" s="23" t="s">
        <v>44</v>
      </c>
      <c r="H7" s="38"/>
    </row>
    <row r="8" spans="1:8" s="24" customFormat="1" ht="15.75">
      <c r="A8" s="25">
        <v>0</v>
      </c>
      <c r="B8" s="25">
        <v>1</v>
      </c>
      <c r="C8" s="25">
        <v>2</v>
      </c>
      <c r="D8" s="25" t="s">
        <v>45</v>
      </c>
      <c r="E8" s="25">
        <v>4</v>
      </c>
      <c r="F8" s="25">
        <v>5</v>
      </c>
      <c r="G8" s="25" t="s">
        <v>46</v>
      </c>
      <c r="H8" s="39"/>
    </row>
    <row r="9" spans="1:8" ht="18.75">
      <c r="A9" s="40" t="s">
        <v>37</v>
      </c>
      <c r="B9" s="27">
        <v>110645.4</v>
      </c>
      <c r="C9" s="27">
        <v>0</v>
      </c>
      <c r="D9" s="27">
        <f>SUM(B9:C9)</f>
        <v>110645.4</v>
      </c>
      <c r="E9" s="28">
        <v>125030.84</v>
      </c>
      <c r="F9" s="28">
        <v>0</v>
      </c>
      <c r="G9" s="28">
        <f>SUM(E9:F9)</f>
        <v>125030.84</v>
      </c>
      <c r="H9" s="41"/>
    </row>
    <row r="10" spans="1:8" ht="18.75">
      <c r="A10" s="40" t="s">
        <v>47</v>
      </c>
      <c r="B10" s="27">
        <v>117988.8</v>
      </c>
      <c r="C10" s="27">
        <v>0</v>
      </c>
      <c r="D10" s="27">
        <f>SUM(B10:C10)</f>
        <v>117988.8</v>
      </c>
      <c r="E10" s="28">
        <v>110645</v>
      </c>
      <c r="F10" s="28">
        <v>0</v>
      </c>
      <c r="G10" s="28">
        <f>SUM(E10:F10)</f>
        <v>110645</v>
      </c>
      <c r="H10" s="41"/>
    </row>
    <row r="11" spans="1:9" ht="18.75">
      <c r="A11" s="40" t="s">
        <v>48</v>
      </c>
      <c r="B11" s="27">
        <v>134669</v>
      </c>
      <c r="C11" s="27">
        <v>0</v>
      </c>
      <c r="D11" s="27">
        <f>SUM(B11:C11)</f>
        <v>134669</v>
      </c>
      <c r="E11" s="28">
        <v>117754.16</v>
      </c>
      <c r="F11" s="28">
        <v>0</v>
      </c>
      <c r="G11" s="28">
        <f>SUM(E11:F11)</f>
        <v>117754.16</v>
      </c>
      <c r="H11" s="41"/>
      <c r="I11" s="32"/>
    </row>
    <row r="12" spans="1:9" s="46" customFormat="1" ht="18.75">
      <c r="A12" s="42" t="s">
        <v>49</v>
      </c>
      <c r="B12" s="43">
        <f aca="true" t="shared" si="0" ref="B12:G12">SUM(B9:B11)</f>
        <v>363303.2</v>
      </c>
      <c r="C12" s="43">
        <f t="shared" si="0"/>
        <v>0</v>
      </c>
      <c r="D12" s="43">
        <f t="shared" si="0"/>
        <v>363303.2</v>
      </c>
      <c r="E12" s="43">
        <f t="shared" si="0"/>
        <v>353430</v>
      </c>
      <c r="F12" s="43">
        <f t="shared" si="0"/>
        <v>0</v>
      </c>
      <c r="G12" s="43">
        <f t="shared" si="0"/>
        <v>353430</v>
      </c>
      <c r="H12" s="44"/>
      <c r="I12" s="45"/>
    </row>
    <row r="13" spans="1:8" ht="18.75">
      <c r="A13" s="26" t="s">
        <v>40</v>
      </c>
      <c r="B13" s="28">
        <v>143218.7</v>
      </c>
      <c r="C13" s="28">
        <v>0</v>
      </c>
      <c r="D13" s="28">
        <f>SUM(B13:C13)</f>
        <v>143218.7</v>
      </c>
      <c r="E13" s="28">
        <v>134902.84</v>
      </c>
      <c r="F13" s="28">
        <v>0</v>
      </c>
      <c r="G13" s="28">
        <f>SUM(E13:F13)</f>
        <v>134902.84</v>
      </c>
      <c r="H13" s="29"/>
    </row>
    <row r="14" spans="1:7" ht="18.75">
      <c r="A14" s="40" t="s">
        <v>50</v>
      </c>
      <c r="B14" s="28">
        <v>108881.8</v>
      </c>
      <c r="C14" s="28">
        <v>0</v>
      </c>
      <c r="D14" s="28">
        <f>B14+C14</f>
        <v>108881.8</v>
      </c>
      <c r="E14" s="28">
        <v>127757.16</v>
      </c>
      <c r="F14" s="28">
        <v>0</v>
      </c>
      <c r="G14" s="28">
        <f>E14+F14</f>
        <v>127757.16</v>
      </c>
    </row>
    <row r="15" spans="1:7" ht="18.75">
      <c r="A15" s="40" t="s">
        <v>51</v>
      </c>
      <c r="B15" s="28">
        <v>136939.8</v>
      </c>
      <c r="C15" s="28">
        <v>0</v>
      </c>
      <c r="D15" s="28">
        <f>B15+C15</f>
        <v>136939.8</v>
      </c>
      <c r="E15" s="28">
        <v>124318.84</v>
      </c>
      <c r="F15" s="28">
        <v>0</v>
      </c>
      <c r="G15" s="28">
        <f>E15+F15</f>
        <v>124318.84</v>
      </c>
    </row>
    <row r="16" spans="1:7" ht="18.75">
      <c r="A16" s="42" t="s">
        <v>52</v>
      </c>
      <c r="B16" s="43">
        <f aca="true" t="shared" si="1" ref="B16:G16">SUM(B13:B15)</f>
        <v>389040.3</v>
      </c>
      <c r="C16" s="43">
        <f t="shared" si="1"/>
        <v>0</v>
      </c>
      <c r="D16" s="43">
        <f t="shared" si="1"/>
        <v>389040.3</v>
      </c>
      <c r="E16" s="43">
        <f t="shared" si="1"/>
        <v>386978.83999999997</v>
      </c>
      <c r="F16" s="43">
        <f t="shared" si="1"/>
        <v>0</v>
      </c>
      <c r="G16" s="43">
        <f t="shared" si="1"/>
        <v>386978.83999999997</v>
      </c>
    </row>
    <row r="17" spans="1:7" ht="18.75">
      <c r="A17" s="42" t="s">
        <v>53</v>
      </c>
      <c r="B17" s="47">
        <f aca="true" t="shared" si="2" ref="B17:G17">B12+B16</f>
        <v>752343.5</v>
      </c>
      <c r="C17" s="47">
        <f t="shared" si="2"/>
        <v>0</v>
      </c>
      <c r="D17" s="47">
        <f t="shared" si="2"/>
        <v>752343.5</v>
      </c>
      <c r="E17" s="47">
        <f t="shared" si="2"/>
        <v>740408.84</v>
      </c>
      <c r="F17" s="47">
        <f t="shared" si="2"/>
        <v>0</v>
      </c>
      <c r="G17" s="47">
        <f t="shared" si="2"/>
        <v>740408.84</v>
      </c>
    </row>
    <row r="18" spans="1:7" ht="18.75">
      <c r="A18" s="40" t="s">
        <v>54</v>
      </c>
      <c r="B18" s="48">
        <v>112576.5</v>
      </c>
      <c r="C18" s="28">
        <v>0</v>
      </c>
      <c r="D18" s="48">
        <f>B18+C18</f>
        <v>112576.5</v>
      </c>
      <c r="E18" s="28">
        <v>138926.3</v>
      </c>
      <c r="F18" s="34">
        <v>-1986.5</v>
      </c>
      <c r="G18" s="28">
        <f>E18+F18</f>
        <v>136939.8</v>
      </c>
    </row>
    <row r="19" spans="1:7" ht="18.75">
      <c r="A19" s="40" t="s">
        <v>55</v>
      </c>
      <c r="B19" s="48">
        <v>110590</v>
      </c>
      <c r="C19" s="28">
        <v>0</v>
      </c>
      <c r="D19" s="48">
        <f>B19+C19</f>
        <v>110590</v>
      </c>
      <c r="E19" s="28">
        <v>110590</v>
      </c>
      <c r="F19" s="34">
        <v>1986.5</v>
      </c>
      <c r="G19" s="28">
        <f>E19+F19</f>
        <v>112576.5</v>
      </c>
    </row>
    <row r="20" spans="1:7" ht="18.75">
      <c r="A20" s="40" t="s">
        <v>56</v>
      </c>
      <c r="B20" s="48">
        <v>152150</v>
      </c>
      <c r="C20" s="28">
        <v>0</v>
      </c>
      <c r="D20" s="48">
        <f>B20+C20</f>
        <v>152150</v>
      </c>
      <c r="E20" s="28">
        <v>110590</v>
      </c>
      <c r="F20" s="34">
        <v>0</v>
      </c>
      <c r="G20" s="28">
        <f>E20+F20</f>
        <v>110590</v>
      </c>
    </row>
    <row r="21" spans="1:7" ht="18.75">
      <c r="A21" s="42" t="s">
        <v>57</v>
      </c>
      <c r="B21" s="47">
        <f aca="true" t="shared" si="3" ref="B21:G21">SUM(B18:B20)</f>
        <v>375316.5</v>
      </c>
      <c r="C21" s="47">
        <f t="shared" si="3"/>
        <v>0</v>
      </c>
      <c r="D21" s="47">
        <f t="shared" si="3"/>
        <v>375316.5</v>
      </c>
      <c r="E21" s="43">
        <f t="shared" si="3"/>
        <v>360106.3</v>
      </c>
      <c r="F21" s="43">
        <f t="shared" si="3"/>
        <v>0</v>
      </c>
      <c r="G21" s="28">
        <f t="shared" si="3"/>
        <v>360106.3</v>
      </c>
    </row>
    <row r="22" spans="1:7" ht="18.75">
      <c r="A22" s="42" t="s">
        <v>58</v>
      </c>
      <c r="B22" s="47">
        <f aca="true" t="shared" si="4" ref="B22:G22">B17+B21</f>
        <v>1127660</v>
      </c>
      <c r="C22" s="47">
        <f t="shared" si="4"/>
        <v>0</v>
      </c>
      <c r="D22" s="47">
        <f t="shared" si="4"/>
        <v>1127660</v>
      </c>
      <c r="E22" s="43">
        <f t="shared" si="4"/>
        <v>1100515.14</v>
      </c>
      <c r="F22" s="43">
        <f t="shared" si="4"/>
        <v>0</v>
      </c>
      <c r="G22" s="43">
        <f t="shared" si="4"/>
        <v>1100515.14</v>
      </c>
    </row>
    <row r="23" spans="1:7" ht="18.75">
      <c r="A23" s="40" t="s">
        <v>59</v>
      </c>
      <c r="B23" s="48">
        <v>130000</v>
      </c>
      <c r="C23" s="48">
        <v>0</v>
      </c>
      <c r="D23" s="48">
        <f>B23+C23</f>
        <v>130000</v>
      </c>
      <c r="E23" s="28">
        <v>152150</v>
      </c>
      <c r="F23" s="34">
        <v>0</v>
      </c>
      <c r="G23" s="28">
        <f>E23+F23</f>
        <v>152150</v>
      </c>
    </row>
    <row r="24" spans="1:7" ht="18.75">
      <c r="A24" s="40" t="s">
        <v>60</v>
      </c>
      <c r="B24" s="48">
        <v>130000</v>
      </c>
      <c r="C24" s="48">
        <v>0</v>
      </c>
      <c r="D24" s="48">
        <f>B24+C24</f>
        <v>130000</v>
      </c>
      <c r="E24" s="28">
        <v>130000</v>
      </c>
      <c r="F24" s="34">
        <v>0</v>
      </c>
      <c r="G24" s="28">
        <f>E24+F24</f>
        <v>130000</v>
      </c>
    </row>
    <row r="25" spans="1:7" ht="18.75">
      <c r="A25" s="40" t="s">
        <v>61</v>
      </c>
      <c r="B25" s="48">
        <v>23340</v>
      </c>
      <c r="C25" s="48">
        <v>0</v>
      </c>
      <c r="D25" s="48">
        <f>B25+C25</f>
        <v>23340</v>
      </c>
      <c r="E25" s="28">
        <v>31334.86</v>
      </c>
      <c r="F25" s="50">
        <v>0</v>
      </c>
      <c r="G25" s="28">
        <f>E25+F25</f>
        <v>31334.86</v>
      </c>
    </row>
    <row r="26" spans="1:7" ht="18.75">
      <c r="A26" s="42" t="s">
        <v>62</v>
      </c>
      <c r="B26" s="43">
        <f aca="true" t="shared" si="5" ref="B26:G26">SUM(B23:B25)</f>
        <v>283340</v>
      </c>
      <c r="C26" s="43">
        <f t="shared" si="5"/>
        <v>0</v>
      </c>
      <c r="D26" s="43">
        <f t="shared" si="5"/>
        <v>283340</v>
      </c>
      <c r="E26" s="43">
        <f t="shared" si="5"/>
        <v>313484.86</v>
      </c>
      <c r="F26" s="43">
        <f t="shared" si="5"/>
        <v>0</v>
      </c>
      <c r="G26" s="43">
        <f t="shared" si="5"/>
        <v>313484.86</v>
      </c>
    </row>
    <row r="27" spans="1:7" ht="18.75">
      <c r="A27" s="42" t="s">
        <v>63</v>
      </c>
      <c r="B27" s="43">
        <f aca="true" t="shared" si="6" ref="B27:G27">SUM(B26,B21,B16,B12)</f>
        <v>1411000</v>
      </c>
      <c r="C27" s="43">
        <f t="shared" si="6"/>
        <v>0</v>
      </c>
      <c r="D27" s="43">
        <f t="shared" si="6"/>
        <v>1411000</v>
      </c>
      <c r="E27" s="43">
        <f t="shared" si="6"/>
        <v>1414000</v>
      </c>
      <c r="F27" s="43">
        <f t="shared" si="6"/>
        <v>0</v>
      </c>
      <c r="G27" s="43">
        <f t="shared" si="6"/>
        <v>1414000</v>
      </c>
    </row>
    <row r="28" spans="4:7" ht="18.75">
      <c r="D28" s="29"/>
      <c r="E28" s="49"/>
      <c r="F28" s="49"/>
      <c r="G28" s="49"/>
    </row>
    <row r="30" spans="1:8" ht="18.75">
      <c r="A30" t="s">
        <v>91</v>
      </c>
      <c r="B30" s="53"/>
      <c r="C30" s="53"/>
      <c r="D30" s="53"/>
      <c r="E30" s="53"/>
      <c r="F30" s="53"/>
      <c r="G30" s="53"/>
      <c r="H30" s="53"/>
    </row>
    <row r="31" spans="1:8" ht="18.75">
      <c r="A31" t="s">
        <v>92</v>
      </c>
      <c r="B31" s="5"/>
      <c r="C31" s="5"/>
      <c r="D31" s="5"/>
      <c r="E31" s="5"/>
      <c r="F31"/>
      <c r="G31" s="5" t="s">
        <v>89</v>
      </c>
      <c r="H31"/>
    </row>
    <row r="32" spans="1:8" ht="18.75">
      <c r="A32"/>
      <c r="B32"/>
      <c r="C32"/>
      <c r="D32"/>
      <c r="E32"/>
      <c r="F32"/>
      <c r="G32" s="5" t="s">
        <v>90</v>
      </c>
      <c r="H32"/>
    </row>
  </sheetData>
  <sheetProtection/>
  <mergeCells count="2">
    <mergeCell ref="A3:G3"/>
    <mergeCell ref="A4:G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P105" sqref="P105"/>
    </sheetView>
  </sheetViews>
  <sheetFormatPr defaultColWidth="9.140625" defaultRowHeight="12.75"/>
  <cols>
    <col min="2" max="2" width="28.57421875" style="0" customWidth="1"/>
    <col min="3" max="3" width="12.421875" style="0" customWidth="1"/>
    <col min="4" max="4" width="10.140625" style="0" customWidth="1"/>
    <col min="5" max="5" width="11.421875" style="0" customWidth="1"/>
    <col min="6" max="6" width="10.8515625" style="0" customWidth="1"/>
    <col min="7" max="7" width="11.140625" style="0" bestFit="1" customWidth="1"/>
    <col min="8" max="8" width="11.140625" style="0" customWidth="1"/>
    <col min="9" max="9" width="10.140625" style="0" bestFit="1" customWidth="1"/>
    <col min="10" max="12" width="10.140625" style="0" customWidth="1"/>
    <col min="13" max="13" width="11.8515625" style="0" customWidth="1"/>
  </cols>
  <sheetData>
    <row r="1" spans="1:13" ht="12.75">
      <c r="A1" t="s">
        <v>3</v>
      </c>
      <c r="M1" t="s">
        <v>64</v>
      </c>
    </row>
    <row r="2" ht="12.75">
      <c r="A2" t="s">
        <v>38</v>
      </c>
    </row>
    <row r="3" ht="12.75">
      <c r="A3" t="s">
        <v>36</v>
      </c>
    </row>
    <row r="4" spans="1:13" ht="12.75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8.25" customHeight="1">
      <c r="A5" s="62" t="s">
        <v>108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7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 customHeight="1">
      <c r="A8" s="8" t="s">
        <v>5</v>
      </c>
      <c r="B8" s="8"/>
      <c r="C8" s="65" t="s">
        <v>6</v>
      </c>
      <c r="D8" s="65"/>
      <c r="E8" s="9" t="s">
        <v>39</v>
      </c>
      <c r="F8" s="9" t="s">
        <v>7</v>
      </c>
      <c r="G8" s="65" t="s">
        <v>25</v>
      </c>
      <c r="H8" s="65"/>
      <c r="I8" s="65"/>
      <c r="J8" s="65"/>
      <c r="K8" s="65"/>
      <c r="L8" s="65"/>
      <c r="M8" s="9" t="s">
        <v>8</v>
      </c>
    </row>
    <row r="9" spans="1:13" ht="39.75" customHeight="1">
      <c r="A9" s="1" t="s">
        <v>9</v>
      </c>
      <c r="B9" s="10" t="s">
        <v>16</v>
      </c>
      <c r="C9" s="2" t="s">
        <v>10</v>
      </c>
      <c r="D9" s="58" t="s">
        <v>32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24</v>
      </c>
      <c r="K9" s="2" t="s">
        <v>29</v>
      </c>
      <c r="L9" s="2" t="s">
        <v>35</v>
      </c>
      <c r="M9" s="11" t="s">
        <v>0</v>
      </c>
    </row>
    <row r="10" spans="1:13" ht="12.75">
      <c r="A10" s="59" t="s">
        <v>65</v>
      </c>
      <c r="B10" s="59"/>
      <c r="C10" s="35">
        <v>14598.6</v>
      </c>
      <c r="D10" s="13">
        <v>11824.6</v>
      </c>
      <c r="E10" s="13">
        <v>10516</v>
      </c>
      <c r="F10" s="13">
        <v>7854</v>
      </c>
      <c r="G10" s="13">
        <v>11358.6</v>
      </c>
      <c r="H10" s="13">
        <v>4696</v>
      </c>
      <c r="I10" s="13">
        <v>15305</v>
      </c>
      <c r="J10" s="13">
        <v>9556.6</v>
      </c>
      <c r="K10" s="13">
        <v>12606</v>
      </c>
      <c r="L10" s="13">
        <v>12330</v>
      </c>
      <c r="M10" s="33">
        <f>SUM(C10:L10)</f>
        <v>110645.4</v>
      </c>
    </row>
    <row r="11" spans="1:13" ht="12.75">
      <c r="A11" s="59" t="s">
        <v>66</v>
      </c>
      <c r="B11" s="59"/>
      <c r="C11" s="35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33">
        <f>SUM(C11:L11)</f>
        <v>0</v>
      </c>
    </row>
    <row r="12" spans="1:13" ht="12.75">
      <c r="A12" s="59" t="s">
        <v>67</v>
      </c>
      <c r="B12" s="59"/>
      <c r="C12" s="35">
        <f>SUM(C10:C11)</f>
        <v>14598.6</v>
      </c>
      <c r="D12" s="35">
        <f>SUM(D10:D11)</f>
        <v>11824.6</v>
      </c>
      <c r="E12" s="35">
        <f aca="true" t="shared" si="0" ref="E12:M12">SUM(E10:E11)</f>
        <v>10516</v>
      </c>
      <c r="F12" s="35">
        <f t="shared" si="0"/>
        <v>7854</v>
      </c>
      <c r="G12" s="35">
        <f t="shared" si="0"/>
        <v>11358.6</v>
      </c>
      <c r="H12" s="35">
        <f t="shared" si="0"/>
        <v>4696</v>
      </c>
      <c r="I12" s="35">
        <f t="shared" si="0"/>
        <v>15305</v>
      </c>
      <c r="J12" s="35">
        <f t="shared" si="0"/>
        <v>9556.6</v>
      </c>
      <c r="K12" s="35">
        <f t="shared" si="0"/>
        <v>12606</v>
      </c>
      <c r="L12" s="35">
        <f t="shared" si="0"/>
        <v>12330</v>
      </c>
      <c r="M12" s="33">
        <f t="shared" si="0"/>
        <v>110645.4</v>
      </c>
    </row>
    <row r="13" spans="1:13" ht="12.75">
      <c r="A13" s="60" t="s">
        <v>17</v>
      </c>
      <c r="B13" s="60"/>
      <c r="C13" s="35">
        <v>166</v>
      </c>
      <c r="D13" s="35">
        <v>58</v>
      </c>
      <c r="E13" s="35">
        <v>68</v>
      </c>
      <c r="F13" s="35">
        <v>29</v>
      </c>
      <c r="G13" s="35">
        <v>50</v>
      </c>
      <c r="H13" s="35">
        <v>29</v>
      </c>
      <c r="I13" s="35">
        <v>97</v>
      </c>
      <c r="J13" s="35">
        <v>30</v>
      </c>
      <c r="K13" s="35">
        <v>47</v>
      </c>
      <c r="L13" s="35">
        <v>46</v>
      </c>
      <c r="M13" s="33">
        <f aca="true" t="shared" si="1" ref="M13:M18">SUM(C13:L13)</f>
        <v>620</v>
      </c>
    </row>
    <row r="14" spans="1:13" ht="12.75">
      <c r="A14" s="60" t="s">
        <v>26</v>
      </c>
      <c r="B14" s="60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33">
        <f t="shared" si="1"/>
        <v>0</v>
      </c>
    </row>
    <row r="15" spans="1:13" ht="12.75">
      <c r="A15" s="60" t="s">
        <v>30</v>
      </c>
      <c r="B15" s="60"/>
      <c r="C15" s="35">
        <v>133</v>
      </c>
      <c r="D15" s="35">
        <v>90</v>
      </c>
      <c r="E15" s="35">
        <v>87</v>
      </c>
      <c r="F15" s="35">
        <v>194</v>
      </c>
      <c r="G15" s="35">
        <v>277</v>
      </c>
      <c r="H15" s="35">
        <v>147</v>
      </c>
      <c r="I15" s="35">
        <v>128</v>
      </c>
      <c r="J15" s="35">
        <v>122</v>
      </c>
      <c r="K15" s="35">
        <v>0</v>
      </c>
      <c r="L15" s="35">
        <v>280</v>
      </c>
      <c r="M15" s="33">
        <f t="shared" si="1"/>
        <v>1458</v>
      </c>
    </row>
    <row r="16" spans="1:13" ht="12" customHeight="1">
      <c r="A16" s="60" t="s">
        <v>31</v>
      </c>
      <c r="B16" s="60"/>
      <c r="C16" s="12">
        <v>180</v>
      </c>
      <c r="D16" s="12">
        <v>194</v>
      </c>
      <c r="E16" s="12">
        <v>160</v>
      </c>
      <c r="F16" s="12">
        <v>44</v>
      </c>
      <c r="G16" s="12">
        <v>62</v>
      </c>
      <c r="H16" s="12">
        <v>0</v>
      </c>
      <c r="I16" s="12">
        <v>233</v>
      </c>
      <c r="J16" s="12">
        <v>132</v>
      </c>
      <c r="K16" s="12">
        <v>278</v>
      </c>
      <c r="L16" s="12">
        <v>85</v>
      </c>
      <c r="M16" s="33">
        <f t="shared" si="1"/>
        <v>1368</v>
      </c>
    </row>
    <row r="17" spans="1:13" ht="12.75">
      <c r="A17" s="59" t="s">
        <v>68</v>
      </c>
      <c r="B17" s="59"/>
      <c r="C17" s="13">
        <v>14630</v>
      </c>
      <c r="D17" s="13">
        <v>19083</v>
      </c>
      <c r="E17" s="13">
        <v>10541.6</v>
      </c>
      <c r="F17" s="13">
        <v>7840</v>
      </c>
      <c r="G17" s="13">
        <v>11382.6</v>
      </c>
      <c r="H17" s="13">
        <v>4696</v>
      </c>
      <c r="I17" s="13">
        <v>15290.6</v>
      </c>
      <c r="J17" s="13">
        <v>9572</v>
      </c>
      <c r="K17" s="13">
        <v>12630</v>
      </c>
      <c r="L17" s="13">
        <v>12323</v>
      </c>
      <c r="M17" s="33">
        <f t="shared" si="1"/>
        <v>117988.8</v>
      </c>
    </row>
    <row r="18" spans="1:13" ht="12.75">
      <c r="A18" s="59" t="s">
        <v>66</v>
      </c>
      <c r="B18" s="59"/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3">
        <f t="shared" si="1"/>
        <v>0</v>
      </c>
    </row>
    <row r="19" spans="1:13" ht="12.75">
      <c r="A19" s="59" t="s">
        <v>69</v>
      </c>
      <c r="B19" s="59"/>
      <c r="C19" s="13">
        <f>SUM(C17:C18)</f>
        <v>14630</v>
      </c>
      <c r="D19" s="13">
        <f>SUM(D17:D18)</f>
        <v>19083</v>
      </c>
      <c r="E19" s="13">
        <f aca="true" t="shared" si="2" ref="E19:M19">SUM(E17:E18)</f>
        <v>10541.6</v>
      </c>
      <c r="F19" s="13">
        <f t="shared" si="2"/>
        <v>7840</v>
      </c>
      <c r="G19" s="13">
        <f t="shared" si="2"/>
        <v>11382.6</v>
      </c>
      <c r="H19" s="13">
        <f t="shared" si="2"/>
        <v>4696</v>
      </c>
      <c r="I19" s="13">
        <f t="shared" si="2"/>
        <v>15290.6</v>
      </c>
      <c r="J19" s="13">
        <f t="shared" si="2"/>
        <v>9572</v>
      </c>
      <c r="K19" s="13">
        <f t="shared" si="2"/>
        <v>12630</v>
      </c>
      <c r="L19" s="13">
        <f t="shared" si="2"/>
        <v>12323</v>
      </c>
      <c r="M19" s="13">
        <f t="shared" si="2"/>
        <v>117988.8</v>
      </c>
    </row>
    <row r="20" spans="1:13" ht="12.75">
      <c r="A20" s="60" t="s">
        <v>17</v>
      </c>
      <c r="B20" s="60"/>
      <c r="C20" s="35">
        <v>129</v>
      </c>
      <c r="D20" s="35">
        <v>96</v>
      </c>
      <c r="E20" s="35">
        <v>57</v>
      </c>
      <c r="F20" s="35">
        <v>33</v>
      </c>
      <c r="G20" s="35">
        <v>38</v>
      </c>
      <c r="H20" s="35">
        <v>29</v>
      </c>
      <c r="I20" s="35">
        <v>94</v>
      </c>
      <c r="J20" s="35">
        <v>32</v>
      </c>
      <c r="K20" s="35">
        <v>50</v>
      </c>
      <c r="L20" s="35">
        <v>52</v>
      </c>
      <c r="M20" s="33">
        <f aca="true" t="shared" si="3" ref="M20:M25">SUM(C20:L20)</f>
        <v>610</v>
      </c>
    </row>
    <row r="21" spans="1:13" ht="12.75">
      <c r="A21" s="60" t="s">
        <v>26</v>
      </c>
      <c r="B21" s="60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33">
        <f t="shared" si="3"/>
        <v>0</v>
      </c>
    </row>
    <row r="22" spans="1:13" ht="12.75">
      <c r="A22" s="60" t="s">
        <v>30</v>
      </c>
      <c r="B22" s="60"/>
      <c r="C22" s="35">
        <v>189</v>
      </c>
      <c r="D22" s="35">
        <v>79</v>
      </c>
      <c r="E22" s="35">
        <v>153</v>
      </c>
      <c r="F22" s="35">
        <v>132</v>
      </c>
      <c r="G22" s="35">
        <v>324</v>
      </c>
      <c r="H22" s="35">
        <v>147</v>
      </c>
      <c r="I22" s="35">
        <v>197</v>
      </c>
      <c r="J22" s="35">
        <v>109</v>
      </c>
      <c r="K22" s="35">
        <v>0</v>
      </c>
      <c r="L22" s="35">
        <v>268</v>
      </c>
      <c r="M22" s="33">
        <f t="shared" si="3"/>
        <v>1598</v>
      </c>
    </row>
    <row r="23" spans="1:13" ht="12.75">
      <c r="A23" s="60" t="s">
        <v>31</v>
      </c>
      <c r="B23" s="60"/>
      <c r="C23" s="12">
        <v>161</v>
      </c>
      <c r="D23" s="12">
        <v>356</v>
      </c>
      <c r="E23" s="12">
        <v>122</v>
      </c>
      <c r="F23" s="12">
        <v>83</v>
      </c>
      <c r="G23" s="12">
        <v>37</v>
      </c>
      <c r="H23" s="12">
        <v>0</v>
      </c>
      <c r="I23" s="12">
        <v>188</v>
      </c>
      <c r="J23" s="12">
        <v>140</v>
      </c>
      <c r="K23" s="12">
        <v>277</v>
      </c>
      <c r="L23" s="12">
        <v>90</v>
      </c>
      <c r="M23" s="33">
        <f t="shared" si="3"/>
        <v>1454</v>
      </c>
    </row>
    <row r="24" spans="1:13" ht="12.75">
      <c r="A24" s="59" t="s">
        <v>70</v>
      </c>
      <c r="B24" s="59"/>
      <c r="C24" s="13">
        <v>18462.600000000002</v>
      </c>
      <c r="D24" s="13">
        <v>13022.6</v>
      </c>
      <c r="E24" s="13">
        <v>13050</v>
      </c>
      <c r="F24" s="13">
        <v>9888</v>
      </c>
      <c r="G24" s="13">
        <v>14287.599999999999</v>
      </c>
      <c r="H24" s="13">
        <v>5956</v>
      </c>
      <c r="I24" s="13">
        <v>19323.600000000002</v>
      </c>
      <c r="J24" s="13">
        <v>9202.599999999999</v>
      </c>
      <c r="K24" s="13">
        <v>15924</v>
      </c>
      <c r="L24" s="13">
        <v>15552</v>
      </c>
      <c r="M24" s="33">
        <f t="shared" si="3"/>
        <v>134669</v>
      </c>
    </row>
    <row r="25" spans="1:13" ht="12.75">
      <c r="A25" s="59" t="s">
        <v>66</v>
      </c>
      <c r="B25" s="59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33">
        <f t="shared" si="3"/>
        <v>0</v>
      </c>
    </row>
    <row r="26" spans="1:13" ht="12.75">
      <c r="A26" s="59" t="s">
        <v>109</v>
      </c>
      <c r="B26" s="59"/>
      <c r="C26" s="13">
        <f>SUM(C24:C25)</f>
        <v>18462.600000000002</v>
      </c>
      <c r="D26" s="13">
        <f>SUM(D24:D25)</f>
        <v>13022.6</v>
      </c>
      <c r="E26" s="13">
        <f aca="true" t="shared" si="4" ref="E26:M26">SUM(E24:E25)</f>
        <v>13050</v>
      </c>
      <c r="F26" s="13">
        <f t="shared" si="4"/>
        <v>9888</v>
      </c>
      <c r="G26" s="13">
        <f t="shared" si="4"/>
        <v>14287.599999999999</v>
      </c>
      <c r="H26" s="13">
        <f t="shared" si="4"/>
        <v>5956</v>
      </c>
      <c r="I26" s="13">
        <f t="shared" si="4"/>
        <v>19323.600000000002</v>
      </c>
      <c r="J26" s="13">
        <f t="shared" si="4"/>
        <v>9202.599999999999</v>
      </c>
      <c r="K26" s="13">
        <f t="shared" si="4"/>
        <v>15924</v>
      </c>
      <c r="L26" s="13">
        <f t="shared" si="4"/>
        <v>15552</v>
      </c>
      <c r="M26" s="13">
        <f t="shared" si="4"/>
        <v>134669</v>
      </c>
    </row>
    <row r="27" spans="1:13" ht="12.75">
      <c r="A27" s="60" t="s">
        <v>17</v>
      </c>
      <c r="B27" s="60"/>
      <c r="C27" s="35">
        <v>163</v>
      </c>
      <c r="D27" s="35">
        <v>48</v>
      </c>
      <c r="E27" s="35">
        <v>83</v>
      </c>
      <c r="F27" s="35">
        <v>36</v>
      </c>
      <c r="G27" s="35">
        <v>55</v>
      </c>
      <c r="H27" s="35">
        <v>36</v>
      </c>
      <c r="I27" s="35">
        <v>120</v>
      </c>
      <c r="J27" s="35">
        <v>27</v>
      </c>
      <c r="K27" s="35">
        <v>57</v>
      </c>
      <c r="L27" s="35">
        <v>66</v>
      </c>
      <c r="M27" s="33">
        <f>SUM(C27:L27)</f>
        <v>691</v>
      </c>
    </row>
    <row r="28" spans="1:13" ht="12.75">
      <c r="A28" s="60" t="s">
        <v>26</v>
      </c>
      <c r="B28" s="60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33">
        <f>SUM(C28:L28)</f>
        <v>0</v>
      </c>
    </row>
    <row r="29" spans="1:13" ht="12.75">
      <c r="A29" s="60" t="s">
        <v>30</v>
      </c>
      <c r="B29" s="60"/>
      <c r="C29" s="35">
        <v>240</v>
      </c>
      <c r="D29" s="35">
        <v>77</v>
      </c>
      <c r="E29" s="35">
        <v>173</v>
      </c>
      <c r="F29" s="35">
        <v>134</v>
      </c>
      <c r="G29" s="35">
        <v>375</v>
      </c>
      <c r="H29" s="35">
        <v>187</v>
      </c>
      <c r="I29" s="35">
        <v>261</v>
      </c>
      <c r="J29" s="35">
        <v>131</v>
      </c>
      <c r="K29" s="35">
        <v>0</v>
      </c>
      <c r="L29" s="35">
        <v>387</v>
      </c>
      <c r="M29" s="33">
        <f>SUM(C29:L29)</f>
        <v>1965</v>
      </c>
    </row>
    <row r="30" spans="1:13" ht="12.75">
      <c r="A30" s="60" t="s">
        <v>31</v>
      </c>
      <c r="B30" s="60"/>
      <c r="C30" s="12">
        <v>202</v>
      </c>
      <c r="D30" s="12">
        <v>236</v>
      </c>
      <c r="E30" s="12">
        <v>156</v>
      </c>
      <c r="F30" s="12">
        <v>129</v>
      </c>
      <c r="G30" s="12">
        <v>64</v>
      </c>
      <c r="H30" s="12">
        <v>0</v>
      </c>
      <c r="I30" s="12">
        <v>229</v>
      </c>
      <c r="J30" s="12">
        <v>119</v>
      </c>
      <c r="K30" s="12">
        <v>352</v>
      </c>
      <c r="L30" s="12">
        <v>81</v>
      </c>
      <c r="M30" s="33">
        <f>SUM(C30:L30)</f>
        <v>1568</v>
      </c>
    </row>
    <row r="31" spans="1:13" ht="12.75">
      <c r="A31" s="59" t="s">
        <v>71</v>
      </c>
      <c r="B31" s="59"/>
      <c r="C31" s="13">
        <f aca="true" t="shared" si="5" ref="C31:L32">C10+C17+C24</f>
        <v>47691.2</v>
      </c>
      <c r="D31" s="13">
        <f t="shared" si="5"/>
        <v>43930.2</v>
      </c>
      <c r="E31" s="13">
        <f t="shared" si="5"/>
        <v>34107.6</v>
      </c>
      <c r="F31" s="13">
        <f t="shared" si="5"/>
        <v>25582</v>
      </c>
      <c r="G31" s="13">
        <f t="shared" si="5"/>
        <v>37028.8</v>
      </c>
      <c r="H31" s="13">
        <f t="shared" si="5"/>
        <v>15348</v>
      </c>
      <c r="I31" s="13">
        <f t="shared" si="5"/>
        <v>49919.2</v>
      </c>
      <c r="J31" s="13">
        <f t="shared" si="5"/>
        <v>28331.199999999997</v>
      </c>
      <c r="K31" s="13">
        <f t="shared" si="5"/>
        <v>41160</v>
      </c>
      <c r="L31" s="13">
        <f t="shared" si="5"/>
        <v>40205</v>
      </c>
      <c r="M31" s="33">
        <f>SUM(C31:L31)</f>
        <v>363303.2</v>
      </c>
    </row>
    <row r="32" spans="1:13" ht="12.75">
      <c r="A32" s="59" t="s">
        <v>66</v>
      </c>
      <c r="B32" s="59"/>
      <c r="C32" s="4">
        <f t="shared" si="5"/>
        <v>0</v>
      </c>
      <c r="D32" s="4">
        <f t="shared" si="5"/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0</v>
      </c>
      <c r="M32" s="4">
        <f>M11+M18+M25</f>
        <v>0</v>
      </c>
    </row>
    <row r="33" spans="1:13" ht="12.75">
      <c r="A33" s="59" t="s">
        <v>72</v>
      </c>
      <c r="B33" s="59"/>
      <c r="C33" s="51">
        <f>SUM(C31:C32)</f>
        <v>47691.2</v>
      </c>
      <c r="D33" s="51">
        <f>SUM(D31:D32)</f>
        <v>43930.2</v>
      </c>
      <c r="E33" s="51">
        <f aca="true" t="shared" si="6" ref="E33:M33">SUM(E31:E32)</f>
        <v>34107.6</v>
      </c>
      <c r="F33" s="51">
        <f t="shared" si="6"/>
        <v>25582</v>
      </c>
      <c r="G33" s="51">
        <f t="shared" si="6"/>
        <v>37028.8</v>
      </c>
      <c r="H33" s="51">
        <f t="shared" si="6"/>
        <v>15348</v>
      </c>
      <c r="I33" s="51">
        <f t="shared" si="6"/>
        <v>49919.2</v>
      </c>
      <c r="J33" s="51">
        <f t="shared" si="6"/>
        <v>28331.199999999997</v>
      </c>
      <c r="K33" s="51">
        <f t="shared" si="6"/>
        <v>41160</v>
      </c>
      <c r="L33" s="51">
        <f t="shared" si="6"/>
        <v>40205</v>
      </c>
      <c r="M33" s="51">
        <f t="shared" si="6"/>
        <v>363303.2</v>
      </c>
    </row>
    <row r="34" spans="1:13" ht="12.75">
      <c r="A34" s="59" t="s">
        <v>73</v>
      </c>
      <c r="B34" s="59"/>
      <c r="C34" s="13">
        <v>16317.100000000002</v>
      </c>
      <c r="D34" s="13">
        <v>0</v>
      </c>
      <c r="E34" s="13">
        <v>16881.7</v>
      </c>
      <c r="F34" s="13">
        <v>11371.699999999999</v>
      </c>
      <c r="G34" s="13">
        <v>16533.1</v>
      </c>
      <c r="H34" s="13">
        <v>6546</v>
      </c>
      <c r="I34" s="13">
        <v>22518.8</v>
      </c>
      <c r="J34" s="13">
        <v>14308.300000000001</v>
      </c>
      <c r="K34" s="13">
        <v>19956.000000000004</v>
      </c>
      <c r="L34" s="13">
        <v>18785.999999999996</v>
      </c>
      <c r="M34" s="33">
        <f>SUM(C34:L34)</f>
        <v>143218.7</v>
      </c>
    </row>
    <row r="35" spans="1:13" ht="12.75">
      <c r="A35" s="59" t="s">
        <v>66</v>
      </c>
      <c r="B35" s="59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33">
        <f>SUM(C35:L35)</f>
        <v>0</v>
      </c>
    </row>
    <row r="36" spans="1:13" ht="12.75">
      <c r="A36" s="59" t="s">
        <v>110</v>
      </c>
      <c r="B36" s="59"/>
      <c r="C36" s="13">
        <f>SUM(C34:C35)</f>
        <v>16317.100000000002</v>
      </c>
      <c r="D36" s="13">
        <f>SUM(D34:D35)</f>
        <v>0</v>
      </c>
      <c r="E36" s="13">
        <f aca="true" t="shared" si="7" ref="E36:L36">SUM(E34:E35)</f>
        <v>16881.7</v>
      </c>
      <c r="F36" s="13">
        <f t="shared" si="7"/>
        <v>11371.699999999999</v>
      </c>
      <c r="G36" s="13">
        <f t="shared" si="7"/>
        <v>16533.1</v>
      </c>
      <c r="H36" s="13">
        <f t="shared" si="7"/>
        <v>6546</v>
      </c>
      <c r="I36" s="13">
        <f t="shared" si="7"/>
        <v>22518.8</v>
      </c>
      <c r="J36" s="13">
        <f t="shared" si="7"/>
        <v>14308.300000000001</v>
      </c>
      <c r="K36" s="13">
        <f t="shared" si="7"/>
        <v>19956.000000000004</v>
      </c>
      <c r="L36" s="13">
        <f t="shared" si="7"/>
        <v>18785.999999999996</v>
      </c>
      <c r="M36" s="13">
        <f>SUM(M34:M35)</f>
        <v>143218.7</v>
      </c>
    </row>
    <row r="37" spans="1:13" ht="12.75">
      <c r="A37" s="60" t="s">
        <v>74</v>
      </c>
      <c r="B37" s="60"/>
      <c r="C37" s="52">
        <v>158</v>
      </c>
      <c r="D37" s="35">
        <v>0</v>
      </c>
      <c r="E37" s="35">
        <v>104</v>
      </c>
      <c r="F37" s="35">
        <v>44</v>
      </c>
      <c r="G37" s="35">
        <v>56</v>
      </c>
      <c r="H37" s="35">
        <v>39</v>
      </c>
      <c r="I37" s="35">
        <v>130</v>
      </c>
      <c r="J37" s="35">
        <v>50</v>
      </c>
      <c r="K37" s="35">
        <v>73</v>
      </c>
      <c r="L37" s="35">
        <v>69</v>
      </c>
      <c r="M37" s="33">
        <f>SUM(C37:L37)</f>
        <v>723</v>
      </c>
    </row>
    <row r="38" spans="1:13" ht="12.75">
      <c r="A38" s="60" t="s">
        <v>75</v>
      </c>
      <c r="B38" s="60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33">
        <f>SUM(C38:L38)</f>
        <v>0</v>
      </c>
    </row>
    <row r="39" spans="1:13" ht="12.75">
      <c r="A39" s="60" t="s">
        <v>76</v>
      </c>
      <c r="B39" s="60"/>
      <c r="C39" s="52">
        <v>184</v>
      </c>
      <c r="D39" s="35">
        <v>0</v>
      </c>
      <c r="E39" s="35">
        <v>163</v>
      </c>
      <c r="F39" s="35">
        <v>110</v>
      </c>
      <c r="G39" s="35">
        <v>349</v>
      </c>
      <c r="H39" s="35">
        <v>192</v>
      </c>
      <c r="I39" s="35">
        <v>224</v>
      </c>
      <c r="J39" s="35">
        <v>18</v>
      </c>
      <c r="K39" s="35">
        <v>0</v>
      </c>
      <c r="L39" s="35">
        <v>177</v>
      </c>
      <c r="M39" s="33">
        <f>SUM(C39:L39)</f>
        <v>1417</v>
      </c>
    </row>
    <row r="40" spans="1:13" ht="12.75">
      <c r="A40" s="60" t="s">
        <v>77</v>
      </c>
      <c r="B40" s="60"/>
      <c r="C40" s="12">
        <v>153</v>
      </c>
      <c r="D40" s="12">
        <v>0</v>
      </c>
      <c r="E40" s="12">
        <v>219</v>
      </c>
      <c r="F40" s="12">
        <v>166</v>
      </c>
      <c r="G40" s="12">
        <v>121</v>
      </c>
      <c r="H40" s="12">
        <v>0</v>
      </c>
      <c r="I40" s="12">
        <v>294</v>
      </c>
      <c r="J40" s="12">
        <v>293</v>
      </c>
      <c r="K40" s="12">
        <v>423</v>
      </c>
      <c r="L40" s="12">
        <v>280</v>
      </c>
      <c r="M40" s="33">
        <f>SUM(C40:L40)</f>
        <v>1949</v>
      </c>
    </row>
    <row r="41" spans="1:13" ht="12.75">
      <c r="A41" s="59" t="s">
        <v>78</v>
      </c>
      <c r="B41" s="59"/>
      <c r="C41" s="13">
        <f>C31+C34</f>
        <v>64008.3</v>
      </c>
      <c r="D41" s="13">
        <f aca="true" t="shared" si="8" ref="D41:M42">D31+D34</f>
        <v>43930.2</v>
      </c>
      <c r="E41" s="13">
        <f t="shared" si="8"/>
        <v>50989.3</v>
      </c>
      <c r="F41" s="13">
        <f t="shared" si="8"/>
        <v>36953.7</v>
      </c>
      <c r="G41" s="13">
        <f t="shared" si="8"/>
        <v>53561.9</v>
      </c>
      <c r="H41" s="13">
        <f t="shared" si="8"/>
        <v>21894</v>
      </c>
      <c r="I41" s="13">
        <f t="shared" si="8"/>
        <v>72438</v>
      </c>
      <c r="J41" s="13">
        <f t="shared" si="8"/>
        <v>42639.5</v>
      </c>
      <c r="K41" s="13">
        <f t="shared" si="8"/>
        <v>61116</v>
      </c>
      <c r="L41" s="13">
        <f t="shared" si="8"/>
        <v>58991</v>
      </c>
      <c r="M41" s="33">
        <f>SUM(C41:L41)</f>
        <v>506521.9</v>
      </c>
    </row>
    <row r="42" spans="1:13" ht="12.75">
      <c r="A42" s="59" t="s">
        <v>66</v>
      </c>
      <c r="B42" s="59"/>
      <c r="C42" s="4">
        <f>C32+C35</f>
        <v>0</v>
      </c>
      <c r="D42" s="4">
        <f>D32+D35</f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</row>
    <row r="43" spans="1:13" ht="12.75">
      <c r="A43" s="59" t="s">
        <v>79</v>
      </c>
      <c r="B43" s="59"/>
      <c r="C43" s="51">
        <f>SUM(C41:C42)</f>
        <v>64008.3</v>
      </c>
      <c r="D43" s="51">
        <f>SUM(D41:D42)</f>
        <v>43930.2</v>
      </c>
      <c r="E43" s="51">
        <f aca="true" t="shared" si="9" ref="E43:M43">SUM(E41:E42)</f>
        <v>50989.3</v>
      </c>
      <c r="F43" s="51">
        <f t="shared" si="9"/>
        <v>36953.7</v>
      </c>
      <c r="G43" s="51">
        <f t="shared" si="9"/>
        <v>53561.9</v>
      </c>
      <c r="H43" s="51">
        <f t="shared" si="9"/>
        <v>21894</v>
      </c>
      <c r="I43" s="51">
        <f t="shared" si="9"/>
        <v>72438</v>
      </c>
      <c r="J43" s="51">
        <f t="shared" si="9"/>
        <v>42639.5</v>
      </c>
      <c r="K43" s="51">
        <f t="shared" si="9"/>
        <v>61116</v>
      </c>
      <c r="L43" s="51">
        <f t="shared" si="9"/>
        <v>58991</v>
      </c>
      <c r="M43" s="51">
        <f t="shared" si="9"/>
        <v>506521.9</v>
      </c>
    </row>
    <row r="44" spans="1:13" ht="12.75">
      <c r="A44" s="59" t="s">
        <v>93</v>
      </c>
      <c r="B44" s="59"/>
      <c r="C44" s="13">
        <v>11987.5</v>
      </c>
      <c r="D44" s="13">
        <v>0</v>
      </c>
      <c r="E44" s="13">
        <v>14682.5</v>
      </c>
      <c r="F44" s="13">
        <v>10668</v>
      </c>
      <c r="G44" s="13">
        <v>13447.6</v>
      </c>
      <c r="H44" s="13">
        <v>6329.1</v>
      </c>
      <c r="I44" s="13">
        <v>20363.1</v>
      </c>
      <c r="J44" s="13">
        <v>0</v>
      </c>
      <c r="K44" s="13">
        <v>16188</v>
      </c>
      <c r="L44" s="13">
        <v>15216</v>
      </c>
      <c r="M44" s="13">
        <f aca="true" t="shared" si="10" ref="M44:M91">SUM(C44:L44)</f>
        <v>108881.79999999999</v>
      </c>
    </row>
    <row r="45" spans="1:13" ht="12.75">
      <c r="A45" s="59" t="s">
        <v>66</v>
      </c>
      <c r="B45" s="59"/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f>SUM(C45:L45)</f>
        <v>0</v>
      </c>
    </row>
    <row r="46" spans="1:13" ht="12.75">
      <c r="A46" s="59" t="s">
        <v>80</v>
      </c>
      <c r="B46" s="59"/>
      <c r="C46" s="13">
        <f>C44+C45</f>
        <v>11987.5</v>
      </c>
      <c r="D46" s="13">
        <f aca="true" t="shared" si="11" ref="D46:M46">D44+D45</f>
        <v>0</v>
      </c>
      <c r="E46" s="13">
        <f t="shared" si="11"/>
        <v>14682.5</v>
      </c>
      <c r="F46" s="13">
        <f t="shared" si="11"/>
        <v>10668</v>
      </c>
      <c r="G46" s="13">
        <f t="shared" si="11"/>
        <v>13447.6</v>
      </c>
      <c r="H46" s="13">
        <f t="shared" si="11"/>
        <v>6329.1</v>
      </c>
      <c r="I46" s="13">
        <f t="shared" si="11"/>
        <v>20363.1</v>
      </c>
      <c r="J46" s="13">
        <f t="shared" si="11"/>
        <v>0</v>
      </c>
      <c r="K46" s="13">
        <f t="shared" si="11"/>
        <v>16188</v>
      </c>
      <c r="L46" s="13">
        <f t="shared" si="11"/>
        <v>15216</v>
      </c>
      <c r="M46" s="13">
        <f t="shared" si="11"/>
        <v>108881.79999999999</v>
      </c>
    </row>
    <row r="47" spans="1:13" ht="12.75">
      <c r="A47" s="60" t="s">
        <v>74</v>
      </c>
      <c r="B47" s="60"/>
      <c r="C47" s="35">
        <v>102</v>
      </c>
      <c r="D47" s="35">
        <v>0</v>
      </c>
      <c r="E47" s="35">
        <v>90</v>
      </c>
      <c r="F47" s="35">
        <v>28</v>
      </c>
      <c r="G47" s="35">
        <v>60</v>
      </c>
      <c r="H47" s="35">
        <v>43</v>
      </c>
      <c r="I47" s="35">
        <v>95</v>
      </c>
      <c r="J47" s="35">
        <v>0</v>
      </c>
      <c r="K47" s="35">
        <v>72</v>
      </c>
      <c r="L47" s="35">
        <v>55</v>
      </c>
      <c r="M47" s="52">
        <f t="shared" si="10"/>
        <v>545</v>
      </c>
    </row>
    <row r="48" spans="1:13" ht="12.75">
      <c r="A48" s="60" t="s">
        <v>75</v>
      </c>
      <c r="B48" s="60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2">
        <f t="shared" si="10"/>
        <v>0</v>
      </c>
    </row>
    <row r="49" spans="1:13" ht="12.75">
      <c r="A49" s="60" t="s">
        <v>76</v>
      </c>
      <c r="B49" s="60"/>
      <c r="C49" s="35">
        <v>124</v>
      </c>
      <c r="D49" s="35">
        <v>0</v>
      </c>
      <c r="E49" s="35">
        <v>186</v>
      </c>
      <c r="F49" s="35">
        <v>141</v>
      </c>
      <c r="G49" s="35">
        <v>299</v>
      </c>
      <c r="H49" s="35">
        <v>180</v>
      </c>
      <c r="I49" s="35">
        <v>312</v>
      </c>
      <c r="J49" s="35">
        <v>0</v>
      </c>
      <c r="K49" s="35">
        <v>0</v>
      </c>
      <c r="L49" s="35">
        <v>348</v>
      </c>
      <c r="M49" s="52">
        <f t="shared" si="10"/>
        <v>1590</v>
      </c>
    </row>
    <row r="50" spans="1:13" ht="12.75">
      <c r="A50" s="60" t="s">
        <v>77</v>
      </c>
      <c r="B50" s="60"/>
      <c r="C50" s="12">
        <v>130</v>
      </c>
      <c r="D50" s="12">
        <v>0</v>
      </c>
      <c r="E50" s="12">
        <v>162</v>
      </c>
      <c r="F50" s="12">
        <v>140</v>
      </c>
      <c r="G50" s="12">
        <v>78</v>
      </c>
      <c r="H50" s="12">
        <v>0</v>
      </c>
      <c r="I50" s="12">
        <v>209</v>
      </c>
      <c r="J50" s="12">
        <v>0</v>
      </c>
      <c r="K50" s="12">
        <v>334</v>
      </c>
      <c r="L50" s="12">
        <v>91</v>
      </c>
      <c r="M50" s="52">
        <f t="shared" si="10"/>
        <v>1144</v>
      </c>
    </row>
    <row r="51" spans="1:13" ht="12.75">
      <c r="A51" s="59" t="s">
        <v>81</v>
      </c>
      <c r="B51" s="59"/>
      <c r="C51" s="30">
        <v>12054.099999999999</v>
      </c>
      <c r="D51" s="30">
        <v>0</v>
      </c>
      <c r="E51" s="30">
        <v>19539.100000000002</v>
      </c>
      <c r="F51" s="30">
        <v>11263.699999999999</v>
      </c>
      <c r="G51" s="30">
        <v>17815.7</v>
      </c>
      <c r="H51" s="30">
        <v>7762</v>
      </c>
      <c r="I51" s="30">
        <v>26781.100000000002</v>
      </c>
      <c r="J51" s="30">
        <v>0</v>
      </c>
      <c r="K51" s="30">
        <v>21513</v>
      </c>
      <c r="L51" s="30">
        <v>20211.100000000002</v>
      </c>
      <c r="M51" s="4">
        <f t="shared" si="10"/>
        <v>136939.80000000002</v>
      </c>
    </row>
    <row r="52" spans="1:13" ht="12.75">
      <c r="A52" s="59" t="s">
        <v>66</v>
      </c>
      <c r="B52" s="59"/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4">
        <f>SUM(C52:L52)</f>
        <v>0</v>
      </c>
    </row>
    <row r="53" spans="1:13" ht="12.75">
      <c r="A53" s="59" t="s">
        <v>96</v>
      </c>
      <c r="B53" s="59"/>
      <c r="C53" s="30">
        <f>SUM(C51:C52)</f>
        <v>12054.099999999999</v>
      </c>
      <c r="D53" s="30">
        <f aca="true" t="shared" si="12" ref="D53:L53">SUM(D51:D52)</f>
        <v>0</v>
      </c>
      <c r="E53" s="30">
        <f t="shared" si="12"/>
        <v>19539.100000000002</v>
      </c>
      <c r="F53" s="30">
        <f t="shared" si="12"/>
        <v>11263.699999999999</v>
      </c>
      <c r="G53" s="30">
        <f t="shared" si="12"/>
        <v>17815.7</v>
      </c>
      <c r="H53" s="30">
        <f t="shared" si="12"/>
        <v>7762</v>
      </c>
      <c r="I53" s="30">
        <f t="shared" si="12"/>
        <v>26781.100000000002</v>
      </c>
      <c r="J53" s="30">
        <f t="shared" si="12"/>
        <v>0</v>
      </c>
      <c r="K53" s="30">
        <f t="shared" si="12"/>
        <v>21513</v>
      </c>
      <c r="L53" s="30">
        <f t="shared" si="12"/>
        <v>20211.100000000002</v>
      </c>
      <c r="M53" s="4">
        <f>SUM(C53:L53)</f>
        <v>136939.80000000002</v>
      </c>
    </row>
    <row r="54" spans="1:13" ht="12.75">
      <c r="A54" s="60" t="s">
        <v>74</v>
      </c>
      <c r="B54" s="60"/>
      <c r="C54" s="35">
        <v>91</v>
      </c>
      <c r="D54" s="35">
        <v>0</v>
      </c>
      <c r="E54" s="35">
        <v>117</v>
      </c>
      <c r="F54" s="35">
        <v>39</v>
      </c>
      <c r="G54" s="35">
        <v>60</v>
      </c>
      <c r="H54" s="35">
        <v>45</v>
      </c>
      <c r="I54" s="35">
        <v>161</v>
      </c>
      <c r="J54" s="35">
        <v>0</v>
      </c>
      <c r="K54" s="35">
        <v>83</v>
      </c>
      <c r="L54" s="35">
        <v>75</v>
      </c>
      <c r="M54" s="52">
        <f t="shared" si="10"/>
        <v>671</v>
      </c>
    </row>
    <row r="55" spans="1:13" ht="12.75">
      <c r="A55" s="60" t="s">
        <v>75</v>
      </c>
      <c r="B55" s="60"/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52">
        <f t="shared" si="10"/>
        <v>0</v>
      </c>
    </row>
    <row r="56" spans="1:13" ht="12.75">
      <c r="A56" s="60" t="s">
        <v>76</v>
      </c>
      <c r="B56" s="60"/>
      <c r="C56" s="35">
        <v>186</v>
      </c>
      <c r="D56" s="35">
        <v>0</v>
      </c>
      <c r="E56" s="35">
        <v>292</v>
      </c>
      <c r="F56" s="35">
        <v>95</v>
      </c>
      <c r="G56" s="35">
        <v>419</v>
      </c>
      <c r="H56" s="35">
        <v>229</v>
      </c>
      <c r="I56" s="35">
        <v>286</v>
      </c>
      <c r="J56" s="35">
        <v>0</v>
      </c>
      <c r="K56" s="35">
        <v>0</v>
      </c>
      <c r="L56" s="35">
        <v>499</v>
      </c>
      <c r="M56" s="52">
        <f t="shared" si="10"/>
        <v>2006</v>
      </c>
    </row>
    <row r="57" spans="1:13" ht="12.75">
      <c r="A57" s="60" t="s">
        <v>77</v>
      </c>
      <c r="B57" s="60"/>
      <c r="C57" s="12">
        <v>98</v>
      </c>
      <c r="D57" s="12">
        <v>0</v>
      </c>
      <c r="E57" s="12">
        <v>187</v>
      </c>
      <c r="F57" s="12">
        <v>177</v>
      </c>
      <c r="G57" s="12">
        <v>102</v>
      </c>
      <c r="H57" s="12">
        <v>0</v>
      </c>
      <c r="I57" s="12">
        <v>332</v>
      </c>
      <c r="J57" s="12">
        <v>0</v>
      </c>
      <c r="K57" s="12">
        <v>453</v>
      </c>
      <c r="L57" s="12">
        <v>95</v>
      </c>
      <c r="M57" s="52">
        <f t="shared" si="10"/>
        <v>1444</v>
      </c>
    </row>
    <row r="58" spans="1:13" ht="12.75">
      <c r="A58" s="59" t="s">
        <v>94</v>
      </c>
      <c r="B58" s="59"/>
      <c r="C58" s="13">
        <f>C36+C44+C51</f>
        <v>40358.7</v>
      </c>
      <c r="D58" s="13">
        <f aca="true" t="shared" si="13" ref="D58:L58">D36+D44+D51</f>
        <v>0</v>
      </c>
      <c r="E58" s="13">
        <f t="shared" si="13"/>
        <v>51103.3</v>
      </c>
      <c r="F58" s="13">
        <f t="shared" si="13"/>
        <v>33303.399999999994</v>
      </c>
      <c r="G58" s="13">
        <f t="shared" si="13"/>
        <v>47796.399999999994</v>
      </c>
      <c r="H58" s="13">
        <f t="shared" si="13"/>
        <v>20637.1</v>
      </c>
      <c r="I58" s="13">
        <f t="shared" si="13"/>
        <v>69663</v>
      </c>
      <c r="J58" s="13">
        <f t="shared" si="13"/>
        <v>14308.300000000001</v>
      </c>
      <c r="K58" s="13">
        <f t="shared" si="13"/>
        <v>57657</v>
      </c>
      <c r="L58" s="13">
        <f t="shared" si="13"/>
        <v>54213.100000000006</v>
      </c>
      <c r="M58" s="13">
        <f t="shared" si="10"/>
        <v>389040.30000000005</v>
      </c>
    </row>
    <row r="59" spans="1:13" ht="12.75">
      <c r="A59" s="59" t="s">
        <v>66</v>
      </c>
      <c r="B59" s="59"/>
      <c r="C59" s="13">
        <f>C35+C45+C52</f>
        <v>0</v>
      </c>
      <c r="D59" s="13">
        <f aca="true" t="shared" si="14" ref="D59:L59">D35+D45+D52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si="14"/>
        <v>0</v>
      </c>
      <c r="M59" s="13">
        <f>SUM(C59:L59)</f>
        <v>0</v>
      </c>
    </row>
    <row r="60" spans="1:13" ht="12.75">
      <c r="A60" s="59" t="s">
        <v>95</v>
      </c>
      <c r="B60" s="59"/>
      <c r="C60" s="13">
        <f>SUM(C58:C59)</f>
        <v>40358.7</v>
      </c>
      <c r="D60" s="13">
        <f aca="true" t="shared" si="15" ref="D60:M60">SUM(D58:D59)</f>
        <v>0</v>
      </c>
      <c r="E60" s="13">
        <f t="shared" si="15"/>
        <v>51103.3</v>
      </c>
      <c r="F60" s="13">
        <f t="shared" si="15"/>
        <v>33303.399999999994</v>
      </c>
      <c r="G60" s="13">
        <f t="shared" si="15"/>
        <v>47796.399999999994</v>
      </c>
      <c r="H60" s="13">
        <f t="shared" si="15"/>
        <v>20637.1</v>
      </c>
      <c r="I60" s="13">
        <f t="shared" si="15"/>
        <v>69663</v>
      </c>
      <c r="J60" s="13">
        <f t="shared" si="15"/>
        <v>14308.300000000001</v>
      </c>
      <c r="K60" s="13">
        <f t="shared" si="15"/>
        <v>57657</v>
      </c>
      <c r="L60" s="13">
        <f t="shared" si="15"/>
        <v>54213.100000000006</v>
      </c>
      <c r="M60" s="13">
        <f t="shared" si="15"/>
        <v>389040.30000000005</v>
      </c>
    </row>
    <row r="61" spans="1:13" ht="12.75">
      <c r="A61" s="59" t="s">
        <v>111</v>
      </c>
      <c r="B61" s="59"/>
      <c r="C61" s="13">
        <v>12340.73</v>
      </c>
      <c r="D61" s="13">
        <v>0</v>
      </c>
      <c r="E61" s="13">
        <v>15146.18</v>
      </c>
      <c r="F61" s="13">
        <v>12031.24</v>
      </c>
      <c r="G61" s="13">
        <v>13796.8</v>
      </c>
      <c r="H61" s="13">
        <v>6051.76</v>
      </c>
      <c r="I61" s="13">
        <v>20928.19</v>
      </c>
      <c r="J61" s="13">
        <v>0</v>
      </c>
      <c r="K61" s="13">
        <v>16619.44</v>
      </c>
      <c r="L61" s="13">
        <v>15662.16</v>
      </c>
      <c r="M61" s="13">
        <f t="shared" si="10"/>
        <v>112576.5</v>
      </c>
    </row>
    <row r="62" spans="1:13" ht="12.75">
      <c r="A62" s="59" t="s">
        <v>66</v>
      </c>
      <c r="B62" s="59"/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f>SUM(C62:L62)</f>
        <v>0</v>
      </c>
    </row>
    <row r="63" spans="1:13" ht="12.75">
      <c r="A63" s="59" t="s">
        <v>112</v>
      </c>
      <c r="B63" s="59"/>
      <c r="C63" s="13">
        <f>SUM(C61:C62)</f>
        <v>12340.73</v>
      </c>
      <c r="D63" s="13">
        <f aca="true" t="shared" si="16" ref="D63:L63">SUM(D61:D62)</f>
        <v>0</v>
      </c>
      <c r="E63" s="13">
        <f t="shared" si="16"/>
        <v>15146.18</v>
      </c>
      <c r="F63" s="13">
        <f t="shared" si="16"/>
        <v>12031.24</v>
      </c>
      <c r="G63" s="13">
        <f t="shared" si="16"/>
        <v>13796.8</v>
      </c>
      <c r="H63" s="13">
        <f t="shared" si="16"/>
        <v>6051.76</v>
      </c>
      <c r="I63" s="13">
        <f t="shared" si="16"/>
        <v>20928.19</v>
      </c>
      <c r="J63" s="13">
        <f t="shared" si="16"/>
        <v>0</v>
      </c>
      <c r="K63" s="13">
        <f t="shared" si="16"/>
        <v>16619.44</v>
      </c>
      <c r="L63" s="13">
        <f t="shared" si="16"/>
        <v>15662.16</v>
      </c>
      <c r="M63" s="13">
        <f>SUM(C63:L63)</f>
        <v>112576.5</v>
      </c>
    </row>
    <row r="64" spans="1:13" ht="12.75">
      <c r="A64" s="60" t="s">
        <v>74</v>
      </c>
      <c r="B64" s="60"/>
      <c r="C64" s="57">
        <v>40</v>
      </c>
      <c r="D64" s="57"/>
      <c r="E64" s="57">
        <v>43</v>
      </c>
      <c r="F64" s="57">
        <v>39</v>
      </c>
      <c r="G64" s="57">
        <v>46</v>
      </c>
      <c r="H64" s="57">
        <v>24</v>
      </c>
      <c r="I64" s="57">
        <v>70</v>
      </c>
      <c r="J64" s="57"/>
      <c r="K64" s="57">
        <v>57</v>
      </c>
      <c r="L64" s="57">
        <v>49</v>
      </c>
      <c r="M64" s="12">
        <f t="shared" si="10"/>
        <v>368</v>
      </c>
    </row>
    <row r="65" spans="1:13" ht="12.75">
      <c r="A65" s="60" t="s">
        <v>75</v>
      </c>
      <c r="B65" s="60"/>
      <c r="C65" s="12">
        <v>1</v>
      </c>
      <c r="D65" s="12">
        <v>0</v>
      </c>
      <c r="E65" s="12">
        <v>1</v>
      </c>
      <c r="F65" s="12">
        <v>1</v>
      </c>
      <c r="G65" s="12">
        <v>0</v>
      </c>
      <c r="H65" s="12">
        <v>1</v>
      </c>
      <c r="I65" s="12">
        <v>0</v>
      </c>
      <c r="J65" s="12">
        <v>0</v>
      </c>
      <c r="K65" s="12">
        <v>0</v>
      </c>
      <c r="L65" s="12">
        <v>1</v>
      </c>
      <c r="M65" s="12">
        <f t="shared" si="10"/>
        <v>5</v>
      </c>
    </row>
    <row r="66" spans="1:13" ht="12.75">
      <c r="A66" s="60" t="s">
        <v>76</v>
      </c>
      <c r="B66" s="60"/>
      <c r="C66" s="12">
        <v>389</v>
      </c>
      <c r="D66" s="12"/>
      <c r="E66" s="12">
        <v>486</v>
      </c>
      <c r="F66" s="12">
        <v>379</v>
      </c>
      <c r="G66" s="12">
        <v>436</v>
      </c>
      <c r="H66" s="12">
        <v>189</v>
      </c>
      <c r="I66" s="12">
        <v>665</v>
      </c>
      <c r="J66" s="12"/>
      <c r="K66" s="12">
        <v>525</v>
      </c>
      <c r="L66" s="12">
        <v>498</v>
      </c>
      <c r="M66" s="12">
        <f t="shared" si="10"/>
        <v>3567</v>
      </c>
    </row>
    <row r="67" spans="1:13" ht="12.75">
      <c r="A67" s="60" t="s">
        <v>77</v>
      </c>
      <c r="B67" s="60"/>
      <c r="C67" s="12">
        <v>5</v>
      </c>
      <c r="D67" s="12">
        <v>0</v>
      </c>
      <c r="E67" s="12">
        <v>5</v>
      </c>
      <c r="F67" s="12">
        <v>5</v>
      </c>
      <c r="G67" s="12">
        <v>5</v>
      </c>
      <c r="H67" s="12">
        <v>0</v>
      </c>
      <c r="I67" s="12">
        <v>5</v>
      </c>
      <c r="J67" s="12">
        <v>0</v>
      </c>
      <c r="K67" s="12">
        <v>5</v>
      </c>
      <c r="L67" s="12">
        <v>5</v>
      </c>
      <c r="M67" s="12">
        <f t="shared" si="10"/>
        <v>35</v>
      </c>
    </row>
    <row r="68" spans="1:13" ht="12" customHeight="1">
      <c r="A68" s="59" t="s">
        <v>82</v>
      </c>
      <c r="B68" s="59"/>
      <c r="C68" s="13">
        <v>12454</v>
      </c>
      <c r="D68" s="13">
        <v>0</v>
      </c>
      <c r="E68" s="13">
        <v>15300</v>
      </c>
      <c r="F68" s="13">
        <v>10256</v>
      </c>
      <c r="G68" s="13">
        <v>13936</v>
      </c>
      <c r="H68" s="13">
        <v>6100</v>
      </c>
      <c r="I68" s="13">
        <v>21130</v>
      </c>
      <c r="J68" s="13">
        <v>0</v>
      </c>
      <c r="K68" s="13">
        <v>15606</v>
      </c>
      <c r="L68" s="13">
        <v>15808</v>
      </c>
      <c r="M68" s="13">
        <f t="shared" si="10"/>
        <v>110590</v>
      </c>
    </row>
    <row r="69" spans="1:13" ht="12.75" hidden="1">
      <c r="A69" s="55"/>
      <c r="B69" s="55"/>
      <c r="C69" s="13" t="e">
        <f>C68/#REF!</f>
        <v>#REF!</v>
      </c>
      <c r="D69" s="13" t="e">
        <f>D68/#REF!</f>
        <v>#REF!</v>
      </c>
      <c r="E69" s="13" t="e">
        <f>E68/#REF!</f>
        <v>#REF!</v>
      </c>
      <c r="F69" s="13" t="e">
        <f>F68/#REF!</f>
        <v>#REF!</v>
      </c>
      <c r="G69" s="13" t="e">
        <f>G68/#REF!</f>
        <v>#REF!</v>
      </c>
      <c r="H69" s="13" t="e">
        <f>H68/#REF!</f>
        <v>#REF!</v>
      </c>
      <c r="I69" s="13" t="e">
        <f>I68/#REF!</f>
        <v>#REF!</v>
      </c>
      <c r="J69" s="13" t="e">
        <f>J68/#REF!</f>
        <v>#REF!</v>
      </c>
      <c r="K69" s="13">
        <v>0</v>
      </c>
      <c r="L69" s="13" t="e">
        <f>L68/#REF!</f>
        <v>#REF!</v>
      </c>
      <c r="M69" s="13"/>
    </row>
    <row r="70" spans="1:13" ht="12.75" hidden="1">
      <c r="A70" s="55"/>
      <c r="B70" s="55"/>
      <c r="C70" s="13" t="e">
        <f>C69*#REF!</f>
        <v>#REF!</v>
      </c>
      <c r="D70" s="13" t="e">
        <f>D69*#REF!</f>
        <v>#REF!</v>
      </c>
      <c r="E70" s="13" t="e">
        <f>E69*#REF!</f>
        <v>#REF!</v>
      </c>
      <c r="F70" s="13" t="e">
        <f>F69*#REF!</f>
        <v>#REF!</v>
      </c>
      <c r="G70" s="13" t="e">
        <f>G69*#REF!</f>
        <v>#REF!</v>
      </c>
      <c r="H70" s="13" t="e">
        <f>H69*#REF!</f>
        <v>#REF!</v>
      </c>
      <c r="I70" s="13" t="e">
        <f>I69*#REF!</f>
        <v>#REF!</v>
      </c>
      <c r="J70" s="13" t="e">
        <f>J69*#REF!</f>
        <v>#REF!</v>
      </c>
      <c r="K70" s="13" t="e">
        <f>K69*#REF!</f>
        <v>#REF!</v>
      </c>
      <c r="L70" s="13" t="e">
        <f>L69*#REF!</f>
        <v>#REF!</v>
      </c>
      <c r="M70" s="13" t="e">
        <f>SUM(C70:L70)</f>
        <v>#REF!</v>
      </c>
    </row>
    <row r="71" spans="1:13" ht="12.75" hidden="1">
      <c r="A71" s="55"/>
      <c r="B71" s="55"/>
      <c r="C71" s="13" t="e">
        <f>C70/28</f>
        <v>#REF!</v>
      </c>
      <c r="D71" s="13" t="e">
        <f aca="true" t="shared" si="17" ref="D71:L71">D70/28</f>
        <v>#REF!</v>
      </c>
      <c r="E71" s="13" t="e">
        <f t="shared" si="17"/>
        <v>#REF!</v>
      </c>
      <c r="F71" s="13" t="e">
        <f t="shared" si="17"/>
        <v>#REF!</v>
      </c>
      <c r="G71" s="13" t="e">
        <f t="shared" si="17"/>
        <v>#REF!</v>
      </c>
      <c r="H71" s="13" t="e">
        <f t="shared" si="17"/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/>
    </row>
    <row r="72" spans="1:13" ht="12.75" hidden="1">
      <c r="A72" s="55"/>
      <c r="B72" s="55"/>
      <c r="C72" s="13">
        <v>5</v>
      </c>
      <c r="D72" s="13"/>
      <c r="E72" s="13">
        <v>6</v>
      </c>
      <c r="F72" s="13">
        <v>4</v>
      </c>
      <c r="G72" s="13">
        <v>5</v>
      </c>
      <c r="H72" s="13">
        <v>2</v>
      </c>
      <c r="I72" s="13">
        <v>8</v>
      </c>
      <c r="J72" s="13"/>
      <c r="K72" s="13">
        <v>-36</v>
      </c>
      <c r="L72" s="13">
        <v>6</v>
      </c>
      <c r="M72" s="13">
        <f>SUM(C72:L72)</f>
        <v>0</v>
      </c>
    </row>
    <row r="73" spans="1:13" ht="12.75" hidden="1">
      <c r="A73" s="55"/>
      <c r="B73" s="55"/>
      <c r="C73" s="13">
        <f>C72*28</f>
        <v>140</v>
      </c>
      <c r="D73" s="13">
        <f aca="true" t="shared" si="18" ref="D73:L73">D72*28</f>
        <v>0</v>
      </c>
      <c r="E73" s="13">
        <f t="shared" si="18"/>
        <v>168</v>
      </c>
      <c r="F73" s="13">
        <f t="shared" si="18"/>
        <v>112</v>
      </c>
      <c r="G73" s="13">
        <f t="shared" si="18"/>
        <v>140</v>
      </c>
      <c r="H73" s="13">
        <f t="shared" si="18"/>
        <v>56</v>
      </c>
      <c r="I73" s="13">
        <f t="shared" si="18"/>
        <v>224</v>
      </c>
      <c r="J73" s="13">
        <f t="shared" si="18"/>
        <v>0</v>
      </c>
      <c r="K73" s="13">
        <f t="shared" si="18"/>
        <v>-1008</v>
      </c>
      <c r="L73" s="13">
        <f t="shared" si="18"/>
        <v>168</v>
      </c>
      <c r="M73" s="13"/>
    </row>
    <row r="74" spans="1:13" ht="12.75">
      <c r="A74" s="59" t="s">
        <v>66</v>
      </c>
      <c r="B74" s="59"/>
      <c r="C74" s="13">
        <v>282</v>
      </c>
      <c r="D74" s="13">
        <v>0</v>
      </c>
      <c r="E74" s="13">
        <v>-2164</v>
      </c>
      <c r="F74" s="13">
        <v>232</v>
      </c>
      <c r="G74" s="13">
        <v>316</v>
      </c>
      <c r="H74" s="13">
        <v>140</v>
      </c>
      <c r="I74" s="13">
        <v>480</v>
      </c>
      <c r="J74" s="13">
        <v>0</v>
      </c>
      <c r="K74" s="13">
        <v>354</v>
      </c>
      <c r="L74" s="13">
        <v>360</v>
      </c>
      <c r="M74" s="13">
        <f>SUM(C74:L74)</f>
        <v>0</v>
      </c>
    </row>
    <row r="75" spans="1:13" ht="12.75">
      <c r="A75" s="59" t="s">
        <v>98</v>
      </c>
      <c r="B75" s="59"/>
      <c r="C75" s="13">
        <f>C68+C74</f>
        <v>12736</v>
      </c>
      <c r="D75" s="13">
        <f aca="true" t="shared" si="19" ref="D75:L75">D68+D74</f>
        <v>0</v>
      </c>
      <c r="E75" s="13">
        <f t="shared" si="19"/>
        <v>13136</v>
      </c>
      <c r="F75" s="13">
        <f t="shared" si="19"/>
        <v>10488</v>
      </c>
      <c r="G75" s="13">
        <f t="shared" si="19"/>
        <v>14252</v>
      </c>
      <c r="H75" s="13">
        <f t="shared" si="19"/>
        <v>6240</v>
      </c>
      <c r="I75" s="13">
        <f t="shared" si="19"/>
        <v>21610</v>
      </c>
      <c r="J75" s="13">
        <f t="shared" si="19"/>
        <v>0</v>
      </c>
      <c r="K75" s="13">
        <f t="shared" si="19"/>
        <v>15960</v>
      </c>
      <c r="L75" s="13">
        <f t="shared" si="19"/>
        <v>16168</v>
      </c>
      <c r="M75" s="13">
        <f>SUM(C75:L75)</f>
        <v>110590</v>
      </c>
    </row>
    <row r="76" spans="1:13" ht="12.75">
      <c r="A76" s="60" t="s">
        <v>74</v>
      </c>
      <c r="B76" s="60"/>
      <c r="C76" s="35">
        <v>41</v>
      </c>
      <c r="D76" s="35">
        <v>0</v>
      </c>
      <c r="E76" s="35">
        <v>17</v>
      </c>
      <c r="F76" s="35">
        <v>37</v>
      </c>
      <c r="G76" s="35">
        <v>49</v>
      </c>
      <c r="H76" s="35">
        <v>20</v>
      </c>
      <c r="I76" s="35">
        <v>74</v>
      </c>
      <c r="J76" s="35">
        <v>0</v>
      </c>
      <c r="K76" s="35">
        <v>63</v>
      </c>
      <c r="L76" s="35">
        <v>63</v>
      </c>
      <c r="M76" s="12">
        <f t="shared" si="10"/>
        <v>364</v>
      </c>
    </row>
    <row r="77" spans="1:13" ht="12.75">
      <c r="A77" s="60" t="s">
        <v>75</v>
      </c>
      <c r="B77" s="60"/>
      <c r="C77" s="12">
        <v>1</v>
      </c>
      <c r="D77" s="12">
        <v>0</v>
      </c>
      <c r="E77" s="12">
        <v>1</v>
      </c>
      <c r="F77" s="12">
        <v>1</v>
      </c>
      <c r="G77" s="12">
        <v>0</v>
      </c>
      <c r="H77" s="12">
        <v>1</v>
      </c>
      <c r="I77" s="12">
        <v>0</v>
      </c>
      <c r="J77" s="12">
        <v>0</v>
      </c>
      <c r="K77" s="12">
        <v>0</v>
      </c>
      <c r="L77" s="12">
        <v>1</v>
      </c>
      <c r="M77" s="12">
        <f t="shared" si="10"/>
        <v>5</v>
      </c>
    </row>
    <row r="78" spans="1:13" ht="12.75">
      <c r="A78" s="60" t="s">
        <v>76</v>
      </c>
      <c r="B78" s="60"/>
      <c r="C78" s="12">
        <v>402</v>
      </c>
      <c r="D78" s="12">
        <v>0</v>
      </c>
      <c r="E78" s="12">
        <v>442</v>
      </c>
      <c r="F78" s="12">
        <v>326</v>
      </c>
      <c r="G78" s="12">
        <v>449</v>
      </c>
      <c r="H78" s="12">
        <v>200</v>
      </c>
      <c r="I78" s="12">
        <v>685</v>
      </c>
      <c r="J78" s="12">
        <v>0</v>
      </c>
      <c r="K78" s="12">
        <v>495</v>
      </c>
      <c r="L78" s="12">
        <v>501</v>
      </c>
      <c r="M78" s="12">
        <f t="shared" si="10"/>
        <v>3500</v>
      </c>
    </row>
    <row r="79" spans="1:13" ht="12.75">
      <c r="A79" s="60" t="s">
        <v>77</v>
      </c>
      <c r="B79" s="60"/>
      <c r="C79" s="12">
        <v>5</v>
      </c>
      <c r="D79" s="12">
        <v>0</v>
      </c>
      <c r="E79" s="12">
        <v>5</v>
      </c>
      <c r="F79" s="12">
        <v>5</v>
      </c>
      <c r="G79" s="12">
        <v>5</v>
      </c>
      <c r="H79" s="12">
        <v>0</v>
      </c>
      <c r="I79" s="12">
        <v>5</v>
      </c>
      <c r="J79" s="12">
        <v>0</v>
      </c>
      <c r="K79" s="12">
        <v>5</v>
      </c>
      <c r="L79" s="12">
        <v>5</v>
      </c>
      <c r="M79" s="12">
        <f t="shared" si="10"/>
        <v>35</v>
      </c>
    </row>
    <row r="80" spans="1:13" ht="12.75">
      <c r="A80" s="59" t="s">
        <v>83</v>
      </c>
      <c r="B80" s="59"/>
      <c r="C80" s="13">
        <v>17160</v>
      </c>
      <c r="D80" s="13">
        <v>0</v>
      </c>
      <c r="E80" s="13">
        <v>21020</v>
      </c>
      <c r="F80" s="13">
        <v>14088</v>
      </c>
      <c r="G80" s="13">
        <v>19176</v>
      </c>
      <c r="H80" s="13">
        <v>8410</v>
      </c>
      <c r="I80" s="13">
        <v>29102</v>
      </c>
      <c r="J80" s="13">
        <v>0</v>
      </c>
      <c r="K80" s="13">
        <v>21470</v>
      </c>
      <c r="L80" s="13">
        <v>21724</v>
      </c>
      <c r="M80" s="13">
        <f t="shared" si="10"/>
        <v>152150</v>
      </c>
    </row>
    <row r="81" spans="1:13" ht="12.75" hidden="1">
      <c r="A81" s="55"/>
      <c r="B81" s="55"/>
      <c r="C81" s="13" t="e">
        <f>C80/#REF!</f>
        <v>#REF!</v>
      </c>
      <c r="D81" s="13" t="e">
        <f>D80/#REF!</f>
        <v>#REF!</v>
      </c>
      <c r="E81" s="13" t="e">
        <f>E80/#REF!</f>
        <v>#REF!</v>
      </c>
      <c r="F81" s="13" t="e">
        <f>F80/#REF!</f>
        <v>#REF!</v>
      </c>
      <c r="G81" s="13" t="e">
        <f>G80/#REF!</f>
        <v>#REF!</v>
      </c>
      <c r="H81" s="13" t="e">
        <f>H80/#REF!</f>
        <v>#REF!</v>
      </c>
      <c r="I81" s="13" t="e">
        <f>I80/#REF!</f>
        <v>#REF!</v>
      </c>
      <c r="J81" s="13" t="e">
        <f>J80/#REF!</f>
        <v>#REF!</v>
      </c>
      <c r="K81" s="13">
        <v>0</v>
      </c>
      <c r="L81" s="13" t="e">
        <f>L80/#REF!</f>
        <v>#REF!</v>
      </c>
      <c r="M81" s="13"/>
    </row>
    <row r="82" spans="1:13" ht="12.75" hidden="1">
      <c r="A82" s="55"/>
      <c r="B82" s="55"/>
      <c r="C82" s="13" t="e">
        <f>C81*#REF!</f>
        <v>#REF!</v>
      </c>
      <c r="D82" s="13" t="e">
        <f>D81*#REF!</f>
        <v>#REF!</v>
      </c>
      <c r="E82" s="13" t="e">
        <f>E81*#REF!</f>
        <v>#REF!</v>
      </c>
      <c r="F82" s="13" t="e">
        <f>F81*#REF!</f>
        <v>#REF!</v>
      </c>
      <c r="G82" s="13" t="e">
        <f>G81*#REF!</f>
        <v>#REF!</v>
      </c>
      <c r="H82" s="13" t="e">
        <f>H81*#REF!</f>
        <v>#REF!</v>
      </c>
      <c r="I82" s="13" t="e">
        <f>I81*#REF!</f>
        <v>#REF!</v>
      </c>
      <c r="J82" s="13" t="e">
        <f>J81*#REF!</f>
        <v>#REF!</v>
      </c>
      <c r="K82" s="13" t="e">
        <f>K81*#REF!</f>
        <v>#REF!</v>
      </c>
      <c r="L82" s="13" t="e">
        <f>L81*#REF!</f>
        <v>#REF!</v>
      </c>
      <c r="M82" s="13" t="e">
        <f>SUM(C82:L82)</f>
        <v>#REF!</v>
      </c>
    </row>
    <row r="83" spans="1:13" ht="12.75" hidden="1">
      <c r="A83" s="55"/>
      <c r="B83" s="55"/>
      <c r="C83" s="13" t="e">
        <f>C82/28</f>
        <v>#REF!</v>
      </c>
      <c r="D83" s="13" t="e">
        <f aca="true" t="shared" si="20" ref="D83:L83">D82/28</f>
        <v>#REF!</v>
      </c>
      <c r="E83" s="13" t="e">
        <f t="shared" si="20"/>
        <v>#REF!</v>
      </c>
      <c r="F83" s="13" t="e">
        <f t="shared" si="20"/>
        <v>#REF!</v>
      </c>
      <c r="G83" s="13" t="e">
        <f t="shared" si="20"/>
        <v>#REF!</v>
      </c>
      <c r="H83" s="13" t="e">
        <f t="shared" si="20"/>
        <v>#REF!</v>
      </c>
      <c r="I83" s="13" t="e">
        <f t="shared" si="20"/>
        <v>#REF!</v>
      </c>
      <c r="J83" s="13" t="e">
        <f t="shared" si="20"/>
        <v>#REF!</v>
      </c>
      <c r="K83" s="13" t="e">
        <f t="shared" si="20"/>
        <v>#REF!</v>
      </c>
      <c r="L83" s="13" t="e">
        <f t="shared" si="20"/>
        <v>#REF!</v>
      </c>
      <c r="M83" s="13"/>
    </row>
    <row r="84" spans="1:13" ht="12.75" hidden="1">
      <c r="A84" s="55"/>
      <c r="B84" s="55"/>
      <c r="C84" s="13">
        <v>7</v>
      </c>
      <c r="D84" s="13"/>
      <c r="E84" s="13">
        <v>8</v>
      </c>
      <c r="F84" s="13">
        <v>6</v>
      </c>
      <c r="G84" s="13">
        <v>7</v>
      </c>
      <c r="H84" s="13">
        <v>3</v>
      </c>
      <c r="I84" s="13">
        <v>11</v>
      </c>
      <c r="J84" s="13"/>
      <c r="K84" s="13">
        <v>-50</v>
      </c>
      <c r="L84" s="13">
        <v>8</v>
      </c>
      <c r="M84" s="13">
        <f>SUM(C84:L84)</f>
        <v>0</v>
      </c>
    </row>
    <row r="85" spans="1:13" ht="12.75" hidden="1">
      <c r="A85" s="55"/>
      <c r="B85" s="55"/>
      <c r="C85" s="13">
        <f>C84*28</f>
        <v>196</v>
      </c>
      <c r="D85" s="13">
        <f aca="true" t="shared" si="21" ref="D85:L85">D84*28</f>
        <v>0</v>
      </c>
      <c r="E85" s="13">
        <f t="shared" si="21"/>
        <v>224</v>
      </c>
      <c r="F85" s="13">
        <f t="shared" si="21"/>
        <v>168</v>
      </c>
      <c r="G85" s="13">
        <f t="shared" si="21"/>
        <v>196</v>
      </c>
      <c r="H85" s="13">
        <f t="shared" si="21"/>
        <v>84</v>
      </c>
      <c r="I85" s="13">
        <f t="shared" si="21"/>
        <v>308</v>
      </c>
      <c r="J85" s="13">
        <f t="shared" si="21"/>
        <v>0</v>
      </c>
      <c r="K85" s="13">
        <f t="shared" si="21"/>
        <v>-1400</v>
      </c>
      <c r="L85" s="13">
        <f t="shared" si="21"/>
        <v>224</v>
      </c>
      <c r="M85" s="13">
        <f>SUM(C85:L85)</f>
        <v>0</v>
      </c>
    </row>
    <row r="86" spans="1:13" ht="12.75">
      <c r="A86" s="59" t="s">
        <v>66</v>
      </c>
      <c r="B86" s="59"/>
      <c r="C86" s="13">
        <v>400</v>
      </c>
      <c r="D86" s="13">
        <v>0</v>
      </c>
      <c r="E86" s="13">
        <v>-3068</v>
      </c>
      <c r="F86" s="13">
        <v>328</v>
      </c>
      <c r="G86" s="13">
        <v>450</v>
      </c>
      <c r="H86" s="13">
        <v>198</v>
      </c>
      <c r="I86" s="13">
        <v>680</v>
      </c>
      <c r="J86" s="13">
        <v>0</v>
      </c>
      <c r="K86" s="13">
        <v>504</v>
      </c>
      <c r="L86" s="13">
        <v>508</v>
      </c>
      <c r="M86" s="13">
        <f>SUM(C86:L86)</f>
        <v>0</v>
      </c>
    </row>
    <row r="87" spans="1:13" ht="12.75">
      <c r="A87" s="59" t="s">
        <v>99</v>
      </c>
      <c r="B87" s="59"/>
      <c r="C87" s="13">
        <f>C80+C86</f>
        <v>17560</v>
      </c>
      <c r="D87" s="13">
        <f aca="true" t="shared" si="22" ref="D87:L87">D80+D86</f>
        <v>0</v>
      </c>
      <c r="E87" s="13">
        <f t="shared" si="22"/>
        <v>17952</v>
      </c>
      <c r="F87" s="13">
        <f t="shared" si="22"/>
        <v>14416</v>
      </c>
      <c r="G87" s="13">
        <f t="shared" si="22"/>
        <v>19626</v>
      </c>
      <c r="H87" s="13">
        <f t="shared" si="22"/>
        <v>8608</v>
      </c>
      <c r="I87" s="13">
        <f t="shared" si="22"/>
        <v>29782</v>
      </c>
      <c r="J87" s="13">
        <f t="shared" si="22"/>
        <v>0</v>
      </c>
      <c r="K87" s="13">
        <f t="shared" si="22"/>
        <v>21974</v>
      </c>
      <c r="L87" s="13">
        <f t="shared" si="22"/>
        <v>22232</v>
      </c>
      <c r="M87" s="13">
        <f>SUM(C87:L87)</f>
        <v>152150</v>
      </c>
    </row>
    <row r="88" spans="1:13" ht="12.75">
      <c r="A88" s="60" t="s">
        <v>74</v>
      </c>
      <c r="B88" s="60"/>
      <c r="C88" s="35">
        <v>59</v>
      </c>
      <c r="D88" s="35">
        <v>0</v>
      </c>
      <c r="E88" s="35">
        <v>45</v>
      </c>
      <c r="F88" s="35">
        <v>55</v>
      </c>
      <c r="G88" s="35">
        <v>62</v>
      </c>
      <c r="H88" s="35">
        <v>28</v>
      </c>
      <c r="I88" s="35">
        <v>100</v>
      </c>
      <c r="J88" s="35">
        <v>0</v>
      </c>
      <c r="K88" s="35">
        <v>74</v>
      </c>
      <c r="L88" s="35">
        <v>71</v>
      </c>
      <c r="M88" s="12">
        <f t="shared" si="10"/>
        <v>494</v>
      </c>
    </row>
    <row r="89" spans="1:13" ht="12.75">
      <c r="A89" s="60" t="s">
        <v>75</v>
      </c>
      <c r="B89" s="60"/>
      <c r="C89" s="12">
        <v>1</v>
      </c>
      <c r="D89" s="12">
        <v>0</v>
      </c>
      <c r="E89" s="12">
        <v>1</v>
      </c>
      <c r="F89" s="12">
        <v>1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1</v>
      </c>
      <c r="M89" s="12">
        <f t="shared" si="10"/>
        <v>5</v>
      </c>
    </row>
    <row r="90" spans="1:13" ht="12.75">
      <c r="A90" s="60" t="s">
        <v>76</v>
      </c>
      <c r="B90" s="60"/>
      <c r="C90" s="35">
        <v>555</v>
      </c>
      <c r="D90" s="35">
        <v>0</v>
      </c>
      <c r="E90" s="35">
        <v>584</v>
      </c>
      <c r="F90" s="35">
        <v>447</v>
      </c>
      <c r="G90" s="35">
        <v>627</v>
      </c>
      <c r="H90" s="35">
        <v>276</v>
      </c>
      <c r="I90" s="35">
        <v>949</v>
      </c>
      <c r="J90" s="35">
        <v>0</v>
      </c>
      <c r="K90" s="35">
        <v>698</v>
      </c>
      <c r="L90" s="35">
        <v>709</v>
      </c>
      <c r="M90" s="12">
        <f t="shared" si="10"/>
        <v>4845</v>
      </c>
    </row>
    <row r="91" spans="1:13" ht="12.75">
      <c r="A91" s="60" t="s">
        <v>77</v>
      </c>
      <c r="B91" s="60"/>
      <c r="C91" s="12">
        <v>5</v>
      </c>
      <c r="D91" s="12">
        <v>0</v>
      </c>
      <c r="E91" s="12">
        <v>5</v>
      </c>
      <c r="F91" s="12">
        <v>5</v>
      </c>
      <c r="G91" s="12">
        <v>5</v>
      </c>
      <c r="H91" s="12">
        <v>0</v>
      </c>
      <c r="I91" s="12">
        <v>5</v>
      </c>
      <c r="J91" s="12">
        <v>0</v>
      </c>
      <c r="K91" s="12">
        <v>5</v>
      </c>
      <c r="L91" s="12">
        <v>5</v>
      </c>
      <c r="M91" s="12">
        <f t="shared" si="10"/>
        <v>35</v>
      </c>
    </row>
    <row r="92" spans="1:13" ht="12.75">
      <c r="A92" s="59" t="s">
        <v>84</v>
      </c>
      <c r="B92" s="59"/>
      <c r="C92" s="13">
        <f aca="true" t="shared" si="23" ref="C92:M92">C61+C68+C80</f>
        <v>41954.729999999996</v>
      </c>
      <c r="D92" s="13">
        <f t="shared" si="23"/>
        <v>0</v>
      </c>
      <c r="E92" s="13">
        <f t="shared" si="23"/>
        <v>51466.18</v>
      </c>
      <c r="F92" s="13">
        <f t="shared" si="23"/>
        <v>36375.24</v>
      </c>
      <c r="G92" s="13">
        <f t="shared" si="23"/>
        <v>46908.8</v>
      </c>
      <c r="H92" s="13">
        <f t="shared" si="23"/>
        <v>20561.760000000002</v>
      </c>
      <c r="I92" s="13">
        <f t="shared" si="23"/>
        <v>71160.19</v>
      </c>
      <c r="J92" s="13">
        <f t="shared" si="23"/>
        <v>0</v>
      </c>
      <c r="K92" s="13">
        <f t="shared" si="23"/>
        <v>53695.44</v>
      </c>
      <c r="L92" s="13">
        <f t="shared" si="23"/>
        <v>53194.16</v>
      </c>
      <c r="M92" s="13">
        <f t="shared" si="23"/>
        <v>375316.5</v>
      </c>
    </row>
    <row r="93" spans="1:13" ht="12.75">
      <c r="A93" s="59" t="s">
        <v>66</v>
      </c>
      <c r="B93" s="59"/>
      <c r="C93" s="13">
        <f aca="true" t="shared" si="24" ref="C93:L93">C74+C86+C62</f>
        <v>682</v>
      </c>
      <c r="D93" s="13">
        <f t="shared" si="24"/>
        <v>0</v>
      </c>
      <c r="E93" s="13">
        <f t="shared" si="24"/>
        <v>-5232</v>
      </c>
      <c r="F93" s="13">
        <f t="shared" si="24"/>
        <v>560</v>
      </c>
      <c r="G93" s="13">
        <f t="shared" si="24"/>
        <v>766</v>
      </c>
      <c r="H93" s="13">
        <f t="shared" si="24"/>
        <v>338</v>
      </c>
      <c r="I93" s="13">
        <f t="shared" si="24"/>
        <v>1160</v>
      </c>
      <c r="J93" s="13">
        <f t="shared" si="24"/>
        <v>0</v>
      </c>
      <c r="K93" s="13">
        <f t="shared" si="24"/>
        <v>858</v>
      </c>
      <c r="L93" s="13">
        <f t="shared" si="24"/>
        <v>868</v>
      </c>
      <c r="M93" s="13">
        <f>SUM(C93:L93)</f>
        <v>0</v>
      </c>
    </row>
    <row r="94" spans="1:13" ht="12.75">
      <c r="A94" s="59" t="s">
        <v>100</v>
      </c>
      <c r="B94" s="59"/>
      <c r="C94" s="13">
        <f>C92+C93</f>
        <v>42636.729999999996</v>
      </c>
      <c r="D94" s="13">
        <f aca="true" t="shared" si="25" ref="D94:L94">D92+D93</f>
        <v>0</v>
      </c>
      <c r="E94" s="13">
        <f t="shared" si="25"/>
        <v>46234.18</v>
      </c>
      <c r="F94" s="13">
        <f t="shared" si="25"/>
        <v>36935.24</v>
      </c>
      <c r="G94" s="13">
        <f t="shared" si="25"/>
        <v>47674.8</v>
      </c>
      <c r="H94" s="13">
        <f t="shared" si="25"/>
        <v>20899.760000000002</v>
      </c>
      <c r="I94" s="13">
        <f t="shared" si="25"/>
        <v>72320.19</v>
      </c>
      <c r="J94" s="13">
        <f t="shared" si="25"/>
        <v>0</v>
      </c>
      <c r="K94" s="13">
        <f t="shared" si="25"/>
        <v>54553.44</v>
      </c>
      <c r="L94" s="13">
        <f t="shared" si="25"/>
        <v>54062.16</v>
      </c>
      <c r="M94" s="13">
        <f>SUM(C94:L94)</f>
        <v>375316.5</v>
      </c>
    </row>
    <row r="95" spans="1:13" ht="12.75" customHeight="1">
      <c r="A95" s="59" t="s">
        <v>85</v>
      </c>
      <c r="B95" s="59"/>
      <c r="C95" s="13">
        <v>14652</v>
      </c>
      <c r="D95" s="13">
        <v>0</v>
      </c>
      <c r="E95" s="13">
        <v>17976</v>
      </c>
      <c r="F95" s="13">
        <v>12058</v>
      </c>
      <c r="G95" s="13">
        <v>16386</v>
      </c>
      <c r="H95" s="13">
        <v>7198</v>
      </c>
      <c r="I95" s="13">
        <v>24794</v>
      </c>
      <c r="J95" s="13">
        <v>0</v>
      </c>
      <c r="K95" s="13">
        <v>18340</v>
      </c>
      <c r="L95" s="13">
        <v>18596</v>
      </c>
      <c r="M95" s="13">
        <f>SUM(C95:L95)</f>
        <v>130000</v>
      </c>
    </row>
    <row r="96" spans="1:13" ht="12.75" hidden="1">
      <c r="A96" s="55"/>
      <c r="B96" s="55"/>
      <c r="C96" s="13" t="e">
        <f>C95/#REF!</f>
        <v>#REF!</v>
      </c>
      <c r="D96" s="13" t="e">
        <f>D95/#REF!</f>
        <v>#REF!</v>
      </c>
      <c r="E96" s="13" t="e">
        <f>E95/#REF!</f>
        <v>#REF!</v>
      </c>
      <c r="F96" s="13" t="e">
        <f>F95/#REF!</f>
        <v>#REF!</v>
      </c>
      <c r="G96" s="13" t="e">
        <f>G95/#REF!</f>
        <v>#REF!</v>
      </c>
      <c r="H96" s="13" t="e">
        <f>H95/#REF!</f>
        <v>#REF!</v>
      </c>
      <c r="I96" s="13" t="e">
        <f>I95/#REF!</f>
        <v>#REF!</v>
      </c>
      <c r="J96" s="13" t="e">
        <f>J95/#REF!</f>
        <v>#REF!</v>
      </c>
      <c r="K96" s="13">
        <v>0</v>
      </c>
      <c r="L96" s="13" t="e">
        <f>L95/#REF!</f>
        <v>#REF!</v>
      </c>
      <c r="M96" s="13"/>
    </row>
    <row r="97" spans="1:13" ht="12.75" hidden="1">
      <c r="A97" s="55"/>
      <c r="B97" s="55"/>
      <c r="C97" s="13" t="e">
        <f>C96*#REF!</f>
        <v>#REF!</v>
      </c>
      <c r="D97" s="13" t="e">
        <f>D96*#REF!</f>
        <v>#REF!</v>
      </c>
      <c r="E97" s="13" t="e">
        <f>E96*#REF!</f>
        <v>#REF!</v>
      </c>
      <c r="F97" s="13" t="e">
        <f>F96*#REF!</f>
        <v>#REF!</v>
      </c>
      <c r="G97" s="13" t="e">
        <f>G96*#REF!</f>
        <v>#REF!</v>
      </c>
      <c r="H97" s="13" t="e">
        <f>H96*#REF!</f>
        <v>#REF!</v>
      </c>
      <c r="I97" s="13" t="e">
        <f>I96*#REF!</f>
        <v>#REF!</v>
      </c>
      <c r="J97" s="13" t="e">
        <f>J96*#REF!</f>
        <v>#REF!</v>
      </c>
      <c r="K97" s="13" t="e">
        <f>K96*#REF!</f>
        <v>#REF!</v>
      </c>
      <c r="L97" s="13" t="e">
        <f>L96*#REF!</f>
        <v>#REF!</v>
      </c>
      <c r="M97" s="13" t="e">
        <f>SUM(C97:L97)</f>
        <v>#REF!</v>
      </c>
    </row>
    <row r="98" spans="1:13" ht="12.75" hidden="1">
      <c r="A98" s="55"/>
      <c r="B98" s="55"/>
      <c r="C98" s="13" t="e">
        <f>C97/28</f>
        <v>#REF!</v>
      </c>
      <c r="D98" s="13" t="e">
        <f aca="true" t="shared" si="26" ref="D98:L98">D97/28</f>
        <v>#REF!</v>
      </c>
      <c r="E98" s="13" t="e">
        <f t="shared" si="26"/>
        <v>#REF!</v>
      </c>
      <c r="F98" s="13" t="e">
        <f t="shared" si="26"/>
        <v>#REF!</v>
      </c>
      <c r="G98" s="13" t="e">
        <f t="shared" si="26"/>
        <v>#REF!</v>
      </c>
      <c r="H98" s="13" t="e">
        <f t="shared" si="26"/>
        <v>#REF!</v>
      </c>
      <c r="I98" s="13" t="e">
        <f t="shared" si="26"/>
        <v>#REF!</v>
      </c>
      <c r="J98" s="13" t="e">
        <f t="shared" si="26"/>
        <v>#REF!</v>
      </c>
      <c r="K98" s="13" t="e">
        <f t="shared" si="26"/>
        <v>#REF!</v>
      </c>
      <c r="L98" s="13" t="e">
        <f t="shared" si="26"/>
        <v>#REF!</v>
      </c>
      <c r="M98" s="13"/>
    </row>
    <row r="99" spans="1:13" ht="12.75" hidden="1">
      <c r="A99" s="55"/>
      <c r="B99" s="55"/>
      <c r="C99" s="13">
        <v>6</v>
      </c>
      <c r="D99" s="13"/>
      <c r="E99" s="13">
        <v>7</v>
      </c>
      <c r="F99" s="13">
        <v>5</v>
      </c>
      <c r="G99" s="13">
        <v>6</v>
      </c>
      <c r="H99" s="13">
        <v>3</v>
      </c>
      <c r="I99" s="13">
        <v>9</v>
      </c>
      <c r="J99" s="13"/>
      <c r="K99" s="13">
        <v>-43</v>
      </c>
      <c r="L99" s="13">
        <v>7</v>
      </c>
      <c r="M99" s="13">
        <f aca="true" t="shared" si="27" ref="M99:M107">SUM(C99:L99)</f>
        <v>0</v>
      </c>
    </row>
    <row r="100" spans="1:13" ht="12.75" hidden="1">
      <c r="A100" s="55"/>
      <c r="B100" s="55"/>
      <c r="C100" s="13">
        <f>C99*28</f>
        <v>168</v>
      </c>
      <c r="D100" s="13">
        <f aca="true" t="shared" si="28" ref="D100:L100">D99*28</f>
        <v>0</v>
      </c>
      <c r="E100" s="13">
        <f t="shared" si="28"/>
        <v>196</v>
      </c>
      <c r="F100" s="13">
        <f t="shared" si="28"/>
        <v>140</v>
      </c>
      <c r="G100" s="13">
        <f t="shared" si="28"/>
        <v>168</v>
      </c>
      <c r="H100" s="13">
        <f t="shared" si="28"/>
        <v>84</v>
      </c>
      <c r="I100" s="13">
        <f t="shared" si="28"/>
        <v>252</v>
      </c>
      <c r="J100" s="13">
        <f t="shared" si="28"/>
        <v>0</v>
      </c>
      <c r="K100" s="13">
        <f t="shared" si="28"/>
        <v>-1204</v>
      </c>
      <c r="L100" s="13">
        <f t="shared" si="28"/>
        <v>196</v>
      </c>
      <c r="M100" s="13">
        <f t="shared" si="27"/>
        <v>0</v>
      </c>
    </row>
    <row r="101" spans="1:13" ht="12.75">
      <c r="A101" s="59" t="s">
        <v>66</v>
      </c>
      <c r="B101" s="59"/>
      <c r="C101" s="13">
        <v>342</v>
      </c>
      <c r="D101" s="13">
        <v>0</v>
      </c>
      <c r="E101" s="13">
        <v>-2620</v>
      </c>
      <c r="F101" s="13">
        <v>282</v>
      </c>
      <c r="G101" s="13">
        <v>384</v>
      </c>
      <c r="H101" s="13">
        <v>170</v>
      </c>
      <c r="I101" s="13">
        <v>580</v>
      </c>
      <c r="J101" s="13">
        <v>0</v>
      </c>
      <c r="K101" s="13">
        <v>428</v>
      </c>
      <c r="L101" s="13">
        <v>434</v>
      </c>
      <c r="M101" s="13">
        <f t="shared" si="27"/>
        <v>0</v>
      </c>
    </row>
    <row r="102" spans="1:13" ht="12.75">
      <c r="A102" s="59" t="s">
        <v>101</v>
      </c>
      <c r="B102" s="59"/>
      <c r="C102" s="13">
        <f>C95+C101</f>
        <v>14994</v>
      </c>
      <c r="D102" s="13">
        <f aca="true" t="shared" si="29" ref="D102:L102">D95+D101</f>
        <v>0</v>
      </c>
      <c r="E102" s="13">
        <f t="shared" si="29"/>
        <v>15356</v>
      </c>
      <c r="F102" s="13">
        <f t="shared" si="29"/>
        <v>12340</v>
      </c>
      <c r="G102" s="13">
        <f t="shared" si="29"/>
        <v>16770</v>
      </c>
      <c r="H102" s="13">
        <f t="shared" si="29"/>
        <v>7368</v>
      </c>
      <c r="I102" s="13">
        <f t="shared" si="29"/>
        <v>25374</v>
      </c>
      <c r="J102" s="13">
        <f t="shared" si="29"/>
        <v>0</v>
      </c>
      <c r="K102" s="13">
        <f t="shared" si="29"/>
        <v>18768</v>
      </c>
      <c r="L102" s="13">
        <f t="shared" si="29"/>
        <v>19030</v>
      </c>
      <c r="M102" s="13">
        <f t="shared" si="27"/>
        <v>130000</v>
      </c>
    </row>
    <row r="103" spans="1:13" ht="12.75">
      <c r="A103" s="60" t="s">
        <v>74</v>
      </c>
      <c r="B103" s="60"/>
      <c r="C103" s="35">
        <v>50</v>
      </c>
      <c r="D103" s="35">
        <v>0</v>
      </c>
      <c r="E103" s="35">
        <v>21</v>
      </c>
      <c r="F103" s="35">
        <v>39</v>
      </c>
      <c r="G103" s="35">
        <v>62</v>
      </c>
      <c r="H103" s="35">
        <v>24</v>
      </c>
      <c r="I103" s="35">
        <v>94</v>
      </c>
      <c r="J103" s="35">
        <v>0</v>
      </c>
      <c r="K103" s="35">
        <v>67</v>
      </c>
      <c r="L103" s="35">
        <v>66</v>
      </c>
      <c r="M103" s="12">
        <f t="shared" si="27"/>
        <v>423</v>
      </c>
    </row>
    <row r="104" spans="1:13" ht="12.75">
      <c r="A104" s="60" t="s">
        <v>75</v>
      </c>
      <c r="B104" s="60"/>
      <c r="C104" s="12">
        <v>1</v>
      </c>
      <c r="D104" s="12">
        <v>0</v>
      </c>
      <c r="E104" s="12">
        <v>1</v>
      </c>
      <c r="F104" s="12">
        <v>1</v>
      </c>
      <c r="G104" s="12">
        <v>0</v>
      </c>
      <c r="H104" s="12">
        <v>1</v>
      </c>
      <c r="I104" s="12">
        <v>0</v>
      </c>
      <c r="J104" s="12">
        <v>0</v>
      </c>
      <c r="K104" s="12">
        <v>0</v>
      </c>
      <c r="L104" s="12">
        <v>1</v>
      </c>
      <c r="M104" s="12">
        <f t="shared" si="27"/>
        <v>5</v>
      </c>
    </row>
    <row r="105" spans="1:13" ht="12.75">
      <c r="A105" s="60" t="s">
        <v>76</v>
      </c>
      <c r="B105" s="60"/>
      <c r="C105" s="35">
        <v>473</v>
      </c>
      <c r="D105" s="35">
        <v>0</v>
      </c>
      <c r="E105" s="35">
        <v>517</v>
      </c>
      <c r="F105" s="35">
        <v>390</v>
      </c>
      <c r="G105" s="35">
        <v>525</v>
      </c>
      <c r="H105" s="35">
        <v>236</v>
      </c>
      <c r="I105" s="35">
        <v>798</v>
      </c>
      <c r="J105" s="35">
        <v>0</v>
      </c>
      <c r="K105" s="35">
        <v>591</v>
      </c>
      <c r="L105" s="35">
        <v>600</v>
      </c>
      <c r="M105" s="12">
        <f t="shared" si="27"/>
        <v>4130</v>
      </c>
    </row>
    <row r="106" spans="1:13" ht="12.75">
      <c r="A106" s="60" t="s">
        <v>77</v>
      </c>
      <c r="B106" s="60"/>
      <c r="C106" s="12">
        <v>5</v>
      </c>
      <c r="D106" s="12">
        <v>0</v>
      </c>
      <c r="E106" s="12">
        <v>5</v>
      </c>
      <c r="F106" s="12">
        <v>5</v>
      </c>
      <c r="G106" s="12">
        <v>5</v>
      </c>
      <c r="H106" s="12">
        <v>0</v>
      </c>
      <c r="I106" s="12">
        <v>5</v>
      </c>
      <c r="J106" s="12">
        <v>0</v>
      </c>
      <c r="K106" s="12">
        <v>5</v>
      </c>
      <c r="L106" s="12">
        <v>5</v>
      </c>
      <c r="M106" s="12">
        <f t="shared" si="27"/>
        <v>35</v>
      </c>
    </row>
    <row r="107" spans="1:13" ht="12.75">
      <c r="A107" s="59" t="s">
        <v>86</v>
      </c>
      <c r="B107" s="59"/>
      <c r="C107" s="13">
        <v>14652</v>
      </c>
      <c r="D107" s="13">
        <v>0</v>
      </c>
      <c r="E107" s="13">
        <v>17976</v>
      </c>
      <c r="F107" s="13">
        <v>12058</v>
      </c>
      <c r="G107" s="13">
        <v>16386</v>
      </c>
      <c r="H107" s="13">
        <v>7198</v>
      </c>
      <c r="I107" s="13">
        <v>24794</v>
      </c>
      <c r="J107" s="13">
        <v>0</v>
      </c>
      <c r="K107" s="13">
        <v>18340</v>
      </c>
      <c r="L107" s="13">
        <v>18596</v>
      </c>
      <c r="M107" s="13">
        <f t="shared" si="27"/>
        <v>130000</v>
      </c>
    </row>
    <row r="108" spans="1:13" ht="12.75" hidden="1">
      <c r="A108" s="55"/>
      <c r="B108" s="55"/>
      <c r="C108" s="13" t="e">
        <f>C107/#REF!</f>
        <v>#REF!</v>
      </c>
      <c r="D108" s="13" t="e">
        <f>D107/#REF!</f>
        <v>#REF!</v>
      </c>
      <c r="E108" s="13" t="e">
        <f>E107/#REF!</f>
        <v>#REF!</v>
      </c>
      <c r="F108" s="13" t="e">
        <f>F107/#REF!</f>
        <v>#REF!</v>
      </c>
      <c r="G108" s="13" t="e">
        <f>G107/#REF!</f>
        <v>#REF!</v>
      </c>
      <c r="H108" s="13" t="e">
        <f>H107/#REF!</f>
        <v>#REF!</v>
      </c>
      <c r="I108" s="13" t="e">
        <f>I107/#REF!</f>
        <v>#REF!</v>
      </c>
      <c r="J108" s="13" t="e">
        <f>J107/#REF!</f>
        <v>#REF!</v>
      </c>
      <c r="K108" s="13">
        <v>0</v>
      </c>
      <c r="L108" s="13" t="e">
        <f>L107/#REF!</f>
        <v>#REF!</v>
      </c>
      <c r="M108" s="13"/>
    </row>
    <row r="109" spans="1:13" ht="12.75" hidden="1">
      <c r="A109" s="55"/>
      <c r="B109" s="55"/>
      <c r="C109" s="13" t="e">
        <f>C108*#REF!</f>
        <v>#REF!</v>
      </c>
      <c r="D109" s="13" t="e">
        <f>D108*#REF!</f>
        <v>#REF!</v>
      </c>
      <c r="E109" s="13" t="e">
        <f>E108*#REF!</f>
        <v>#REF!</v>
      </c>
      <c r="F109" s="13" t="e">
        <f>F108*#REF!</f>
        <v>#REF!</v>
      </c>
      <c r="G109" s="13" t="e">
        <f>G108*#REF!</f>
        <v>#REF!</v>
      </c>
      <c r="H109" s="13" t="e">
        <f>H108*#REF!</f>
        <v>#REF!</v>
      </c>
      <c r="I109" s="13" t="e">
        <f>I108*#REF!</f>
        <v>#REF!</v>
      </c>
      <c r="J109" s="13" t="e">
        <f>J108*#REF!</f>
        <v>#REF!</v>
      </c>
      <c r="K109" s="13" t="e">
        <f>K108*#REF!</f>
        <v>#REF!</v>
      </c>
      <c r="L109" s="13" t="e">
        <f>L108*#REF!</f>
        <v>#REF!</v>
      </c>
      <c r="M109" s="13" t="e">
        <f>SUM(C109:L109)</f>
        <v>#REF!</v>
      </c>
    </row>
    <row r="110" spans="1:13" ht="12.75" hidden="1">
      <c r="A110" s="55"/>
      <c r="B110" s="55"/>
      <c r="C110" s="13" t="e">
        <f>C109/28</f>
        <v>#REF!</v>
      </c>
      <c r="D110" s="13" t="e">
        <f aca="true" t="shared" si="30" ref="D110:L110">D109/28</f>
        <v>#REF!</v>
      </c>
      <c r="E110" s="13" t="e">
        <f t="shared" si="30"/>
        <v>#REF!</v>
      </c>
      <c r="F110" s="13" t="e">
        <f t="shared" si="30"/>
        <v>#REF!</v>
      </c>
      <c r="G110" s="13" t="e">
        <f t="shared" si="30"/>
        <v>#REF!</v>
      </c>
      <c r="H110" s="13" t="e">
        <f t="shared" si="30"/>
        <v>#REF!</v>
      </c>
      <c r="I110" s="13" t="e">
        <f t="shared" si="30"/>
        <v>#REF!</v>
      </c>
      <c r="J110" s="13" t="e">
        <f t="shared" si="30"/>
        <v>#REF!</v>
      </c>
      <c r="K110" s="13" t="e">
        <f t="shared" si="30"/>
        <v>#REF!</v>
      </c>
      <c r="L110" s="13" t="e">
        <f t="shared" si="30"/>
        <v>#REF!</v>
      </c>
      <c r="M110" s="13"/>
    </row>
    <row r="111" spans="1:13" ht="12.75" hidden="1">
      <c r="A111" s="55"/>
      <c r="B111" s="55"/>
      <c r="C111" s="13">
        <v>6</v>
      </c>
      <c r="D111" s="13"/>
      <c r="E111" s="13">
        <v>7</v>
      </c>
      <c r="F111" s="13">
        <v>5</v>
      </c>
      <c r="G111" s="13">
        <v>6</v>
      </c>
      <c r="H111" s="13">
        <v>3</v>
      </c>
      <c r="I111" s="13">
        <v>9</v>
      </c>
      <c r="J111" s="13"/>
      <c r="K111" s="13">
        <v>-43</v>
      </c>
      <c r="L111" s="13">
        <v>7</v>
      </c>
      <c r="M111" s="13">
        <f aca="true" t="shared" si="31" ref="M111:M119">SUM(C111:L111)</f>
        <v>0</v>
      </c>
    </row>
    <row r="112" spans="1:13" ht="12.75" hidden="1">
      <c r="A112" s="55"/>
      <c r="B112" s="55"/>
      <c r="C112" s="13">
        <f>C111*28</f>
        <v>168</v>
      </c>
      <c r="D112" s="13">
        <f aca="true" t="shared" si="32" ref="D112:L112">D111*28</f>
        <v>0</v>
      </c>
      <c r="E112" s="13">
        <f t="shared" si="32"/>
        <v>196</v>
      </c>
      <c r="F112" s="13">
        <f t="shared" si="32"/>
        <v>140</v>
      </c>
      <c r="G112" s="13">
        <f t="shared" si="32"/>
        <v>168</v>
      </c>
      <c r="H112" s="13">
        <f t="shared" si="32"/>
        <v>84</v>
      </c>
      <c r="I112" s="13">
        <f t="shared" si="32"/>
        <v>252</v>
      </c>
      <c r="J112" s="13">
        <f t="shared" si="32"/>
        <v>0</v>
      </c>
      <c r="K112" s="13">
        <f t="shared" si="32"/>
        <v>-1204</v>
      </c>
      <c r="L112" s="13">
        <f t="shared" si="32"/>
        <v>196</v>
      </c>
      <c r="M112" s="13">
        <f t="shared" si="31"/>
        <v>0</v>
      </c>
    </row>
    <row r="113" spans="1:13" ht="12.75">
      <c r="A113" s="59" t="s">
        <v>66</v>
      </c>
      <c r="B113" s="59"/>
      <c r="C113" s="13">
        <v>342</v>
      </c>
      <c r="D113" s="13">
        <v>0</v>
      </c>
      <c r="E113" s="13">
        <v>-2620</v>
      </c>
      <c r="F113" s="13">
        <v>282</v>
      </c>
      <c r="G113" s="13">
        <v>384</v>
      </c>
      <c r="H113" s="13">
        <v>170</v>
      </c>
      <c r="I113" s="13">
        <v>580</v>
      </c>
      <c r="J113" s="13">
        <v>0</v>
      </c>
      <c r="K113" s="13">
        <v>428</v>
      </c>
      <c r="L113" s="13">
        <v>434</v>
      </c>
      <c r="M113" s="13">
        <f t="shared" si="31"/>
        <v>0</v>
      </c>
    </row>
    <row r="114" spans="1:13" ht="12.75">
      <c r="A114" s="59" t="s">
        <v>102</v>
      </c>
      <c r="B114" s="59"/>
      <c r="C114" s="13">
        <f>C107+C113</f>
        <v>14994</v>
      </c>
      <c r="D114" s="13">
        <f aca="true" t="shared" si="33" ref="D114:L114">D107+D113</f>
        <v>0</v>
      </c>
      <c r="E114" s="13">
        <f t="shared" si="33"/>
        <v>15356</v>
      </c>
      <c r="F114" s="13">
        <f t="shared" si="33"/>
        <v>12340</v>
      </c>
      <c r="G114" s="13">
        <f t="shared" si="33"/>
        <v>16770</v>
      </c>
      <c r="H114" s="13">
        <f t="shared" si="33"/>
        <v>7368</v>
      </c>
      <c r="I114" s="13">
        <f t="shared" si="33"/>
        <v>25374</v>
      </c>
      <c r="J114" s="13">
        <f t="shared" si="33"/>
        <v>0</v>
      </c>
      <c r="K114" s="13">
        <f t="shared" si="33"/>
        <v>18768</v>
      </c>
      <c r="L114" s="13">
        <f t="shared" si="33"/>
        <v>19030</v>
      </c>
      <c r="M114" s="13">
        <f t="shared" si="31"/>
        <v>130000</v>
      </c>
    </row>
    <row r="115" spans="1:13" ht="12.75">
      <c r="A115" s="60" t="s">
        <v>74</v>
      </c>
      <c r="B115" s="60"/>
      <c r="C115" s="35">
        <v>50</v>
      </c>
      <c r="D115" s="35">
        <v>0</v>
      </c>
      <c r="E115" s="35">
        <v>21</v>
      </c>
      <c r="F115" s="35">
        <v>39</v>
      </c>
      <c r="G115" s="35">
        <v>62</v>
      </c>
      <c r="H115" s="35">
        <v>24</v>
      </c>
      <c r="I115" s="35">
        <v>94</v>
      </c>
      <c r="J115" s="35">
        <v>0</v>
      </c>
      <c r="K115" s="35">
        <v>67</v>
      </c>
      <c r="L115" s="35">
        <v>66</v>
      </c>
      <c r="M115" s="12">
        <f t="shared" si="31"/>
        <v>423</v>
      </c>
    </row>
    <row r="116" spans="1:13" ht="12.75">
      <c r="A116" s="60" t="s">
        <v>75</v>
      </c>
      <c r="B116" s="60"/>
      <c r="C116" s="12">
        <v>1</v>
      </c>
      <c r="D116" s="12">
        <v>0</v>
      </c>
      <c r="E116" s="12">
        <v>1</v>
      </c>
      <c r="F116" s="12">
        <v>1</v>
      </c>
      <c r="G116" s="12">
        <v>0</v>
      </c>
      <c r="H116" s="12">
        <v>1</v>
      </c>
      <c r="I116" s="12">
        <v>0</v>
      </c>
      <c r="J116" s="12">
        <v>0</v>
      </c>
      <c r="K116" s="12">
        <v>0</v>
      </c>
      <c r="L116" s="12">
        <v>1</v>
      </c>
      <c r="M116" s="12">
        <f t="shared" si="31"/>
        <v>5</v>
      </c>
    </row>
    <row r="117" spans="1:13" ht="12.75">
      <c r="A117" s="60" t="s">
        <v>76</v>
      </c>
      <c r="B117" s="60"/>
      <c r="C117" s="35">
        <v>473</v>
      </c>
      <c r="D117" s="35">
        <v>0</v>
      </c>
      <c r="E117" s="35">
        <v>517</v>
      </c>
      <c r="F117" s="35">
        <v>390</v>
      </c>
      <c r="G117" s="35">
        <v>525</v>
      </c>
      <c r="H117" s="35">
        <v>236</v>
      </c>
      <c r="I117" s="35">
        <v>798</v>
      </c>
      <c r="J117" s="35">
        <v>0</v>
      </c>
      <c r="K117" s="35">
        <v>591</v>
      </c>
      <c r="L117" s="35">
        <v>600</v>
      </c>
      <c r="M117" s="12">
        <f t="shared" si="31"/>
        <v>4130</v>
      </c>
    </row>
    <row r="118" spans="1:13" ht="12.75">
      <c r="A118" s="60" t="s">
        <v>77</v>
      </c>
      <c r="B118" s="60"/>
      <c r="C118" s="12">
        <v>5</v>
      </c>
      <c r="D118" s="12">
        <v>0</v>
      </c>
      <c r="E118" s="12">
        <v>5</v>
      </c>
      <c r="F118" s="12">
        <v>5</v>
      </c>
      <c r="G118" s="12">
        <v>5</v>
      </c>
      <c r="H118" s="12">
        <v>0</v>
      </c>
      <c r="I118" s="12">
        <v>5</v>
      </c>
      <c r="J118" s="12">
        <v>0</v>
      </c>
      <c r="K118" s="12">
        <v>5</v>
      </c>
      <c r="L118" s="12">
        <v>5</v>
      </c>
      <c r="M118" s="12">
        <f t="shared" si="31"/>
        <v>35</v>
      </c>
    </row>
    <row r="119" spans="1:13" ht="12.75">
      <c r="A119" s="59" t="s">
        <v>87</v>
      </c>
      <c r="B119" s="59"/>
      <c r="C119" s="13">
        <v>2809.450000000005</v>
      </c>
      <c r="D119" s="13">
        <v>0</v>
      </c>
      <c r="E119" s="13">
        <v>3034.020000000014</v>
      </c>
      <c r="F119" s="13">
        <v>1902.140000000008</v>
      </c>
      <c r="G119" s="13">
        <v>2800.679999999999</v>
      </c>
      <c r="H119" s="13">
        <v>1276.8300000000022</v>
      </c>
      <c r="I119" s="13">
        <v>5145.229999999998</v>
      </c>
      <c r="J119" s="13">
        <v>0</v>
      </c>
      <c r="K119" s="13">
        <v>3212.549999999993</v>
      </c>
      <c r="L119" s="13">
        <v>3159.1000000000104</v>
      </c>
      <c r="M119" s="13">
        <f t="shared" si="31"/>
        <v>23340.00000000003</v>
      </c>
    </row>
    <row r="120" spans="1:13" ht="12.75" hidden="1">
      <c r="A120" s="55"/>
      <c r="B120" s="55"/>
      <c r="C120" s="13" t="e">
        <f>C119/#REF!</f>
        <v>#REF!</v>
      </c>
      <c r="D120" s="13" t="e">
        <f>D119/#REF!</f>
        <v>#REF!</v>
      </c>
      <c r="E120" s="13" t="e">
        <f>E119/#REF!</f>
        <v>#REF!</v>
      </c>
      <c r="F120" s="13" t="e">
        <f>F119/#REF!</f>
        <v>#REF!</v>
      </c>
      <c r="G120" s="13" t="e">
        <f>G119/#REF!</f>
        <v>#REF!</v>
      </c>
      <c r="H120" s="13" t="e">
        <f>H119/#REF!</f>
        <v>#REF!</v>
      </c>
      <c r="I120" s="13" t="e">
        <f>I119/#REF!</f>
        <v>#REF!</v>
      </c>
      <c r="J120" s="13" t="e">
        <f>J119/#REF!</f>
        <v>#REF!</v>
      </c>
      <c r="K120" s="13">
        <v>0</v>
      </c>
      <c r="L120" s="13" t="e">
        <f>L119/#REF!</f>
        <v>#REF!</v>
      </c>
      <c r="M120" s="13"/>
    </row>
    <row r="121" spans="1:13" ht="12.75" hidden="1">
      <c r="A121" s="55"/>
      <c r="B121" s="55"/>
      <c r="C121" s="13" t="e">
        <f>C120*#REF!</f>
        <v>#REF!</v>
      </c>
      <c r="D121" s="13" t="e">
        <f>D120*#REF!</f>
        <v>#REF!</v>
      </c>
      <c r="E121" s="13" t="e">
        <f>E120*#REF!</f>
        <v>#REF!</v>
      </c>
      <c r="F121" s="13" t="e">
        <f>F120*#REF!</f>
        <v>#REF!</v>
      </c>
      <c r="G121" s="13" t="e">
        <f>G120*#REF!</f>
        <v>#REF!</v>
      </c>
      <c r="H121" s="13" t="e">
        <f>H120*#REF!</f>
        <v>#REF!</v>
      </c>
      <c r="I121" s="13" t="e">
        <f>I120*#REF!</f>
        <v>#REF!</v>
      </c>
      <c r="J121" s="13" t="e">
        <f>J120*#REF!</f>
        <v>#REF!</v>
      </c>
      <c r="K121" s="13" t="e">
        <f>K120*#REF!</f>
        <v>#REF!</v>
      </c>
      <c r="L121" s="13" t="e">
        <f>L120*#REF!</f>
        <v>#REF!</v>
      </c>
      <c r="M121" s="13" t="e">
        <f>SUM(C121:L121)</f>
        <v>#REF!</v>
      </c>
    </row>
    <row r="122" spans="1:13" ht="12.75" hidden="1">
      <c r="A122" s="55"/>
      <c r="B122" s="55"/>
      <c r="C122" s="13" t="e">
        <f>C121/28</f>
        <v>#REF!</v>
      </c>
      <c r="D122" s="13" t="e">
        <f aca="true" t="shared" si="34" ref="D122:L122">D121/28</f>
        <v>#REF!</v>
      </c>
      <c r="E122" s="13" t="e">
        <f t="shared" si="34"/>
        <v>#REF!</v>
      </c>
      <c r="F122" s="13" t="e">
        <f t="shared" si="34"/>
        <v>#REF!</v>
      </c>
      <c r="G122" s="13" t="e">
        <f t="shared" si="34"/>
        <v>#REF!</v>
      </c>
      <c r="H122" s="13" t="e">
        <f t="shared" si="34"/>
        <v>#REF!</v>
      </c>
      <c r="I122" s="13" t="e">
        <f t="shared" si="34"/>
        <v>#REF!</v>
      </c>
      <c r="J122" s="13" t="e">
        <f t="shared" si="34"/>
        <v>#REF!</v>
      </c>
      <c r="K122" s="13">
        <v>-5.24</v>
      </c>
      <c r="L122" s="13" t="e">
        <f t="shared" si="34"/>
        <v>#REF!</v>
      </c>
      <c r="M122" s="13" t="e">
        <f>SUM(C122:L122)</f>
        <v>#REF!</v>
      </c>
    </row>
    <row r="123" spans="1:13" ht="12.75" hidden="1">
      <c r="A123" s="55"/>
      <c r="B123" s="55"/>
      <c r="C123" s="13" t="e">
        <f>C122*28</f>
        <v>#REF!</v>
      </c>
      <c r="D123" s="13" t="e">
        <f aca="true" t="shared" si="35" ref="D123:L123">D122*28</f>
        <v>#REF!</v>
      </c>
      <c r="E123" s="13" t="e">
        <f t="shared" si="35"/>
        <v>#REF!</v>
      </c>
      <c r="F123" s="13" t="e">
        <f t="shared" si="35"/>
        <v>#REF!</v>
      </c>
      <c r="G123" s="13" t="e">
        <f t="shared" si="35"/>
        <v>#REF!</v>
      </c>
      <c r="H123" s="13" t="e">
        <f t="shared" si="35"/>
        <v>#REF!</v>
      </c>
      <c r="I123" s="13" t="e">
        <f t="shared" si="35"/>
        <v>#REF!</v>
      </c>
      <c r="J123" s="13" t="e">
        <f t="shared" si="35"/>
        <v>#REF!</v>
      </c>
      <c r="K123" s="13">
        <f t="shared" si="35"/>
        <v>-146.72</v>
      </c>
      <c r="L123" s="13" t="e">
        <f t="shared" si="35"/>
        <v>#REF!</v>
      </c>
      <c r="M123" s="13"/>
    </row>
    <row r="124" spans="1:13" ht="12.75" hidden="1">
      <c r="A124" s="55"/>
      <c r="B124" s="55"/>
      <c r="C124" s="13">
        <v>189.30999999999995</v>
      </c>
      <c r="D124" s="13">
        <v>0</v>
      </c>
      <c r="E124" s="13">
        <v>-47.65999999999997</v>
      </c>
      <c r="F124" s="13">
        <v>-42.339999999999975</v>
      </c>
      <c r="G124" s="13">
        <v>-26.139999999999986</v>
      </c>
      <c r="H124" s="13">
        <v>25.930000000000007</v>
      </c>
      <c r="I124" s="13">
        <v>105.11000000000001</v>
      </c>
      <c r="J124" s="13">
        <v>0</v>
      </c>
      <c r="K124" s="13">
        <v>-156.55000000000018</v>
      </c>
      <c r="L124" s="13">
        <v>-47.65999999999997</v>
      </c>
      <c r="M124" s="13"/>
    </row>
    <row r="125" spans="1:13" ht="12.75">
      <c r="A125" s="59" t="s">
        <v>66</v>
      </c>
      <c r="B125" s="59"/>
      <c r="C125" s="13">
        <v>605.19</v>
      </c>
      <c r="D125" s="13">
        <v>0</v>
      </c>
      <c r="E125" s="13">
        <v>-211.45</v>
      </c>
      <c r="F125" s="13">
        <v>-215.71</v>
      </c>
      <c r="G125" s="13">
        <v>-142.57</v>
      </c>
      <c r="H125" s="13">
        <v>95.01</v>
      </c>
      <c r="I125" s="13">
        <v>343.42</v>
      </c>
      <c r="J125" s="13">
        <v>0</v>
      </c>
      <c r="K125" s="13">
        <v>-322.57</v>
      </c>
      <c r="L125" s="13">
        <v>-151.32</v>
      </c>
      <c r="M125" s="13">
        <f aca="true" t="shared" si="36" ref="M125:M130">SUM(C125:L125)</f>
        <v>0</v>
      </c>
    </row>
    <row r="126" spans="1:13" ht="12.75">
      <c r="A126" s="59" t="s">
        <v>103</v>
      </c>
      <c r="B126" s="59"/>
      <c r="C126" s="13">
        <f>C119+C125</f>
        <v>3414.640000000005</v>
      </c>
      <c r="D126" s="13">
        <f aca="true" t="shared" si="37" ref="D126:L126">D119+D125</f>
        <v>0</v>
      </c>
      <c r="E126" s="13">
        <f t="shared" si="37"/>
        <v>2822.5700000000143</v>
      </c>
      <c r="F126" s="13">
        <f t="shared" si="37"/>
        <v>1686.430000000008</v>
      </c>
      <c r="G126" s="13">
        <f t="shared" si="37"/>
        <v>2658.1099999999988</v>
      </c>
      <c r="H126" s="13">
        <f t="shared" si="37"/>
        <v>1371.8400000000022</v>
      </c>
      <c r="I126" s="13">
        <f t="shared" si="37"/>
        <v>5488.649999999998</v>
      </c>
      <c r="J126" s="13">
        <f t="shared" si="37"/>
        <v>0</v>
      </c>
      <c r="K126" s="13">
        <f t="shared" si="37"/>
        <v>2889.9799999999927</v>
      </c>
      <c r="L126" s="13">
        <f t="shared" si="37"/>
        <v>3007.78000000001</v>
      </c>
      <c r="M126" s="13">
        <f t="shared" si="36"/>
        <v>23340.00000000003</v>
      </c>
    </row>
    <row r="127" spans="1:13" ht="12.75">
      <c r="A127" s="60" t="s">
        <v>74</v>
      </c>
      <c r="B127" s="60"/>
      <c r="C127" s="35">
        <v>29</v>
      </c>
      <c r="D127" s="35">
        <v>0</v>
      </c>
      <c r="E127" s="35">
        <v>13</v>
      </c>
      <c r="F127" s="35">
        <v>12</v>
      </c>
      <c r="G127" s="35">
        <v>7</v>
      </c>
      <c r="H127" s="35">
        <v>8</v>
      </c>
      <c r="I127" s="35">
        <v>22</v>
      </c>
      <c r="J127" s="35">
        <v>0</v>
      </c>
      <c r="K127" s="35">
        <v>10</v>
      </c>
      <c r="L127" s="35">
        <v>7</v>
      </c>
      <c r="M127" s="12">
        <f t="shared" si="36"/>
        <v>108</v>
      </c>
    </row>
    <row r="128" spans="1:13" ht="12.75">
      <c r="A128" s="60" t="s">
        <v>75</v>
      </c>
      <c r="B128" s="60"/>
      <c r="C128" s="12">
        <v>1</v>
      </c>
      <c r="D128" s="12">
        <v>0</v>
      </c>
      <c r="E128" s="12">
        <v>1</v>
      </c>
      <c r="F128" s="12">
        <v>1</v>
      </c>
      <c r="G128" s="12">
        <v>0</v>
      </c>
      <c r="H128" s="12">
        <v>1</v>
      </c>
      <c r="I128" s="12">
        <v>0</v>
      </c>
      <c r="J128" s="12">
        <v>0</v>
      </c>
      <c r="K128" s="12">
        <v>0</v>
      </c>
      <c r="L128" s="12">
        <v>1</v>
      </c>
      <c r="M128" s="12">
        <f t="shared" si="36"/>
        <v>5</v>
      </c>
    </row>
    <row r="129" spans="1:13" ht="12.75">
      <c r="A129" s="60" t="s">
        <v>76</v>
      </c>
      <c r="B129" s="60"/>
      <c r="C129" s="35">
        <v>82</v>
      </c>
      <c r="D129" s="35">
        <v>0</v>
      </c>
      <c r="E129" s="35">
        <v>78</v>
      </c>
      <c r="F129" s="35">
        <v>40</v>
      </c>
      <c r="G129" s="35">
        <v>80</v>
      </c>
      <c r="H129" s="35">
        <v>39</v>
      </c>
      <c r="I129" s="35">
        <v>165</v>
      </c>
      <c r="J129" s="35">
        <v>0</v>
      </c>
      <c r="K129" s="35">
        <v>85</v>
      </c>
      <c r="L129" s="35">
        <v>91</v>
      </c>
      <c r="M129" s="12">
        <f t="shared" si="36"/>
        <v>660</v>
      </c>
    </row>
    <row r="130" spans="1:13" ht="12.75">
      <c r="A130" s="60" t="s">
        <v>77</v>
      </c>
      <c r="B130" s="60"/>
      <c r="C130" s="12">
        <v>5</v>
      </c>
      <c r="D130" s="12">
        <v>0</v>
      </c>
      <c r="E130" s="12">
        <v>5</v>
      </c>
      <c r="F130" s="12">
        <v>4</v>
      </c>
      <c r="G130" s="12">
        <v>5</v>
      </c>
      <c r="H130" s="12">
        <v>0</v>
      </c>
      <c r="I130" s="12">
        <v>5</v>
      </c>
      <c r="J130" s="12">
        <v>0</v>
      </c>
      <c r="K130" s="12">
        <v>5</v>
      </c>
      <c r="L130" s="12">
        <v>5</v>
      </c>
      <c r="M130" s="12">
        <f t="shared" si="36"/>
        <v>34</v>
      </c>
    </row>
    <row r="131" spans="1:13" ht="12.75">
      <c r="A131" s="59" t="s">
        <v>88</v>
      </c>
      <c r="B131" s="59"/>
      <c r="C131" s="13">
        <f aca="true" t="shared" si="38" ref="C131:M131">C95+C107+C119</f>
        <v>32113.450000000004</v>
      </c>
      <c r="D131" s="13">
        <f t="shared" si="38"/>
        <v>0</v>
      </c>
      <c r="E131" s="13">
        <f t="shared" si="38"/>
        <v>38986.02000000001</v>
      </c>
      <c r="F131" s="13">
        <f t="shared" si="38"/>
        <v>26018.140000000007</v>
      </c>
      <c r="G131" s="13">
        <f t="shared" si="38"/>
        <v>35572.68</v>
      </c>
      <c r="H131" s="13">
        <f t="shared" si="38"/>
        <v>15672.830000000002</v>
      </c>
      <c r="I131" s="13">
        <f t="shared" si="38"/>
        <v>54733.229999999996</v>
      </c>
      <c r="J131" s="13">
        <f t="shared" si="38"/>
        <v>0</v>
      </c>
      <c r="K131" s="13">
        <f t="shared" si="38"/>
        <v>39892.549999999996</v>
      </c>
      <c r="L131" s="13">
        <f t="shared" si="38"/>
        <v>40351.10000000001</v>
      </c>
      <c r="M131" s="13">
        <f t="shared" si="38"/>
        <v>283340</v>
      </c>
    </row>
    <row r="132" spans="1:13" ht="12.75">
      <c r="A132" s="59" t="s">
        <v>66</v>
      </c>
      <c r="B132" s="59"/>
      <c r="C132" s="13">
        <f aca="true" t="shared" si="39" ref="C132:L132">C101+C113+C125</f>
        <v>1289.19</v>
      </c>
      <c r="D132" s="13">
        <f t="shared" si="39"/>
        <v>0</v>
      </c>
      <c r="E132" s="13">
        <f t="shared" si="39"/>
        <v>-5451.45</v>
      </c>
      <c r="F132" s="13">
        <f t="shared" si="39"/>
        <v>348.28999999999996</v>
      </c>
      <c r="G132" s="13">
        <f t="shared" si="39"/>
        <v>625.4300000000001</v>
      </c>
      <c r="H132" s="13">
        <f t="shared" si="39"/>
        <v>435.01</v>
      </c>
      <c r="I132" s="13">
        <f t="shared" si="39"/>
        <v>1503.42</v>
      </c>
      <c r="J132" s="13">
        <f t="shared" si="39"/>
        <v>0</v>
      </c>
      <c r="K132" s="13">
        <f t="shared" si="39"/>
        <v>533.4300000000001</v>
      </c>
      <c r="L132" s="13">
        <f t="shared" si="39"/>
        <v>716.6800000000001</v>
      </c>
      <c r="M132" s="13">
        <f>SUM(C132:L132)</f>
        <v>0</v>
      </c>
    </row>
    <row r="133" spans="1:13" ht="12.75">
      <c r="A133" s="59" t="s">
        <v>104</v>
      </c>
      <c r="B133" s="59"/>
      <c r="C133" s="13">
        <f aca="true" t="shared" si="40" ref="C133:L133">C102+C114+C126</f>
        <v>33402.64000000001</v>
      </c>
      <c r="D133" s="13">
        <f t="shared" si="40"/>
        <v>0</v>
      </c>
      <c r="E133" s="13">
        <f t="shared" si="40"/>
        <v>33534.570000000014</v>
      </c>
      <c r="F133" s="13">
        <f t="shared" si="40"/>
        <v>26366.430000000008</v>
      </c>
      <c r="G133" s="13">
        <f t="shared" si="40"/>
        <v>36198.11</v>
      </c>
      <c r="H133" s="13">
        <f t="shared" si="40"/>
        <v>16107.840000000002</v>
      </c>
      <c r="I133" s="13">
        <f t="shared" si="40"/>
        <v>56236.649999999994</v>
      </c>
      <c r="J133" s="13">
        <f t="shared" si="40"/>
        <v>0</v>
      </c>
      <c r="K133" s="13">
        <f t="shared" si="40"/>
        <v>40425.979999999996</v>
      </c>
      <c r="L133" s="13">
        <f t="shared" si="40"/>
        <v>41067.78000000001</v>
      </c>
      <c r="M133" s="13">
        <f>SUM(C133:L133)</f>
        <v>283340.00000000006</v>
      </c>
    </row>
    <row r="134" spans="1:13" ht="12.75">
      <c r="A134" s="59" t="s">
        <v>97</v>
      </c>
      <c r="B134" s="59"/>
      <c r="C134" s="13">
        <f aca="true" t="shared" si="41" ref="C134:L134">C12+C19+C26+C36+C44+C51+C61+C68+C80+C95+C107+C119</f>
        <v>162118.08000000002</v>
      </c>
      <c r="D134" s="13">
        <f t="shared" si="41"/>
        <v>43930.2</v>
      </c>
      <c r="E134" s="13">
        <f t="shared" si="41"/>
        <v>175663.10000000003</v>
      </c>
      <c r="F134" s="13">
        <f t="shared" si="41"/>
        <v>121278.78000000001</v>
      </c>
      <c r="G134" s="13">
        <f t="shared" si="41"/>
        <v>167306.68</v>
      </c>
      <c r="H134" s="13">
        <f t="shared" si="41"/>
        <v>72219.69</v>
      </c>
      <c r="I134" s="13">
        <f t="shared" si="41"/>
        <v>245475.62000000002</v>
      </c>
      <c r="J134" s="13">
        <f t="shared" si="41"/>
        <v>42639.5</v>
      </c>
      <c r="K134" s="13">
        <f t="shared" si="41"/>
        <v>192404.99</v>
      </c>
      <c r="L134" s="13">
        <f t="shared" si="41"/>
        <v>187963.36000000002</v>
      </c>
      <c r="M134" s="13">
        <f>SUM(C134:L134)</f>
        <v>1411000.0000000002</v>
      </c>
    </row>
    <row r="135" spans="1:13" ht="12.75">
      <c r="A135" s="59" t="s">
        <v>66</v>
      </c>
      <c r="B135" s="59"/>
      <c r="C135" s="4">
        <f aca="true" t="shared" si="42" ref="C135:L135">C74+C86+C101+C113+C125</f>
        <v>1971.19</v>
      </c>
      <c r="D135" s="4">
        <f t="shared" si="42"/>
        <v>0</v>
      </c>
      <c r="E135" s="4">
        <f t="shared" si="42"/>
        <v>-10683.45</v>
      </c>
      <c r="F135" s="4">
        <f t="shared" si="42"/>
        <v>908.29</v>
      </c>
      <c r="G135" s="4">
        <f t="shared" si="42"/>
        <v>1391.43</v>
      </c>
      <c r="H135" s="4">
        <f t="shared" si="42"/>
        <v>773.01</v>
      </c>
      <c r="I135" s="4">
        <f t="shared" si="42"/>
        <v>2663.42</v>
      </c>
      <c r="J135" s="4">
        <f t="shared" si="42"/>
        <v>0</v>
      </c>
      <c r="K135" s="4">
        <f t="shared" si="42"/>
        <v>1391.43</v>
      </c>
      <c r="L135" s="4">
        <f t="shared" si="42"/>
        <v>1584.68</v>
      </c>
      <c r="M135" s="4">
        <f>SUM(C135:L135)</f>
        <v>0</v>
      </c>
    </row>
    <row r="136" spans="1:13" ht="12.75">
      <c r="A136" s="59" t="s">
        <v>97</v>
      </c>
      <c r="B136" s="59"/>
      <c r="C136" s="4">
        <f>SUM(C134:C135)</f>
        <v>164089.27000000002</v>
      </c>
      <c r="D136" s="4">
        <f aca="true" t="shared" si="43" ref="D136:M136">SUM(D134:D135)</f>
        <v>43930.2</v>
      </c>
      <c r="E136" s="4">
        <f t="shared" si="43"/>
        <v>164979.65000000002</v>
      </c>
      <c r="F136" s="4">
        <f t="shared" si="43"/>
        <v>122187.07</v>
      </c>
      <c r="G136" s="4">
        <f t="shared" si="43"/>
        <v>168698.11</v>
      </c>
      <c r="H136" s="4">
        <f t="shared" si="43"/>
        <v>72992.7</v>
      </c>
      <c r="I136" s="4">
        <f t="shared" si="43"/>
        <v>248139.04000000004</v>
      </c>
      <c r="J136" s="4">
        <f t="shared" si="43"/>
        <v>42639.5</v>
      </c>
      <c r="K136" s="4">
        <f t="shared" si="43"/>
        <v>193796.41999999998</v>
      </c>
      <c r="L136" s="4">
        <f t="shared" si="43"/>
        <v>189548.04</v>
      </c>
      <c r="M136" s="4">
        <f t="shared" si="43"/>
        <v>1411000.0000000002</v>
      </c>
    </row>
    <row r="137" spans="1:13" ht="12.75">
      <c r="A137" s="54"/>
      <c r="B137" s="54"/>
      <c r="C137" s="5"/>
      <c r="D137" s="5"/>
      <c r="E137" s="5"/>
      <c r="F137" s="5"/>
      <c r="G137" s="5"/>
      <c r="H137" s="56"/>
      <c r="I137" s="5"/>
      <c r="J137" s="5"/>
      <c r="K137" s="5"/>
      <c r="L137" s="5"/>
      <c r="M137" s="5"/>
    </row>
    <row r="138" spans="2:9" ht="12.75">
      <c r="B138" t="s">
        <v>91</v>
      </c>
      <c r="C138" s="53"/>
      <c r="D138" s="53"/>
      <c r="E138" s="53"/>
      <c r="F138" s="53"/>
      <c r="G138" s="53"/>
      <c r="H138" s="53"/>
      <c r="I138" s="5" t="s">
        <v>89</v>
      </c>
    </row>
    <row r="139" spans="2:9" ht="12.75">
      <c r="B139" t="s">
        <v>92</v>
      </c>
      <c r="C139" s="5"/>
      <c r="D139" s="5"/>
      <c r="E139" s="5"/>
      <c r="F139" s="5"/>
      <c r="I139" s="5" t="s">
        <v>90</v>
      </c>
    </row>
    <row r="142" spans="3:12" ht="12.75">
      <c r="C142" s="5"/>
      <c r="D142" s="5"/>
      <c r="E142" s="5"/>
      <c r="F142" s="5"/>
      <c r="G142" s="5"/>
      <c r="H142" s="5"/>
      <c r="I142" s="5"/>
      <c r="J142" s="5"/>
      <c r="K142" s="5"/>
      <c r="L142" s="5"/>
    </row>
  </sheetData>
  <sheetProtection/>
  <mergeCells count="106">
    <mergeCell ref="A134:B134"/>
    <mergeCell ref="A26:B26"/>
    <mergeCell ref="A27:B27"/>
    <mergeCell ref="A28:B28"/>
    <mergeCell ref="A31:B31"/>
    <mergeCell ref="A32:B32"/>
    <mergeCell ref="A37:B37"/>
    <mergeCell ref="A38:B38"/>
    <mergeCell ref="A39:B39"/>
    <mergeCell ref="A40:B40"/>
    <mergeCell ref="A20:B20"/>
    <mergeCell ref="A24:B24"/>
    <mergeCell ref="A132:B132"/>
    <mergeCell ref="A53:B53"/>
    <mergeCell ref="A52:B52"/>
    <mergeCell ref="A133:B133"/>
    <mergeCell ref="A33:B33"/>
    <mergeCell ref="A34:B34"/>
    <mergeCell ref="A35:B35"/>
    <mergeCell ref="A36:B36"/>
    <mergeCell ref="A4:M4"/>
    <mergeCell ref="A5:M6"/>
    <mergeCell ref="G8:L8"/>
    <mergeCell ref="C8:D8"/>
    <mergeCell ref="A25:B25"/>
    <mergeCell ref="A17:B17"/>
    <mergeCell ref="A23:B23"/>
    <mergeCell ref="A21:B21"/>
    <mergeCell ref="A22:B22"/>
    <mergeCell ref="A10:B10"/>
    <mergeCell ref="A12:B12"/>
    <mergeCell ref="A11:B11"/>
    <mergeCell ref="A15:B15"/>
    <mergeCell ref="A16:B16"/>
    <mergeCell ref="A29:B29"/>
    <mergeCell ref="A30:B30"/>
    <mergeCell ref="A13:B13"/>
    <mergeCell ref="A14:B14"/>
    <mergeCell ref="A18:B18"/>
    <mergeCell ref="A19:B19"/>
    <mergeCell ref="A41:B41"/>
    <mergeCell ref="A42:B42"/>
    <mergeCell ref="A43:B43"/>
    <mergeCell ref="A45:B45"/>
    <mergeCell ref="A48:B48"/>
    <mergeCell ref="A49:B49"/>
    <mergeCell ref="A44:B44"/>
    <mergeCell ref="A50:B50"/>
    <mergeCell ref="A46:B46"/>
    <mergeCell ref="A47:B47"/>
    <mergeCell ref="A51:B51"/>
    <mergeCell ref="A54:B54"/>
    <mergeCell ref="A55:B55"/>
    <mergeCell ref="A56:B56"/>
    <mergeCell ref="A57:B57"/>
    <mergeCell ref="A58:B58"/>
    <mergeCell ref="A59:B59"/>
    <mergeCell ref="A60:B60"/>
    <mergeCell ref="A61:B61"/>
    <mergeCell ref="A104:B104"/>
    <mergeCell ref="A105:B105"/>
    <mergeCell ref="A62:B62"/>
    <mergeCell ref="A63:B63"/>
    <mergeCell ref="A64:B64"/>
    <mergeCell ref="A65:B65"/>
    <mergeCell ref="A66:B66"/>
    <mergeCell ref="A74:B74"/>
    <mergeCell ref="A89:B89"/>
    <mergeCell ref="A90:B90"/>
    <mergeCell ref="A93:B93"/>
    <mergeCell ref="A101:B101"/>
    <mergeCell ref="A102:B102"/>
    <mergeCell ref="A103:B103"/>
    <mergeCell ref="A88:B88"/>
    <mergeCell ref="A75:B75"/>
    <mergeCell ref="A76:B76"/>
    <mergeCell ref="A77:B77"/>
    <mergeCell ref="A78:B78"/>
    <mergeCell ref="A86:B86"/>
    <mergeCell ref="A87:B87"/>
    <mergeCell ref="A125:B125"/>
    <mergeCell ref="A126:B126"/>
    <mergeCell ref="A127:B127"/>
    <mergeCell ref="A128:B128"/>
    <mergeCell ref="A119:B119"/>
    <mergeCell ref="A129:B129"/>
    <mergeCell ref="A91:B91"/>
    <mergeCell ref="A92:B92"/>
    <mergeCell ref="A106:B106"/>
    <mergeCell ref="A107:B107"/>
    <mergeCell ref="A118:B118"/>
    <mergeCell ref="A117:B117"/>
    <mergeCell ref="A113:B113"/>
    <mergeCell ref="A114:B114"/>
    <mergeCell ref="A115:B115"/>
    <mergeCell ref="A116:B116"/>
    <mergeCell ref="A135:B135"/>
    <mergeCell ref="A136:B136"/>
    <mergeCell ref="A67:B67"/>
    <mergeCell ref="A68:B68"/>
    <mergeCell ref="A79:B79"/>
    <mergeCell ref="A80:B80"/>
    <mergeCell ref="A94:B94"/>
    <mergeCell ref="A95:B95"/>
    <mergeCell ref="A130:B130"/>
    <mergeCell ref="A131:B13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26.28125" style="0" customWidth="1"/>
    <col min="3" max="3" width="18.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3.140625" style="0" customWidth="1"/>
  </cols>
  <sheetData>
    <row r="1" ht="12.75">
      <c r="A1" t="s">
        <v>3</v>
      </c>
    </row>
    <row r="3" spans="1:8" ht="12.75">
      <c r="A3" s="61" t="s">
        <v>4</v>
      </c>
      <c r="B3" s="61"/>
      <c r="C3" s="61"/>
      <c r="D3" s="61"/>
      <c r="E3" s="61"/>
      <c r="F3" s="61"/>
      <c r="G3" s="61"/>
      <c r="H3" s="61"/>
    </row>
    <row r="4" spans="1:8" ht="12.75" customHeight="1">
      <c r="A4" s="71" t="s">
        <v>108</v>
      </c>
      <c r="B4" s="71"/>
      <c r="C4" s="71"/>
      <c r="D4" s="71"/>
      <c r="E4" s="71"/>
      <c r="F4" s="71"/>
      <c r="G4" s="71"/>
      <c r="H4" s="71"/>
    </row>
    <row r="5" spans="1:8" ht="24" customHeight="1">
      <c r="A5" s="71"/>
      <c r="B5" s="71"/>
      <c r="C5" s="71"/>
      <c r="D5" s="71"/>
      <c r="E5" s="71"/>
      <c r="F5" s="71"/>
      <c r="G5" s="71"/>
      <c r="H5" s="71"/>
    </row>
    <row r="6" spans="1:8" ht="64.5" customHeight="1">
      <c r="A6" s="1" t="s">
        <v>9</v>
      </c>
      <c r="B6" s="1" t="s">
        <v>16</v>
      </c>
      <c r="C6" s="14" t="s">
        <v>105</v>
      </c>
      <c r="D6" s="6" t="s">
        <v>18</v>
      </c>
      <c r="E6" s="1" t="s">
        <v>19</v>
      </c>
      <c r="F6" s="1" t="s">
        <v>21</v>
      </c>
      <c r="G6" s="6" t="s">
        <v>20</v>
      </c>
      <c r="H6" s="14" t="s">
        <v>34</v>
      </c>
    </row>
    <row r="7" spans="1:8" ht="78.75" customHeight="1">
      <c r="A7" s="69" t="s">
        <v>1</v>
      </c>
      <c r="B7" s="69"/>
      <c r="C7" s="14" t="s">
        <v>106</v>
      </c>
      <c r="D7" s="6" t="s">
        <v>22</v>
      </c>
      <c r="E7" s="6" t="s">
        <v>2</v>
      </c>
      <c r="F7" s="6" t="s">
        <v>23</v>
      </c>
      <c r="G7" s="6" t="s">
        <v>28</v>
      </c>
      <c r="H7" s="6" t="s">
        <v>27</v>
      </c>
    </row>
    <row r="8" spans="1:8" ht="12.75">
      <c r="A8" s="69" t="s">
        <v>10</v>
      </c>
      <c r="B8" s="69"/>
      <c r="C8" s="70">
        <v>10683.45</v>
      </c>
      <c r="D8" s="10">
        <v>100</v>
      </c>
      <c r="E8" s="1">
        <v>2</v>
      </c>
      <c r="F8" s="1">
        <f aca="true" t="shared" si="0" ref="F8:F15">D8+E8</f>
        <v>102</v>
      </c>
      <c r="G8" s="70">
        <f>C8/F15</f>
        <v>19.32536811258638</v>
      </c>
      <c r="H8" s="3">
        <f>F8*G8</f>
        <v>1971.1875474838107</v>
      </c>
    </row>
    <row r="9" spans="1:8" ht="12.75">
      <c r="A9" s="69" t="s">
        <v>12</v>
      </c>
      <c r="B9" s="69"/>
      <c r="C9" s="70"/>
      <c r="D9" s="1">
        <v>45</v>
      </c>
      <c r="E9" s="1">
        <v>2</v>
      </c>
      <c r="F9" s="1">
        <f t="shared" si="0"/>
        <v>47</v>
      </c>
      <c r="G9" s="70"/>
      <c r="H9" s="3">
        <f>F9*G8</f>
        <v>908.2923012915597</v>
      </c>
    </row>
    <row r="10" spans="1:8" ht="12.75">
      <c r="A10" s="69" t="s">
        <v>13</v>
      </c>
      <c r="B10" s="69"/>
      <c r="C10" s="70"/>
      <c r="D10" s="1">
        <v>70</v>
      </c>
      <c r="E10" s="1">
        <v>2</v>
      </c>
      <c r="F10" s="1">
        <f t="shared" si="0"/>
        <v>72</v>
      </c>
      <c r="G10" s="70"/>
      <c r="H10" s="3">
        <f>F10*G8</f>
        <v>1391.4265041062192</v>
      </c>
    </row>
    <row r="11" spans="1:8" ht="12.75">
      <c r="A11" s="69" t="s">
        <v>14</v>
      </c>
      <c r="B11" s="69"/>
      <c r="C11" s="70"/>
      <c r="D11" s="1">
        <v>38</v>
      </c>
      <c r="E11" s="1">
        <v>2</v>
      </c>
      <c r="F11" s="1">
        <f t="shared" si="0"/>
        <v>40</v>
      </c>
      <c r="G11" s="70"/>
      <c r="H11" s="3">
        <f>F11*G8</f>
        <v>773.0147245034551</v>
      </c>
    </row>
    <row r="12" spans="1:8" ht="12.75">
      <c r="A12" s="69" t="s">
        <v>15</v>
      </c>
      <c r="B12" s="69"/>
      <c r="C12" s="70"/>
      <c r="D12" s="1">
        <v>134.67</v>
      </c>
      <c r="E12" s="1">
        <v>3.15</v>
      </c>
      <c r="F12" s="1">
        <f t="shared" si="0"/>
        <v>137.82</v>
      </c>
      <c r="G12" s="70"/>
      <c r="H12" s="3">
        <f>F12*G8</f>
        <v>2663.4222332766544</v>
      </c>
    </row>
    <row r="13" spans="1:8" ht="12.75">
      <c r="A13" s="69" t="s">
        <v>107</v>
      </c>
      <c r="B13" s="69"/>
      <c r="C13" s="70"/>
      <c r="D13" s="1">
        <v>70</v>
      </c>
      <c r="E13" s="1">
        <v>2</v>
      </c>
      <c r="F13" s="1">
        <f t="shared" si="0"/>
        <v>72</v>
      </c>
      <c r="G13" s="70"/>
      <c r="H13" s="3">
        <f>F13*G8</f>
        <v>1391.4265041062192</v>
      </c>
    </row>
    <row r="14" spans="1:8" ht="12.75">
      <c r="A14" s="72" t="s">
        <v>35</v>
      </c>
      <c r="B14" s="73"/>
      <c r="C14" s="70"/>
      <c r="D14" s="1">
        <v>80</v>
      </c>
      <c r="E14" s="1">
        <v>2</v>
      </c>
      <c r="F14" s="1">
        <f t="shared" si="0"/>
        <v>82</v>
      </c>
      <c r="G14" s="70"/>
      <c r="H14" s="3">
        <f>F14*G8</f>
        <v>1584.680185232083</v>
      </c>
    </row>
    <row r="15" spans="1:8" ht="12.75">
      <c r="A15" s="69" t="s">
        <v>0</v>
      </c>
      <c r="B15" s="69"/>
      <c r="C15" s="70"/>
      <c r="D15" s="1">
        <f>SUM(D8:D14)</f>
        <v>537.67</v>
      </c>
      <c r="E15" s="1">
        <f>SUM(E8:E14)</f>
        <v>15.15</v>
      </c>
      <c r="F15" s="1">
        <f t="shared" si="0"/>
        <v>552.8199999999999</v>
      </c>
      <c r="G15" s="70"/>
      <c r="H15" s="3">
        <f>SUM(H8:H14)</f>
        <v>10683.45</v>
      </c>
    </row>
    <row r="16" ht="12" customHeight="1"/>
    <row r="19" spans="1:8" ht="12.75">
      <c r="A19" t="s">
        <v>91</v>
      </c>
      <c r="B19" s="53"/>
      <c r="C19" s="53"/>
      <c r="D19" s="53"/>
      <c r="E19" s="53"/>
      <c r="F19" s="53"/>
      <c r="G19" s="53"/>
      <c r="H19" s="53"/>
    </row>
    <row r="20" spans="1:7" ht="12.75">
      <c r="A20" t="s">
        <v>92</v>
      </c>
      <c r="B20" s="5"/>
      <c r="C20" s="5"/>
      <c r="D20" s="5"/>
      <c r="E20" s="5"/>
      <c r="G20" s="5" t="s">
        <v>89</v>
      </c>
    </row>
    <row r="21" ht="12.75">
      <c r="G21" s="5" t="s">
        <v>90</v>
      </c>
    </row>
  </sheetData>
  <sheetProtection/>
  <mergeCells count="13">
    <mergeCell ref="A9:B9"/>
    <mergeCell ref="A4:H5"/>
    <mergeCell ref="A14:B14"/>
    <mergeCell ref="A15:B15"/>
    <mergeCell ref="A11:B11"/>
    <mergeCell ref="A12:B12"/>
    <mergeCell ref="A13:B13"/>
    <mergeCell ref="A3:H3"/>
    <mergeCell ref="A7:B7"/>
    <mergeCell ref="C8:C15"/>
    <mergeCell ref="A10:B10"/>
    <mergeCell ref="G8:G15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ingrijiri_ot</dc:creator>
  <cp:keywords/>
  <dc:description/>
  <cp:lastModifiedBy>EDUARD</cp:lastModifiedBy>
  <cp:lastPrinted>2018-08-01T08:31:29Z</cp:lastPrinted>
  <dcterms:created xsi:type="dcterms:W3CDTF">2010-10-28T05:43:04Z</dcterms:created>
  <dcterms:modified xsi:type="dcterms:W3CDTF">2018-08-01T10:09:04Z</dcterms:modified>
  <cp:category/>
  <cp:version/>
  <cp:contentType/>
  <cp:contentStatus/>
</cp:coreProperties>
</file>