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185" windowWidth="14805" windowHeight="3930" activeTab="1"/>
  </bookViews>
  <sheets>
    <sheet name="REG.III- 2017 -desfasurator" sheetId="16" r:id="rId1"/>
    <sheet name="REG.III-2017-centralizator" sheetId="17" r:id="rId2"/>
  </sheets>
  <calcPr calcId="145621"/>
</workbook>
</file>

<file path=xl/calcChain.xml><?xml version="1.0" encoding="utf-8"?>
<calcChain xmlns="http://schemas.openxmlformats.org/spreadsheetml/2006/main">
  <c r="AM26" i="16" l="1"/>
  <c r="BB58" i="16" l="1"/>
  <c r="BB59" i="16"/>
  <c r="BB60" i="16"/>
  <c r="AM56" i="16" l="1"/>
  <c r="AM55" i="16"/>
  <c r="AM46" i="16"/>
  <c r="AM45" i="16"/>
  <c r="AM54" i="16" s="1"/>
  <c r="AM44" i="16"/>
  <c r="AM43" i="16"/>
  <c r="AM52" i="16" s="1"/>
  <c r="AM42" i="16"/>
  <c r="AM51" i="16" s="1"/>
  <c r="AJ56" i="16"/>
  <c r="AJ55" i="16"/>
  <c r="AJ51" i="16"/>
  <c r="AJ46" i="16"/>
  <c r="AJ45" i="16"/>
  <c r="AJ54" i="16" s="1"/>
  <c r="AJ44" i="16"/>
  <c r="AJ53" i="16" s="1"/>
  <c r="AJ43" i="16"/>
  <c r="AJ52" i="16" s="1"/>
  <c r="AJ42" i="16"/>
  <c r="AM53" i="16" l="1"/>
  <c r="AG56" i="16"/>
  <c r="AG55" i="16"/>
  <c r="AG51" i="16"/>
  <c r="AG46" i="16"/>
  <c r="AG45" i="16"/>
  <c r="AG54" i="16" s="1"/>
  <c r="AG44" i="16"/>
  <c r="AG53" i="16" s="1"/>
  <c r="AG43" i="16"/>
  <c r="AG52" i="16" s="1"/>
  <c r="AG42" i="16"/>
  <c r="B43" i="16" l="1"/>
  <c r="B44" i="16"/>
  <c r="B45" i="16"/>
  <c r="B46" i="16"/>
  <c r="B56" i="16" s="1"/>
  <c r="B42" i="16"/>
  <c r="B34" i="16"/>
  <c r="B35" i="16"/>
  <c r="B36" i="16"/>
  <c r="B37" i="16"/>
  <c r="B38" i="16" s="1"/>
  <c r="B33" i="16"/>
  <c r="B27" i="16"/>
  <c r="B28" i="16"/>
  <c r="B29" i="16"/>
  <c r="B30" i="16" s="1"/>
  <c r="B26" i="16"/>
  <c r="B19" i="16"/>
  <c r="B20" i="16"/>
  <c r="B21" i="16"/>
  <c r="B22" i="16"/>
  <c r="B55" i="16" s="1"/>
  <c r="B18" i="16"/>
  <c r="B12" i="16"/>
  <c r="B13" i="16"/>
  <c r="B14" i="16"/>
  <c r="B11" i="16"/>
  <c r="AM57" i="16"/>
  <c r="AJ57" i="16"/>
  <c r="AG57" i="16"/>
  <c r="AV56" i="16"/>
  <c r="AI56" i="16"/>
  <c r="AK56" i="16" s="1"/>
  <c r="AH56" i="16"/>
  <c r="U56" i="16"/>
  <c r="R56" i="16"/>
  <c r="I56" i="16"/>
  <c r="AZ55" i="16"/>
  <c r="AY55" i="16"/>
  <c r="AX55" i="16"/>
  <c r="AU55" i="16"/>
  <c r="AS55" i="16"/>
  <c r="AR55" i="16"/>
  <c r="AT55" i="16" s="1"/>
  <c r="AN55" i="16"/>
  <c r="AL55" i="16"/>
  <c r="AI55" i="16"/>
  <c r="AK55" i="16" s="1"/>
  <c r="AH55" i="16"/>
  <c r="AF55" i="16"/>
  <c r="AC55" i="16"/>
  <c r="AA55" i="16"/>
  <c r="Z55" i="16"/>
  <c r="AB55" i="16" s="1"/>
  <c r="Y55" i="16"/>
  <c r="X55" i="16"/>
  <c r="W55" i="16"/>
  <c r="U55" i="16"/>
  <c r="V55" i="16" s="1"/>
  <c r="T55" i="16"/>
  <c r="R55" i="16"/>
  <c r="O55" i="16"/>
  <c r="N55" i="16"/>
  <c r="L55" i="16"/>
  <c r="K55" i="16"/>
  <c r="I55" i="16"/>
  <c r="H55" i="16"/>
  <c r="E55" i="16"/>
  <c r="AN54" i="16"/>
  <c r="E54" i="16"/>
  <c r="AS53" i="16"/>
  <c r="AN53" i="16"/>
  <c r="AI53" i="16"/>
  <c r="AK53" i="16" s="1"/>
  <c r="Z53" i="16"/>
  <c r="AB53" i="16" s="1"/>
  <c r="W53" i="16"/>
  <c r="O53" i="16"/>
  <c r="K53" i="16"/>
  <c r="B53" i="16"/>
  <c r="AI52" i="16"/>
  <c r="AK52" i="16" s="1"/>
  <c r="AA52" i="16"/>
  <c r="Z52" i="16"/>
  <c r="AB52" i="16" s="1"/>
  <c r="U52" i="16"/>
  <c r="O52" i="16"/>
  <c r="B52" i="16"/>
  <c r="AN51" i="16"/>
  <c r="AH51" i="16"/>
  <c r="U51" i="16"/>
  <c r="B51" i="16"/>
  <c r="AM47" i="16"/>
  <c r="AJ47" i="16"/>
  <c r="AG47" i="16"/>
  <c r="AF47" i="16"/>
  <c r="N47" i="16"/>
  <c r="K47" i="16"/>
  <c r="AY46" i="16"/>
  <c r="AY56" i="16" s="1"/>
  <c r="AX46" i="16"/>
  <c r="AV46" i="16"/>
  <c r="AU46" i="16"/>
  <c r="AU56" i="16" s="1"/>
  <c r="AS46" i="16"/>
  <c r="AS56" i="16" s="1"/>
  <c r="AR46" i="16"/>
  <c r="AR56" i="16" s="1"/>
  <c r="AL46" i="16"/>
  <c r="AL56" i="16" s="1"/>
  <c r="AN56" i="16" s="1"/>
  <c r="AI46" i="16"/>
  <c r="AK46" i="16" s="1"/>
  <c r="AF46" i="16"/>
  <c r="AF56" i="16" s="1"/>
  <c r="AE46" i="16"/>
  <c r="AD46" i="16"/>
  <c r="AD56" i="16" s="1"/>
  <c r="AA46" i="16"/>
  <c r="AA56" i="16" s="1"/>
  <c r="Z46" i="16"/>
  <c r="AB46" i="16" s="1"/>
  <c r="X46" i="16"/>
  <c r="X56" i="16" s="1"/>
  <c r="W46" i="16"/>
  <c r="V46" i="16"/>
  <c r="U46" i="16"/>
  <c r="T46" i="16"/>
  <c r="T56" i="16" s="1"/>
  <c r="V56" i="16" s="1"/>
  <c r="R46" i="16"/>
  <c r="P46" i="16"/>
  <c r="P56" i="16" s="1"/>
  <c r="O46" i="16"/>
  <c r="O56" i="16" s="1"/>
  <c r="N46" i="16"/>
  <c r="N56" i="16" s="1"/>
  <c r="L46" i="16"/>
  <c r="L56" i="16" s="1"/>
  <c r="K46" i="16"/>
  <c r="K56" i="16" s="1"/>
  <c r="I46" i="16"/>
  <c r="H46" i="16"/>
  <c r="H56" i="16" s="1"/>
  <c r="F46" i="16"/>
  <c r="AY45" i="16"/>
  <c r="AY54" i="16" s="1"/>
  <c r="AX45" i="16"/>
  <c r="AX54" i="16" s="1"/>
  <c r="AV45" i="16"/>
  <c r="AW45" i="16" s="1"/>
  <c r="AU45" i="16"/>
  <c r="AU54" i="16" s="1"/>
  <c r="AS45" i="16"/>
  <c r="AR45" i="16"/>
  <c r="AO45" i="16"/>
  <c r="AN45" i="16"/>
  <c r="AL45" i="16"/>
  <c r="AL54" i="16" s="1"/>
  <c r="AI45" i="16"/>
  <c r="AK45" i="16" s="1"/>
  <c r="AH45" i="16"/>
  <c r="AF45" i="16"/>
  <c r="AF54" i="16" s="1"/>
  <c r="AH54" i="16" s="1"/>
  <c r="AA45" i="16"/>
  <c r="AA54" i="16" s="1"/>
  <c r="Z45" i="16"/>
  <c r="AB45" i="16" s="1"/>
  <c r="Y45" i="16"/>
  <c r="X45" i="16"/>
  <c r="X54" i="16" s="1"/>
  <c r="W45" i="16"/>
  <c r="W54" i="16" s="1"/>
  <c r="Y54" i="16" s="1"/>
  <c r="U45" i="16"/>
  <c r="V45" i="16" s="1"/>
  <c r="T45" i="16"/>
  <c r="T54" i="16" s="1"/>
  <c r="O45" i="16"/>
  <c r="O54" i="16" s="1"/>
  <c r="N45" i="16"/>
  <c r="N54" i="16" s="1"/>
  <c r="M45" i="16"/>
  <c r="L45" i="16"/>
  <c r="L54" i="16" s="1"/>
  <c r="K45" i="16"/>
  <c r="K54" i="16" s="1"/>
  <c r="I45" i="16"/>
  <c r="H45" i="16"/>
  <c r="H54" i="16" s="1"/>
  <c r="F45" i="16"/>
  <c r="E45" i="16"/>
  <c r="AX44" i="16"/>
  <c r="AX53" i="16" s="1"/>
  <c r="AV44" i="16"/>
  <c r="AV53" i="16" s="1"/>
  <c r="AU44" i="16"/>
  <c r="AS44" i="16"/>
  <c r="AR44" i="16"/>
  <c r="AL44" i="16"/>
  <c r="AL53" i="16" s="1"/>
  <c r="AI44" i="16"/>
  <c r="AK44" i="16" s="1"/>
  <c r="AF44" i="16"/>
  <c r="AF53" i="16" s="1"/>
  <c r="AH53" i="16" s="1"/>
  <c r="AC44" i="16"/>
  <c r="AB44" i="16"/>
  <c r="AA44" i="16"/>
  <c r="AA53" i="16" s="1"/>
  <c r="Z44" i="16"/>
  <c r="X44" i="16"/>
  <c r="X53" i="16" s="1"/>
  <c r="W44" i="16"/>
  <c r="U44" i="16"/>
  <c r="T44" i="16"/>
  <c r="Q44" i="16"/>
  <c r="O44" i="16"/>
  <c r="N44" i="16"/>
  <c r="N53" i="16" s="1"/>
  <c r="M44" i="16"/>
  <c r="L44" i="16"/>
  <c r="L53" i="16" s="1"/>
  <c r="K44" i="16"/>
  <c r="I44" i="16"/>
  <c r="H44" i="16"/>
  <c r="H53" i="16" s="1"/>
  <c r="E53" i="16" s="1"/>
  <c r="AY43" i="16"/>
  <c r="AY52" i="16" s="1"/>
  <c r="AX43" i="16"/>
  <c r="AZ43" i="16" s="1"/>
  <c r="AV43" i="16"/>
  <c r="AV52" i="16" s="1"/>
  <c r="AU43" i="16"/>
  <c r="AS43" i="16"/>
  <c r="AS52" i="16" s="1"/>
  <c r="AR43" i="16"/>
  <c r="AL43" i="16"/>
  <c r="AK43" i="16"/>
  <c r="AI43" i="16"/>
  <c r="AF43" i="16"/>
  <c r="AA43" i="16"/>
  <c r="AB43" i="16" s="1"/>
  <c r="Z43" i="16"/>
  <c r="X43" i="16"/>
  <c r="X52" i="16" s="1"/>
  <c r="W43" i="16"/>
  <c r="U43" i="16"/>
  <c r="T43" i="16"/>
  <c r="O43" i="16"/>
  <c r="N43" i="16"/>
  <c r="N52" i="16" s="1"/>
  <c r="L43" i="16"/>
  <c r="K43" i="16"/>
  <c r="K52" i="16" s="1"/>
  <c r="I43" i="16"/>
  <c r="I52" i="16" s="1"/>
  <c r="H43" i="16"/>
  <c r="AY42" i="16"/>
  <c r="AX42" i="16"/>
  <c r="AV42" i="16"/>
  <c r="AV51" i="16" s="1"/>
  <c r="AU42" i="16"/>
  <c r="AS42" i="16"/>
  <c r="AR42" i="16"/>
  <c r="AT42" i="16" s="1"/>
  <c r="AL42" i="16"/>
  <c r="AL51" i="16" s="1"/>
  <c r="AI42" i="16"/>
  <c r="AF42" i="16"/>
  <c r="AF51" i="16" s="1"/>
  <c r="AA42" i="16"/>
  <c r="AA47" i="16" s="1"/>
  <c r="Z42" i="16"/>
  <c r="X42" i="16"/>
  <c r="X51" i="16" s="1"/>
  <c r="W42" i="16"/>
  <c r="V42" i="16"/>
  <c r="U42" i="16"/>
  <c r="T42" i="16"/>
  <c r="T51" i="16" s="1"/>
  <c r="R42" i="16"/>
  <c r="O42" i="16"/>
  <c r="N42" i="16"/>
  <c r="N51" i="16" s="1"/>
  <c r="L42" i="16"/>
  <c r="L51" i="16" s="1"/>
  <c r="K42" i="16"/>
  <c r="K51" i="16" s="1"/>
  <c r="K57" i="16" s="1"/>
  <c r="I42" i="16"/>
  <c r="I51" i="16" s="1"/>
  <c r="H42" i="16"/>
  <c r="F42" i="16"/>
  <c r="AX38" i="16"/>
  <c r="AV38" i="16"/>
  <c r="AU38" i="16"/>
  <c r="AS38" i="16"/>
  <c r="AR38" i="16"/>
  <c r="AM38" i="16"/>
  <c r="AL38" i="16"/>
  <c r="AJ38" i="16"/>
  <c r="AI38" i="16"/>
  <c r="AG38" i="16"/>
  <c r="AF38" i="16"/>
  <c r="AA38" i="16"/>
  <c r="Z38" i="16"/>
  <c r="X38" i="16"/>
  <c r="W38" i="16"/>
  <c r="U38" i="16"/>
  <c r="T38" i="16"/>
  <c r="O38" i="16"/>
  <c r="N38" i="16"/>
  <c r="L38" i="16"/>
  <c r="K38" i="16"/>
  <c r="I38" i="16"/>
  <c r="H38" i="16"/>
  <c r="F38" i="16"/>
  <c r="AZ37" i="16"/>
  <c r="AW37" i="16"/>
  <c r="AT37" i="16"/>
  <c r="AP37" i="16"/>
  <c r="AO37" i="16"/>
  <c r="AN37" i="16"/>
  <c r="AK37" i="16"/>
  <c r="AH37" i="16"/>
  <c r="AD37" i="16"/>
  <c r="AC37" i="16"/>
  <c r="AC46" i="16" s="1"/>
  <c r="AC56" i="16" s="1"/>
  <c r="AE56" i="16" s="1"/>
  <c r="AB37" i="16"/>
  <c r="AB38" i="16" s="1"/>
  <c r="Y37" i="16"/>
  <c r="V37" i="16"/>
  <c r="R37" i="16"/>
  <c r="S37" i="16" s="1"/>
  <c r="Q37" i="16"/>
  <c r="Q46" i="16" s="1"/>
  <c r="Q56" i="16" s="1"/>
  <c r="S56" i="16" s="1"/>
  <c r="P37" i="16"/>
  <c r="M37" i="16"/>
  <c r="M46" i="16" s="1"/>
  <c r="M56" i="16" s="1"/>
  <c r="J37" i="16"/>
  <c r="J46" i="16" s="1"/>
  <c r="J56" i="16" s="1"/>
  <c r="F37" i="16"/>
  <c r="E37" i="16"/>
  <c r="G37" i="16" s="1"/>
  <c r="C37" i="16"/>
  <c r="AZ36" i="16"/>
  <c r="AW36" i="16"/>
  <c r="AT36" i="16"/>
  <c r="AP36" i="16"/>
  <c r="AO36" i="16"/>
  <c r="AN36" i="16"/>
  <c r="AK36" i="16"/>
  <c r="AH36" i="16"/>
  <c r="AD36" i="16"/>
  <c r="AC36" i="16"/>
  <c r="AC45" i="16" s="1"/>
  <c r="AB36" i="16"/>
  <c r="Y36" i="16"/>
  <c r="V36" i="16"/>
  <c r="R36" i="16"/>
  <c r="Q36" i="16"/>
  <c r="S36" i="16" s="1"/>
  <c r="P36" i="16"/>
  <c r="M36" i="16"/>
  <c r="J36" i="16"/>
  <c r="F36" i="16"/>
  <c r="G36" i="16" s="1"/>
  <c r="E36" i="16"/>
  <c r="C36" i="16"/>
  <c r="D36" i="16" s="1"/>
  <c r="AW35" i="16"/>
  <c r="AT35" i="16"/>
  <c r="AP35" i="16"/>
  <c r="AO35" i="16"/>
  <c r="AN35" i="16"/>
  <c r="AK35" i="16"/>
  <c r="AH35" i="16"/>
  <c r="AD35" i="16"/>
  <c r="AC35" i="16"/>
  <c r="AB35" i="16"/>
  <c r="Y35" i="16"/>
  <c r="V35" i="16"/>
  <c r="R35" i="16"/>
  <c r="S35" i="16" s="1"/>
  <c r="Q35" i="16"/>
  <c r="P35" i="16"/>
  <c r="P44" i="16" s="1"/>
  <c r="M35" i="16"/>
  <c r="J35" i="16"/>
  <c r="F35" i="16"/>
  <c r="E35" i="16"/>
  <c r="AZ34" i="16"/>
  <c r="AW34" i="16"/>
  <c r="AT34" i="16"/>
  <c r="AP34" i="16"/>
  <c r="AO34" i="16"/>
  <c r="AN34" i="16"/>
  <c r="AK34" i="16"/>
  <c r="AH34" i="16"/>
  <c r="AD34" i="16"/>
  <c r="AC34" i="16"/>
  <c r="AB34" i="16"/>
  <c r="Y34" i="16"/>
  <c r="Y38" i="16" s="1"/>
  <c r="V34" i="16"/>
  <c r="R34" i="16"/>
  <c r="Q34" i="16"/>
  <c r="P34" i="16"/>
  <c r="M34" i="16"/>
  <c r="J34" i="16"/>
  <c r="F34" i="16"/>
  <c r="G34" i="16" s="1"/>
  <c r="E34" i="16"/>
  <c r="C34" i="16"/>
  <c r="D34" i="16" s="1"/>
  <c r="AZ33" i="16"/>
  <c r="AY38" i="16"/>
  <c r="AW33" i="16"/>
  <c r="AT33" i="16"/>
  <c r="AP33" i="16"/>
  <c r="AO33" i="16"/>
  <c r="AN33" i="16"/>
  <c r="AK33" i="16"/>
  <c r="AH33" i="16"/>
  <c r="AD33" i="16"/>
  <c r="AC33" i="16"/>
  <c r="AC38" i="16" s="1"/>
  <c r="AB33" i="16"/>
  <c r="Y33" i="16"/>
  <c r="V33" i="16"/>
  <c r="V38" i="16" s="1"/>
  <c r="S33" i="16"/>
  <c r="R33" i="16"/>
  <c r="Q33" i="16"/>
  <c r="P33" i="16"/>
  <c r="M33" i="16"/>
  <c r="J33" i="16"/>
  <c r="F33" i="16"/>
  <c r="E33" i="16"/>
  <c r="E38" i="16" s="1"/>
  <c r="C33" i="16"/>
  <c r="AY30" i="16"/>
  <c r="AX30" i="16"/>
  <c r="AV30" i="16"/>
  <c r="AU30" i="16"/>
  <c r="AS30" i="16"/>
  <c r="AR30" i="16"/>
  <c r="AM30" i="16"/>
  <c r="AL30" i="16"/>
  <c r="AJ30" i="16"/>
  <c r="AI30" i="16"/>
  <c r="AG30" i="16"/>
  <c r="AF30" i="16"/>
  <c r="AC30" i="16"/>
  <c r="AA30" i="16"/>
  <c r="Z30" i="16"/>
  <c r="X30" i="16"/>
  <c r="W30" i="16"/>
  <c r="U30" i="16"/>
  <c r="T30" i="16"/>
  <c r="O30" i="16"/>
  <c r="N30" i="16"/>
  <c r="L30" i="16"/>
  <c r="K30" i="16"/>
  <c r="I30" i="16"/>
  <c r="H30" i="16"/>
  <c r="E30" i="16"/>
  <c r="AZ29" i="16"/>
  <c r="AW29" i="16"/>
  <c r="AT29" i="16"/>
  <c r="AP29" i="16"/>
  <c r="AO29" i="16"/>
  <c r="AQ29" i="16" s="1"/>
  <c r="AN29" i="16"/>
  <c r="AK29" i="16"/>
  <c r="AH29" i="16"/>
  <c r="AE29" i="16"/>
  <c r="AD29" i="16"/>
  <c r="AC29" i="16"/>
  <c r="AB29" i="16"/>
  <c r="Y29" i="16"/>
  <c r="V29" i="16"/>
  <c r="R29" i="16"/>
  <c r="Q29" i="16"/>
  <c r="S29" i="16" s="1"/>
  <c r="P29" i="16"/>
  <c r="M29" i="16"/>
  <c r="J29" i="16"/>
  <c r="J45" i="16" s="1"/>
  <c r="F29" i="16"/>
  <c r="G29" i="16" s="1"/>
  <c r="E29" i="16"/>
  <c r="C29" i="16"/>
  <c r="D29" i="16" s="1"/>
  <c r="AZ28" i="16"/>
  <c r="AW28" i="16"/>
  <c r="AT28" i="16"/>
  <c r="AP28" i="16"/>
  <c r="AO28" i="16"/>
  <c r="AN28" i="16"/>
  <c r="AK28" i="16"/>
  <c r="AH28" i="16"/>
  <c r="AD28" i="16"/>
  <c r="AC28" i="16"/>
  <c r="AE28" i="16" s="1"/>
  <c r="AB28" i="16"/>
  <c r="Y28" i="16"/>
  <c r="V28" i="16"/>
  <c r="R28" i="16"/>
  <c r="S28" i="16" s="1"/>
  <c r="Q28" i="16"/>
  <c r="P28" i="16"/>
  <c r="M28" i="16"/>
  <c r="J28" i="16"/>
  <c r="F28" i="16"/>
  <c r="E28" i="16"/>
  <c r="D28" i="16"/>
  <c r="C28" i="16"/>
  <c r="AZ27" i="16"/>
  <c r="AW27" i="16"/>
  <c r="AT27" i="16"/>
  <c r="AP27" i="16"/>
  <c r="AO27" i="16"/>
  <c r="AN27" i="16"/>
  <c r="AK27" i="16"/>
  <c r="AH27" i="16"/>
  <c r="AE27" i="16"/>
  <c r="AD27" i="16"/>
  <c r="AC27" i="16"/>
  <c r="AC43" i="16" s="1"/>
  <c r="AB27" i="16"/>
  <c r="Y27" i="16"/>
  <c r="Y30" i="16" s="1"/>
  <c r="V27" i="16"/>
  <c r="R27" i="16"/>
  <c r="Q27" i="16"/>
  <c r="S27" i="16" s="1"/>
  <c r="P27" i="16"/>
  <c r="P30" i="16" s="1"/>
  <c r="M27" i="16"/>
  <c r="M43" i="16" s="1"/>
  <c r="J27" i="16"/>
  <c r="F27" i="16"/>
  <c r="G27" i="16" s="1"/>
  <c r="E27" i="16"/>
  <c r="C27" i="16"/>
  <c r="AZ26" i="16"/>
  <c r="AW26" i="16"/>
  <c r="AT26" i="16"/>
  <c r="AT30" i="16" s="1"/>
  <c r="AP26" i="16"/>
  <c r="AO26" i="16"/>
  <c r="AN26" i="16"/>
  <c r="AK26" i="16"/>
  <c r="AK30" i="16" s="1"/>
  <c r="AH26" i="16"/>
  <c r="AH30" i="16" s="1"/>
  <c r="AD26" i="16"/>
  <c r="AD30" i="16" s="1"/>
  <c r="AC26" i="16"/>
  <c r="AB26" i="16"/>
  <c r="AB30" i="16" s="1"/>
  <c r="Y26" i="16"/>
  <c r="V26" i="16"/>
  <c r="V30" i="16" s="1"/>
  <c r="R26" i="16"/>
  <c r="Q26" i="16"/>
  <c r="P26" i="16"/>
  <c r="M26" i="16"/>
  <c r="M30" i="16" s="1"/>
  <c r="J26" i="16"/>
  <c r="J30" i="16" s="1"/>
  <c r="F26" i="16"/>
  <c r="E26" i="16"/>
  <c r="G26" i="16" s="1"/>
  <c r="C26" i="16"/>
  <c r="D26" i="16" s="1"/>
  <c r="AY23" i="16"/>
  <c r="AX23" i="16"/>
  <c r="AU23" i="16"/>
  <c r="AR23" i="16"/>
  <c r="AM23" i="16"/>
  <c r="AL23" i="16"/>
  <c r="AJ23" i="16"/>
  <c r="AI23" i="16"/>
  <c r="AG23" i="16"/>
  <c r="AF23" i="16"/>
  <c r="AA23" i="16"/>
  <c r="Z23" i="16"/>
  <c r="X23" i="16"/>
  <c r="W23" i="16"/>
  <c r="U23" i="16"/>
  <c r="T23" i="16"/>
  <c r="O23" i="16"/>
  <c r="N23" i="16"/>
  <c r="L23" i="16"/>
  <c r="K23" i="16"/>
  <c r="I23" i="16"/>
  <c r="H23" i="16"/>
  <c r="B23" i="16"/>
  <c r="AZ22" i="16"/>
  <c r="AV55" i="16"/>
  <c r="AT22" i="16"/>
  <c r="AO22" i="16"/>
  <c r="AO55" i="16" s="1"/>
  <c r="AN22" i="16"/>
  <c r="AK22" i="16"/>
  <c r="AH22" i="16"/>
  <c r="AD22" i="16"/>
  <c r="AC22" i="16"/>
  <c r="AB22" i="16"/>
  <c r="Y22" i="16"/>
  <c r="V22" i="16"/>
  <c r="V23" i="16" s="1"/>
  <c r="R22" i="16"/>
  <c r="Q22" i="16"/>
  <c r="Q55" i="16" s="1"/>
  <c r="S55" i="16" s="1"/>
  <c r="P22" i="16"/>
  <c r="P55" i="16" s="1"/>
  <c r="M22" i="16"/>
  <c r="M55" i="16" s="1"/>
  <c r="J22" i="16"/>
  <c r="J55" i="16" s="1"/>
  <c r="F22" i="16"/>
  <c r="G22" i="16" s="1"/>
  <c r="E22" i="16"/>
  <c r="C22" i="16"/>
  <c r="D22" i="16" s="1"/>
  <c r="AZ21" i="16"/>
  <c r="AW21" i="16"/>
  <c r="AT21" i="16"/>
  <c r="AP21" i="16"/>
  <c r="AO21" i="16"/>
  <c r="AN21" i="16"/>
  <c r="AK21" i="16"/>
  <c r="AH21" i="16"/>
  <c r="AD21" i="16"/>
  <c r="AC21" i="16"/>
  <c r="AE21" i="16" s="1"/>
  <c r="AB21" i="16"/>
  <c r="Y21" i="16"/>
  <c r="V21" i="16"/>
  <c r="R21" i="16"/>
  <c r="S21" i="16" s="1"/>
  <c r="Q21" i="16"/>
  <c r="P21" i="16"/>
  <c r="M21" i="16"/>
  <c r="J21" i="16"/>
  <c r="J23" i="16" s="1"/>
  <c r="F21" i="16"/>
  <c r="E21" i="16"/>
  <c r="G21" i="16" s="1"/>
  <c r="C21" i="16"/>
  <c r="D21" i="16" s="1"/>
  <c r="AZ20" i="16"/>
  <c r="AW20" i="16"/>
  <c r="AT20" i="16"/>
  <c r="AS23" i="16"/>
  <c r="AP20" i="16"/>
  <c r="AO20" i="16"/>
  <c r="AN20" i="16"/>
  <c r="AK20" i="16"/>
  <c r="AH20" i="16"/>
  <c r="AD20" i="16"/>
  <c r="AE20" i="16" s="1"/>
  <c r="AC20" i="16"/>
  <c r="AB20" i="16"/>
  <c r="Y20" i="16"/>
  <c r="V20" i="16"/>
  <c r="R20" i="16"/>
  <c r="Q20" i="16"/>
  <c r="S20" i="16" s="1"/>
  <c r="P20" i="16"/>
  <c r="M20" i="16"/>
  <c r="J20" i="16"/>
  <c r="G20" i="16"/>
  <c r="F20" i="16"/>
  <c r="E20" i="16"/>
  <c r="C20" i="16"/>
  <c r="D20" i="16" s="1"/>
  <c r="AZ19" i="16"/>
  <c r="AW19" i="16"/>
  <c r="AT19" i="16"/>
  <c r="AP19" i="16"/>
  <c r="AO19" i="16"/>
  <c r="AN19" i="16"/>
  <c r="AK19" i="16"/>
  <c r="AH19" i="16"/>
  <c r="AD19" i="16"/>
  <c r="AC19" i="16"/>
  <c r="AB19" i="16"/>
  <c r="Y19" i="16"/>
  <c r="V19" i="16"/>
  <c r="S19" i="16"/>
  <c r="R19" i="16"/>
  <c r="Q19" i="16"/>
  <c r="P19" i="16"/>
  <c r="P23" i="16" s="1"/>
  <c r="M19" i="16"/>
  <c r="J19" i="16"/>
  <c r="F19" i="16"/>
  <c r="E19" i="16"/>
  <c r="G19" i="16" s="1"/>
  <c r="C19" i="16"/>
  <c r="D19" i="16" s="1"/>
  <c r="AZ18" i="16"/>
  <c r="AW18" i="16"/>
  <c r="AT18" i="16"/>
  <c r="AP18" i="16"/>
  <c r="AO18" i="16"/>
  <c r="AN18" i="16"/>
  <c r="AK18" i="16"/>
  <c r="AH18" i="16"/>
  <c r="AD18" i="16"/>
  <c r="AE18" i="16" s="1"/>
  <c r="AC18" i="16"/>
  <c r="AB18" i="16"/>
  <c r="AB23" i="16" s="1"/>
  <c r="Y18" i="16"/>
  <c r="Y23" i="16" s="1"/>
  <c r="V18" i="16"/>
  <c r="R18" i="16"/>
  <c r="Q18" i="16"/>
  <c r="P18" i="16"/>
  <c r="M18" i="16"/>
  <c r="J18" i="16"/>
  <c r="G18" i="16"/>
  <c r="F18" i="16"/>
  <c r="E18" i="16"/>
  <c r="C18" i="16"/>
  <c r="AY15" i="16"/>
  <c r="AX15" i="16"/>
  <c r="AV15" i="16"/>
  <c r="AU15" i="16"/>
  <c r="AS15" i="16"/>
  <c r="AM15" i="16"/>
  <c r="AL15" i="16"/>
  <c r="AK15" i="16"/>
  <c r="AJ15" i="16"/>
  <c r="AI15" i="16"/>
  <c r="AG15" i="16"/>
  <c r="AF15" i="16"/>
  <c r="AC15" i="16"/>
  <c r="AA15" i="16"/>
  <c r="Z15" i="16"/>
  <c r="Y15" i="16"/>
  <c r="X15" i="16"/>
  <c r="W15" i="16"/>
  <c r="U15" i="16"/>
  <c r="T15" i="16"/>
  <c r="Q15" i="16"/>
  <c r="O15" i="16"/>
  <c r="N15" i="16"/>
  <c r="M15" i="16"/>
  <c r="L15" i="16"/>
  <c r="K15" i="16"/>
  <c r="I15" i="16"/>
  <c r="H15" i="16"/>
  <c r="E15" i="16"/>
  <c r="B15" i="16"/>
  <c r="AZ14" i="16"/>
  <c r="AW14" i="16"/>
  <c r="AP14" i="16"/>
  <c r="AN14" i="16"/>
  <c r="AK14" i="16"/>
  <c r="AH14" i="16"/>
  <c r="AD14" i="16"/>
  <c r="AC14" i="16"/>
  <c r="AE14" i="16" s="1"/>
  <c r="AB14" i="16"/>
  <c r="Y14" i="16"/>
  <c r="V14" i="16"/>
  <c r="R14" i="16"/>
  <c r="S14" i="16" s="1"/>
  <c r="Q14" i="16"/>
  <c r="P14" i="16"/>
  <c r="M14" i="16"/>
  <c r="M54" i="16" s="1"/>
  <c r="J14" i="16"/>
  <c r="F14" i="16"/>
  <c r="E14" i="16"/>
  <c r="G14" i="16" s="1"/>
  <c r="C14" i="16"/>
  <c r="D14" i="16" s="1"/>
  <c r="AZ13" i="16"/>
  <c r="AW13" i="16"/>
  <c r="AP13" i="16"/>
  <c r="AN13" i="16"/>
  <c r="AK13" i="16"/>
  <c r="AH13" i="16"/>
  <c r="AD13" i="16"/>
  <c r="AC13" i="16"/>
  <c r="AC53" i="16" s="1"/>
  <c r="AB13" i="16"/>
  <c r="Y13" i="16"/>
  <c r="V13" i="16"/>
  <c r="R13" i="16"/>
  <c r="Q13" i="16"/>
  <c r="S13" i="16" s="1"/>
  <c r="P13" i="16"/>
  <c r="M13" i="16"/>
  <c r="J13" i="16"/>
  <c r="F13" i="16"/>
  <c r="G13" i="16" s="1"/>
  <c r="E13" i="16"/>
  <c r="C13" i="16"/>
  <c r="D13" i="16" s="1"/>
  <c r="AZ12" i="16"/>
  <c r="AW12" i="16"/>
  <c r="AP12" i="16"/>
  <c r="AN12" i="16"/>
  <c r="AK12" i="16"/>
  <c r="AH12" i="16"/>
  <c r="AD12" i="16"/>
  <c r="AC12" i="16"/>
  <c r="AB12" i="16"/>
  <c r="Y12" i="16"/>
  <c r="V12" i="16"/>
  <c r="R12" i="16"/>
  <c r="Q12" i="16"/>
  <c r="P12" i="16"/>
  <c r="M12" i="16"/>
  <c r="J12" i="16"/>
  <c r="F12" i="16"/>
  <c r="E12" i="16"/>
  <c r="G12" i="16" s="1"/>
  <c r="C12" i="16"/>
  <c r="D12" i="16" s="1"/>
  <c r="AZ11" i="16"/>
  <c r="AW11" i="16"/>
  <c r="AP11" i="16"/>
  <c r="AN11" i="16"/>
  <c r="AK11" i="16"/>
  <c r="AH11" i="16"/>
  <c r="AD11" i="16"/>
  <c r="AC11" i="16"/>
  <c r="AB11" i="16"/>
  <c r="AB15" i="16" s="1"/>
  <c r="Y11" i="16"/>
  <c r="V11" i="16"/>
  <c r="R11" i="16"/>
  <c r="Q11" i="16"/>
  <c r="S11" i="16" s="1"/>
  <c r="P11" i="16"/>
  <c r="M11" i="16"/>
  <c r="J11" i="16"/>
  <c r="F11" i="16"/>
  <c r="E11" i="16"/>
  <c r="C11" i="16"/>
  <c r="F27" i="17"/>
  <c r="E27" i="17"/>
  <c r="G26" i="17"/>
  <c r="G25" i="17"/>
  <c r="J24" i="17"/>
  <c r="G24" i="17"/>
  <c r="I23" i="17"/>
  <c r="I28" i="17" s="1"/>
  <c r="H23" i="17"/>
  <c r="H28" i="17" s="1"/>
  <c r="F23" i="17"/>
  <c r="E23" i="17"/>
  <c r="D23" i="17"/>
  <c r="D28" i="17" s="1"/>
  <c r="F22" i="17"/>
  <c r="E22" i="17"/>
  <c r="G21" i="17"/>
  <c r="G20" i="17"/>
  <c r="J19" i="17"/>
  <c r="G19" i="17"/>
  <c r="G22" i="17" s="1"/>
  <c r="H18" i="17"/>
  <c r="D18" i="17"/>
  <c r="B18" i="17"/>
  <c r="B23" i="17" s="1"/>
  <c r="B28" i="17" s="1"/>
  <c r="F17" i="17"/>
  <c r="E17" i="17"/>
  <c r="G17" i="17" s="1"/>
  <c r="G16" i="17"/>
  <c r="G15" i="17"/>
  <c r="J14" i="17"/>
  <c r="G14" i="17"/>
  <c r="F13" i="17"/>
  <c r="F18" i="17" s="1"/>
  <c r="E13" i="17"/>
  <c r="E18" i="17" s="1"/>
  <c r="G18" i="17" s="1"/>
  <c r="G12" i="17"/>
  <c r="G11" i="17"/>
  <c r="G13" i="17" s="1"/>
  <c r="I10" i="17"/>
  <c r="J10" i="17" s="1"/>
  <c r="G10" i="17"/>
  <c r="G23" i="17" l="1"/>
  <c r="AE26" i="16"/>
  <c r="AE30" i="16" s="1"/>
  <c r="AN30" i="16"/>
  <c r="AP45" i="16"/>
  <c r="AZ54" i="16"/>
  <c r="AQ36" i="16"/>
  <c r="AT43" i="16"/>
  <c r="AH38" i="16"/>
  <c r="AE19" i="16"/>
  <c r="AE23" i="16" s="1"/>
  <c r="AN23" i="16"/>
  <c r="AE35" i="16"/>
  <c r="AK38" i="16"/>
  <c r="AH23" i="16"/>
  <c r="C30" i="16"/>
  <c r="AD42" i="16"/>
  <c r="AD51" i="16" s="1"/>
  <c r="B47" i="16"/>
  <c r="B54" i="16"/>
  <c r="D37" i="16"/>
  <c r="AO38" i="16"/>
  <c r="AZ45" i="16"/>
  <c r="AZ23" i="16"/>
  <c r="AQ19" i="16"/>
  <c r="AP56" i="16"/>
  <c r="AW56" i="16"/>
  <c r="AW38" i="16"/>
  <c r="AP42" i="16"/>
  <c r="AO46" i="16"/>
  <c r="AQ33" i="16"/>
  <c r="AW46" i="16"/>
  <c r="AW30" i="16"/>
  <c r="AW42" i="16"/>
  <c r="AQ28" i="16"/>
  <c r="AW55" i="16"/>
  <c r="AW15" i="16"/>
  <c r="AS47" i="16"/>
  <c r="AT38" i="16"/>
  <c r="AQ34" i="16"/>
  <c r="AP43" i="16"/>
  <c r="AS51" i="16"/>
  <c r="AQ37" i="16"/>
  <c r="AO42" i="16"/>
  <c r="AQ20" i="16"/>
  <c r="AT23" i="16"/>
  <c r="AQ21" i="16"/>
  <c r="C15" i="16"/>
  <c r="P15" i="16"/>
  <c r="J52" i="16"/>
  <c r="J15" i="16"/>
  <c r="R15" i="16"/>
  <c r="S12" i="16"/>
  <c r="S15" i="16" s="1"/>
  <c r="AO23" i="16"/>
  <c r="AQ18" i="16"/>
  <c r="AQ27" i="16"/>
  <c r="AO30" i="16"/>
  <c r="P43" i="16"/>
  <c r="AP38" i="16"/>
  <c r="AQ35" i="16"/>
  <c r="AD45" i="16"/>
  <c r="AE45" i="16" s="1"/>
  <c r="AE36" i="16"/>
  <c r="F15" i="16"/>
  <c r="G11" i="16"/>
  <c r="G15" i="16" s="1"/>
  <c r="J53" i="16"/>
  <c r="G23" i="16"/>
  <c r="Q23" i="16"/>
  <c r="S18" i="16"/>
  <c r="S23" i="16" s="1"/>
  <c r="R30" i="16"/>
  <c r="S26" i="16"/>
  <c r="S30" i="16" s="1"/>
  <c r="P45" i="16"/>
  <c r="P54" i="16" s="1"/>
  <c r="L52" i="16"/>
  <c r="F52" i="16" s="1"/>
  <c r="C43" i="16"/>
  <c r="D43" i="16" s="1"/>
  <c r="AN15" i="16"/>
  <c r="AH15" i="16"/>
  <c r="C23" i="16"/>
  <c r="D18" i="16"/>
  <c r="D23" i="16" s="1"/>
  <c r="AC23" i="16"/>
  <c r="AK23" i="16"/>
  <c r="AD55" i="16"/>
  <c r="AE22" i="16"/>
  <c r="AZ30" i="16"/>
  <c r="R38" i="16"/>
  <c r="AP15" i="16"/>
  <c r="AE13" i="16"/>
  <c r="AB42" i="16"/>
  <c r="AB47" i="16" s="1"/>
  <c r="Z47" i="16"/>
  <c r="Z51" i="16"/>
  <c r="V15" i="16"/>
  <c r="AE11" i="16"/>
  <c r="AE15" i="16" s="1"/>
  <c r="AD15" i="16"/>
  <c r="AZ15" i="16"/>
  <c r="P53" i="16"/>
  <c r="J54" i="16"/>
  <c r="E23" i="16"/>
  <c r="M23" i="16"/>
  <c r="F23" i="16"/>
  <c r="R23" i="16"/>
  <c r="AD23" i="16"/>
  <c r="G30" i="16"/>
  <c r="AP30" i="16"/>
  <c r="AQ26" i="16"/>
  <c r="D33" i="16"/>
  <c r="AN38" i="16"/>
  <c r="AD43" i="16"/>
  <c r="AE43" i="16" s="1"/>
  <c r="AE34" i="16"/>
  <c r="C35" i="16"/>
  <c r="D35" i="16" s="1"/>
  <c r="AY44" i="16"/>
  <c r="AZ35" i="16"/>
  <c r="AZ38" i="16" s="1"/>
  <c r="J42" i="16"/>
  <c r="J47" i="16" s="1"/>
  <c r="O47" i="16"/>
  <c r="C42" i="16"/>
  <c r="O51" i="16"/>
  <c r="AZ42" i="16"/>
  <c r="AX51" i="16"/>
  <c r="AX47" i="16"/>
  <c r="U47" i="16"/>
  <c r="Y53" i="16"/>
  <c r="M42" i="16"/>
  <c r="M47" i="16" s="1"/>
  <c r="J44" i="16"/>
  <c r="AI47" i="16"/>
  <c r="AI51" i="16"/>
  <c r="AF52" i="16"/>
  <c r="AH52" i="16" s="1"/>
  <c r="AH57" i="16" s="1"/>
  <c r="AH43" i="16"/>
  <c r="I53" i="16"/>
  <c r="C44" i="16"/>
  <c r="D44" i="16" s="1"/>
  <c r="F44" i="16"/>
  <c r="T53" i="16"/>
  <c r="T57" i="16" s="1"/>
  <c r="V44" i="16"/>
  <c r="Y44" i="16"/>
  <c r="AP44" i="16"/>
  <c r="AX56" i="16"/>
  <c r="AZ56" i="16" s="1"/>
  <c r="AZ46" i="16"/>
  <c r="AX52" i="16"/>
  <c r="AZ52" i="16" s="1"/>
  <c r="Q53" i="16"/>
  <c r="Z54" i="16"/>
  <c r="AB54" i="16" s="1"/>
  <c r="AD52" i="16"/>
  <c r="AW22" i="16"/>
  <c r="AW23" i="16" s="1"/>
  <c r="AV23" i="16"/>
  <c r="F30" i="16"/>
  <c r="D27" i="16"/>
  <c r="D30" i="16" s="1"/>
  <c r="Q30" i="16"/>
  <c r="P42" i="16"/>
  <c r="S34" i="16"/>
  <c r="S38" i="16" s="1"/>
  <c r="Q43" i="16"/>
  <c r="M38" i="16"/>
  <c r="Q38" i="16"/>
  <c r="AD38" i="16"/>
  <c r="H51" i="16"/>
  <c r="E42" i="16"/>
  <c r="H47" i="16"/>
  <c r="W47" i="16"/>
  <c r="Y42" i="16"/>
  <c r="W51" i="16"/>
  <c r="AK42" i="16"/>
  <c r="AK47" i="16" s="1"/>
  <c r="C52" i="16"/>
  <c r="D52" i="16" s="1"/>
  <c r="R43" i="16"/>
  <c r="AU52" i="16"/>
  <c r="AW52" i="16" s="1"/>
  <c r="AW43" i="16"/>
  <c r="R44" i="16"/>
  <c r="AN44" i="16"/>
  <c r="AU53" i="16"/>
  <c r="AW53" i="16" s="1"/>
  <c r="AW44" i="16"/>
  <c r="I54" i="16"/>
  <c r="C45" i="16"/>
  <c r="D45" i="16" s="1"/>
  <c r="R45" i="16"/>
  <c r="R47" i="16" s="1"/>
  <c r="AQ45" i="16"/>
  <c r="E56" i="16"/>
  <c r="AP46" i="16"/>
  <c r="AQ46" i="16" s="1"/>
  <c r="R51" i="16"/>
  <c r="R52" i="16"/>
  <c r="U53" i="16"/>
  <c r="R53" i="16" s="1"/>
  <c r="AC54" i="16"/>
  <c r="AV54" i="16"/>
  <c r="AW54" i="16" s="1"/>
  <c r="C55" i="16"/>
  <c r="D55" i="16" s="1"/>
  <c r="F55" i="16"/>
  <c r="G55" i="16" s="1"/>
  <c r="AT56" i="16"/>
  <c r="B57" i="16"/>
  <c r="AL52" i="16"/>
  <c r="AN43" i="16"/>
  <c r="S44" i="16"/>
  <c r="AT44" i="16"/>
  <c r="AO44" i="16"/>
  <c r="AQ44" i="16" s="1"/>
  <c r="U54" i="16"/>
  <c r="M52" i="16"/>
  <c r="AC52" i="16"/>
  <c r="AC42" i="16"/>
  <c r="P38" i="16"/>
  <c r="H52" i="16"/>
  <c r="E52" i="16" s="1"/>
  <c r="G52" i="16" s="1"/>
  <c r="E43" i="16"/>
  <c r="G43" i="16" s="1"/>
  <c r="T52" i="16"/>
  <c r="V52" i="16" s="1"/>
  <c r="V43" i="16"/>
  <c r="V47" i="16" s="1"/>
  <c r="Q45" i="16"/>
  <c r="S45" i="16" s="1"/>
  <c r="AO56" i="16"/>
  <c r="AQ56" i="16" s="1"/>
  <c r="AT46" i="16"/>
  <c r="AA51" i="16"/>
  <c r="AA57" i="16" s="1"/>
  <c r="AS54" i="16"/>
  <c r="AE55" i="16"/>
  <c r="C56" i="16"/>
  <c r="D56" i="16" s="1"/>
  <c r="F56" i="16"/>
  <c r="D11" i="16"/>
  <c r="D15" i="16" s="1"/>
  <c r="P52" i="16"/>
  <c r="AP22" i="16"/>
  <c r="AP23" i="16" s="1"/>
  <c r="M51" i="16"/>
  <c r="M57" i="16" s="1"/>
  <c r="AE12" i="16"/>
  <c r="M53" i="16"/>
  <c r="S22" i="16"/>
  <c r="G28" i="16"/>
  <c r="G33" i="16"/>
  <c r="Q42" i="16"/>
  <c r="AE33" i="16"/>
  <c r="J43" i="16"/>
  <c r="G35" i="16"/>
  <c r="AD44" i="16"/>
  <c r="AD53" i="16" s="1"/>
  <c r="AE53" i="16" s="1"/>
  <c r="AE37" i="16"/>
  <c r="J38" i="16"/>
  <c r="N57" i="16"/>
  <c r="W52" i="16"/>
  <c r="Y52" i="16" s="1"/>
  <c r="Y43" i="16"/>
  <c r="E44" i="16"/>
  <c r="G44" i="16" s="1"/>
  <c r="AH44" i="16"/>
  <c r="G45" i="16"/>
  <c r="AT45" i="16"/>
  <c r="C46" i="16"/>
  <c r="D46" i="16" s="1"/>
  <c r="S46" i="16"/>
  <c r="W56" i="16"/>
  <c r="Y56" i="16" s="1"/>
  <c r="Y46" i="16"/>
  <c r="T47" i="16"/>
  <c r="V51" i="16"/>
  <c r="AP52" i="16"/>
  <c r="AI54" i="16"/>
  <c r="AK54" i="16" s="1"/>
  <c r="Z56" i="16"/>
  <c r="AB56" i="16" s="1"/>
  <c r="I57" i="16"/>
  <c r="L57" i="16"/>
  <c r="X57" i="16"/>
  <c r="AF57" i="16"/>
  <c r="AU51" i="16"/>
  <c r="AU47" i="16"/>
  <c r="AY51" i="16"/>
  <c r="AY47" i="16"/>
  <c r="L47" i="16"/>
  <c r="AL47" i="16"/>
  <c r="AV47" i="16"/>
  <c r="AV57" i="16"/>
  <c r="AP55" i="16"/>
  <c r="AQ55" i="16" s="1"/>
  <c r="AH42" i="16"/>
  <c r="AN42" i="16"/>
  <c r="F43" i="16"/>
  <c r="F47" i="16" s="1"/>
  <c r="AO43" i="16"/>
  <c r="E46" i="16"/>
  <c r="G46" i="16" s="1"/>
  <c r="AH46" i="16"/>
  <c r="AN46" i="16"/>
  <c r="I47" i="16"/>
  <c r="X47" i="16"/>
  <c r="AR47" i="16"/>
  <c r="F28" i="17"/>
  <c r="E28" i="17"/>
  <c r="G27" i="17"/>
  <c r="G28" i="17" s="1"/>
  <c r="J18" i="17"/>
  <c r="J23" i="17"/>
  <c r="J28" i="17" s="1"/>
  <c r="I18" i="17"/>
  <c r="AQ43" i="16" l="1"/>
  <c r="AQ42" i="16"/>
  <c r="AQ38" i="16"/>
  <c r="AW47" i="16"/>
  <c r="AQ30" i="16"/>
  <c r="AQ22" i="16"/>
  <c r="AQ23" i="16" s="1"/>
  <c r="AP54" i="16"/>
  <c r="AP47" i="16"/>
  <c r="AT47" i="16"/>
  <c r="AX57" i="16"/>
  <c r="AZ51" i="16"/>
  <c r="D38" i="16"/>
  <c r="AB51" i="16"/>
  <c r="AB57" i="16" s="1"/>
  <c r="Z57" i="16"/>
  <c r="Q47" i="16"/>
  <c r="S42" i="16"/>
  <c r="V54" i="16"/>
  <c r="R54" i="16"/>
  <c r="AN52" i="16"/>
  <c r="AL57" i="16"/>
  <c r="AD54" i="16"/>
  <c r="AE54" i="16" s="1"/>
  <c r="E47" i="16"/>
  <c r="G42" i="16"/>
  <c r="G47" i="16" s="1"/>
  <c r="Q51" i="16"/>
  <c r="D42" i="16"/>
  <c r="D47" i="16" s="1"/>
  <c r="C47" i="16"/>
  <c r="J51" i="16"/>
  <c r="J57" i="16" s="1"/>
  <c r="AE38" i="16"/>
  <c r="R57" i="16"/>
  <c r="F53" i="16"/>
  <c r="G53" i="16" s="1"/>
  <c r="AD47" i="16"/>
  <c r="AC47" i="16"/>
  <c r="AE42" i="16"/>
  <c r="U57" i="16"/>
  <c r="P47" i="16"/>
  <c r="V53" i="16"/>
  <c r="V57" i="16" s="1"/>
  <c r="O57" i="16"/>
  <c r="F51" i="16"/>
  <c r="C38" i="16"/>
  <c r="AN47" i="16"/>
  <c r="C51" i="16"/>
  <c r="G38" i="16"/>
  <c r="AS57" i="16"/>
  <c r="W57" i="16"/>
  <c r="Y51" i="16"/>
  <c r="Y57" i="16" s="1"/>
  <c r="AE44" i="16"/>
  <c r="AH47" i="16"/>
  <c r="AU57" i="16"/>
  <c r="AW51" i="16"/>
  <c r="AW57" i="16" s="1"/>
  <c r="Q54" i="16"/>
  <c r="AC51" i="16"/>
  <c r="AE52" i="16"/>
  <c r="AP51" i="16"/>
  <c r="G56" i="16"/>
  <c r="C54" i="16"/>
  <c r="D54" i="16" s="1"/>
  <c r="F54" i="16"/>
  <c r="G54" i="16" s="1"/>
  <c r="Y47" i="16"/>
  <c r="H57" i="16"/>
  <c r="E51" i="16"/>
  <c r="S43" i="16"/>
  <c r="Q52" i="16"/>
  <c r="S52" i="16" s="1"/>
  <c r="S53" i="16"/>
  <c r="AI57" i="16"/>
  <c r="AK51" i="16"/>
  <c r="AK57" i="16" s="1"/>
  <c r="AO47" i="16"/>
  <c r="AY53" i="16"/>
  <c r="AZ44" i="16"/>
  <c r="AZ47" i="16" s="1"/>
  <c r="P51" i="16"/>
  <c r="P57" i="16" s="1"/>
  <c r="AY57" i="16" l="1"/>
  <c r="AN57" i="16"/>
  <c r="AQ47" i="16"/>
  <c r="C53" i="16"/>
  <c r="D53" i="16" s="1"/>
  <c r="F57" i="16"/>
  <c r="E57" i="16"/>
  <c r="G51" i="16"/>
  <c r="G57" i="16" s="1"/>
  <c r="AC57" i="16"/>
  <c r="AE51" i="16"/>
  <c r="AE57" i="16" s="1"/>
  <c r="AZ53" i="16"/>
  <c r="AP53" i="16"/>
  <c r="AP57" i="16" s="1"/>
  <c r="S54" i="16"/>
  <c r="D51" i="16"/>
  <c r="S51" i="16"/>
  <c r="Q57" i="16"/>
  <c r="AD57" i="16"/>
  <c r="AE47" i="16"/>
  <c r="S47" i="16"/>
  <c r="AZ57" i="16" l="1"/>
  <c r="D57" i="16"/>
  <c r="C57" i="16"/>
  <c r="S57" i="16"/>
  <c r="AT52" i="16" l="1"/>
  <c r="AT13" i="16"/>
  <c r="AT14" i="16"/>
  <c r="AR52" i="16"/>
  <c r="AT12" i="16"/>
  <c r="AR53" i="16"/>
  <c r="AT53" i="16" s="1"/>
  <c r="AR15" i="16"/>
  <c r="AR54" i="16"/>
  <c r="AT54" i="16"/>
  <c r="AT11" i="16"/>
  <c r="AO12" i="16"/>
  <c r="AO52" i="16" s="1"/>
  <c r="AQ52" i="16" s="1"/>
  <c r="AO11" i="16"/>
  <c r="AR51" i="16"/>
  <c r="AT51" i="16" s="1"/>
  <c r="AO14" i="16"/>
  <c r="AQ14" i="16" s="1"/>
  <c r="AO54" i="16"/>
  <c r="AQ54" i="16" s="1"/>
  <c r="AO13" i="16"/>
  <c r="AO53" i="16" s="1"/>
  <c r="AQ53" i="16" s="1"/>
  <c r="AQ13" i="16"/>
  <c r="AO15" i="16" l="1"/>
  <c r="AQ12" i="16"/>
  <c r="AT57" i="16"/>
  <c r="AR57" i="16"/>
  <c r="AT15" i="16"/>
  <c r="AQ11" i="16"/>
  <c r="AQ15" i="16" s="1"/>
  <c r="AO51" i="16"/>
  <c r="AQ51" i="16" l="1"/>
  <c r="AQ57" i="16" s="1"/>
  <c r="AO57" i="16"/>
</calcChain>
</file>

<file path=xl/sharedStrings.xml><?xml version="1.0" encoding="utf-8"?>
<sst xmlns="http://schemas.openxmlformats.org/spreadsheetml/2006/main" count="434" uniqueCount="117">
  <si>
    <t>CRONICI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</si>
  <si>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</si>
  <si>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</si>
  <si>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</si>
  <si>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</si>
  <si>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</si>
  <si>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CASA DE ASIGURĂRI DE SĂNĂTATE OLT</t>
  </si>
  <si>
    <t>Unitatea Sanitară,                         DRG(ACUȚI)</t>
  </si>
  <si>
    <t>Influente</t>
  </si>
  <si>
    <t>ACUTI (DRG)</t>
  </si>
  <si>
    <t>3=1+2</t>
  </si>
  <si>
    <t>6=4+5</t>
  </si>
  <si>
    <t>Spitalul de Psihiatrie Cronici Schitu</t>
  </si>
  <si>
    <t xml:space="preserve">SPITALIZARE DE ZI - SERVICII </t>
  </si>
  <si>
    <t>SPITALIZARE DE ZI - CAZURI</t>
  </si>
  <si>
    <t>Phoenix</t>
  </si>
  <si>
    <t>SPITALIZARE DE ZI  - TOTAL</t>
  </si>
  <si>
    <t>TOTAL SERVICII</t>
  </si>
  <si>
    <t>DIRECTIA RELATII CONTRACTUALE</t>
  </si>
  <si>
    <t>COMP.E.C.S.M.M.D.M.</t>
  </si>
  <si>
    <t xml:space="preserve">SITUAŢIA </t>
  </si>
  <si>
    <t>Valoare contract trimestrul I 2017</t>
  </si>
  <si>
    <t xml:space="preserve">Valoare contract ianuarie 2017 </t>
  </si>
  <si>
    <t xml:space="preserve">Valoare contract februarie 2017 </t>
  </si>
  <si>
    <t>Valoare contract martie 2017</t>
  </si>
  <si>
    <t>Valoare contract aprilie 2017</t>
  </si>
  <si>
    <t>Valoare contract mai 2017</t>
  </si>
  <si>
    <t>Valoare contract iunie 2017</t>
  </si>
  <si>
    <t>Valoare contract iulie 2017</t>
  </si>
  <si>
    <t>Valoare contract august 2017</t>
  </si>
  <si>
    <t>Valoare contract septembrie 2017</t>
  </si>
  <si>
    <t>Valoare contract octombrie 2017</t>
  </si>
  <si>
    <t>Valoare contract noiembrie 2017</t>
  </si>
  <si>
    <t>Valoare contract decembrie 2017</t>
  </si>
  <si>
    <t>Valoare contract trimestrul II 2017</t>
  </si>
  <si>
    <t>Valoare contract trimestrul III 2017</t>
  </si>
  <si>
    <t>Valoare contract trimestrul IV 2017</t>
  </si>
  <si>
    <t>Valoare contract anul 2017</t>
  </si>
  <si>
    <t>Valoare contract ianuarie 2017 modificat</t>
  </si>
  <si>
    <t>Valoare contract februarie 2017 modificat</t>
  </si>
  <si>
    <t>Valoare contract martie 2017  modificat</t>
  </si>
  <si>
    <t>Valoare contract trimestrul I 2017 modificat</t>
  </si>
  <si>
    <t>CASA DE ASIGURĂRI SOCIALE DE SĂNĂTATE OLT</t>
  </si>
  <si>
    <t>SITUATIA</t>
  </si>
  <si>
    <t>lei</t>
  </si>
  <si>
    <t>Luna/an</t>
  </si>
  <si>
    <t>CREDITE DE ANGAJAMENT APROBATE</t>
  </si>
  <si>
    <t>CREDITE DE ANGAJAMENT RETINUTE LA CONTRACTARE (5%)</t>
  </si>
  <si>
    <t>SERVICII CONTRACTATE PENTRU COMPLEXITATEA CAZURILOR DIN SECTIA DE ATI (1%)</t>
  </si>
  <si>
    <t xml:space="preserve">CREDITE DE ANGAJAMENT INITIALE </t>
  </si>
  <si>
    <t xml:space="preserve">INFLUENTE CREDITE DE ANGAJAMENT </t>
  </si>
  <si>
    <t>CREDITE DE ANGAJAMENT FINALE</t>
  </si>
  <si>
    <t>7=5+6</t>
  </si>
  <si>
    <t>ianuarie 2017</t>
  </si>
  <si>
    <t>februarie 2017</t>
  </si>
  <si>
    <t>martie 2017</t>
  </si>
  <si>
    <t>Trimestrul I-2017</t>
  </si>
  <si>
    <t>aprilie 2017</t>
  </si>
  <si>
    <t>mai 2017</t>
  </si>
  <si>
    <t>iunie 2017</t>
  </si>
  <si>
    <t>Trimestrul II-2017</t>
  </si>
  <si>
    <t>Semestrul I-2017</t>
  </si>
  <si>
    <t>iulie 2017</t>
  </si>
  <si>
    <t>august 2017</t>
  </si>
  <si>
    <t>septembrie 2017</t>
  </si>
  <si>
    <t>Trimestrul III-2017</t>
  </si>
  <si>
    <t>01.01.2017-30.09.2017</t>
  </si>
  <si>
    <t>noiembrie 2017</t>
  </si>
  <si>
    <t>decembrie 2017</t>
  </si>
  <si>
    <t>Trimestrul IV-2017</t>
  </si>
  <si>
    <t>Anul -2017</t>
  </si>
  <si>
    <t>octombrie 2017</t>
  </si>
  <si>
    <t>Valoare contract anul 2017 modificat</t>
  </si>
  <si>
    <t>Valoare contract octombrie 2017 modificat</t>
  </si>
  <si>
    <t>Valoare contract noiembrie 2017 modificat</t>
  </si>
  <si>
    <t>Valoare contract decembrie 2017 modificat</t>
  </si>
  <si>
    <t>Valoare contract trimestrul IV 2017 modificat</t>
  </si>
  <si>
    <t>4=7+10+13</t>
  </si>
  <si>
    <t>5=8+11+14</t>
  </si>
  <si>
    <t>9=7+8</t>
  </si>
  <si>
    <t>12=10+11</t>
  </si>
  <si>
    <t>15=13+14</t>
  </si>
  <si>
    <t>16=17+18+19</t>
  </si>
  <si>
    <t>Directia Relatii Contractuale,</t>
  </si>
  <si>
    <t>Ec.Sorina-Daniela OANCEA</t>
  </si>
  <si>
    <t>Comp.E.C.S.M.M.D.M.</t>
  </si>
  <si>
    <t>Ec. Eduard DRAPATOF</t>
  </si>
  <si>
    <t>INFLUENTE CREDITE DE ANGAJAMENT TOTALE</t>
  </si>
  <si>
    <t>CREDITE DE ANGAJAMENT TOTALE FINALE</t>
  </si>
  <si>
    <t>10=8+9</t>
  </si>
  <si>
    <t>CREDITE DE ANGAJAMENT TOTALE INITIALE</t>
  </si>
  <si>
    <t>Valoare contract trimestrul II 2017 modificat</t>
  </si>
  <si>
    <t>Valoare contract aprilie 2017 modificat</t>
  </si>
  <si>
    <t>Valoare contract mai 2017 modificat</t>
  </si>
  <si>
    <t>Valoare contract iunie 2017 modificat</t>
  </si>
  <si>
    <t>18=16+17</t>
  </si>
  <si>
    <t>21=19+20</t>
  </si>
  <si>
    <t>24=22+23</t>
  </si>
  <si>
    <t>27=25+26</t>
  </si>
  <si>
    <t>28=29+30+31</t>
  </si>
  <si>
    <t>34=32+33</t>
  </si>
  <si>
    <t>37=35+36</t>
  </si>
  <si>
    <t>40=38+39</t>
  </si>
  <si>
    <t>43=41+42</t>
  </si>
  <si>
    <t>32=35+38+41</t>
  </si>
  <si>
    <t>33=36+39+42</t>
  </si>
  <si>
    <t>Valoare contract iulie 2017 modificat</t>
  </si>
  <si>
    <t>Valoare contract august 2017 modificat</t>
  </si>
  <si>
    <t>Valoare contract septembrie 2017 modificat</t>
  </si>
  <si>
    <t>Valoare contract trimestrul III 2017 modificat</t>
  </si>
  <si>
    <t>30=28+29</t>
  </si>
  <si>
    <t>33=31+32</t>
  </si>
  <si>
    <t>36=34+35</t>
  </si>
  <si>
    <t>39=37+38</t>
  </si>
  <si>
    <t>29=32+35+38</t>
  </si>
  <si>
    <t>serviciilor medicale spitalicesti propuse spre contractare pentru anul -2017, urmare repartizarii sumelor ramase neconsumate in trimestrul III-2017</t>
  </si>
  <si>
    <t>serviciilor medicale spitalicesti propuse spre contractare pentru anul -2017, urmare repartizarii sumelor ramase neconsumate in trimestrul III-2017 si repartizarii sumelor pentru complexitate suplimentară a cazurilor în ceea ce priveşte comorbiditatea şi numărul de zile de îngrijiri acordate în cadrul secţiilor/compartimentelor de terapie intensive (1%) pentru trimestrul III-2017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</si>
</sst>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0"/>
      <name val="Arial"/>
      <family val="2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  <xf numFmtId="4" fontId="0" fillId="0" borderId="0" xfId="0" applyNumberFormat="1"/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2" fillId="0" borderId="0" xfId="0" applyFont="1" applyAlignment="1"/>
    <xf numFmtId="4" fontId="7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4" fontId="1" fillId="2" borderId="0" xfId="0" applyNumberFormat="1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4" fontId="2" fillId="0" borderId="0" xfId="0" applyNumberFormat="1" applyFont="1"/>
    <xf numFmtId="4" fontId="1" fillId="0" borderId="0" xfId="0" applyNumberFormat="1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/>
    <xf numFmtId="0" fontId="11" fillId="0" borderId="0" xfId="0" applyFont="1" applyBorder="1"/>
    <xf numFmtId="4" fontId="11" fillId="0" borderId="0" xfId="0" applyNumberFormat="1" applyFont="1"/>
    <xf numFmtId="0" fontId="11" fillId="0" borderId="0" xfId="0" applyFont="1"/>
    <xf numFmtId="4" fontId="10" fillId="0" borderId="2" xfId="0" applyNumberFormat="1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4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2" borderId="0" xfId="0" applyFont="1" applyFill="1"/>
    <xf numFmtId="0" fontId="11" fillId="2" borderId="1" xfId="0" applyFont="1" applyFill="1" applyBorder="1"/>
    <xf numFmtId="0" fontId="11" fillId="2" borderId="0" xfId="0" applyFont="1" applyFill="1" applyBorder="1"/>
    <xf numFmtId="4" fontId="11" fillId="2" borderId="0" xfId="0" applyNumberFormat="1" applyFont="1" applyFill="1"/>
    <xf numFmtId="0" fontId="12" fillId="0" borderId="0" xfId="0" applyFont="1"/>
    <xf numFmtId="4" fontId="12" fillId="2" borderId="0" xfId="0" applyNumberFormat="1" applyFont="1" applyFill="1"/>
    <xf numFmtId="4" fontId="1" fillId="0" borderId="0" xfId="0" applyNumberFormat="1" applyFo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0" fontId="3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/>
    </xf>
    <xf numFmtId="0" fontId="14" fillId="0" borderId="0" xfId="0" applyFont="1"/>
    <xf numFmtId="3" fontId="5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2" xfId="0" applyNumberFormat="1" applyFont="1" applyBorder="1"/>
    <xf numFmtId="4" fontId="14" fillId="0" borderId="0" xfId="0" applyNumberFormat="1" applyFont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/>
    <xf numFmtId="4" fontId="5" fillId="0" borderId="0" xfId="0" applyNumberFormat="1" applyFont="1"/>
    <xf numFmtId="4" fontId="18" fillId="0" borderId="2" xfId="0" applyNumberFormat="1" applyFont="1" applyBorder="1"/>
    <xf numFmtId="0" fontId="1" fillId="2" borderId="0" xfId="0" applyFont="1" applyFill="1" applyAlignment="1"/>
    <xf numFmtId="4" fontId="3" fillId="0" borderId="0" xfId="0" applyNumberFormat="1" applyFont="1" applyBorder="1"/>
    <xf numFmtId="0" fontId="1" fillId="2" borderId="0" xfId="0" applyFont="1" applyFill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5"/>
  <sheetViews>
    <sheetView topLeftCell="A37" workbookViewId="0">
      <selection activeCell="B63" sqref="B63"/>
    </sheetView>
  </sheetViews>
  <sheetFormatPr defaultColWidth="13.85546875" defaultRowHeight="12.75" x14ac:dyDescent="0.2"/>
  <cols>
    <col min="1" max="1" width="38.7109375" style="1" bestFit="1" customWidth="1"/>
    <col min="2" max="7" width="13.5703125" style="16" customWidth="1"/>
    <col min="8" max="10" width="12.28515625" style="16" customWidth="1"/>
    <col min="11" max="13" width="12.140625" style="16" customWidth="1"/>
    <col min="14" max="19" width="12.28515625" style="1" customWidth="1"/>
    <col min="20" max="16384" width="13.85546875" style="1"/>
  </cols>
  <sheetData>
    <row r="1" spans="1:60" x14ac:dyDescent="0.2">
      <c r="A1" s="8" t="s">
        <v>6</v>
      </c>
      <c r="B1" s="72"/>
      <c r="C1" s="72"/>
      <c r="D1" s="72"/>
      <c r="E1" s="72"/>
      <c r="F1" s="72"/>
      <c r="G1" s="72"/>
      <c r="H1" s="14"/>
      <c r="I1" s="14"/>
      <c r="J1" s="14"/>
      <c r="K1" s="72"/>
      <c r="L1" s="72"/>
      <c r="M1" s="72"/>
    </row>
    <row r="2" spans="1:60" x14ac:dyDescent="0.2">
      <c r="A2" s="15" t="s">
        <v>18</v>
      </c>
      <c r="H2" s="17"/>
      <c r="I2" s="17"/>
      <c r="J2" s="17"/>
    </row>
    <row r="3" spans="1:60" x14ac:dyDescent="0.2">
      <c r="A3" s="10" t="s">
        <v>19</v>
      </c>
      <c r="H3" s="17"/>
      <c r="I3" s="17"/>
      <c r="J3" s="17"/>
    </row>
    <row r="4" spans="1:60" x14ac:dyDescent="0.2">
      <c r="A4" s="10"/>
      <c r="H4" s="17"/>
      <c r="I4" s="17"/>
      <c r="J4" s="17"/>
    </row>
    <row r="5" spans="1:60" x14ac:dyDescent="0.2">
      <c r="A5" s="10"/>
      <c r="H5" s="17"/>
      <c r="I5" s="17"/>
      <c r="J5" s="17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2"/>
      <c r="AZ5" s="72"/>
    </row>
    <row r="6" spans="1:60" ht="15" customHeight="1" x14ac:dyDescent="0.2">
      <c r="A6" s="76" t="s">
        <v>20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 t="s">
        <v>20</v>
      </c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 t="s">
        <v>20</v>
      </c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8.75" customHeight="1" x14ac:dyDescent="0.2">
      <c r="A7" s="75" t="s">
        <v>115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 t="s">
        <v>115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 t="s">
        <v>115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</row>
    <row r="8" spans="1:60" x14ac:dyDescent="0.2">
      <c r="A8" s="19"/>
    </row>
    <row r="9" spans="1:60" ht="63" customHeight="1" x14ac:dyDescent="0.2">
      <c r="A9" s="45" t="s">
        <v>7</v>
      </c>
      <c r="B9" s="20" t="s">
        <v>37</v>
      </c>
      <c r="C9" s="20" t="s">
        <v>8</v>
      </c>
      <c r="D9" s="20" t="s">
        <v>72</v>
      </c>
      <c r="E9" s="20" t="s">
        <v>21</v>
      </c>
      <c r="F9" s="20" t="s">
        <v>8</v>
      </c>
      <c r="G9" s="20" t="s">
        <v>41</v>
      </c>
      <c r="H9" s="20" t="s">
        <v>22</v>
      </c>
      <c r="I9" s="20" t="s">
        <v>8</v>
      </c>
      <c r="J9" s="20" t="s">
        <v>38</v>
      </c>
      <c r="K9" s="21" t="s">
        <v>23</v>
      </c>
      <c r="L9" s="20" t="s">
        <v>8</v>
      </c>
      <c r="M9" s="21" t="s">
        <v>39</v>
      </c>
      <c r="N9" s="21" t="s">
        <v>24</v>
      </c>
      <c r="O9" s="20" t="s">
        <v>8</v>
      </c>
      <c r="P9" s="21" t="s">
        <v>40</v>
      </c>
      <c r="Q9" s="20" t="s">
        <v>34</v>
      </c>
      <c r="R9" s="20" t="s">
        <v>8</v>
      </c>
      <c r="S9" s="20" t="s">
        <v>91</v>
      </c>
      <c r="T9" s="21" t="s">
        <v>25</v>
      </c>
      <c r="U9" s="20" t="s">
        <v>8</v>
      </c>
      <c r="V9" s="21" t="s">
        <v>92</v>
      </c>
      <c r="W9" s="21" t="s">
        <v>26</v>
      </c>
      <c r="X9" s="20" t="s">
        <v>8</v>
      </c>
      <c r="Y9" s="21" t="s">
        <v>93</v>
      </c>
      <c r="Z9" s="21" t="s">
        <v>27</v>
      </c>
      <c r="AA9" s="20" t="s">
        <v>8</v>
      </c>
      <c r="AB9" s="21" t="s">
        <v>94</v>
      </c>
      <c r="AC9" s="20" t="s">
        <v>35</v>
      </c>
      <c r="AD9" s="20" t="s">
        <v>8</v>
      </c>
      <c r="AE9" s="20" t="s">
        <v>109</v>
      </c>
      <c r="AF9" s="21" t="s">
        <v>28</v>
      </c>
      <c r="AG9" s="20" t="s">
        <v>8</v>
      </c>
      <c r="AH9" s="21" t="s">
        <v>106</v>
      </c>
      <c r="AI9" s="21" t="s">
        <v>29</v>
      </c>
      <c r="AJ9" s="20" t="s">
        <v>8</v>
      </c>
      <c r="AK9" s="21" t="s">
        <v>107</v>
      </c>
      <c r="AL9" s="21" t="s">
        <v>30</v>
      </c>
      <c r="AM9" s="20" t="s">
        <v>8</v>
      </c>
      <c r="AN9" s="21" t="s">
        <v>108</v>
      </c>
      <c r="AO9" s="20" t="s">
        <v>36</v>
      </c>
      <c r="AP9" s="20" t="s">
        <v>8</v>
      </c>
      <c r="AQ9" s="20" t="s">
        <v>76</v>
      </c>
      <c r="AR9" s="21" t="s">
        <v>31</v>
      </c>
      <c r="AS9" s="20" t="s">
        <v>8</v>
      </c>
      <c r="AT9" s="21" t="s">
        <v>73</v>
      </c>
      <c r="AU9" s="21" t="s">
        <v>32</v>
      </c>
      <c r="AV9" s="20" t="s">
        <v>8</v>
      </c>
      <c r="AW9" s="21" t="s">
        <v>74</v>
      </c>
      <c r="AX9" s="21" t="s">
        <v>33</v>
      </c>
      <c r="AY9" s="20" t="s">
        <v>8</v>
      </c>
      <c r="AZ9" s="21" t="s">
        <v>75</v>
      </c>
    </row>
    <row r="10" spans="1:60" x14ac:dyDescent="0.2">
      <c r="A10" s="22" t="s">
        <v>9</v>
      </c>
      <c r="B10" s="48">
        <v>1</v>
      </c>
      <c r="C10" s="48">
        <v>2</v>
      </c>
      <c r="D10" s="48" t="s">
        <v>10</v>
      </c>
      <c r="E10" s="48" t="s">
        <v>77</v>
      </c>
      <c r="F10" s="48" t="s">
        <v>78</v>
      </c>
      <c r="G10" s="48" t="s">
        <v>11</v>
      </c>
      <c r="H10" s="48">
        <v>7</v>
      </c>
      <c r="I10" s="48">
        <v>8</v>
      </c>
      <c r="J10" s="48" t="s">
        <v>79</v>
      </c>
      <c r="K10" s="48">
        <v>10</v>
      </c>
      <c r="L10" s="48">
        <v>11</v>
      </c>
      <c r="M10" s="48" t="s">
        <v>80</v>
      </c>
      <c r="N10" s="48">
        <v>13</v>
      </c>
      <c r="O10" s="48">
        <v>14</v>
      </c>
      <c r="P10" s="48" t="s">
        <v>81</v>
      </c>
      <c r="Q10" s="48" t="s">
        <v>82</v>
      </c>
      <c r="R10" s="48">
        <v>17</v>
      </c>
      <c r="S10" s="48" t="s">
        <v>95</v>
      </c>
      <c r="T10" s="12">
        <v>19</v>
      </c>
      <c r="U10" s="12">
        <v>20</v>
      </c>
      <c r="V10" s="12" t="s">
        <v>96</v>
      </c>
      <c r="W10" s="12">
        <v>22</v>
      </c>
      <c r="X10" s="12">
        <v>23</v>
      </c>
      <c r="Y10" s="12" t="s">
        <v>97</v>
      </c>
      <c r="Z10" s="12">
        <v>25</v>
      </c>
      <c r="AA10" s="12">
        <v>26</v>
      </c>
      <c r="AB10" s="12" t="s">
        <v>98</v>
      </c>
      <c r="AC10" s="12" t="s">
        <v>99</v>
      </c>
      <c r="AD10" s="12" t="s">
        <v>114</v>
      </c>
      <c r="AE10" s="12" t="s">
        <v>110</v>
      </c>
      <c r="AF10" s="12">
        <v>31</v>
      </c>
      <c r="AG10" s="12">
        <v>32</v>
      </c>
      <c r="AH10" s="12" t="s">
        <v>111</v>
      </c>
      <c r="AI10" s="12">
        <v>34</v>
      </c>
      <c r="AJ10" s="12">
        <v>35</v>
      </c>
      <c r="AK10" s="12" t="s">
        <v>112</v>
      </c>
      <c r="AL10" s="12">
        <v>37</v>
      </c>
      <c r="AM10" s="12">
        <v>38</v>
      </c>
      <c r="AN10" s="12" t="s">
        <v>113</v>
      </c>
      <c r="AO10" s="12" t="s">
        <v>104</v>
      </c>
      <c r="AP10" s="12" t="s">
        <v>105</v>
      </c>
      <c r="AQ10" s="12" t="s">
        <v>100</v>
      </c>
      <c r="AR10" s="12">
        <v>35</v>
      </c>
      <c r="AS10" s="12">
        <v>36</v>
      </c>
      <c r="AT10" s="12" t="s">
        <v>101</v>
      </c>
      <c r="AU10" s="12">
        <v>38</v>
      </c>
      <c r="AV10" s="12">
        <v>39</v>
      </c>
      <c r="AW10" s="12" t="s">
        <v>102</v>
      </c>
      <c r="AX10" s="12">
        <v>41</v>
      </c>
      <c r="AY10" s="12">
        <v>42</v>
      </c>
      <c r="AZ10" s="12" t="s">
        <v>103</v>
      </c>
    </row>
    <row r="11" spans="1:60" s="28" customFormat="1" ht="15" x14ac:dyDescent="0.25">
      <c r="A11" s="23" t="s">
        <v>1</v>
      </c>
      <c r="B11" s="24">
        <f>H11+K11+N11+T11+W11+Z11+AF11+AI11+AL11+AR11+AU11+AX11</f>
        <v>66359649.149999999</v>
      </c>
      <c r="C11" s="24">
        <f>I11+L11+O11+AS11+AV11+AY11+U11+X11+AA11+AG11+AJ11+AM11</f>
        <v>0</v>
      </c>
      <c r="D11" s="24">
        <f>B11+C11</f>
        <v>66359649.149999999</v>
      </c>
      <c r="E11" s="24">
        <f>H11+K11+N11</f>
        <v>18623061.899999999</v>
      </c>
      <c r="F11" s="24">
        <f>I11+L11+O11</f>
        <v>0</v>
      </c>
      <c r="G11" s="24">
        <f>E11+F11</f>
        <v>18623061.899999999</v>
      </c>
      <c r="H11" s="24">
        <v>6140595.2999999998</v>
      </c>
      <c r="I11" s="24">
        <v>0</v>
      </c>
      <c r="J11" s="24">
        <f>SUM(H11:I11)</f>
        <v>6140595.2999999998</v>
      </c>
      <c r="K11" s="25">
        <v>6140595.2999999998</v>
      </c>
      <c r="L11" s="24">
        <v>0</v>
      </c>
      <c r="M11" s="25">
        <f>SUM(K11:L11)</f>
        <v>6140595.2999999998</v>
      </c>
      <c r="N11" s="25">
        <v>6341871.2999999998</v>
      </c>
      <c r="O11" s="25">
        <v>0</v>
      </c>
      <c r="P11" s="25">
        <f>SUM(N11:O11)</f>
        <v>6341871.2999999998</v>
      </c>
      <c r="Q11" s="25">
        <f>T11+W11+Z11</f>
        <v>16794094.5</v>
      </c>
      <c r="R11" s="25">
        <f>U11+X11+AA11</f>
        <v>0</v>
      </c>
      <c r="S11" s="25">
        <f>Q11+R11</f>
        <v>16794094.5</v>
      </c>
      <c r="T11" s="6">
        <v>5598031.5</v>
      </c>
      <c r="U11" s="6"/>
      <c r="V11" s="6">
        <f>T11+U11</f>
        <v>5598031.5</v>
      </c>
      <c r="W11" s="6">
        <v>5598031.5</v>
      </c>
      <c r="X11" s="6"/>
      <c r="Y11" s="6">
        <f>W11+X11</f>
        <v>5598031.5</v>
      </c>
      <c r="Z11" s="6">
        <v>5598031.5</v>
      </c>
      <c r="AA11" s="6"/>
      <c r="AB11" s="6">
        <f>Z11+AA11</f>
        <v>5598031.5</v>
      </c>
      <c r="AC11" s="25">
        <f>AF11+AI11+AL11</f>
        <v>16794094.5</v>
      </c>
      <c r="AD11" s="25">
        <f>AG11+AJ11+AM11</f>
        <v>0</v>
      </c>
      <c r="AE11" s="25">
        <f>AC11+AD11</f>
        <v>16794094.5</v>
      </c>
      <c r="AF11" s="6">
        <v>5598031.5</v>
      </c>
      <c r="AG11" s="6"/>
      <c r="AH11" s="6">
        <f>AF11+AG11</f>
        <v>5598031.5</v>
      </c>
      <c r="AI11" s="6">
        <v>5598031.5</v>
      </c>
      <c r="AJ11" s="6"/>
      <c r="AK11" s="6">
        <f>AI11+AJ11</f>
        <v>5598031.5</v>
      </c>
      <c r="AL11" s="6">
        <v>5598031.5</v>
      </c>
      <c r="AM11" s="6"/>
      <c r="AN11" s="6">
        <f>AL11+AM11</f>
        <v>5598031.5</v>
      </c>
      <c r="AO11" s="25">
        <f>AR11+AU11+AX11</f>
        <v>14148398.25</v>
      </c>
      <c r="AP11" s="25">
        <f>AS11+AV11+AY11</f>
        <v>0</v>
      </c>
      <c r="AQ11" s="25">
        <f>AO11+AP11</f>
        <v>14148398.25</v>
      </c>
      <c r="AR11" s="6">
        <v>6000027.75</v>
      </c>
      <c r="AS11" s="6">
        <v>0</v>
      </c>
      <c r="AT11" s="6">
        <f>AR11+AS11</f>
        <v>6000027.75</v>
      </c>
      <c r="AU11" s="25">
        <v>6000027.75</v>
      </c>
      <c r="AV11" s="25">
        <v>0</v>
      </c>
      <c r="AW11" s="25">
        <f>AU11+AV11</f>
        <v>6000027.75</v>
      </c>
      <c r="AX11" s="25">
        <v>2148342.75</v>
      </c>
      <c r="AY11" s="25">
        <v>0</v>
      </c>
      <c r="AZ11" s="25">
        <f>AX11+AY11</f>
        <v>2148342.75</v>
      </c>
      <c r="BA11" s="27"/>
      <c r="BB11" s="27"/>
      <c r="BC11" s="27"/>
      <c r="BD11" s="27"/>
    </row>
    <row r="12" spans="1:60" s="28" customFormat="1" ht="15" x14ac:dyDescent="0.25">
      <c r="A12" s="23" t="s">
        <v>2</v>
      </c>
      <c r="B12" s="24">
        <f t="shared" ref="B12:B14" si="0">H12+K12+N12+T12+W12+Z12+AF12+AI12+AL12+AR12+AU12+AX12</f>
        <v>4798364.3900000006</v>
      </c>
      <c r="C12" s="24">
        <f t="shared" ref="C12:C14" si="1">I12+L12+O12+AS12+AV12+AY12+U12+X12+AA12+AG12+AJ12+AM12</f>
        <v>0</v>
      </c>
      <c r="D12" s="24">
        <f t="shared" ref="D12:D14" si="2">B12+C12</f>
        <v>4798364.3900000006</v>
      </c>
      <c r="E12" s="24">
        <f t="shared" ref="E12:F14" si="3">H12+K12+N12</f>
        <v>1281876.48</v>
      </c>
      <c r="F12" s="24">
        <f t="shared" si="3"/>
        <v>0</v>
      </c>
      <c r="G12" s="24">
        <f t="shared" ref="G12:G14" si="4">E12+F12</f>
        <v>1281876.48</v>
      </c>
      <c r="H12" s="24">
        <v>427292.15999999997</v>
      </c>
      <c r="I12" s="24">
        <v>0</v>
      </c>
      <c r="J12" s="24">
        <f t="shared" ref="J12:J14" si="5">SUM(H12:I12)</f>
        <v>427292.15999999997</v>
      </c>
      <c r="K12" s="25">
        <v>427292.15999999997</v>
      </c>
      <c r="L12" s="24">
        <v>0</v>
      </c>
      <c r="M12" s="25">
        <f t="shared" ref="M12:M14" si="6">SUM(K12:L12)</f>
        <v>427292.15999999997</v>
      </c>
      <c r="N12" s="25">
        <v>427292.15999999997</v>
      </c>
      <c r="O12" s="25">
        <v>0</v>
      </c>
      <c r="P12" s="25">
        <f t="shared" ref="P12:P14" si="7">SUM(N12:O12)</f>
        <v>427292.15999999997</v>
      </c>
      <c r="Q12" s="25">
        <f t="shared" ref="Q12:R14" si="8">T12+W12+Z12</f>
        <v>1214522.67</v>
      </c>
      <c r="R12" s="25">
        <f t="shared" si="8"/>
        <v>0</v>
      </c>
      <c r="S12" s="25">
        <f t="shared" ref="S12:S14" si="9">Q12+R12</f>
        <v>1214522.67</v>
      </c>
      <c r="T12" s="6">
        <v>404840.89</v>
      </c>
      <c r="U12" s="6"/>
      <c r="V12" s="6">
        <f t="shared" ref="V12:V14" si="10">T12+U12</f>
        <v>404840.89</v>
      </c>
      <c r="W12" s="6">
        <v>404840.89</v>
      </c>
      <c r="X12" s="6"/>
      <c r="Y12" s="6">
        <f t="shared" ref="Y12:Y14" si="11">W12+X12</f>
        <v>404840.89</v>
      </c>
      <c r="Z12" s="6">
        <v>404840.89</v>
      </c>
      <c r="AA12" s="6"/>
      <c r="AB12" s="6">
        <f t="shared" ref="AB12:AB14" si="12">Z12+AA12</f>
        <v>404840.89</v>
      </c>
      <c r="AC12" s="25">
        <f t="shared" ref="AC12:AD14" si="13">AF12+AI12+AL12</f>
        <v>1214522.67</v>
      </c>
      <c r="AD12" s="25">
        <f t="shared" si="13"/>
        <v>0</v>
      </c>
      <c r="AE12" s="25">
        <f t="shared" ref="AE12:AE14" si="14">AC12+AD12</f>
        <v>1214522.67</v>
      </c>
      <c r="AF12" s="6">
        <v>404840.89</v>
      </c>
      <c r="AG12" s="6"/>
      <c r="AH12" s="6">
        <f t="shared" ref="AH12:AH14" si="15">AF12+AG12</f>
        <v>404840.89</v>
      </c>
      <c r="AI12" s="6">
        <v>404840.89</v>
      </c>
      <c r="AJ12" s="6"/>
      <c r="AK12" s="6">
        <f t="shared" ref="AK12:AK14" si="16">AI12+AJ12</f>
        <v>404840.89</v>
      </c>
      <c r="AL12" s="6">
        <v>404840.89</v>
      </c>
      <c r="AM12" s="6"/>
      <c r="AN12" s="6">
        <f t="shared" ref="AN12:AN14" si="17">AL12+AM12</f>
        <v>404840.89</v>
      </c>
      <c r="AO12" s="25">
        <f t="shared" ref="AO12:AP14" si="18">AR12+AU12+AX12</f>
        <v>1087442.57</v>
      </c>
      <c r="AP12" s="25">
        <f t="shared" si="18"/>
        <v>0</v>
      </c>
      <c r="AQ12" s="25">
        <f t="shared" ref="AQ12:AQ14" si="19">AO12+AP12</f>
        <v>1087442.57</v>
      </c>
      <c r="AR12" s="6">
        <v>444780.35000000003</v>
      </c>
      <c r="AS12" s="6">
        <v>0</v>
      </c>
      <c r="AT12" s="6">
        <f t="shared" ref="AT12:AT14" si="20">AR12+AS12</f>
        <v>444780.35000000003</v>
      </c>
      <c r="AU12" s="25">
        <v>444780.35000000003</v>
      </c>
      <c r="AV12" s="25">
        <v>0</v>
      </c>
      <c r="AW12" s="25">
        <f t="shared" ref="AW12:AW14" si="21">AU12+AV12</f>
        <v>444780.35000000003</v>
      </c>
      <c r="AX12" s="25">
        <v>197881.87000000002</v>
      </c>
      <c r="AY12" s="25">
        <v>0</v>
      </c>
      <c r="AZ12" s="25">
        <f t="shared" ref="AZ12:AZ14" si="22">AX12+AY12</f>
        <v>197881.87000000002</v>
      </c>
      <c r="BA12" s="27"/>
      <c r="BB12" s="27"/>
      <c r="BC12" s="27"/>
      <c r="BD12" s="27"/>
    </row>
    <row r="13" spans="1:60" s="28" customFormat="1" ht="15" x14ac:dyDescent="0.25">
      <c r="A13" s="23" t="s">
        <v>3</v>
      </c>
      <c r="B13" s="24">
        <f t="shared" si="0"/>
        <v>22499853.039999999</v>
      </c>
      <c r="C13" s="24">
        <f t="shared" si="1"/>
        <v>0</v>
      </c>
      <c r="D13" s="24">
        <f t="shared" si="2"/>
        <v>22499853.039999999</v>
      </c>
      <c r="E13" s="24">
        <f t="shared" si="3"/>
        <v>6986181.2400000002</v>
      </c>
      <c r="F13" s="24">
        <f t="shared" si="3"/>
        <v>0</v>
      </c>
      <c r="G13" s="24">
        <f t="shared" si="4"/>
        <v>6986181.2400000002</v>
      </c>
      <c r="H13" s="24">
        <v>2328727.08</v>
      </c>
      <c r="I13" s="24">
        <v>0</v>
      </c>
      <c r="J13" s="24">
        <f t="shared" si="5"/>
        <v>2328727.08</v>
      </c>
      <c r="K13" s="25">
        <v>2328727.08</v>
      </c>
      <c r="L13" s="24">
        <v>0</v>
      </c>
      <c r="M13" s="25">
        <f t="shared" si="6"/>
        <v>2328727.08</v>
      </c>
      <c r="N13" s="25">
        <v>2328727.08</v>
      </c>
      <c r="O13" s="25">
        <v>0</v>
      </c>
      <c r="P13" s="25">
        <f t="shared" si="7"/>
        <v>2328727.08</v>
      </c>
      <c r="Q13" s="25">
        <f t="shared" si="8"/>
        <v>5183610.09</v>
      </c>
      <c r="R13" s="25">
        <f t="shared" si="8"/>
        <v>0</v>
      </c>
      <c r="S13" s="25">
        <f t="shared" si="9"/>
        <v>5183610.09</v>
      </c>
      <c r="T13" s="6">
        <v>1727870.03</v>
      </c>
      <c r="U13" s="6"/>
      <c r="V13" s="6">
        <f t="shared" si="10"/>
        <v>1727870.03</v>
      </c>
      <c r="W13" s="6">
        <v>1727870.03</v>
      </c>
      <c r="X13" s="6"/>
      <c r="Y13" s="6">
        <f t="shared" si="11"/>
        <v>1727870.03</v>
      </c>
      <c r="Z13" s="6">
        <v>1727870.03</v>
      </c>
      <c r="AA13" s="6"/>
      <c r="AB13" s="6">
        <f t="shared" si="12"/>
        <v>1727870.03</v>
      </c>
      <c r="AC13" s="25">
        <f t="shared" si="13"/>
        <v>5183610.09</v>
      </c>
      <c r="AD13" s="25">
        <f t="shared" si="13"/>
        <v>0</v>
      </c>
      <c r="AE13" s="25">
        <f t="shared" si="14"/>
        <v>5183610.09</v>
      </c>
      <c r="AF13" s="6">
        <v>1727870.03</v>
      </c>
      <c r="AG13" s="6"/>
      <c r="AH13" s="6">
        <f t="shared" si="15"/>
        <v>1727870.03</v>
      </c>
      <c r="AI13" s="6">
        <v>1727870.03</v>
      </c>
      <c r="AJ13" s="6"/>
      <c r="AK13" s="6">
        <f t="shared" si="16"/>
        <v>1727870.03</v>
      </c>
      <c r="AL13" s="6">
        <v>1727870.03</v>
      </c>
      <c r="AM13" s="6"/>
      <c r="AN13" s="6">
        <f t="shared" si="17"/>
        <v>1727870.03</v>
      </c>
      <c r="AO13" s="25">
        <f t="shared" si="18"/>
        <v>5146451.6199999992</v>
      </c>
      <c r="AP13" s="25">
        <f t="shared" si="18"/>
        <v>0</v>
      </c>
      <c r="AQ13" s="25">
        <f t="shared" si="19"/>
        <v>5146451.6199999992</v>
      </c>
      <c r="AR13" s="6">
        <v>2219375.6</v>
      </c>
      <c r="AS13" s="6">
        <v>0</v>
      </c>
      <c r="AT13" s="6">
        <f t="shared" si="20"/>
        <v>2219375.6</v>
      </c>
      <c r="AU13" s="25">
        <v>2219375.59</v>
      </c>
      <c r="AV13" s="25">
        <v>0</v>
      </c>
      <c r="AW13" s="25">
        <f t="shared" si="21"/>
        <v>2219375.59</v>
      </c>
      <c r="AX13" s="25">
        <v>707700.43</v>
      </c>
      <c r="AY13" s="25">
        <v>0</v>
      </c>
      <c r="AZ13" s="25">
        <f t="shared" si="22"/>
        <v>707700.43</v>
      </c>
      <c r="BA13" s="27"/>
      <c r="BB13" s="27"/>
      <c r="BC13" s="27"/>
      <c r="BD13" s="27"/>
    </row>
    <row r="14" spans="1:60" s="28" customFormat="1" ht="15" x14ac:dyDescent="0.25">
      <c r="A14" s="23" t="s">
        <v>4</v>
      </c>
      <c r="B14" s="24">
        <f t="shared" si="0"/>
        <v>5891187.0599999996</v>
      </c>
      <c r="C14" s="24">
        <f t="shared" si="1"/>
        <v>0</v>
      </c>
      <c r="D14" s="24">
        <f t="shared" si="2"/>
        <v>5891187.0599999996</v>
      </c>
      <c r="E14" s="24">
        <f t="shared" si="3"/>
        <v>1570432.53</v>
      </c>
      <c r="F14" s="24">
        <f t="shared" si="3"/>
        <v>0</v>
      </c>
      <c r="G14" s="24">
        <f t="shared" si="4"/>
        <v>1570432.53</v>
      </c>
      <c r="H14" s="24">
        <v>523477.51</v>
      </c>
      <c r="I14" s="24">
        <v>0</v>
      </c>
      <c r="J14" s="24">
        <f t="shared" si="5"/>
        <v>523477.51</v>
      </c>
      <c r="K14" s="25">
        <v>523477.51</v>
      </c>
      <c r="L14" s="24">
        <v>0</v>
      </c>
      <c r="M14" s="25">
        <f t="shared" si="6"/>
        <v>523477.51</v>
      </c>
      <c r="N14" s="25">
        <v>523477.51</v>
      </c>
      <c r="O14" s="25">
        <v>0</v>
      </c>
      <c r="P14" s="25">
        <f t="shared" si="7"/>
        <v>523477.51</v>
      </c>
      <c r="Q14" s="25">
        <f t="shared" si="8"/>
        <v>1554160.8900000001</v>
      </c>
      <c r="R14" s="25">
        <f t="shared" si="8"/>
        <v>0</v>
      </c>
      <c r="S14" s="25">
        <f t="shared" si="9"/>
        <v>1554160.8900000001</v>
      </c>
      <c r="T14" s="6">
        <v>518053.63</v>
      </c>
      <c r="U14" s="6"/>
      <c r="V14" s="6">
        <f t="shared" si="10"/>
        <v>518053.63</v>
      </c>
      <c r="W14" s="6">
        <v>518053.63</v>
      </c>
      <c r="X14" s="6"/>
      <c r="Y14" s="6">
        <f t="shared" si="11"/>
        <v>518053.63</v>
      </c>
      <c r="Z14" s="6">
        <v>518053.63</v>
      </c>
      <c r="AA14" s="6"/>
      <c r="AB14" s="6">
        <f t="shared" si="12"/>
        <v>518053.63</v>
      </c>
      <c r="AC14" s="25">
        <f t="shared" si="13"/>
        <v>1554160.8900000001</v>
      </c>
      <c r="AD14" s="25">
        <f t="shared" si="13"/>
        <v>0</v>
      </c>
      <c r="AE14" s="25">
        <f t="shared" si="14"/>
        <v>1554160.8900000001</v>
      </c>
      <c r="AF14" s="6">
        <v>518053.63</v>
      </c>
      <c r="AG14" s="6"/>
      <c r="AH14" s="6">
        <f t="shared" si="15"/>
        <v>518053.63</v>
      </c>
      <c r="AI14" s="6">
        <v>518053.63</v>
      </c>
      <c r="AJ14" s="6"/>
      <c r="AK14" s="6">
        <f t="shared" si="16"/>
        <v>518053.63</v>
      </c>
      <c r="AL14" s="6">
        <v>518053.63</v>
      </c>
      <c r="AM14" s="6"/>
      <c r="AN14" s="6">
        <f t="shared" si="17"/>
        <v>518053.63</v>
      </c>
      <c r="AO14" s="25">
        <f t="shared" si="18"/>
        <v>1212432.75</v>
      </c>
      <c r="AP14" s="25">
        <f t="shared" si="18"/>
        <v>0</v>
      </c>
      <c r="AQ14" s="25">
        <f t="shared" si="19"/>
        <v>1212432.75</v>
      </c>
      <c r="AR14" s="6">
        <v>535218.06999999995</v>
      </c>
      <c r="AS14" s="6">
        <v>0</v>
      </c>
      <c r="AT14" s="6">
        <f t="shared" si="20"/>
        <v>535218.06999999995</v>
      </c>
      <c r="AU14" s="25">
        <v>535218.04999999993</v>
      </c>
      <c r="AV14" s="25">
        <v>0</v>
      </c>
      <c r="AW14" s="25">
        <f t="shared" si="21"/>
        <v>535218.04999999993</v>
      </c>
      <c r="AX14" s="25">
        <v>141996.63</v>
      </c>
      <c r="AY14" s="25">
        <v>0</v>
      </c>
      <c r="AZ14" s="25">
        <f t="shared" si="22"/>
        <v>141996.63</v>
      </c>
      <c r="BA14" s="27"/>
      <c r="BB14" s="27"/>
      <c r="BC14" s="27"/>
      <c r="BD14" s="27"/>
    </row>
    <row r="15" spans="1:60" s="33" customFormat="1" x14ac:dyDescent="0.2">
      <c r="A15" s="22" t="s">
        <v>5</v>
      </c>
      <c r="B15" s="29">
        <f t="shared" ref="B15" si="23">SUM(B11:B14)</f>
        <v>99549053.639999986</v>
      </c>
      <c r="C15" s="29">
        <f>SUM(C11:C14)</f>
        <v>0</v>
      </c>
      <c r="D15" s="29">
        <f>SUM(D11:D14)</f>
        <v>99549053.639999986</v>
      </c>
      <c r="E15" s="29">
        <f>SUM(E11:E14)</f>
        <v>28461552.149999999</v>
      </c>
      <c r="F15" s="29">
        <f>SUM(F11:F14)</f>
        <v>0</v>
      </c>
      <c r="G15" s="29">
        <f>SUM(G11:G14)</f>
        <v>28461552.149999999</v>
      </c>
      <c r="H15" s="30">
        <f t="shared" ref="H15:AY15" si="24">SUM(H11:H14)</f>
        <v>9420092.0499999989</v>
      </c>
      <c r="I15" s="30">
        <f>SUM(I11:I14)</f>
        <v>0</v>
      </c>
      <c r="J15" s="30">
        <f t="shared" si="24"/>
        <v>9420092.0499999989</v>
      </c>
      <c r="K15" s="30">
        <f t="shared" si="24"/>
        <v>9420092.0499999989</v>
      </c>
      <c r="L15" s="30">
        <f t="shared" si="24"/>
        <v>0</v>
      </c>
      <c r="M15" s="30">
        <f t="shared" si="24"/>
        <v>9420092.0499999989</v>
      </c>
      <c r="N15" s="31">
        <f t="shared" si="24"/>
        <v>9621368.0499999989</v>
      </c>
      <c r="O15" s="31">
        <f t="shared" si="24"/>
        <v>0</v>
      </c>
      <c r="P15" s="31">
        <f t="shared" si="24"/>
        <v>9621368.0499999989</v>
      </c>
      <c r="Q15" s="31">
        <f t="shared" si="24"/>
        <v>24746388.150000002</v>
      </c>
      <c r="R15" s="31">
        <f t="shared" si="24"/>
        <v>0</v>
      </c>
      <c r="S15" s="31">
        <f>SUM(S11:S14)</f>
        <v>24746388.150000002</v>
      </c>
      <c r="T15" s="31">
        <f t="shared" si="24"/>
        <v>8248796.0499999998</v>
      </c>
      <c r="U15" s="31">
        <f t="shared" si="24"/>
        <v>0</v>
      </c>
      <c r="V15" s="31">
        <f>SUM(V11:V14)</f>
        <v>8248796.0499999998</v>
      </c>
      <c r="W15" s="31">
        <f t="shared" si="24"/>
        <v>8248796.0499999998</v>
      </c>
      <c r="X15" s="31">
        <f t="shared" si="24"/>
        <v>0</v>
      </c>
      <c r="Y15" s="31">
        <f>SUM(Y11:Y14)</f>
        <v>8248796.0499999998</v>
      </c>
      <c r="Z15" s="31">
        <f t="shared" si="24"/>
        <v>8248796.0499999998</v>
      </c>
      <c r="AA15" s="31">
        <f t="shared" si="24"/>
        <v>0</v>
      </c>
      <c r="AB15" s="31">
        <f>SUM(AB11:AB14)</f>
        <v>8248796.0499999998</v>
      </c>
      <c r="AC15" s="31">
        <f t="shared" si="24"/>
        <v>24746388.150000002</v>
      </c>
      <c r="AD15" s="31">
        <f>SUM(AD11:AD14)</f>
        <v>0</v>
      </c>
      <c r="AE15" s="31">
        <f>SUM(AE11:AE14)</f>
        <v>24746388.150000002</v>
      </c>
      <c r="AF15" s="31">
        <f t="shared" si="24"/>
        <v>8248796.0499999998</v>
      </c>
      <c r="AG15" s="31">
        <f>SUM(AG11:AG14)</f>
        <v>0</v>
      </c>
      <c r="AH15" s="31">
        <f>SUM(AH11:AH14)</f>
        <v>8248796.0499999998</v>
      </c>
      <c r="AI15" s="31">
        <f t="shared" si="24"/>
        <v>8248796.0499999998</v>
      </c>
      <c r="AJ15" s="31">
        <f t="shared" si="24"/>
        <v>0</v>
      </c>
      <c r="AK15" s="31">
        <f>SUM(AK11:AK14)</f>
        <v>8248796.0499999998</v>
      </c>
      <c r="AL15" s="31">
        <f t="shared" si="24"/>
        <v>8248796.0499999998</v>
      </c>
      <c r="AM15" s="31">
        <f t="shared" si="24"/>
        <v>0</v>
      </c>
      <c r="AN15" s="31">
        <f>SUM(AN11:AN14)</f>
        <v>8248796.0499999998</v>
      </c>
      <c r="AO15" s="31">
        <f t="shared" si="24"/>
        <v>21594725.189999998</v>
      </c>
      <c r="AP15" s="31">
        <f>SUM(AP11:AP14)</f>
        <v>0</v>
      </c>
      <c r="AQ15" s="31">
        <f>SUM(AQ11:AQ14)</f>
        <v>21594725.189999998</v>
      </c>
      <c r="AR15" s="31">
        <f t="shared" si="24"/>
        <v>9199401.7699999996</v>
      </c>
      <c r="AS15" s="31">
        <f t="shared" si="24"/>
        <v>0</v>
      </c>
      <c r="AT15" s="31">
        <f>SUM(AT11:AT14)</f>
        <v>9199401.7699999996</v>
      </c>
      <c r="AU15" s="31">
        <f t="shared" si="24"/>
        <v>9199401.7400000002</v>
      </c>
      <c r="AV15" s="31">
        <f t="shared" si="24"/>
        <v>0</v>
      </c>
      <c r="AW15" s="31">
        <f>SUM(AW11:AW14)</f>
        <v>9199401.7400000002</v>
      </c>
      <c r="AX15" s="31">
        <f t="shared" si="24"/>
        <v>3195921.68</v>
      </c>
      <c r="AY15" s="31">
        <f t="shared" si="24"/>
        <v>0</v>
      </c>
      <c r="AZ15" s="31">
        <f>SUM(AZ11:AZ14)</f>
        <v>3195921.68</v>
      </c>
      <c r="BA15" s="27"/>
      <c r="BB15" s="27"/>
      <c r="BC15" s="27"/>
      <c r="BD15" s="27"/>
    </row>
    <row r="16" spans="1:60" s="28" customForma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7"/>
      <c r="M16" s="37"/>
      <c r="N16" s="26"/>
      <c r="O16" s="26"/>
      <c r="P16" s="26"/>
      <c r="Q16" s="26"/>
      <c r="R16" s="26"/>
      <c r="S16" s="26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s="28" customFormat="1" ht="60.75" customHeight="1" x14ac:dyDescent="0.2">
      <c r="A17" s="46" t="s">
        <v>0</v>
      </c>
      <c r="B17" s="20" t="s">
        <v>37</v>
      </c>
      <c r="C17" s="20" t="s">
        <v>8</v>
      </c>
      <c r="D17" s="20" t="s">
        <v>72</v>
      </c>
      <c r="E17" s="20" t="s">
        <v>21</v>
      </c>
      <c r="F17" s="20" t="s">
        <v>8</v>
      </c>
      <c r="G17" s="20" t="s">
        <v>41</v>
      </c>
      <c r="H17" s="20" t="s">
        <v>22</v>
      </c>
      <c r="I17" s="20" t="s">
        <v>8</v>
      </c>
      <c r="J17" s="20" t="s">
        <v>38</v>
      </c>
      <c r="K17" s="21" t="s">
        <v>23</v>
      </c>
      <c r="L17" s="20" t="s">
        <v>8</v>
      </c>
      <c r="M17" s="21" t="s">
        <v>39</v>
      </c>
      <c r="N17" s="21" t="s">
        <v>24</v>
      </c>
      <c r="O17" s="20" t="s">
        <v>8</v>
      </c>
      <c r="P17" s="21" t="s">
        <v>40</v>
      </c>
      <c r="Q17" s="20" t="s">
        <v>34</v>
      </c>
      <c r="R17" s="20" t="s">
        <v>8</v>
      </c>
      <c r="S17" s="20" t="s">
        <v>91</v>
      </c>
      <c r="T17" s="21" t="s">
        <v>25</v>
      </c>
      <c r="U17" s="20" t="s">
        <v>8</v>
      </c>
      <c r="V17" s="21" t="s">
        <v>92</v>
      </c>
      <c r="W17" s="21" t="s">
        <v>26</v>
      </c>
      <c r="X17" s="20" t="s">
        <v>8</v>
      </c>
      <c r="Y17" s="21" t="s">
        <v>93</v>
      </c>
      <c r="Z17" s="21" t="s">
        <v>27</v>
      </c>
      <c r="AA17" s="20" t="s">
        <v>8</v>
      </c>
      <c r="AB17" s="21" t="s">
        <v>94</v>
      </c>
      <c r="AC17" s="20" t="s">
        <v>35</v>
      </c>
      <c r="AD17" s="20" t="s">
        <v>8</v>
      </c>
      <c r="AE17" s="20" t="s">
        <v>109</v>
      </c>
      <c r="AF17" s="21" t="s">
        <v>28</v>
      </c>
      <c r="AG17" s="20" t="s">
        <v>8</v>
      </c>
      <c r="AH17" s="21" t="s">
        <v>106</v>
      </c>
      <c r="AI17" s="21" t="s">
        <v>29</v>
      </c>
      <c r="AJ17" s="20" t="s">
        <v>8</v>
      </c>
      <c r="AK17" s="21" t="s">
        <v>107</v>
      </c>
      <c r="AL17" s="21" t="s">
        <v>30</v>
      </c>
      <c r="AM17" s="20" t="s">
        <v>8</v>
      </c>
      <c r="AN17" s="21" t="s">
        <v>108</v>
      </c>
      <c r="AO17" s="20" t="s">
        <v>36</v>
      </c>
      <c r="AP17" s="20" t="s">
        <v>8</v>
      </c>
      <c r="AQ17" s="20" t="s">
        <v>76</v>
      </c>
      <c r="AR17" s="21" t="s">
        <v>31</v>
      </c>
      <c r="AS17" s="20" t="s">
        <v>8</v>
      </c>
      <c r="AT17" s="21" t="s">
        <v>73</v>
      </c>
      <c r="AU17" s="21" t="s">
        <v>32</v>
      </c>
      <c r="AV17" s="20" t="s">
        <v>8</v>
      </c>
      <c r="AW17" s="21" t="s">
        <v>74</v>
      </c>
      <c r="AX17" s="21" t="s">
        <v>33</v>
      </c>
      <c r="AY17" s="20" t="s">
        <v>8</v>
      </c>
      <c r="AZ17" s="21" t="s">
        <v>75</v>
      </c>
      <c r="BA17" s="27"/>
      <c r="BB17" s="27"/>
      <c r="BC17" s="27"/>
      <c r="BD17" s="27"/>
    </row>
    <row r="18" spans="1:56" s="28" customFormat="1" ht="15" x14ac:dyDescent="0.25">
      <c r="A18" s="23" t="s">
        <v>1</v>
      </c>
      <c r="B18" s="24">
        <f>H18+K18+N18+T18+W18+Z18+AF18+AI18+AL18+AR18+AU18+AX18</f>
        <v>8081341.4500000002</v>
      </c>
      <c r="C18" s="24">
        <f>I18+L18+O18+AS18+AV18+AY18+U18+X18+AA18+AG18+AJ18+AM18</f>
        <v>-274223.95</v>
      </c>
      <c r="D18" s="24">
        <f>B18+C18</f>
        <v>7807117.5</v>
      </c>
      <c r="E18" s="24">
        <f>H18+K18+N18</f>
        <v>2104646.67</v>
      </c>
      <c r="F18" s="24">
        <f>I18+L18+O18</f>
        <v>0</v>
      </c>
      <c r="G18" s="24">
        <f>E18+F18</f>
        <v>2104646.67</v>
      </c>
      <c r="H18" s="24">
        <v>647510.94999999995</v>
      </c>
      <c r="I18" s="24">
        <v>0</v>
      </c>
      <c r="J18" s="24">
        <f>SUM(H18:I18)</f>
        <v>647510.94999999995</v>
      </c>
      <c r="K18" s="24">
        <v>647510.94999999995</v>
      </c>
      <c r="L18" s="24">
        <v>0</v>
      </c>
      <c r="M18" s="24">
        <f>SUM(K18:L18)</f>
        <v>647510.94999999995</v>
      </c>
      <c r="N18" s="25">
        <v>809624.77</v>
      </c>
      <c r="O18" s="25">
        <v>0</v>
      </c>
      <c r="P18" s="25">
        <f>SUM(N18:O18)</f>
        <v>809624.77</v>
      </c>
      <c r="Q18" s="25">
        <f>T18+W18+Z18</f>
        <v>1913142.7000000002</v>
      </c>
      <c r="R18" s="25">
        <f>U18+X18+AA18</f>
        <v>0</v>
      </c>
      <c r="S18" s="25">
        <f>Q18+R18</f>
        <v>1913142.7000000002</v>
      </c>
      <c r="T18" s="11">
        <v>535633.27</v>
      </c>
      <c r="U18" s="11"/>
      <c r="V18" s="11">
        <f>T18+U18</f>
        <v>535633.27</v>
      </c>
      <c r="W18" s="11">
        <v>692219.89</v>
      </c>
      <c r="X18" s="11"/>
      <c r="Y18" s="11">
        <f>W18+X18</f>
        <v>692219.89</v>
      </c>
      <c r="Z18" s="11">
        <v>685289.54</v>
      </c>
      <c r="AA18" s="11"/>
      <c r="AB18" s="11">
        <f>Z18+AA18</f>
        <v>685289.54</v>
      </c>
      <c r="AC18" s="25">
        <f>AF18+AI18+AL18</f>
        <v>2520275.61</v>
      </c>
      <c r="AD18" s="25">
        <f>AG18+AJ18+AM18</f>
        <v>-448512.63</v>
      </c>
      <c r="AE18" s="25">
        <f>AC18+AD18</f>
        <v>2071762.98</v>
      </c>
      <c r="AF18" s="11">
        <v>840091.87</v>
      </c>
      <c r="AG18" s="11">
        <v>-100310.34</v>
      </c>
      <c r="AH18" s="11">
        <f>AF18+AG18</f>
        <v>739781.53</v>
      </c>
      <c r="AI18" s="11">
        <v>840091.87</v>
      </c>
      <c r="AJ18" s="11">
        <v>-275671.32</v>
      </c>
      <c r="AK18" s="11">
        <f>AI18+AJ18</f>
        <v>564420.55000000005</v>
      </c>
      <c r="AL18" s="11">
        <v>840091.87</v>
      </c>
      <c r="AM18" s="11">
        <v>-72530.97</v>
      </c>
      <c r="AN18" s="11">
        <f>AL18+AM18</f>
        <v>767560.9</v>
      </c>
      <c r="AO18" s="25">
        <f>AR18+AU18+AX18</f>
        <v>1543276.4700000002</v>
      </c>
      <c r="AP18" s="25">
        <f>AS18+AV18+AY18</f>
        <v>174288.68</v>
      </c>
      <c r="AQ18" s="25">
        <f>AO18+AP18</f>
        <v>1717565.1500000001</v>
      </c>
      <c r="AR18" s="11">
        <v>698857.3</v>
      </c>
      <c r="AS18" s="11">
        <v>0</v>
      </c>
      <c r="AT18" s="11">
        <f>AR18+AS18</f>
        <v>698857.3</v>
      </c>
      <c r="AU18" s="25">
        <v>698857.3</v>
      </c>
      <c r="AV18" s="25">
        <v>0</v>
      </c>
      <c r="AW18" s="25">
        <f>AU18+AV18</f>
        <v>698857.3</v>
      </c>
      <c r="AX18" s="25">
        <v>145561.87</v>
      </c>
      <c r="AY18" s="25">
        <v>174288.68</v>
      </c>
      <c r="AZ18" s="25">
        <f>AX18+AY18</f>
        <v>319850.55</v>
      </c>
      <c r="BA18" s="27"/>
      <c r="BB18" s="27"/>
      <c r="BC18" s="27"/>
      <c r="BD18" s="27"/>
    </row>
    <row r="19" spans="1:56" s="28" customFormat="1" ht="15" x14ac:dyDescent="0.25">
      <c r="A19" s="23" t="s">
        <v>2</v>
      </c>
      <c r="B19" s="24">
        <f t="shared" ref="B19:B22" si="25">H19+K19+N19+T19+W19+Z19+AF19+AI19+AL19+AR19+AU19+AX19</f>
        <v>827904.3899999999</v>
      </c>
      <c r="C19" s="24">
        <f t="shared" ref="C19:C22" si="26">I19+L19+O19+AS19+AV19+AY19+U19+X19+AA19+AG19+AJ19+AM19</f>
        <v>0</v>
      </c>
      <c r="D19" s="24">
        <f t="shared" ref="D19:D22" si="27">B19+C19</f>
        <v>827904.3899999999</v>
      </c>
      <c r="E19" s="24">
        <f t="shared" ref="E19:F22" si="28">H19+K19+N19</f>
        <v>180221.82</v>
      </c>
      <c r="F19" s="24">
        <f t="shared" si="28"/>
        <v>0</v>
      </c>
      <c r="G19" s="24">
        <f t="shared" ref="G19:G22" si="29">E19+F19</f>
        <v>180221.82</v>
      </c>
      <c r="H19" s="24">
        <v>60073.94</v>
      </c>
      <c r="I19" s="24">
        <v>0</v>
      </c>
      <c r="J19" s="24">
        <f t="shared" ref="J19:J22" si="30">SUM(H19:I19)</f>
        <v>60073.94</v>
      </c>
      <c r="K19" s="24">
        <v>60073.94</v>
      </c>
      <c r="L19" s="24">
        <v>0</v>
      </c>
      <c r="M19" s="24">
        <f t="shared" ref="M19:M22" si="31">SUM(K19:L19)</f>
        <v>60073.94</v>
      </c>
      <c r="N19" s="25">
        <v>60073.94</v>
      </c>
      <c r="O19" s="25">
        <v>0</v>
      </c>
      <c r="P19" s="25">
        <f t="shared" ref="P19:P22" si="32">SUM(N19:O19)</f>
        <v>60073.94</v>
      </c>
      <c r="Q19" s="25">
        <f t="shared" ref="Q19:R22" si="33">T19+W19+Z19</f>
        <v>228719.58999999997</v>
      </c>
      <c r="R19" s="25">
        <f t="shared" si="33"/>
        <v>0</v>
      </c>
      <c r="S19" s="25">
        <f t="shared" ref="S19:S22" si="34">Q19+R19</f>
        <v>228719.58999999997</v>
      </c>
      <c r="T19" s="11">
        <v>68402.12</v>
      </c>
      <c r="U19" s="11"/>
      <c r="V19" s="11">
        <f t="shared" ref="V19:V22" si="35">T19+U19</f>
        <v>68402.12</v>
      </c>
      <c r="W19" s="11">
        <v>91915.349999999991</v>
      </c>
      <c r="X19" s="11"/>
      <c r="Y19" s="11">
        <f t="shared" ref="Y19:Y22" si="36">W19+X19</f>
        <v>91915.349999999991</v>
      </c>
      <c r="Z19" s="11">
        <v>68402.12</v>
      </c>
      <c r="AA19" s="11"/>
      <c r="AB19" s="11">
        <f t="shared" ref="AB19:AB22" si="37">Z19+AA19</f>
        <v>68402.12</v>
      </c>
      <c r="AC19" s="25">
        <f t="shared" ref="AC19:AD22" si="38">AF19+AI19+AL19</f>
        <v>237269.84999999998</v>
      </c>
      <c r="AD19" s="25">
        <f t="shared" si="38"/>
        <v>-53439.16</v>
      </c>
      <c r="AE19" s="25">
        <f t="shared" ref="AE19:AE22" si="39">AC19+AD19</f>
        <v>183830.68999999997</v>
      </c>
      <c r="AF19" s="11">
        <v>79089.95</v>
      </c>
      <c r="AG19" s="11">
        <v>-2137.5700000000002</v>
      </c>
      <c r="AH19" s="11">
        <f t="shared" ref="AH19:AH22" si="40">AF19+AG19</f>
        <v>76952.37999999999</v>
      </c>
      <c r="AI19" s="11">
        <v>79089.95</v>
      </c>
      <c r="AJ19" s="11">
        <v>-27788.36</v>
      </c>
      <c r="AK19" s="11">
        <f t="shared" ref="AK19:AK22" si="41">AI19+AJ19</f>
        <v>51301.59</v>
      </c>
      <c r="AL19" s="11">
        <v>79089.95</v>
      </c>
      <c r="AM19" s="11">
        <v>-23513.23</v>
      </c>
      <c r="AN19" s="11">
        <f t="shared" ref="AN19:AN22" si="42">AL19+AM19</f>
        <v>55576.72</v>
      </c>
      <c r="AO19" s="25">
        <f t="shared" ref="AO19:AP22" si="43">AR19+AU19+AX19</f>
        <v>181693.13</v>
      </c>
      <c r="AP19" s="25">
        <f t="shared" si="43"/>
        <v>53439.16</v>
      </c>
      <c r="AQ19" s="25">
        <f t="shared" ref="AQ19:AQ22" si="44">AO19+AP19</f>
        <v>235132.29</v>
      </c>
      <c r="AR19" s="11">
        <v>70539.69</v>
      </c>
      <c r="AS19" s="11">
        <v>8550.26</v>
      </c>
      <c r="AT19" s="11">
        <f t="shared" ref="AT19:AT22" si="45">AR19+AS19</f>
        <v>79089.95</v>
      </c>
      <c r="AU19" s="25">
        <v>70539.679999999993</v>
      </c>
      <c r="AV19" s="25">
        <v>8550.26</v>
      </c>
      <c r="AW19" s="25">
        <f t="shared" ref="AW19:AW22" si="46">AU19+AV19</f>
        <v>79089.939999999988</v>
      </c>
      <c r="AX19" s="25">
        <v>40613.760000000002</v>
      </c>
      <c r="AY19" s="25">
        <v>36338.639999999999</v>
      </c>
      <c r="AZ19" s="25">
        <f t="shared" ref="AZ19:AZ22" si="47">AX19+AY19</f>
        <v>76952.399999999994</v>
      </c>
      <c r="BA19" s="27"/>
      <c r="BB19" s="27"/>
      <c r="BC19" s="27"/>
      <c r="BD19" s="27"/>
    </row>
    <row r="20" spans="1:56" s="28" customFormat="1" ht="15" x14ac:dyDescent="0.25">
      <c r="A20" s="23" t="s">
        <v>3</v>
      </c>
      <c r="B20" s="24">
        <f t="shared" si="25"/>
        <v>2653715.04</v>
      </c>
      <c r="C20" s="24">
        <f t="shared" si="26"/>
        <v>0</v>
      </c>
      <c r="D20" s="24">
        <f t="shared" si="27"/>
        <v>2653715.04</v>
      </c>
      <c r="E20" s="24">
        <f t="shared" si="28"/>
        <v>630691.77</v>
      </c>
      <c r="F20" s="24">
        <f t="shared" si="28"/>
        <v>0</v>
      </c>
      <c r="G20" s="24">
        <f t="shared" si="29"/>
        <v>630691.77</v>
      </c>
      <c r="H20" s="24">
        <v>210230.59</v>
      </c>
      <c r="I20" s="24">
        <v>0</v>
      </c>
      <c r="J20" s="24">
        <f t="shared" si="30"/>
        <v>210230.59</v>
      </c>
      <c r="K20" s="24">
        <v>210230.59</v>
      </c>
      <c r="L20" s="24">
        <v>0</v>
      </c>
      <c r="M20" s="24">
        <f t="shared" si="31"/>
        <v>210230.59</v>
      </c>
      <c r="N20" s="25">
        <v>210230.59</v>
      </c>
      <c r="O20" s="25">
        <v>0</v>
      </c>
      <c r="P20" s="25">
        <f t="shared" si="32"/>
        <v>210230.59</v>
      </c>
      <c r="Q20" s="25">
        <f t="shared" si="33"/>
        <v>719887.76</v>
      </c>
      <c r="R20" s="25">
        <f t="shared" si="33"/>
        <v>0</v>
      </c>
      <c r="S20" s="25">
        <f t="shared" si="34"/>
        <v>719887.76</v>
      </c>
      <c r="T20" s="11">
        <v>173396.13</v>
      </c>
      <c r="U20" s="11"/>
      <c r="V20" s="11">
        <f t="shared" si="35"/>
        <v>173396.13</v>
      </c>
      <c r="W20" s="11">
        <v>259899.76</v>
      </c>
      <c r="X20" s="11"/>
      <c r="Y20" s="11">
        <f t="shared" si="36"/>
        <v>259899.76</v>
      </c>
      <c r="Z20" s="11">
        <v>286591.87</v>
      </c>
      <c r="AA20" s="11"/>
      <c r="AB20" s="11">
        <f t="shared" si="37"/>
        <v>286591.87</v>
      </c>
      <c r="AC20" s="25">
        <f t="shared" si="38"/>
        <v>818330.85000000009</v>
      </c>
      <c r="AD20" s="25">
        <f t="shared" si="38"/>
        <v>-216602.16</v>
      </c>
      <c r="AE20" s="25">
        <f t="shared" si="39"/>
        <v>601728.69000000006</v>
      </c>
      <c r="AF20" s="11">
        <v>272776.95</v>
      </c>
      <c r="AG20" s="11">
        <v>-76920.06</v>
      </c>
      <c r="AH20" s="11">
        <f t="shared" si="40"/>
        <v>195856.89</v>
      </c>
      <c r="AI20" s="11">
        <v>272776.95</v>
      </c>
      <c r="AJ20" s="11">
        <v>-93777.08</v>
      </c>
      <c r="AK20" s="11">
        <f t="shared" si="41"/>
        <v>178999.87</v>
      </c>
      <c r="AL20" s="11">
        <v>272776.95</v>
      </c>
      <c r="AM20" s="11">
        <v>-45905.02</v>
      </c>
      <c r="AN20" s="11">
        <f t="shared" si="42"/>
        <v>226871.93000000002</v>
      </c>
      <c r="AO20" s="25">
        <f t="shared" si="43"/>
        <v>484804.66000000003</v>
      </c>
      <c r="AP20" s="25">
        <f t="shared" si="43"/>
        <v>216602.16</v>
      </c>
      <c r="AQ20" s="25">
        <f t="shared" si="44"/>
        <v>701406.82000000007</v>
      </c>
      <c r="AR20" s="11">
        <v>201117.54</v>
      </c>
      <c r="AS20" s="11">
        <v>37648.06</v>
      </c>
      <c r="AT20" s="11">
        <f t="shared" si="45"/>
        <v>238765.6</v>
      </c>
      <c r="AU20" s="25">
        <v>201117.53</v>
      </c>
      <c r="AV20" s="25">
        <v>37648.06</v>
      </c>
      <c r="AW20" s="25">
        <f t="shared" si="46"/>
        <v>238765.59</v>
      </c>
      <c r="AX20" s="25">
        <v>82569.59</v>
      </c>
      <c r="AY20" s="25">
        <v>141306.04</v>
      </c>
      <c r="AZ20" s="25">
        <f t="shared" si="47"/>
        <v>223875.63</v>
      </c>
      <c r="BA20" s="27"/>
      <c r="BB20" s="27"/>
      <c r="BC20" s="27"/>
      <c r="BD20" s="27"/>
    </row>
    <row r="21" spans="1:56" s="28" customFormat="1" ht="15" x14ac:dyDescent="0.25">
      <c r="A21" s="23" t="s">
        <v>4</v>
      </c>
      <c r="B21" s="24">
        <f t="shared" si="25"/>
        <v>338092.41</v>
      </c>
      <c r="C21" s="24">
        <f t="shared" si="26"/>
        <v>-10687.83</v>
      </c>
      <c r="D21" s="24">
        <f t="shared" si="27"/>
        <v>327404.57999999996</v>
      </c>
      <c r="E21" s="24">
        <f t="shared" si="28"/>
        <v>96547.41</v>
      </c>
      <c r="F21" s="24">
        <f t="shared" si="28"/>
        <v>0</v>
      </c>
      <c r="G21" s="24">
        <f t="shared" si="29"/>
        <v>96547.41</v>
      </c>
      <c r="H21" s="24">
        <v>32182.47</v>
      </c>
      <c r="I21" s="24">
        <v>0</v>
      </c>
      <c r="J21" s="24">
        <f t="shared" si="30"/>
        <v>32182.47</v>
      </c>
      <c r="K21" s="24">
        <v>32182.47</v>
      </c>
      <c r="L21" s="24">
        <v>0</v>
      </c>
      <c r="M21" s="24">
        <f t="shared" si="31"/>
        <v>32182.47</v>
      </c>
      <c r="N21" s="25">
        <v>32182.47</v>
      </c>
      <c r="O21" s="25">
        <v>0</v>
      </c>
      <c r="P21" s="25">
        <f t="shared" si="32"/>
        <v>32182.47</v>
      </c>
      <c r="Q21" s="25">
        <f t="shared" si="33"/>
        <v>89777.790000000008</v>
      </c>
      <c r="R21" s="25">
        <f t="shared" si="33"/>
        <v>0</v>
      </c>
      <c r="S21" s="25">
        <f t="shared" si="34"/>
        <v>89777.790000000008</v>
      </c>
      <c r="T21" s="11">
        <v>29925.93</v>
      </c>
      <c r="U21" s="11"/>
      <c r="V21" s="11">
        <f t="shared" si="35"/>
        <v>29925.93</v>
      </c>
      <c r="W21" s="11">
        <v>29925.93</v>
      </c>
      <c r="X21" s="11"/>
      <c r="Y21" s="11">
        <f t="shared" si="36"/>
        <v>29925.93</v>
      </c>
      <c r="Z21" s="11">
        <v>29925.93</v>
      </c>
      <c r="AA21" s="11"/>
      <c r="AB21" s="11">
        <f t="shared" si="37"/>
        <v>29925.93</v>
      </c>
      <c r="AC21" s="25">
        <f t="shared" si="38"/>
        <v>89777.790000000008</v>
      </c>
      <c r="AD21" s="25">
        <f t="shared" si="38"/>
        <v>-10687.83</v>
      </c>
      <c r="AE21" s="25">
        <f t="shared" si="39"/>
        <v>79089.960000000006</v>
      </c>
      <c r="AF21" s="11">
        <v>29925.93</v>
      </c>
      <c r="AG21" s="11"/>
      <c r="AH21" s="11">
        <f t="shared" si="40"/>
        <v>29925.93</v>
      </c>
      <c r="AI21" s="11">
        <v>29925.93</v>
      </c>
      <c r="AJ21" s="11">
        <v>-10687.83</v>
      </c>
      <c r="AK21" s="11">
        <f t="shared" si="41"/>
        <v>19238.099999999999</v>
      </c>
      <c r="AL21" s="11">
        <v>29925.93</v>
      </c>
      <c r="AM21" s="11"/>
      <c r="AN21" s="11">
        <f t="shared" si="42"/>
        <v>29925.93</v>
      </c>
      <c r="AO21" s="25">
        <f t="shared" si="43"/>
        <v>61989.42</v>
      </c>
      <c r="AP21" s="25">
        <f t="shared" si="43"/>
        <v>0</v>
      </c>
      <c r="AQ21" s="25">
        <f t="shared" si="44"/>
        <v>61989.42</v>
      </c>
      <c r="AR21" s="11">
        <v>25650.799999999999</v>
      </c>
      <c r="AS21" s="11">
        <v>0</v>
      </c>
      <c r="AT21" s="11">
        <f t="shared" si="45"/>
        <v>25650.799999999999</v>
      </c>
      <c r="AU21" s="25">
        <v>25650.79</v>
      </c>
      <c r="AV21" s="25">
        <v>0</v>
      </c>
      <c r="AW21" s="25">
        <f t="shared" si="46"/>
        <v>25650.79</v>
      </c>
      <c r="AX21" s="25">
        <v>10687.83</v>
      </c>
      <c r="AY21" s="25">
        <v>0</v>
      </c>
      <c r="AZ21" s="25">
        <f t="shared" si="47"/>
        <v>10687.83</v>
      </c>
      <c r="BA21" s="27"/>
      <c r="BB21" s="27"/>
      <c r="BC21" s="27"/>
      <c r="BD21" s="27"/>
    </row>
    <row r="22" spans="1:56" s="28" customFormat="1" ht="15" x14ac:dyDescent="0.25">
      <c r="A22" s="23" t="s">
        <v>12</v>
      </c>
      <c r="B22" s="24">
        <f t="shared" si="25"/>
        <v>8201281.9799999995</v>
      </c>
      <c r="C22" s="24">
        <f t="shared" si="26"/>
        <v>0</v>
      </c>
      <c r="D22" s="24">
        <f t="shared" si="27"/>
        <v>8201281.9799999995</v>
      </c>
      <c r="E22" s="24">
        <f t="shared" si="28"/>
        <v>2225313.09</v>
      </c>
      <c r="F22" s="24">
        <f t="shared" si="28"/>
        <v>0</v>
      </c>
      <c r="G22" s="24">
        <f t="shared" si="29"/>
        <v>2225313.09</v>
      </c>
      <c r="H22" s="24">
        <v>767786.94</v>
      </c>
      <c r="I22" s="24">
        <v>0</v>
      </c>
      <c r="J22" s="24">
        <f t="shared" si="30"/>
        <v>767786.94</v>
      </c>
      <c r="K22" s="24">
        <v>707768.19</v>
      </c>
      <c r="L22" s="24">
        <v>0</v>
      </c>
      <c r="M22" s="24">
        <f t="shared" si="31"/>
        <v>707768.19</v>
      </c>
      <c r="N22" s="25">
        <v>749757.96</v>
      </c>
      <c r="O22" s="25">
        <v>0</v>
      </c>
      <c r="P22" s="25">
        <f t="shared" si="32"/>
        <v>749757.96</v>
      </c>
      <c r="Q22" s="25">
        <f t="shared" si="33"/>
        <v>2112694.38</v>
      </c>
      <c r="R22" s="25">
        <f t="shared" si="33"/>
        <v>0</v>
      </c>
      <c r="S22" s="25">
        <f t="shared" si="34"/>
        <v>2112694.38</v>
      </c>
      <c r="T22" s="11">
        <v>704231.46</v>
      </c>
      <c r="U22" s="11"/>
      <c r="V22" s="11">
        <f t="shared" si="35"/>
        <v>704231.46</v>
      </c>
      <c r="W22" s="11">
        <v>704231.46</v>
      </c>
      <c r="X22" s="11"/>
      <c r="Y22" s="11">
        <f t="shared" si="36"/>
        <v>704231.46</v>
      </c>
      <c r="Z22" s="11">
        <v>704231.46</v>
      </c>
      <c r="AA22" s="11"/>
      <c r="AB22" s="11">
        <f t="shared" si="37"/>
        <v>704231.46</v>
      </c>
      <c r="AC22" s="25">
        <f t="shared" si="38"/>
        <v>2112694.38</v>
      </c>
      <c r="AD22" s="25">
        <f t="shared" si="38"/>
        <v>0</v>
      </c>
      <c r="AE22" s="25">
        <f t="shared" si="39"/>
        <v>2112694.38</v>
      </c>
      <c r="AF22" s="11">
        <v>704231.46</v>
      </c>
      <c r="AG22" s="11"/>
      <c r="AH22" s="11">
        <f t="shared" si="40"/>
        <v>704231.46</v>
      </c>
      <c r="AI22" s="11">
        <v>704231.46</v>
      </c>
      <c r="AJ22" s="11"/>
      <c r="AK22" s="11">
        <f t="shared" si="41"/>
        <v>704231.46</v>
      </c>
      <c r="AL22" s="11">
        <v>704231.46</v>
      </c>
      <c r="AM22" s="11"/>
      <c r="AN22" s="11">
        <f t="shared" si="42"/>
        <v>704231.46</v>
      </c>
      <c r="AO22" s="25">
        <f t="shared" si="43"/>
        <v>1750580.13</v>
      </c>
      <c r="AP22" s="25">
        <f t="shared" si="43"/>
        <v>0</v>
      </c>
      <c r="AQ22" s="25">
        <f t="shared" si="44"/>
        <v>1750580.13</v>
      </c>
      <c r="AR22" s="11">
        <v>704231.46</v>
      </c>
      <c r="AS22" s="11">
        <v>0</v>
      </c>
      <c r="AT22" s="11">
        <f t="shared" si="45"/>
        <v>704231.46</v>
      </c>
      <c r="AU22" s="25">
        <v>704231.46</v>
      </c>
      <c r="AV22" s="25">
        <v>0</v>
      </c>
      <c r="AW22" s="25">
        <f t="shared" si="46"/>
        <v>704231.46</v>
      </c>
      <c r="AX22" s="25">
        <v>342117.20999999996</v>
      </c>
      <c r="AY22" s="25">
        <v>0</v>
      </c>
      <c r="AZ22" s="25">
        <f t="shared" si="47"/>
        <v>342117.20999999996</v>
      </c>
      <c r="BA22" s="27"/>
      <c r="BB22" s="27"/>
      <c r="BC22" s="27"/>
      <c r="BD22" s="27"/>
    </row>
    <row r="23" spans="1:56" s="33" customFormat="1" x14ac:dyDescent="0.2">
      <c r="A23" s="22" t="s">
        <v>5</v>
      </c>
      <c r="B23" s="29">
        <f t="shared" ref="B23:AY23" si="48">SUM(B18:B22)</f>
        <v>20102335.27</v>
      </c>
      <c r="C23" s="29">
        <f>SUM(C18:C22)</f>
        <v>-284911.78000000003</v>
      </c>
      <c r="D23" s="29">
        <f>SUM(D18:D22)</f>
        <v>19817423.489999998</v>
      </c>
      <c r="E23" s="29">
        <f>SUM(E18:E22)</f>
        <v>5237420.76</v>
      </c>
      <c r="F23" s="29">
        <f>SUM(F18:F22)</f>
        <v>0</v>
      </c>
      <c r="G23" s="29">
        <f>SUM(G18:G22)</f>
        <v>5237420.76</v>
      </c>
      <c r="H23" s="30">
        <f t="shared" si="48"/>
        <v>1717784.8899999997</v>
      </c>
      <c r="I23" s="30">
        <f t="shared" si="48"/>
        <v>0</v>
      </c>
      <c r="J23" s="30">
        <f t="shared" si="48"/>
        <v>1717784.8899999997</v>
      </c>
      <c r="K23" s="30">
        <f t="shared" si="48"/>
        <v>1657766.1399999997</v>
      </c>
      <c r="L23" s="30">
        <f t="shared" si="48"/>
        <v>0</v>
      </c>
      <c r="M23" s="30">
        <f t="shared" si="48"/>
        <v>1657766.1399999997</v>
      </c>
      <c r="N23" s="31">
        <f t="shared" si="48"/>
        <v>1861869.73</v>
      </c>
      <c r="O23" s="31">
        <f t="shared" si="48"/>
        <v>0</v>
      </c>
      <c r="P23" s="31">
        <f t="shared" si="48"/>
        <v>1861869.73</v>
      </c>
      <c r="Q23" s="31">
        <f t="shared" si="48"/>
        <v>5064222.22</v>
      </c>
      <c r="R23" s="31">
        <f t="shared" si="48"/>
        <v>0</v>
      </c>
      <c r="S23" s="31">
        <f>SUM(S18:S22)</f>
        <v>5064222.22</v>
      </c>
      <c r="T23" s="31">
        <f t="shared" si="48"/>
        <v>1511588.9100000001</v>
      </c>
      <c r="U23" s="31">
        <f t="shared" si="48"/>
        <v>0</v>
      </c>
      <c r="V23" s="31">
        <f>SUM(V18:V22)</f>
        <v>1511588.9100000001</v>
      </c>
      <c r="W23" s="31">
        <f t="shared" si="48"/>
        <v>1778192.39</v>
      </c>
      <c r="X23" s="31">
        <f t="shared" si="48"/>
        <v>0</v>
      </c>
      <c r="Y23" s="31">
        <f>SUM(Y18:Y22)</f>
        <v>1778192.39</v>
      </c>
      <c r="Z23" s="31">
        <f t="shared" si="48"/>
        <v>1774440.92</v>
      </c>
      <c r="AA23" s="31">
        <f t="shared" si="48"/>
        <v>0</v>
      </c>
      <c r="AB23" s="31">
        <f>SUM(AB18:AB22)</f>
        <v>1774440.92</v>
      </c>
      <c r="AC23" s="31">
        <f t="shared" si="48"/>
        <v>5778348.4800000004</v>
      </c>
      <c r="AD23" s="31">
        <f>SUM(AD18:AD22)</f>
        <v>-729241.78</v>
      </c>
      <c r="AE23" s="31">
        <f>SUM(AE18:AE22)</f>
        <v>5049106.6999999993</v>
      </c>
      <c r="AF23" s="31">
        <f t="shared" si="48"/>
        <v>1926116.16</v>
      </c>
      <c r="AG23" s="31">
        <f t="shared" si="48"/>
        <v>-179367.97</v>
      </c>
      <c r="AH23" s="31">
        <f>SUM(AH18:AH22)</f>
        <v>1746748.19</v>
      </c>
      <c r="AI23" s="31">
        <f t="shared" si="48"/>
        <v>1926116.16</v>
      </c>
      <c r="AJ23" s="31">
        <f t="shared" si="48"/>
        <v>-407924.59</v>
      </c>
      <c r="AK23" s="31">
        <f>SUM(AK18:AK22)</f>
        <v>1518191.5699999998</v>
      </c>
      <c r="AL23" s="31">
        <f t="shared" si="48"/>
        <v>1926116.16</v>
      </c>
      <c r="AM23" s="31">
        <f t="shared" si="48"/>
        <v>-141949.22</v>
      </c>
      <c r="AN23" s="31">
        <f>SUM(AN18:AN22)</f>
        <v>1784166.94</v>
      </c>
      <c r="AO23" s="31">
        <f t="shared" si="48"/>
        <v>4022343.81</v>
      </c>
      <c r="AP23" s="31">
        <f>SUM(AP18:AP22)</f>
        <v>444330</v>
      </c>
      <c r="AQ23" s="31">
        <f>SUM(AQ18:AQ22)</f>
        <v>4466673.8100000005</v>
      </c>
      <c r="AR23" s="31">
        <f t="shared" si="48"/>
        <v>1700396.79</v>
      </c>
      <c r="AS23" s="31">
        <f t="shared" si="48"/>
        <v>46198.32</v>
      </c>
      <c r="AT23" s="31">
        <f>SUM(AT18:AT22)</f>
        <v>1746595.1099999999</v>
      </c>
      <c r="AU23" s="31">
        <f t="shared" si="48"/>
        <v>1700396.76</v>
      </c>
      <c r="AV23" s="31">
        <f t="shared" si="48"/>
        <v>46198.32</v>
      </c>
      <c r="AW23" s="31">
        <f>SUM(AW18:AW22)</f>
        <v>1746595.08</v>
      </c>
      <c r="AX23" s="31">
        <f t="shared" si="48"/>
        <v>621550.26</v>
      </c>
      <c r="AY23" s="31">
        <f t="shared" si="48"/>
        <v>351933.36</v>
      </c>
      <c r="AZ23" s="31">
        <f>SUM(AZ18:AZ22)</f>
        <v>973483.61999999988</v>
      </c>
      <c r="BA23" s="27"/>
      <c r="BB23" s="27"/>
      <c r="BC23" s="27"/>
      <c r="BD23" s="27"/>
    </row>
    <row r="24" spans="1:56" s="28" customFormat="1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7"/>
      <c r="M24" s="37"/>
      <c r="N24" s="26"/>
      <c r="O24" s="26"/>
      <c r="P24" s="26"/>
      <c r="Q24" s="26"/>
      <c r="R24" s="26"/>
      <c r="S24" s="26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s="28" customFormat="1" ht="63.75" customHeight="1" x14ac:dyDescent="0.2">
      <c r="A25" s="47" t="s">
        <v>13</v>
      </c>
      <c r="B25" s="20" t="s">
        <v>37</v>
      </c>
      <c r="C25" s="20" t="s">
        <v>8</v>
      </c>
      <c r="D25" s="20" t="s">
        <v>72</v>
      </c>
      <c r="E25" s="20" t="s">
        <v>21</v>
      </c>
      <c r="F25" s="20" t="s">
        <v>8</v>
      </c>
      <c r="G25" s="20" t="s">
        <v>41</v>
      </c>
      <c r="H25" s="20" t="s">
        <v>22</v>
      </c>
      <c r="I25" s="20" t="s">
        <v>8</v>
      </c>
      <c r="J25" s="20" t="s">
        <v>38</v>
      </c>
      <c r="K25" s="21" t="s">
        <v>23</v>
      </c>
      <c r="L25" s="20" t="s">
        <v>8</v>
      </c>
      <c r="M25" s="21" t="s">
        <v>39</v>
      </c>
      <c r="N25" s="21" t="s">
        <v>24</v>
      </c>
      <c r="O25" s="20" t="s">
        <v>8</v>
      </c>
      <c r="P25" s="21" t="s">
        <v>40</v>
      </c>
      <c r="Q25" s="20" t="s">
        <v>34</v>
      </c>
      <c r="R25" s="20" t="s">
        <v>8</v>
      </c>
      <c r="S25" s="20" t="s">
        <v>91</v>
      </c>
      <c r="T25" s="21" t="s">
        <v>25</v>
      </c>
      <c r="U25" s="20" t="s">
        <v>8</v>
      </c>
      <c r="V25" s="21" t="s">
        <v>92</v>
      </c>
      <c r="W25" s="21" t="s">
        <v>26</v>
      </c>
      <c r="X25" s="20" t="s">
        <v>8</v>
      </c>
      <c r="Y25" s="21" t="s">
        <v>93</v>
      </c>
      <c r="Z25" s="21" t="s">
        <v>27</v>
      </c>
      <c r="AA25" s="20" t="s">
        <v>8</v>
      </c>
      <c r="AB25" s="21" t="s">
        <v>94</v>
      </c>
      <c r="AC25" s="20" t="s">
        <v>35</v>
      </c>
      <c r="AD25" s="20" t="s">
        <v>8</v>
      </c>
      <c r="AE25" s="20" t="s">
        <v>109</v>
      </c>
      <c r="AF25" s="21" t="s">
        <v>28</v>
      </c>
      <c r="AG25" s="20" t="s">
        <v>8</v>
      </c>
      <c r="AH25" s="21" t="s">
        <v>106</v>
      </c>
      <c r="AI25" s="21" t="s">
        <v>29</v>
      </c>
      <c r="AJ25" s="20" t="s">
        <v>8</v>
      </c>
      <c r="AK25" s="21" t="s">
        <v>107</v>
      </c>
      <c r="AL25" s="21" t="s">
        <v>30</v>
      </c>
      <c r="AM25" s="20" t="s">
        <v>8</v>
      </c>
      <c r="AN25" s="21" t="s">
        <v>108</v>
      </c>
      <c r="AO25" s="20" t="s">
        <v>36</v>
      </c>
      <c r="AP25" s="20" t="s">
        <v>8</v>
      </c>
      <c r="AQ25" s="20" t="s">
        <v>76</v>
      </c>
      <c r="AR25" s="21" t="s">
        <v>31</v>
      </c>
      <c r="AS25" s="20" t="s">
        <v>8</v>
      </c>
      <c r="AT25" s="21" t="s">
        <v>73</v>
      </c>
      <c r="AU25" s="21" t="s">
        <v>32</v>
      </c>
      <c r="AV25" s="20" t="s">
        <v>8</v>
      </c>
      <c r="AW25" s="21" t="s">
        <v>74</v>
      </c>
      <c r="AX25" s="21" t="s">
        <v>33</v>
      </c>
      <c r="AY25" s="20" t="s">
        <v>8</v>
      </c>
      <c r="AZ25" s="21" t="s">
        <v>75</v>
      </c>
      <c r="BA25" s="27"/>
      <c r="BB25" s="27"/>
      <c r="BC25" s="27"/>
      <c r="BD25" s="27"/>
    </row>
    <row r="26" spans="1:56" s="28" customFormat="1" ht="15" x14ac:dyDescent="0.25">
      <c r="A26" s="23" t="s">
        <v>1</v>
      </c>
      <c r="B26" s="24">
        <f>H26+K26+N26+T26+W26+Z26+AF26+AI26+AL26+AR26+AU26+AX26</f>
        <v>2348271.37</v>
      </c>
      <c r="C26" s="24">
        <f>I26+L26+O26+AS26+AV26+AY26+U26+X26+AA26+AG26+AJ26+AM26</f>
        <v>61625</v>
      </c>
      <c r="D26" s="24">
        <f>B26+C26</f>
        <v>2409896.37</v>
      </c>
      <c r="E26" s="24">
        <f>H26+K26+N26</f>
        <v>137718.69</v>
      </c>
      <c r="F26" s="24">
        <f>I26+L26+O26</f>
        <v>0</v>
      </c>
      <c r="G26" s="24">
        <f>E26+F26</f>
        <v>137718.69</v>
      </c>
      <c r="H26" s="24">
        <v>45906.23</v>
      </c>
      <c r="I26" s="24">
        <v>0</v>
      </c>
      <c r="J26" s="24">
        <f>SUM(H26:I26)</f>
        <v>45906.23</v>
      </c>
      <c r="K26" s="24">
        <v>45906.23</v>
      </c>
      <c r="L26" s="24">
        <v>0</v>
      </c>
      <c r="M26" s="24">
        <f>SUM(K26:L26)</f>
        <v>45906.23</v>
      </c>
      <c r="N26" s="25">
        <v>45906.23</v>
      </c>
      <c r="O26" s="25">
        <v>0</v>
      </c>
      <c r="P26" s="25">
        <f>SUM(N26:O26)</f>
        <v>45906.23</v>
      </c>
      <c r="Q26" s="25">
        <f>T26+W26+Z26</f>
        <v>835698.15999999992</v>
      </c>
      <c r="R26" s="25">
        <f>U26+X26+AA26</f>
        <v>0</v>
      </c>
      <c r="S26" s="25">
        <f>Q26+R26</f>
        <v>835698.15999999992</v>
      </c>
      <c r="T26" s="7">
        <v>197793.48</v>
      </c>
      <c r="U26" s="7"/>
      <c r="V26" s="7">
        <f>T26+U26</f>
        <v>197793.48</v>
      </c>
      <c r="W26" s="7">
        <v>372435.48</v>
      </c>
      <c r="X26" s="7"/>
      <c r="Y26" s="7">
        <f>W26+X26</f>
        <v>372435.48</v>
      </c>
      <c r="Z26" s="7">
        <v>265469.2</v>
      </c>
      <c r="AA26" s="7"/>
      <c r="AB26" s="7">
        <f>Z26+AA26</f>
        <v>265469.2</v>
      </c>
      <c r="AC26" s="23">
        <f>AF26+AI26+AL26</f>
        <v>820203.60000000009</v>
      </c>
      <c r="AD26" s="25">
        <f>AG26+AJ26+AM26</f>
        <v>61625</v>
      </c>
      <c r="AE26" s="25">
        <f>AC26+AD26</f>
        <v>881828.60000000009</v>
      </c>
      <c r="AF26" s="7">
        <v>273401.2</v>
      </c>
      <c r="AG26" s="7">
        <v>22992</v>
      </c>
      <c r="AH26" s="7">
        <f>AF26+AG26</f>
        <v>296393.2</v>
      </c>
      <c r="AI26" s="7">
        <v>273401.2</v>
      </c>
      <c r="AJ26" s="7">
        <v>5818</v>
      </c>
      <c r="AK26" s="7">
        <f>AI26+AJ26</f>
        <v>279219.20000000001</v>
      </c>
      <c r="AL26" s="7">
        <v>273401.2</v>
      </c>
      <c r="AM26" s="7">
        <f>32815</f>
        <v>32815</v>
      </c>
      <c r="AN26" s="7">
        <f>AL26+AM26</f>
        <v>306216.2</v>
      </c>
      <c r="AO26" s="25">
        <f>AR26+AU26+AX26</f>
        <v>554650.92000000004</v>
      </c>
      <c r="AP26" s="25">
        <f>AS26+AV26+AY26</f>
        <v>0</v>
      </c>
      <c r="AQ26" s="25">
        <f>AO26+AP26</f>
        <v>554650.92000000004</v>
      </c>
      <c r="AR26" s="7">
        <v>273401.2</v>
      </c>
      <c r="AS26" s="7">
        <v>0</v>
      </c>
      <c r="AT26" s="7">
        <f>AR26+AS26</f>
        <v>273401.2</v>
      </c>
      <c r="AU26" s="6">
        <v>273401.2</v>
      </c>
      <c r="AV26" s="6">
        <v>0</v>
      </c>
      <c r="AW26" s="6">
        <f>AU26+AV26</f>
        <v>273401.2</v>
      </c>
      <c r="AX26" s="6">
        <v>7848.52</v>
      </c>
      <c r="AY26" s="6">
        <v>0</v>
      </c>
      <c r="AZ26" s="6">
        <f>AX26+AY26</f>
        <v>7848.52</v>
      </c>
      <c r="BA26" s="27"/>
      <c r="BB26" s="27"/>
      <c r="BC26" s="27"/>
      <c r="BD26" s="27"/>
    </row>
    <row r="27" spans="1:56" s="28" customFormat="1" ht="15" x14ac:dyDescent="0.25">
      <c r="A27" s="23" t="s">
        <v>2</v>
      </c>
      <c r="B27" s="24">
        <f t="shared" ref="B27:B29" si="49">H27+K27+N27+T27+W27+Z27+AF27+AI27+AL27+AR27+AU27+AX27</f>
        <v>10734.410000000002</v>
      </c>
      <c r="C27" s="24">
        <f t="shared" ref="C27:C29" si="50">I27+L27+O27+AS27+AV27+AY27+U27+X27+AA27+AG27+AJ27+AM27</f>
        <v>0</v>
      </c>
      <c r="D27" s="24">
        <f t="shared" ref="D27:D29" si="51">B27+C27</f>
        <v>10734.410000000002</v>
      </c>
      <c r="E27" s="24">
        <f t="shared" ref="E27:F29" si="52">H27+K27+N27</f>
        <v>4859.84</v>
      </c>
      <c r="F27" s="24">
        <f t="shared" si="52"/>
        <v>0</v>
      </c>
      <c r="G27" s="24">
        <f t="shared" ref="G27:G29" si="53">E27+F27</f>
        <v>4859.84</v>
      </c>
      <c r="H27" s="24">
        <v>2107.52</v>
      </c>
      <c r="I27" s="24">
        <v>0</v>
      </c>
      <c r="J27" s="24">
        <f t="shared" ref="J27:J29" si="54">SUM(H27:I27)</f>
        <v>2107.52</v>
      </c>
      <c r="K27" s="24">
        <v>1326.16</v>
      </c>
      <c r="L27" s="24">
        <v>0</v>
      </c>
      <c r="M27" s="24">
        <f t="shared" ref="M27:M29" si="55">SUM(K27:L27)</f>
        <v>1326.16</v>
      </c>
      <c r="N27" s="25">
        <v>1426.16</v>
      </c>
      <c r="O27" s="25">
        <v>0</v>
      </c>
      <c r="P27" s="25">
        <f t="shared" ref="P27:P29" si="56">SUM(N27:O27)</f>
        <v>1426.16</v>
      </c>
      <c r="Q27" s="25">
        <f t="shared" ref="Q27:R29" si="57">T27+W27+Z27</f>
        <v>2742.3900000000003</v>
      </c>
      <c r="R27" s="25">
        <f t="shared" si="57"/>
        <v>0</v>
      </c>
      <c r="S27" s="25">
        <f t="shared" ref="S27:S29" si="58">Q27+R27</f>
        <v>2742.3900000000003</v>
      </c>
      <c r="T27" s="13">
        <v>788.19</v>
      </c>
      <c r="U27" s="13"/>
      <c r="V27" s="7">
        <f t="shared" ref="V27:V29" si="59">T27+U27</f>
        <v>788.19</v>
      </c>
      <c r="W27" s="13">
        <v>788.19</v>
      </c>
      <c r="X27" s="13"/>
      <c r="Y27" s="7">
        <f t="shared" ref="Y27:Y29" si="60">W27+X27</f>
        <v>788.19</v>
      </c>
      <c r="Z27" s="13">
        <v>1166.01</v>
      </c>
      <c r="AA27" s="13"/>
      <c r="AB27" s="7">
        <f t="shared" ref="AB27:AB29" si="61">Z27+AA27</f>
        <v>1166.01</v>
      </c>
      <c r="AC27" s="23">
        <f t="shared" ref="AC27:AD29" si="62">AF27+AI27+AL27</f>
        <v>1566.09</v>
      </c>
      <c r="AD27" s="25">
        <f t="shared" si="62"/>
        <v>0</v>
      </c>
      <c r="AE27" s="25">
        <f t="shared" ref="AE27:AE29" si="63">AC27+AD27</f>
        <v>1566.09</v>
      </c>
      <c r="AF27" s="13">
        <v>522.03</v>
      </c>
      <c r="AG27" s="13"/>
      <c r="AH27" s="7">
        <f t="shared" ref="AH27:AH29" si="64">AF27+AG27</f>
        <v>522.03</v>
      </c>
      <c r="AI27" s="13">
        <v>522.03</v>
      </c>
      <c r="AJ27" s="13"/>
      <c r="AK27" s="7">
        <f t="shared" ref="AK27:AK29" si="65">AI27+AJ27</f>
        <v>522.03</v>
      </c>
      <c r="AL27" s="13">
        <v>522.03</v>
      </c>
      <c r="AM27" s="13"/>
      <c r="AN27" s="7">
        <f t="shared" ref="AN27:AN29" si="66">AL27+AM27</f>
        <v>522.03</v>
      </c>
      <c r="AO27" s="25">
        <f t="shared" ref="AO27:AP29" si="67">AR27+AU27+AX27</f>
        <v>1566.0899999999995</v>
      </c>
      <c r="AP27" s="25">
        <f t="shared" si="67"/>
        <v>0</v>
      </c>
      <c r="AQ27" s="25">
        <f t="shared" ref="AQ27:AQ29" si="68">AO27+AP27</f>
        <v>1566.0899999999995</v>
      </c>
      <c r="AR27" s="13">
        <v>522.02999999999975</v>
      </c>
      <c r="AS27" s="13">
        <v>0</v>
      </c>
      <c r="AT27" s="7">
        <f t="shared" ref="AT27:AT29" si="69">AR27+AS27</f>
        <v>522.02999999999975</v>
      </c>
      <c r="AU27" s="11">
        <v>522.02999999999975</v>
      </c>
      <c r="AV27" s="11">
        <v>0</v>
      </c>
      <c r="AW27" s="6">
        <f t="shared" ref="AW27:AW29" si="70">AU27+AV27</f>
        <v>522.02999999999975</v>
      </c>
      <c r="AX27" s="11">
        <v>522.03</v>
      </c>
      <c r="AY27" s="11">
        <v>0</v>
      </c>
      <c r="AZ27" s="6">
        <f t="shared" ref="AZ27:AZ29" si="71">AX27+AY27</f>
        <v>522.03</v>
      </c>
      <c r="BA27" s="27"/>
      <c r="BB27" s="27"/>
      <c r="BC27" s="27"/>
      <c r="BD27" s="27"/>
    </row>
    <row r="28" spans="1:56" s="28" customFormat="1" ht="15" x14ac:dyDescent="0.25">
      <c r="A28" s="23" t="s">
        <v>3</v>
      </c>
      <c r="B28" s="24">
        <f t="shared" si="49"/>
        <v>274796.12</v>
      </c>
      <c r="C28" s="24">
        <f t="shared" si="50"/>
        <v>0</v>
      </c>
      <c r="D28" s="24">
        <f t="shared" si="51"/>
        <v>274796.12</v>
      </c>
      <c r="E28" s="24">
        <f t="shared" si="52"/>
        <v>54665.119999999995</v>
      </c>
      <c r="F28" s="24">
        <f t="shared" si="52"/>
        <v>0</v>
      </c>
      <c r="G28" s="24">
        <f t="shared" si="53"/>
        <v>54665.119999999995</v>
      </c>
      <c r="H28" s="24">
        <v>15418.72</v>
      </c>
      <c r="I28" s="24">
        <v>0</v>
      </c>
      <c r="J28" s="24">
        <f t="shared" si="54"/>
        <v>15418.72</v>
      </c>
      <c r="K28" s="24">
        <v>14418.72</v>
      </c>
      <c r="L28" s="24">
        <v>0</v>
      </c>
      <c r="M28" s="24">
        <f t="shared" si="55"/>
        <v>14418.72</v>
      </c>
      <c r="N28" s="25">
        <v>24827.68</v>
      </c>
      <c r="O28" s="25">
        <v>0</v>
      </c>
      <c r="P28" s="25">
        <f t="shared" si="56"/>
        <v>24827.68</v>
      </c>
      <c r="Q28" s="25">
        <f t="shared" si="57"/>
        <v>73377</v>
      </c>
      <c r="R28" s="25">
        <f t="shared" si="57"/>
        <v>0</v>
      </c>
      <c r="S28" s="25">
        <f t="shared" si="58"/>
        <v>73377</v>
      </c>
      <c r="T28" s="7">
        <v>24459</v>
      </c>
      <c r="U28" s="7"/>
      <c r="V28" s="7">
        <f t="shared" si="59"/>
        <v>24459</v>
      </c>
      <c r="W28" s="7">
        <v>24459</v>
      </c>
      <c r="X28" s="7"/>
      <c r="Y28" s="7">
        <f t="shared" si="60"/>
        <v>24459</v>
      </c>
      <c r="Z28" s="7">
        <v>24459</v>
      </c>
      <c r="AA28" s="7"/>
      <c r="AB28" s="7">
        <f t="shared" si="61"/>
        <v>24459</v>
      </c>
      <c r="AC28" s="23">
        <f t="shared" si="62"/>
        <v>73377</v>
      </c>
      <c r="AD28" s="25">
        <f t="shared" si="62"/>
        <v>0</v>
      </c>
      <c r="AE28" s="25">
        <f t="shared" si="63"/>
        <v>73377</v>
      </c>
      <c r="AF28" s="7">
        <v>24459</v>
      </c>
      <c r="AG28" s="7"/>
      <c r="AH28" s="7">
        <f t="shared" si="64"/>
        <v>24459</v>
      </c>
      <c r="AI28" s="7">
        <v>24459</v>
      </c>
      <c r="AJ28" s="7"/>
      <c r="AK28" s="7">
        <f t="shared" si="65"/>
        <v>24459</v>
      </c>
      <c r="AL28" s="7">
        <v>24459</v>
      </c>
      <c r="AM28" s="7"/>
      <c r="AN28" s="7">
        <f t="shared" si="66"/>
        <v>24459</v>
      </c>
      <c r="AO28" s="25">
        <f t="shared" si="67"/>
        <v>73377</v>
      </c>
      <c r="AP28" s="25">
        <f t="shared" si="67"/>
        <v>0</v>
      </c>
      <c r="AQ28" s="25">
        <f t="shared" si="68"/>
        <v>73377</v>
      </c>
      <c r="AR28" s="7">
        <v>24459</v>
      </c>
      <c r="AS28" s="7">
        <v>0</v>
      </c>
      <c r="AT28" s="7">
        <f t="shared" si="69"/>
        <v>24459</v>
      </c>
      <c r="AU28" s="6">
        <v>24459</v>
      </c>
      <c r="AV28" s="6">
        <v>0</v>
      </c>
      <c r="AW28" s="6">
        <f t="shared" si="70"/>
        <v>24459</v>
      </c>
      <c r="AX28" s="6">
        <v>24459</v>
      </c>
      <c r="AY28" s="6">
        <v>0</v>
      </c>
      <c r="AZ28" s="6">
        <f t="shared" si="71"/>
        <v>24459</v>
      </c>
      <c r="BA28" s="27"/>
      <c r="BB28" s="27"/>
      <c r="BC28" s="27"/>
      <c r="BD28" s="27"/>
    </row>
    <row r="29" spans="1:56" s="28" customFormat="1" ht="15" x14ac:dyDescent="0.25">
      <c r="A29" s="23" t="s">
        <v>4</v>
      </c>
      <c r="B29" s="24">
        <f t="shared" si="49"/>
        <v>24546</v>
      </c>
      <c r="C29" s="24">
        <f t="shared" si="50"/>
        <v>0</v>
      </c>
      <c r="D29" s="24">
        <f t="shared" si="51"/>
        <v>24546</v>
      </c>
      <c r="E29" s="24">
        <f t="shared" si="52"/>
        <v>11100</v>
      </c>
      <c r="F29" s="24">
        <f t="shared" si="52"/>
        <v>0</v>
      </c>
      <c r="G29" s="24">
        <f t="shared" si="53"/>
        <v>11100</v>
      </c>
      <c r="H29" s="24">
        <v>3700</v>
      </c>
      <c r="I29" s="24">
        <v>0</v>
      </c>
      <c r="J29" s="24">
        <f t="shared" si="54"/>
        <v>3700</v>
      </c>
      <c r="K29" s="24">
        <v>3700</v>
      </c>
      <c r="L29" s="24">
        <v>0</v>
      </c>
      <c r="M29" s="24">
        <f t="shared" si="55"/>
        <v>3700</v>
      </c>
      <c r="N29" s="25">
        <v>3700</v>
      </c>
      <c r="O29" s="25">
        <v>0</v>
      </c>
      <c r="P29" s="25">
        <f t="shared" si="56"/>
        <v>3700</v>
      </c>
      <c r="Q29" s="25">
        <f t="shared" si="57"/>
        <v>4482</v>
      </c>
      <c r="R29" s="25">
        <f t="shared" si="57"/>
        <v>0</v>
      </c>
      <c r="S29" s="25">
        <f t="shared" si="58"/>
        <v>4482</v>
      </c>
      <c r="T29" s="6">
        <v>1494</v>
      </c>
      <c r="U29" s="6"/>
      <c r="V29" s="7">
        <f t="shared" si="59"/>
        <v>1494</v>
      </c>
      <c r="W29" s="6">
        <v>1494</v>
      </c>
      <c r="X29" s="6"/>
      <c r="Y29" s="7">
        <f t="shared" si="60"/>
        <v>1494</v>
      </c>
      <c r="Z29" s="6">
        <v>1494</v>
      </c>
      <c r="AA29" s="6"/>
      <c r="AB29" s="7">
        <f t="shared" si="61"/>
        <v>1494</v>
      </c>
      <c r="AC29" s="23">
        <f t="shared" si="62"/>
        <v>4482</v>
      </c>
      <c r="AD29" s="25">
        <f t="shared" si="62"/>
        <v>0</v>
      </c>
      <c r="AE29" s="25">
        <f t="shared" si="63"/>
        <v>4482</v>
      </c>
      <c r="AF29" s="6">
        <v>1494</v>
      </c>
      <c r="AG29" s="6"/>
      <c r="AH29" s="7">
        <f t="shared" si="64"/>
        <v>1494</v>
      </c>
      <c r="AI29" s="6">
        <v>1494</v>
      </c>
      <c r="AJ29" s="6"/>
      <c r="AK29" s="7">
        <f t="shared" si="65"/>
        <v>1494</v>
      </c>
      <c r="AL29" s="6">
        <v>1494</v>
      </c>
      <c r="AM29" s="6"/>
      <c r="AN29" s="7">
        <f t="shared" si="66"/>
        <v>1494</v>
      </c>
      <c r="AO29" s="25">
        <f t="shared" si="67"/>
        <v>4482</v>
      </c>
      <c r="AP29" s="25">
        <f t="shared" si="67"/>
        <v>0</v>
      </c>
      <c r="AQ29" s="25">
        <f t="shared" si="68"/>
        <v>4482</v>
      </c>
      <c r="AR29" s="6">
        <v>1494</v>
      </c>
      <c r="AS29" s="6">
        <v>0</v>
      </c>
      <c r="AT29" s="7">
        <f t="shared" si="69"/>
        <v>1494</v>
      </c>
      <c r="AU29" s="6">
        <v>1494</v>
      </c>
      <c r="AV29" s="6">
        <v>0</v>
      </c>
      <c r="AW29" s="6">
        <f t="shared" si="70"/>
        <v>1494</v>
      </c>
      <c r="AX29" s="6">
        <v>1494</v>
      </c>
      <c r="AY29" s="6">
        <v>0</v>
      </c>
      <c r="AZ29" s="6">
        <f t="shared" si="71"/>
        <v>1494</v>
      </c>
      <c r="BA29" s="27"/>
      <c r="BB29" s="27"/>
      <c r="BC29" s="27"/>
      <c r="BD29" s="27"/>
    </row>
    <row r="30" spans="1:56" s="33" customFormat="1" x14ac:dyDescent="0.2">
      <c r="A30" s="22" t="s">
        <v>5</v>
      </c>
      <c r="B30" s="29">
        <f t="shared" ref="B30:AY30" si="72">SUM(B26:B29)</f>
        <v>2658347.9000000004</v>
      </c>
      <c r="C30" s="29">
        <f>SUM(C26:C29)</f>
        <v>61625</v>
      </c>
      <c r="D30" s="29">
        <f>SUM(D26:D29)</f>
        <v>2719972.9000000004</v>
      </c>
      <c r="E30" s="29">
        <f>SUM(E26:E29)</f>
        <v>208343.65</v>
      </c>
      <c r="F30" s="29">
        <f>SUM(F26:F29)</f>
        <v>0</v>
      </c>
      <c r="G30" s="29">
        <f>SUM(G26:G29)</f>
        <v>208343.65</v>
      </c>
      <c r="H30" s="30">
        <f t="shared" si="72"/>
        <v>67132.47</v>
      </c>
      <c r="I30" s="30">
        <f t="shared" si="72"/>
        <v>0</v>
      </c>
      <c r="J30" s="30">
        <f t="shared" si="72"/>
        <v>67132.47</v>
      </c>
      <c r="K30" s="30">
        <f t="shared" si="72"/>
        <v>65351.110000000008</v>
      </c>
      <c r="L30" s="30">
        <f t="shared" si="72"/>
        <v>0</v>
      </c>
      <c r="M30" s="30">
        <f t="shared" si="72"/>
        <v>65351.110000000008</v>
      </c>
      <c r="N30" s="31">
        <f t="shared" si="72"/>
        <v>75860.070000000007</v>
      </c>
      <c r="O30" s="31">
        <f t="shared" si="72"/>
        <v>0</v>
      </c>
      <c r="P30" s="31">
        <f t="shared" si="72"/>
        <v>75860.070000000007</v>
      </c>
      <c r="Q30" s="31">
        <f t="shared" si="72"/>
        <v>916299.54999999993</v>
      </c>
      <c r="R30" s="31">
        <f t="shared" si="72"/>
        <v>0</v>
      </c>
      <c r="S30" s="31">
        <f>SUM(S26:S29)</f>
        <v>916299.54999999993</v>
      </c>
      <c r="T30" s="31">
        <f t="shared" si="72"/>
        <v>224534.67</v>
      </c>
      <c r="U30" s="31">
        <f t="shared" si="72"/>
        <v>0</v>
      </c>
      <c r="V30" s="31">
        <f>SUM(V26:V29)</f>
        <v>224534.67</v>
      </c>
      <c r="W30" s="31">
        <f t="shared" si="72"/>
        <v>399176.67</v>
      </c>
      <c r="X30" s="31">
        <f t="shared" si="72"/>
        <v>0</v>
      </c>
      <c r="Y30" s="31">
        <f>SUM(Y26:Y29)</f>
        <v>399176.67</v>
      </c>
      <c r="Z30" s="31">
        <f t="shared" si="72"/>
        <v>292588.21000000002</v>
      </c>
      <c r="AA30" s="31">
        <f t="shared" si="72"/>
        <v>0</v>
      </c>
      <c r="AB30" s="31">
        <f>SUM(AB26:AB29)</f>
        <v>292588.21000000002</v>
      </c>
      <c r="AC30" s="31">
        <f t="shared" si="72"/>
        <v>899628.69000000006</v>
      </c>
      <c r="AD30" s="31">
        <f>SUM(AD26:AD29)</f>
        <v>61625</v>
      </c>
      <c r="AE30" s="31">
        <f>SUM(AE26:AE29)</f>
        <v>961253.69000000006</v>
      </c>
      <c r="AF30" s="31">
        <f t="shared" si="72"/>
        <v>299876.23000000004</v>
      </c>
      <c r="AG30" s="31">
        <f t="shared" si="72"/>
        <v>22992</v>
      </c>
      <c r="AH30" s="31">
        <f>SUM(AH26:AH29)</f>
        <v>322868.23000000004</v>
      </c>
      <c r="AI30" s="31">
        <f t="shared" si="72"/>
        <v>299876.23000000004</v>
      </c>
      <c r="AJ30" s="31">
        <f t="shared" si="72"/>
        <v>5818</v>
      </c>
      <c r="AK30" s="31">
        <f>SUM(AK26:AK29)</f>
        <v>305694.23000000004</v>
      </c>
      <c r="AL30" s="31">
        <f t="shared" si="72"/>
        <v>299876.23000000004</v>
      </c>
      <c r="AM30" s="31">
        <f t="shared" si="72"/>
        <v>32815</v>
      </c>
      <c r="AN30" s="31">
        <f>SUM(AN26:AN29)</f>
        <v>332691.23000000004</v>
      </c>
      <c r="AO30" s="31">
        <f t="shared" si="72"/>
        <v>634076.01</v>
      </c>
      <c r="AP30" s="31">
        <f>SUM(AP26:AP29)</f>
        <v>0</v>
      </c>
      <c r="AQ30" s="31">
        <f>SUM(AQ26:AQ29)</f>
        <v>634076.01</v>
      </c>
      <c r="AR30" s="31">
        <f t="shared" si="72"/>
        <v>299876.23000000004</v>
      </c>
      <c r="AS30" s="31">
        <f t="shared" si="72"/>
        <v>0</v>
      </c>
      <c r="AT30" s="31">
        <f>SUM(AT26:AT29)</f>
        <v>299876.23000000004</v>
      </c>
      <c r="AU30" s="31">
        <f t="shared" si="72"/>
        <v>299876.23000000004</v>
      </c>
      <c r="AV30" s="31">
        <f t="shared" si="72"/>
        <v>0</v>
      </c>
      <c r="AW30" s="31">
        <f>SUM(AW26:AW29)</f>
        <v>299876.23000000004</v>
      </c>
      <c r="AX30" s="31">
        <f t="shared" si="72"/>
        <v>34323.550000000003</v>
      </c>
      <c r="AY30" s="31">
        <f t="shared" si="72"/>
        <v>0</v>
      </c>
      <c r="AZ30" s="31">
        <f>SUM(AZ26:AZ29)</f>
        <v>34323.550000000003</v>
      </c>
      <c r="BA30" s="27"/>
      <c r="BB30" s="27"/>
      <c r="BC30" s="27"/>
      <c r="BD30" s="27"/>
    </row>
    <row r="31" spans="1:56" s="28" customForma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7"/>
      <c r="M31" s="37"/>
      <c r="N31" s="26"/>
      <c r="O31" s="26"/>
      <c r="P31" s="26"/>
      <c r="Q31" s="26"/>
      <c r="R31" s="26"/>
      <c r="S31" s="26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s="28" customFormat="1" ht="50.25" customHeight="1" x14ac:dyDescent="0.2">
      <c r="A32" s="46" t="s">
        <v>14</v>
      </c>
      <c r="B32" s="20" t="s">
        <v>37</v>
      </c>
      <c r="C32" s="20" t="s">
        <v>8</v>
      </c>
      <c r="D32" s="20" t="s">
        <v>72</v>
      </c>
      <c r="E32" s="20" t="s">
        <v>21</v>
      </c>
      <c r="F32" s="20" t="s">
        <v>8</v>
      </c>
      <c r="G32" s="20" t="s">
        <v>41</v>
      </c>
      <c r="H32" s="20" t="s">
        <v>22</v>
      </c>
      <c r="I32" s="20" t="s">
        <v>8</v>
      </c>
      <c r="J32" s="20" t="s">
        <v>38</v>
      </c>
      <c r="K32" s="21" t="s">
        <v>23</v>
      </c>
      <c r="L32" s="20" t="s">
        <v>8</v>
      </c>
      <c r="M32" s="21" t="s">
        <v>39</v>
      </c>
      <c r="N32" s="21" t="s">
        <v>24</v>
      </c>
      <c r="O32" s="20" t="s">
        <v>8</v>
      </c>
      <c r="P32" s="21" t="s">
        <v>40</v>
      </c>
      <c r="Q32" s="20" t="s">
        <v>34</v>
      </c>
      <c r="R32" s="20" t="s">
        <v>8</v>
      </c>
      <c r="S32" s="20" t="s">
        <v>91</v>
      </c>
      <c r="T32" s="21" t="s">
        <v>25</v>
      </c>
      <c r="U32" s="20" t="s">
        <v>8</v>
      </c>
      <c r="V32" s="21" t="s">
        <v>92</v>
      </c>
      <c r="W32" s="21" t="s">
        <v>26</v>
      </c>
      <c r="X32" s="20" t="s">
        <v>8</v>
      </c>
      <c r="Y32" s="21" t="s">
        <v>93</v>
      </c>
      <c r="Z32" s="21" t="s">
        <v>27</v>
      </c>
      <c r="AA32" s="20" t="s">
        <v>8</v>
      </c>
      <c r="AB32" s="21" t="s">
        <v>94</v>
      </c>
      <c r="AC32" s="20" t="s">
        <v>35</v>
      </c>
      <c r="AD32" s="20" t="s">
        <v>8</v>
      </c>
      <c r="AE32" s="20" t="s">
        <v>109</v>
      </c>
      <c r="AF32" s="21" t="s">
        <v>28</v>
      </c>
      <c r="AG32" s="20" t="s">
        <v>8</v>
      </c>
      <c r="AH32" s="21" t="s">
        <v>106</v>
      </c>
      <c r="AI32" s="21" t="s">
        <v>29</v>
      </c>
      <c r="AJ32" s="20" t="s">
        <v>8</v>
      </c>
      <c r="AK32" s="21" t="s">
        <v>107</v>
      </c>
      <c r="AL32" s="21" t="s">
        <v>30</v>
      </c>
      <c r="AM32" s="20" t="s">
        <v>8</v>
      </c>
      <c r="AN32" s="21" t="s">
        <v>108</v>
      </c>
      <c r="AO32" s="20" t="s">
        <v>36</v>
      </c>
      <c r="AP32" s="20" t="s">
        <v>8</v>
      </c>
      <c r="AQ32" s="20" t="s">
        <v>76</v>
      </c>
      <c r="AR32" s="21" t="s">
        <v>31</v>
      </c>
      <c r="AS32" s="20" t="s">
        <v>8</v>
      </c>
      <c r="AT32" s="21" t="s">
        <v>73</v>
      </c>
      <c r="AU32" s="21" t="s">
        <v>32</v>
      </c>
      <c r="AV32" s="20" t="s">
        <v>8</v>
      </c>
      <c r="AW32" s="21" t="s">
        <v>74</v>
      </c>
      <c r="AX32" s="21" t="s">
        <v>33</v>
      </c>
      <c r="AY32" s="20" t="s">
        <v>8</v>
      </c>
      <c r="AZ32" s="21" t="s">
        <v>75</v>
      </c>
      <c r="BA32" s="27"/>
      <c r="BB32" s="27"/>
      <c r="BC32" s="27"/>
      <c r="BD32" s="27"/>
    </row>
    <row r="33" spans="1:56" s="28" customFormat="1" ht="15" x14ac:dyDescent="0.25">
      <c r="A33" s="23" t="s">
        <v>1</v>
      </c>
      <c r="B33" s="24">
        <f>H33+K33+N33+T33+W33+Z33+AF33+AI33+AL33+AR33+AU33+AX33</f>
        <v>4300462.38</v>
      </c>
      <c r="C33" s="24">
        <f>I33+L33+O33+AS33+AV33+AY33+U33+X33+AA33+AG33+AJ33+AM33</f>
        <v>212598.95</v>
      </c>
      <c r="D33" s="24">
        <f>B33+C33</f>
        <v>4513061.33</v>
      </c>
      <c r="E33" s="24">
        <f>H33+K33+N33</f>
        <v>1466657.87</v>
      </c>
      <c r="F33" s="24">
        <f>I33+L33+O33</f>
        <v>0</v>
      </c>
      <c r="G33" s="24">
        <f>E33+F33</f>
        <v>1466657.87</v>
      </c>
      <c r="H33" s="24">
        <v>488775.21</v>
      </c>
      <c r="I33" s="24">
        <v>0</v>
      </c>
      <c r="J33" s="24">
        <f>SUM(H33:I33)</f>
        <v>488775.21</v>
      </c>
      <c r="K33" s="24">
        <v>488775.21</v>
      </c>
      <c r="L33" s="24">
        <v>0</v>
      </c>
      <c r="M33" s="24">
        <f>SUM(K33:L33)</f>
        <v>488775.21</v>
      </c>
      <c r="N33" s="69">
        <v>489107.45</v>
      </c>
      <c r="O33" s="25">
        <v>0</v>
      </c>
      <c r="P33" s="25">
        <f>SUM(N33:O33)</f>
        <v>489107.45</v>
      </c>
      <c r="Q33" s="25">
        <f>T33+W33+Z33</f>
        <v>1117523.68</v>
      </c>
      <c r="R33" s="25">
        <f>U33+X33+AA33</f>
        <v>0</v>
      </c>
      <c r="S33" s="25">
        <f>Q33+R33</f>
        <v>1117523.68</v>
      </c>
      <c r="T33" s="7">
        <v>300189.33999999997</v>
      </c>
      <c r="U33" s="7"/>
      <c r="V33" s="7">
        <f>T33+U33</f>
        <v>300189.33999999997</v>
      </c>
      <c r="W33" s="7">
        <v>458964.54</v>
      </c>
      <c r="X33" s="7"/>
      <c r="Y33" s="7">
        <f>W33+X33</f>
        <v>458964.54</v>
      </c>
      <c r="Z33" s="7">
        <v>358369.8</v>
      </c>
      <c r="AA33" s="7"/>
      <c r="AB33" s="7">
        <f>Z33+AA33</f>
        <v>358369.8</v>
      </c>
      <c r="AC33" s="23">
        <f>AF33+AI33+AL33</f>
        <v>855127.98</v>
      </c>
      <c r="AD33" s="25">
        <f>AG33+AJ33+AM33</f>
        <v>212461.98</v>
      </c>
      <c r="AE33" s="25">
        <f>AC33+AD33</f>
        <v>1067589.96</v>
      </c>
      <c r="AF33" s="7">
        <v>285042.65999999997</v>
      </c>
      <c r="AG33" s="7">
        <v>70820.66</v>
      </c>
      <c r="AH33" s="7">
        <f>AF33+AG33</f>
        <v>355863.31999999995</v>
      </c>
      <c r="AI33" s="7">
        <v>285042.65999999997</v>
      </c>
      <c r="AJ33" s="7">
        <v>70820.66</v>
      </c>
      <c r="AK33" s="7">
        <f>AI33+AJ33</f>
        <v>355863.31999999995</v>
      </c>
      <c r="AL33" s="7">
        <v>285042.65999999997</v>
      </c>
      <c r="AM33" s="7">
        <v>70820.66</v>
      </c>
      <c r="AN33" s="7">
        <f>AL33+AM33</f>
        <v>355863.31999999995</v>
      </c>
      <c r="AO33" s="25">
        <f>AR33+AU33+AX33</f>
        <v>861152.85</v>
      </c>
      <c r="AP33" s="25">
        <f>AS33+AV33+AY33</f>
        <v>136.97</v>
      </c>
      <c r="AQ33" s="25">
        <f>AO33+AP33</f>
        <v>861289.82</v>
      </c>
      <c r="AR33" s="7">
        <v>376578.93999999994</v>
      </c>
      <c r="AS33" s="7">
        <v>0</v>
      </c>
      <c r="AT33" s="7">
        <f>AR33+AS33</f>
        <v>376578.93999999994</v>
      </c>
      <c r="AU33" s="6">
        <v>377911.13</v>
      </c>
      <c r="AV33" s="6">
        <v>0</v>
      </c>
      <c r="AW33" s="6">
        <f>AU33+AV33</f>
        <v>377911.13</v>
      </c>
      <c r="AX33" s="6">
        <v>106662.78</v>
      </c>
      <c r="AY33" s="6">
        <v>136.97</v>
      </c>
      <c r="AZ33" s="11">
        <f>AX33+AY33</f>
        <v>106799.75</v>
      </c>
      <c r="BA33" s="27"/>
      <c r="BB33" s="27"/>
      <c r="BC33" s="27"/>
      <c r="BD33" s="27"/>
    </row>
    <row r="34" spans="1:56" s="28" customFormat="1" ht="15" x14ac:dyDescent="0.25">
      <c r="A34" s="23" t="s">
        <v>2</v>
      </c>
      <c r="B34" s="24">
        <f t="shared" ref="B34:B37" si="73">H34+K34+N34+T34+W34+Z34+AF34+AI34+AL34+AR34+AU34+AX34</f>
        <v>473103.32000000007</v>
      </c>
      <c r="C34" s="24">
        <f t="shared" ref="C34:C37" si="74">I34+L34+O34+AS34+AV34+AY34+U34+X34+AA34+AG34+AJ34+AM34</f>
        <v>0</v>
      </c>
      <c r="D34" s="24">
        <f t="shared" ref="D34:D37" si="75">B34+C34</f>
        <v>473103.32000000007</v>
      </c>
      <c r="E34" s="24">
        <f t="shared" ref="E34:F37" si="76">H34+K34+N34</f>
        <v>104581.14</v>
      </c>
      <c r="F34" s="24">
        <f t="shared" si="76"/>
        <v>0</v>
      </c>
      <c r="G34" s="24">
        <f t="shared" ref="G34:G37" si="77">E34+F34</f>
        <v>104581.14</v>
      </c>
      <c r="H34" s="24">
        <v>26247.06</v>
      </c>
      <c r="I34" s="24">
        <v>0</v>
      </c>
      <c r="J34" s="24">
        <f t="shared" ref="J34:J37" si="78">SUM(H34:I34)</f>
        <v>26247.06</v>
      </c>
      <c r="K34" s="24">
        <v>37547.360000000001</v>
      </c>
      <c r="L34" s="24">
        <v>0</v>
      </c>
      <c r="M34" s="24">
        <f t="shared" ref="M34:M37" si="79">SUM(K34:L34)</f>
        <v>37547.360000000001</v>
      </c>
      <c r="N34" s="25">
        <v>40786.720000000001</v>
      </c>
      <c r="O34" s="25">
        <v>0</v>
      </c>
      <c r="P34" s="25">
        <f t="shared" ref="P34:P37" si="80">SUM(N34:O34)</f>
        <v>40786.720000000001</v>
      </c>
      <c r="Q34" s="25">
        <f t="shared" ref="Q34:R37" si="81">T34+W34+Z34</f>
        <v>97317.56</v>
      </c>
      <c r="R34" s="25">
        <f t="shared" si="81"/>
        <v>0</v>
      </c>
      <c r="S34" s="25">
        <f t="shared" ref="S34:S37" si="82">Q34+R34</f>
        <v>97317.56</v>
      </c>
      <c r="T34" s="13">
        <v>26099.479999999996</v>
      </c>
      <c r="U34" s="13"/>
      <c r="V34" s="7">
        <f t="shared" ref="V34:V37" si="83">T34+U34</f>
        <v>26099.479999999996</v>
      </c>
      <c r="W34" s="13">
        <v>41366.28</v>
      </c>
      <c r="X34" s="13"/>
      <c r="Y34" s="7">
        <f t="shared" ref="Y34:Y37" si="84">W34+X34</f>
        <v>41366.28</v>
      </c>
      <c r="Z34" s="13">
        <v>29851.799999999996</v>
      </c>
      <c r="AA34" s="13"/>
      <c r="AB34" s="7">
        <f t="shared" ref="AB34:AB37" si="85">Z34+AA34</f>
        <v>29851.799999999996</v>
      </c>
      <c r="AC34" s="23">
        <f t="shared" ref="AC34:AD37" si="86">AF34+AI34+AL34</f>
        <v>135602.31</v>
      </c>
      <c r="AD34" s="25">
        <f t="shared" si="86"/>
        <v>-44831.32</v>
      </c>
      <c r="AE34" s="25">
        <f t="shared" ref="AE34:AE37" si="87">AC34+AD34</f>
        <v>90770.989999999991</v>
      </c>
      <c r="AF34" s="13">
        <v>45200.77</v>
      </c>
      <c r="AG34" s="13">
        <v>-16537.89</v>
      </c>
      <c r="AH34" s="7">
        <f t="shared" ref="AH34:AH37" si="88">AF34+AG34</f>
        <v>28662.879999999997</v>
      </c>
      <c r="AI34" s="13">
        <v>45200.77</v>
      </c>
      <c r="AJ34" s="13">
        <v>-16070.23</v>
      </c>
      <c r="AK34" s="7">
        <f t="shared" ref="AK34:AK37" si="89">AI34+AJ34</f>
        <v>29130.539999999997</v>
      </c>
      <c r="AL34" s="13">
        <v>45200.77</v>
      </c>
      <c r="AM34" s="13">
        <v>-12223.2</v>
      </c>
      <c r="AN34" s="7">
        <f t="shared" ref="AN34:AN37" si="90">AL34+AM34</f>
        <v>32977.569999999992</v>
      </c>
      <c r="AO34" s="25">
        <f t="shared" ref="AO34:AP37" si="91">AR34+AU34+AX34</f>
        <v>135602.31</v>
      </c>
      <c r="AP34" s="25">
        <f t="shared" si="91"/>
        <v>44831.32</v>
      </c>
      <c r="AQ34" s="25">
        <f t="shared" ref="AQ34:AQ37" si="92">AO34+AP34</f>
        <v>180433.63</v>
      </c>
      <c r="AR34" s="13">
        <v>45200.770000000004</v>
      </c>
      <c r="AS34" s="13">
        <v>16537.89</v>
      </c>
      <c r="AT34" s="7">
        <f t="shared" ref="AT34:AT37" si="93">AR34+AS34</f>
        <v>61738.66</v>
      </c>
      <c r="AU34" s="11">
        <v>45200.770000000004</v>
      </c>
      <c r="AV34" s="11">
        <v>16070.23</v>
      </c>
      <c r="AW34" s="6">
        <f t="shared" ref="AW34:AW37" si="94">AU34+AV34</f>
        <v>61271</v>
      </c>
      <c r="AX34" s="11">
        <v>45200.770000000004</v>
      </c>
      <c r="AY34" s="11">
        <v>12223.2</v>
      </c>
      <c r="AZ34" s="6">
        <f t="shared" ref="AZ34:AZ37" si="95">AX34+AY34</f>
        <v>57423.97</v>
      </c>
      <c r="BA34" s="27"/>
      <c r="BB34" s="27"/>
      <c r="BC34" s="27"/>
      <c r="BD34" s="27"/>
    </row>
    <row r="35" spans="1:56" s="28" customFormat="1" ht="15" x14ac:dyDescent="0.25">
      <c r="A35" s="23" t="s">
        <v>3</v>
      </c>
      <c r="B35" s="24">
        <f t="shared" si="73"/>
        <v>1937112.13</v>
      </c>
      <c r="C35" s="24">
        <f t="shared" si="74"/>
        <v>0</v>
      </c>
      <c r="D35" s="24">
        <f t="shared" si="75"/>
        <v>1937112.13</v>
      </c>
      <c r="E35" s="24">
        <f t="shared" si="76"/>
        <v>420830.13</v>
      </c>
      <c r="F35" s="24">
        <f t="shared" si="76"/>
        <v>0</v>
      </c>
      <c r="G35" s="24">
        <f t="shared" si="77"/>
        <v>420830.13</v>
      </c>
      <c r="H35" s="24">
        <v>98847.75</v>
      </c>
      <c r="I35" s="24">
        <v>0</v>
      </c>
      <c r="J35" s="24">
        <f t="shared" si="78"/>
        <v>98847.75</v>
      </c>
      <c r="K35" s="24">
        <v>154094.85</v>
      </c>
      <c r="L35" s="24">
        <v>0</v>
      </c>
      <c r="M35" s="24">
        <f t="shared" si="79"/>
        <v>154094.85</v>
      </c>
      <c r="N35" s="25">
        <v>167887.53</v>
      </c>
      <c r="O35" s="25">
        <v>0</v>
      </c>
      <c r="P35" s="25">
        <f t="shared" si="80"/>
        <v>167887.53</v>
      </c>
      <c r="Q35" s="25">
        <f t="shared" si="81"/>
        <v>457565.4</v>
      </c>
      <c r="R35" s="25">
        <f t="shared" si="81"/>
        <v>0</v>
      </c>
      <c r="S35" s="25">
        <f t="shared" si="82"/>
        <v>457565.4</v>
      </c>
      <c r="T35" s="7">
        <v>118041.40000000001</v>
      </c>
      <c r="U35" s="7"/>
      <c r="V35" s="7">
        <f t="shared" si="83"/>
        <v>118041.40000000001</v>
      </c>
      <c r="W35" s="7">
        <v>184625.2</v>
      </c>
      <c r="X35" s="7"/>
      <c r="Y35" s="7">
        <f t="shared" si="84"/>
        <v>184625.2</v>
      </c>
      <c r="Z35" s="7">
        <v>154898.79999999999</v>
      </c>
      <c r="AA35" s="7"/>
      <c r="AB35" s="7">
        <f t="shared" si="85"/>
        <v>154898.79999999999</v>
      </c>
      <c r="AC35" s="23">
        <f t="shared" si="86"/>
        <v>676677.60000000009</v>
      </c>
      <c r="AD35" s="25">
        <f t="shared" si="86"/>
        <v>-205465.19999999998</v>
      </c>
      <c r="AE35" s="25">
        <f t="shared" si="87"/>
        <v>471212.40000000014</v>
      </c>
      <c r="AF35" s="7">
        <v>225559.2</v>
      </c>
      <c r="AG35" s="7">
        <v>-79323.399999999994</v>
      </c>
      <c r="AH35" s="7">
        <f t="shared" si="88"/>
        <v>146235.80000000002</v>
      </c>
      <c r="AI35" s="7">
        <v>225559.2</v>
      </c>
      <c r="AJ35" s="7">
        <v>-66953.399999999994</v>
      </c>
      <c r="AK35" s="7">
        <f t="shared" si="89"/>
        <v>158605.80000000002</v>
      </c>
      <c r="AL35" s="7">
        <v>225559.2</v>
      </c>
      <c r="AM35" s="7">
        <v>-59188.4</v>
      </c>
      <c r="AN35" s="7">
        <f t="shared" si="90"/>
        <v>166370.80000000002</v>
      </c>
      <c r="AO35" s="25">
        <f t="shared" si="91"/>
        <v>382039.00000000006</v>
      </c>
      <c r="AP35" s="25">
        <f t="shared" si="91"/>
        <v>205465.2</v>
      </c>
      <c r="AQ35" s="25">
        <f t="shared" si="92"/>
        <v>587504.20000000007</v>
      </c>
      <c r="AR35" s="7">
        <v>151642.80000000002</v>
      </c>
      <c r="AS35" s="7">
        <v>53541.4</v>
      </c>
      <c r="AT35" s="7">
        <f t="shared" si="93"/>
        <v>205184.2</v>
      </c>
      <c r="AU35" s="25">
        <v>151642.80000000002</v>
      </c>
      <c r="AV35" s="25">
        <v>53541.4</v>
      </c>
      <c r="AW35" s="6">
        <f t="shared" si="94"/>
        <v>205184.2</v>
      </c>
      <c r="AX35" s="25">
        <v>78753.400000000023</v>
      </c>
      <c r="AY35" s="25">
        <v>98382.399999999994</v>
      </c>
      <c r="AZ35" s="6">
        <f t="shared" si="95"/>
        <v>177135.80000000002</v>
      </c>
      <c r="BA35" s="27"/>
      <c r="BB35" s="27"/>
      <c r="BC35" s="27"/>
      <c r="BD35" s="27"/>
    </row>
    <row r="36" spans="1:56" s="28" customFormat="1" ht="15" x14ac:dyDescent="0.25">
      <c r="A36" s="23" t="s">
        <v>4</v>
      </c>
      <c r="B36" s="24">
        <f t="shared" si="73"/>
        <v>292858.36000000004</v>
      </c>
      <c r="C36" s="24">
        <f t="shared" si="74"/>
        <v>10687.830000000002</v>
      </c>
      <c r="D36" s="24">
        <f t="shared" si="75"/>
        <v>303546.19000000006</v>
      </c>
      <c r="E36" s="24">
        <f t="shared" si="76"/>
        <v>86442.540000000008</v>
      </c>
      <c r="F36" s="24">
        <f t="shared" si="76"/>
        <v>0</v>
      </c>
      <c r="G36" s="24">
        <f t="shared" si="77"/>
        <v>86442.540000000008</v>
      </c>
      <c r="H36" s="24">
        <v>28814.18</v>
      </c>
      <c r="I36" s="24">
        <v>0</v>
      </c>
      <c r="J36" s="24">
        <f t="shared" si="78"/>
        <v>28814.18</v>
      </c>
      <c r="K36" s="24">
        <v>28814.18</v>
      </c>
      <c r="L36" s="24">
        <v>0</v>
      </c>
      <c r="M36" s="24">
        <f t="shared" si="79"/>
        <v>28814.18</v>
      </c>
      <c r="N36" s="25">
        <v>28814.18</v>
      </c>
      <c r="O36" s="25">
        <v>0</v>
      </c>
      <c r="P36" s="25">
        <f t="shared" si="80"/>
        <v>28814.18</v>
      </c>
      <c r="Q36" s="25">
        <f t="shared" si="81"/>
        <v>64034.520000000004</v>
      </c>
      <c r="R36" s="25">
        <f t="shared" si="81"/>
        <v>0</v>
      </c>
      <c r="S36" s="25">
        <f t="shared" si="82"/>
        <v>64034.520000000004</v>
      </c>
      <c r="T36" s="7">
        <v>21344.84</v>
      </c>
      <c r="U36" s="7"/>
      <c r="V36" s="7">
        <f t="shared" si="83"/>
        <v>21344.84</v>
      </c>
      <c r="W36" s="7">
        <v>21344.84</v>
      </c>
      <c r="X36" s="7"/>
      <c r="Y36" s="7">
        <f t="shared" si="84"/>
        <v>21344.84</v>
      </c>
      <c r="Z36" s="7">
        <v>21344.84</v>
      </c>
      <c r="AA36" s="7"/>
      <c r="AB36" s="7">
        <f t="shared" si="85"/>
        <v>21344.84</v>
      </c>
      <c r="AC36" s="23">
        <f t="shared" si="86"/>
        <v>64034.520000000004</v>
      </c>
      <c r="AD36" s="25">
        <f t="shared" si="86"/>
        <v>10678.36</v>
      </c>
      <c r="AE36" s="25">
        <f t="shared" si="87"/>
        <v>74712.88</v>
      </c>
      <c r="AF36" s="7">
        <v>21344.84</v>
      </c>
      <c r="AG36" s="7">
        <v>4745.91</v>
      </c>
      <c r="AH36" s="7">
        <f t="shared" si="88"/>
        <v>26090.75</v>
      </c>
      <c r="AI36" s="7">
        <v>21344.84</v>
      </c>
      <c r="AJ36" s="7">
        <v>4745.91</v>
      </c>
      <c r="AK36" s="7">
        <f t="shared" si="89"/>
        <v>26090.75</v>
      </c>
      <c r="AL36" s="7">
        <v>21344.84</v>
      </c>
      <c r="AM36" s="7">
        <v>1186.54</v>
      </c>
      <c r="AN36" s="7">
        <f t="shared" si="90"/>
        <v>22531.38</v>
      </c>
      <c r="AO36" s="25">
        <f t="shared" si="91"/>
        <v>78346.78</v>
      </c>
      <c r="AP36" s="25">
        <f t="shared" si="91"/>
        <v>9.4700000000000006</v>
      </c>
      <c r="AQ36" s="25">
        <f t="shared" si="92"/>
        <v>78356.25</v>
      </c>
      <c r="AR36" s="7">
        <v>28500.97</v>
      </c>
      <c r="AS36" s="7">
        <v>0</v>
      </c>
      <c r="AT36" s="7">
        <f t="shared" si="93"/>
        <v>28500.97</v>
      </c>
      <c r="AU36" s="7">
        <v>28500.97</v>
      </c>
      <c r="AV36" s="7">
        <v>0</v>
      </c>
      <c r="AW36" s="6">
        <f t="shared" si="94"/>
        <v>28500.97</v>
      </c>
      <c r="AX36" s="7">
        <v>21344.84</v>
      </c>
      <c r="AY36" s="7">
        <v>9.4700000000000006</v>
      </c>
      <c r="AZ36" s="6">
        <f>AX36+AY36</f>
        <v>21354.31</v>
      </c>
      <c r="BA36" s="27"/>
      <c r="BB36" s="27"/>
      <c r="BC36" s="27"/>
      <c r="BD36" s="27"/>
    </row>
    <row r="37" spans="1:56" s="28" customFormat="1" ht="15" x14ac:dyDescent="0.25">
      <c r="A37" s="23" t="s">
        <v>15</v>
      </c>
      <c r="B37" s="24">
        <f t="shared" si="73"/>
        <v>1670417</v>
      </c>
      <c r="C37" s="24">
        <f t="shared" si="74"/>
        <v>0</v>
      </c>
      <c r="D37" s="24">
        <f t="shared" si="75"/>
        <v>1670417</v>
      </c>
      <c r="E37" s="24">
        <f t="shared" si="76"/>
        <v>471250.5</v>
      </c>
      <c r="F37" s="24">
        <f t="shared" si="76"/>
        <v>0</v>
      </c>
      <c r="G37" s="24">
        <f t="shared" si="77"/>
        <v>471250.5</v>
      </c>
      <c r="H37" s="24">
        <v>157083.5</v>
      </c>
      <c r="I37" s="24">
        <v>0</v>
      </c>
      <c r="J37" s="24">
        <f t="shared" si="78"/>
        <v>157083.5</v>
      </c>
      <c r="K37" s="24">
        <v>157083.5</v>
      </c>
      <c r="L37" s="24">
        <v>0</v>
      </c>
      <c r="M37" s="24">
        <f t="shared" si="79"/>
        <v>157083.5</v>
      </c>
      <c r="N37" s="24">
        <v>157083.5</v>
      </c>
      <c r="O37" s="49">
        <v>0</v>
      </c>
      <c r="P37" s="25">
        <f t="shared" si="80"/>
        <v>157083.5</v>
      </c>
      <c r="Q37" s="25">
        <f t="shared" si="81"/>
        <v>420486</v>
      </c>
      <c r="R37" s="25">
        <f t="shared" si="81"/>
        <v>0</v>
      </c>
      <c r="S37" s="25">
        <f t="shared" si="82"/>
        <v>420486</v>
      </c>
      <c r="T37" s="7">
        <v>117219</v>
      </c>
      <c r="U37" s="7"/>
      <c r="V37" s="7">
        <f t="shared" si="83"/>
        <v>117219</v>
      </c>
      <c r="W37" s="7">
        <v>169805.5</v>
      </c>
      <c r="X37" s="7"/>
      <c r="Y37" s="7">
        <f t="shared" si="84"/>
        <v>169805.5</v>
      </c>
      <c r="Z37" s="7">
        <v>133461.5</v>
      </c>
      <c r="AA37" s="7"/>
      <c r="AB37" s="7">
        <f t="shared" si="85"/>
        <v>133461.5</v>
      </c>
      <c r="AC37" s="23">
        <f t="shared" si="86"/>
        <v>430248</v>
      </c>
      <c r="AD37" s="25">
        <f t="shared" si="86"/>
        <v>0</v>
      </c>
      <c r="AE37" s="25">
        <f t="shared" si="87"/>
        <v>430248</v>
      </c>
      <c r="AF37" s="7">
        <v>143416</v>
      </c>
      <c r="AG37" s="7"/>
      <c r="AH37" s="7">
        <f t="shared" si="88"/>
        <v>143416</v>
      </c>
      <c r="AI37" s="7">
        <v>143416</v>
      </c>
      <c r="AJ37" s="7"/>
      <c r="AK37" s="7">
        <f t="shared" si="89"/>
        <v>143416</v>
      </c>
      <c r="AL37" s="7">
        <v>143416</v>
      </c>
      <c r="AM37" s="7"/>
      <c r="AN37" s="7">
        <f t="shared" si="90"/>
        <v>143416</v>
      </c>
      <c r="AO37" s="25">
        <f t="shared" si="91"/>
        <v>348432.5</v>
      </c>
      <c r="AP37" s="25">
        <f t="shared" si="91"/>
        <v>0</v>
      </c>
      <c r="AQ37" s="25">
        <f t="shared" si="92"/>
        <v>348432.5</v>
      </c>
      <c r="AR37" s="7">
        <v>146022.5</v>
      </c>
      <c r="AS37" s="7">
        <v>0</v>
      </c>
      <c r="AT37" s="7">
        <f t="shared" si="93"/>
        <v>146022.5</v>
      </c>
      <c r="AU37" s="25">
        <v>146022.5</v>
      </c>
      <c r="AV37" s="25">
        <v>0</v>
      </c>
      <c r="AW37" s="6">
        <f t="shared" si="94"/>
        <v>146022.5</v>
      </c>
      <c r="AX37" s="25">
        <v>56387.5</v>
      </c>
      <c r="AY37" s="25">
        <v>0</v>
      </c>
      <c r="AZ37" s="6">
        <f t="shared" si="95"/>
        <v>56387.5</v>
      </c>
      <c r="BA37" s="27"/>
      <c r="BB37" s="27"/>
      <c r="BC37" s="27"/>
      <c r="BD37" s="27"/>
    </row>
    <row r="38" spans="1:56" s="33" customFormat="1" x14ac:dyDescent="0.2">
      <c r="A38" s="22" t="s">
        <v>5</v>
      </c>
      <c r="B38" s="29">
        <f t="shared" ref="B38:AY38" si="96">SUM(B33:B37)</f>
        <v>8673953.1900000013</v>
      </c>
      <c r="C38" s="29">
        <f>SUM(C33:C37)</f>
        <v>223286.78000000003</v>
      </c>
      <c r="D38" s="29">
        <f>SUM(D33:D37)</f>
        <v>8897239.9700000007</v>
      </c>
      <c r="E38" s="29">
        <f>SUM(E33:E37)</f>
        <v>2549762.1800000002</v>
      </c>
      <c r="F38" s="29">
        <f>SUM(F33:F37)</f>
        <v>0</v>
      </c>
      <c r="G38" s="29">
        <f>SUM(G33:G37)</f>
        <v>2549762.1800000002</v>
      </c>
      <c r="H38" s="29">
        <f t="shared" si="96"/>
        <v>799767.70000000007</v>
      </c>
      <c r="I38" s="29">
        <f t="shared" si="96"/>
        <v>0</v>
      </c>
      <c r="J38" s="29">
        <f t="shared" si="96"/>
        <v>799767.70000000007</v>
      </c>
      <c r="K38" s="29">
        <f t="shared" si="96"/>
        <v>866315.10000000009</v>
      </c>
      <c r="L38" s="29">
        <f t="shared" si="96"/>
        <v>0</v>
      </c>
      <c r="M38" s="29">
        <f t="shared" si="96"/>
        <v>866315.10000000009</v>
      </c>
      <c r="N38" s="31">
        <f t="shared" si="96"/>
        <v>883679.38000000012</v>
      </c>
      <c r="O38" s="31">
        <f t="shared" si="96"/>
        <v>0</v>
      </c>
      <c r="P38" s="31">
        <f t="shared" si="96"/>
        <v>883679.38000000012</v>
      </c>
      <c r="Q38" s="31">
        <f t="shared" si="96"/>
        <v>2156927.16</v>
      </c>
      <c r="R38" s="31">
        <f t="shared" si="96"/>
        <v>0</v>
      </c>
      <c r="S38" s="31">
        <f>SUM(S33:S37)</f>
        <v>2156927.16</v>
      </c>
      <c r="T38" s="31">
        <f t="shared" si="96"/>
        <v>582894.06000000006</v>
      </c>
      <c r="U38" s="31">
        <f t="shared" si="96"/>
        <v>0</v>
      </c>
      <c r="V38" s="31">
        <f>SUM(V33:V37)</f>
        <v>582894.06000000006</v>
      </c>
      <c r="W38" s="31">
        <f t="shared" si="96"/>
        <v>876106.36</v>
      </c>
      <c r="X38" s="31">
        <f t="shared" si="96"/>
        <v>0</v>
      </c>
      <c r="Y38" s="31">
        <f>SUM(Y33:Y37)</f>
        <v>876106.36</v>
      </c>
      <c r="Z38" s="31">
        <f t="shared" si="96"/>
        <v>697926.73999999987</v>
      </c>
      <c r="AA38" s="31">
        <f t="shared" si="96"/>
        <v>0</v>
      </c>
      <c r="AB38" s="31">
        <f>SUM(AB33:AB37)</f>
        <v>697926.73999999987</v>
      </c>
      <c r="AC38" s="31">
        <f t="shared" si="96"/>
        <v>2161690.41</v>
      </c>
      <c r="AD38" s="31">
        <f>SUM(AD33:AD37)</f>
        <v>-27156.179999999978</v>
      </c>
      <c r="AE38" s="31">
        <f>SUM(AE33:AE37)</f>
        <v>2134534.23</v>
      </c>
      <c r="AF38" s="31">
        <f t="shared" si="96"/>
        <v>720563.47</v>
      </c>
      <c r="AG38" s="31">
        <f t="shared" si="96"/>
        <v>-20294.71999999999</v>
      </c>
      <c r="AH38" s="31">
        <f>SUM(AH33:AH37)</f>
        <v>700268.75</v>
      </c>
      <c r="AI38" s="31">
        <f t="shared" si="96"/>
        <v>720563.47</v>
      </c>
      <c r="AJ38" s="31">
        <f t="shared" si="96"/>
        <v>-7457.0599999999868</v>
      </c>
      <c r="AK38" s="31">
        <f>SUM(AK33:AK37)</f>
        <v>713106.40999999992</v>
      </c>
      <c r="AL38" s="31">
        <f t="shared" si="96"/>
        <v>720563.47</v>
      </c>
      <c r="AM38" s="31">
        <f t="shared" si="96"/>
        <v>595.60000000000491</v>
      </c>
      <c r="AN38" s="31">
        <f>SUM(AN33:AN37)</f>
        <v>721159.07</v>
      </c>
      <c r="AO38" s="31">
        <f t="shared" si="96"/>
        <v>1805573.44</v>
      </c>
      <c r="AP38" s="31">
        <f>SUM(AP33:AP37)</f>
        <v>250442.96000000002</v>
      </c>
      <c r="AQ38" s="31">
        <f>SUM(AQ33:AQ37)</f>
        <v>2056016.4</v>
      </c>
      <c r="AR38" s="31">
        <f t="shared" si="96"/>
        <v>747945.98</v>
      </c>
      <c r="AS38" s="31">
        <f t="shared" si="96"/>
        <v>70079.290000000008</v>
      </c>
      <c r="AT38" s="31">
        <f>SUM(AT33:AT37)</f>
        <v>818025.27</v>
      </c>
      <c r="AU38" s="31">
        <f t="shared" si="96"/>
        <v>749278.17</v>
      </c>
      <c r="AV38" s="31">
        <f t="shared" si="96"/>
        <v>69611.63</v>
      </c>
      <c r="AW38" s="31">
        <f>SUM(AW33:AW37)</f>
        <v>818889.8</v>
      </c>
      <c r="AX38" s="31">
        <f t="shared" si="96"/>
        <v>308349.29000000004</v>
      </c>
      <c r="AY38" s="31">
        <f t="shared" si="96"/>
        <v>110752.04</v>
      </c>
      <c r="AZ38" s="31">
        <f>SUM(AZ33:AZ37)</f>
        <v>419101.33</v>
      </c>
      <c r="BA38" s="27"/>
      <c r="BB38" s="27"/>
      <c r="BC38" s="27"/>
      <c r="BD38" s="27"/>
    </row>
    <row r="39" spans="1:56" s="28" customFormat="1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7"/>
      <c r="L39" s="37"/>
      <c r="M39" s="37"/>
      <c r="N39" s="26"/>
      <c r="O39" s="26"/>
      <c r="P39" s="26"/>
      <c r="Q39" s="26"/>
      <c r="R39" s="26"/>
      <c r="S39" s="26"/>
      <c r="BA39" s="27"/>
      <c r="BB39" s="27"/>
      <c r="BC39" s="27"/>
      <c r="BD39" s="27"/>
    </row>
    <row r="40" spans="1:56" s="28" customFormat="1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7"/>
      <c r="L40" s="37"/>
      <c r="M40" s="37"/>
      <c r="N40" s="26"/>
      <c r="O40" s="26"/>
      <c r="P40" s="26"/>
      <c r="Q40" s="26"/>
      <c r="R40" s="26"/>
      <c r="S40" s="26"/>
      <c r="BA40" s="27"/>
      <c r="BB40" s="27"/>
      <c r="BC40" s="27"/>
      <c r="BD40" s="27"/>
    </row>
    <row r="41" spans="1:56" s="28" customFormat="1" ht="57" customHeight="1" x14ac:dyDescent="0.2">
      <c r="A41" s="46" t="s">
        <v>16</v>
      </c>
      <c r="B41" s="20" t="s">
        <v>37</v>
      </c>
      <c r="C41" s="20" t="s">
        <v>8</v>
      </c>
      <c r="D41" s="20" t="s">
        <v>72</v>
      </c>
      <c r="E41" s="20" t="s">
        <v>21</v>
      </c>
      <c r="F41" s="20" t="s">
        <v>8</v>
      </c>
      <c r="G41" s="20" t="s">
        <v>41</v>
      </c>
      <c r="H41" s="20" t="s">
        <v>22</v>
      </c>
      <c r="I41" s="20" t="s">
        <v>8</v>
      </c>
      <c r="J41" s="20" t="s">
        <v>38</v>
      </c>
      <c r="K41" s="21" t="s">
        <v>23</v>
      </c>
      <c r="L41" s="20" t="s">
        <v>8</v>
      </c>
      <c r="M41" s="21" t="s">
        <v>39</v>
      </c>
      <c r="N41" s="21" t="s">
        <v>24</v>
      </c>
      <c r="O41" s="20" t="s">
        <v>8</v>
      </c>
      <c r="P41" s="21" t="s">
        <v>40</v>
      </c>
      <c r="Q41" s="20" t="s">
        <v>34</v>
      </c>
      <c r="R41" s="20" t="s">
        <v>8</v>
      </c>
      <c r="S41" s="20" t="s">
        <v>91</v>
      </c>
      <c r="T41" s="21" t="s">
        <v>25</v>
      </c>
      <c r="U41" s="20" t="s">
        <v>8</v>
      </c>
      <c r="V41" s="21" t="s">
        <v>92</v>
      </c>
      <c r="W41" s="21" t="s">
        <v>26</v>
      </c>
      <c r="X41" s="20" t="s">
        <v>8</v>
      </c>
      <c r="Y41" s="21" t="s">
        <v>93</v>
      </c>
      <c r="Z41" s="21" t="s">
        <v>27</v>
      </c>
      <c r="AA41" s="20" t="s">
        <v>8</v>
      </c>
      <c r="AB41" s="21" t="s">
        <v>94</v>
      </c>
      <c r="AC41" s="20" t="s">
        <v>35</v>
      </c>
      <c r="AD41" s="20" t="s">
        <v>8</v>
      </c>
      <c r="AE41" s="20" t="s">
        <v>109</v>
      </c>
      <c r="AF41" s="21" t="s">
        <v>28</v>
      </c>
      <c r="AG41" s="20" t="s">
        <v>8</v>
      </c>
      <c r="AH41" s="21" t="s">
        <v>106</v>
      </c>
      <c r="AI41" s="21" t="s">
        <v>29</v>
      </c>
      <c r="AJ41" s="20" t="s">
        <v>8</v>
      </c>
      <c r="AK41" s="21" t="s">
        <v>107</v>
      </c>
      <c r="AL41" s="21" t="s">
        <v>30</v>
      </c>
      <c r="AM41" s="20" t="s">
        <v>8</v>
      </c>
      <c r="AN41" s="21" t="s">
        <v>108</v>
      </c>
      <c r="AO41" s="20" t="s">
        <v>36</v>
      </c>
      <c r="AP41" s="20" t="s">
        <v>8</v>
      </c>
      <c r="AQ41" s="20" t="s">
        <v>76</v>
      </c>
      <c r="AR41" s="21" t="s">
        <v>31</v>
      </c>
      <c r="AS41" s="20" t="s">
        <v>8</v>
      </c>
      <c r="AT41" s="21" t="s">
        <v>73</v>
      </c>
      <c r="AU41" s="21" t="s">
        <v>32</v>
      </c>
      <c r="AV41" s="20" t="s">
        <v>8</v>
      </c>
      <c r="AW41" s="21" t="s">
        <v>74</v>
      </c>
      <c r="AX41" s="21" t="s">
        <v>33</v>
      </c>
      <c r="AY41" s="20" t="s">
        <v>8</v>
      </c>
      <c r="AZ41" s="21" t="s">
        <v>75</v>
      </c>
      <c r="BA41" s="27"/>
      <c r="BB41" s="27"/>
      <c r="BC41" s="27"/>
      <c r="BD41" s="27"/>
    </row>
    <row r="42" spans="1:56" s="28" customFormat="1" x14ac:dyDescent="0.2">
      <c r="A42" s="23" t="s">
        <v>1</v>
      </c>
      <c r="B42" s="24">
        <f>H42+K42+N42+T42+W42+Z42+AF42+AI42+AL42+AR42+AU42+AX42</f>
        <v>6648733.75</v>
      </c>
      <c r="C42" s="24">
        <f>I42+L42+O42+AS42+AV42+AY42+U42+X42+AA42+AG42+AJ42+AM42</f>
        <v>274223.95</v>
      </c>
      <c r="D42" s="24">
        <f>B42+C42</f>
        <v>6922957.7000000002</v>
      </c>
      <c r="E42" s="24">
        <f>H42+K42+N42</f>
        <v>1604376.56</v>
      </c>
      <c r="F42" s="24">
        <f>I42+L42+O42</f>
        <v>0</v>
      </c>
      <c r="G42" s="24">
        <f>E42+F42</f>
        <v>1604376.56</v>
      </c>
      <c r="H42" s="24">
        <f>H33+H26</f>
        <v>534681.44000000006</v>
      </c>
      <c r="I42" s="24">
        <f>I33+I26</f>
        <v>0</v>
      </c>
      <c r="J42" s="24">
        <f t="shared" ref="J42:M42" si="97">J33+J26</f>
        <v>534681.44000000006</v>
      </c>
      <c r="K42" s="24">
        <f t="shared" si="97"/>
        <v>534681.44000000006</v>
      </c>
      <c r="L42" s="24">
        <f t="shared" si="97"/>
        <v>0</v>
      </c>
      <c r="M42" s="24">
        <f t="shared" si="97"/>
        <v>534681.44000000006</v>
      </c>
      <c r="N42" s="24">
        <f>N33+N26</f>
        <v>535013.68000000005</v>
      </c>
      <c r="O42" s="24">
        <f t="shared" ref="O42:AM42" si="98">O33+O26</f>
        <v>0</v>
      </c>
      <c r="P42" s="24">
        <f>P33+P26</f>
        <v>535013.68000000005</v>
      </c>
      <c r="Q42" s="24">
        <f t="shared" si="98"/>
        <v>1953221.8399999999</v>
      </c>
      <c r="R42" s="24">
        <f>U42+X42+AA42</f>
        <v>0</v>
      </c>
      <c r="S42" s="24">
        <f>Q42+R42</f>
        <v>1953221.8399999999</v>
      </c>
      <c r="T42" s="24">
        <f>T33+T26</f>
        <v>497982.81999999995</v>
      </c>
      <c r="U42" s="24">
        <f>U33+U26</f>
        <v>0</v>
      </c>
      <c r="V42" s="24">
        <f>T42+U42</f>
        <v>497982.81999999995</v>
      </c>
      <c r="W42" s="24">
        <f t="shared" si="98"/>
        <v>831400.02</v>
      </c>
      <c r="X42" s="24">
        <f t="shared" si="98"/>
        <v>0</v>
      </c>
      <c r="Y42" s="24">
        <f>W42+X42</f>
        <v>831400.02</v>
      </c>
      <c r="Z42" s="24">
        <f t="shared" si="98"/>
        <v>623839</v>
      </c>
      <c r="AA42" s="24">
        <f t="shared" si="98"/>
        <v>0</v>
      </c>
      <c r="AB42" s="24">
        <f>Z42+AA42</f>
        <v>623839</v>
      </c>
      <c r="AC42" s="24">
        <f>AC33+AC26</f>
        <v>1675331.58</v>
      </c>
      <c r="AD42" s="24">
        <f>AD33+AD26</f>
        <v>274086.98</v>
      </c>
      <c r="AE42" s="24">
        <f>AC42+AD42</f>
        <v>1949418.56</v>
      </c>
      <c r="AF42" s="24">
        <f t="shared" si="98"/>
        <v>558443.86</v>
      </c>
      <c r="AG42" s="24">
        <f t="shared" si="98"/>
        <v>93812.66</v>
      </c>
      <c r="AH42" s="24">
        <f>AF42+AG42</f>
        <v>652256.52</v>
      </c>
      <c r="AI42" s="24">
        <f t="shared" si="98"/>
        <v>558443.86</v>
      </c>
      <c r="AJ42" s="24">
        <f t="shared" si="98"/>
        <v>76638.66</v>
      </c>
      <c r="AK42" s="24">
        <f>AI42+AJ42</f>
        <v>635082.52</v>
      </c>
      <c r="AL42" s="24">
        <f t="shared" si="98"/>
        <v>558443.86</v>
      </c>
      <c r="AM42" s="24">
        <f t="shared" si="98"/>
        <v>103635.66</v>
      </c>
      <c r="AN42" s="24">
        <f>AL42+AM42</f>
        <v>662079.52</v>
      </c>
      <c r="AO42" s="25">
        <f>AR42+AU42+AX42</f>
        <v>1415803.77</v>
      </c>
      <c r="AP42" s="25">
        <f>AS42+AV42+AY42</f>
        <v>136.97</v>
      </c>
      <c r="AQ42" s="25">
        <f>AO42+AP42</f>
        <v>1415940.74</v>
      </c>
      <c r="AR42" s="24">
        <f>AR33+AR26</f>
        <v>649980.1399999999</v>
      </c>
      <c r="AS42" s="24">
        <f>AS33+AS26</f>
        <v>0</v>
      </c>
      <c r="AT42" s="24">
        <f>AR42+AS42</f>
        <v>649980.1399999999</v>
      </c>
      <c r="AU42" s="24">
        <f>AU33+AU26</f>
        <v>651312.33000000007</v>
      </c>
      <c r="AV42" s="24">
        <f>AV33+AV26</f>
        <v>0</v>
      </c>
      <c r="AW42" s="24">
        <f>AU42+AV42</f>
        <v>651312.33000000007</v>
      </c>
      <c r="AX42" s="24">
        <f>AX33+AX26</f>
        <v>114511.3</v>
      </c>
      <c r="AY42" s="24">
        <f>AY33+AY26</f>
        <v>136.97</v>
      </c>
      <c r="AZ42" s="24">
        <f>AX42+AY42</f>
        <v>114648.27</v>
      </c>
      <c r="BA42" s="27"/>
      <c r="BB42" s="27"/>
      <c r="BC42" s="27"/>
      <c r="BD42" s="27"/>
    </row>
    <row r="43" spans="1:56" s="28" customFormat="1" x14ac:dyDescent="0.2">
      <c r="A43" s="23" t="s">
        <v>2</v>
      </c>
      <c r="B43" s="24">
        <f t="shared" ref="B43:B46" si="99">H43+K43+N43+T43+W43+Z43+AF43+AI43+AL43+AR43+AU43+AX43</f>
        <v>483837.72999999992</v>
      </c>
      <c r="C43" s="24">
        <f t="shared" ref="C43:C46" si="100">I43+L43+O43+AS43+AV43+AY43+U43+X43+AA43+AG43+AJ43+AM43</f>
        <v>0</v>
      </c>
      <c r="D43" s="24">
        <f t="shared" ref="D43:D46" si="101">B43+C43</f>
        <v>483837.72999999992</v>
      </c>
      <c r="E43" s="24">
        <f t="shared" ref="E43:F46" si="102">H43+K43+N43</f>
        <v>109440.98000000001</v>
      </c>
      <c r="F43" s="24">
        <f t="shared" si="102"/>
        <v>0</v>
      </c>
      <c r="G43" s="24">
        <f t="shared" ref="G43:G46" si="103">E43+F43</f>
        <v>109440.98000000001</v>
      </c>
      <c r="H43" s="24">
        <f t="shared" ref="H43:AY45" si="104">H34+H27</f>
        <v>28354.58</v>
      </c>
      <c r="I43" s="24">
        <f t="shared" si="104"/>
        <v>0</v>
      </c>
      <c r="J43" s="24">
        <f t="shared" si="104"/>
        <v>28354.58</v>
      </c>
      <c r="K43" s="24">
        <f t="shared" si="104"/>
        <v>38873.520000000004</v>
      </c>
      <c r="L43" s="24">
        <f t="shared" si="104"/>
        <v>0</v>
      </c>
      <c r="M43" s="24">
        <f t="shared" si="104"/>
        <v>38873.520000000004</v>
      </c>
      <c r="N43" s="24">
        <f t="shared" si="104"/>
        <v>42212.880000000005</v>
      </c>
      <c r="O43" s="24">
        <f t="shared" si="104"/>
        <v>0</v>
      </c>
      <c r="P43" s="24">
        <f t="shared" si="104"/>
        <v>42212.880000000005</v>
      </c>
      <c r="Q43" s="24">
        <f t="shared" si="104"/>
        <v>100059.95</v>
      </c>
      <c r="R43" s="24">
        <f t="shared" ref="R43:R46" si="105">U43+X43+AA43</f>
        <v>0</v>
      </c>
      <c r="S43" s="24">
        <f t="shared" ref="S43:S46" si="106">Q43+R43</f>
        <v>100059.95</v>
      </c>
      <c r="T43" s="24">
        <f t="shared" si="104"/>
        <v>26887.669999999995</v>
      </c>
      <c r="U43" s="24">
        <f t="shared" si="104"/>
        <v>0</v>
      </c>
      <c r="V43" s="24">
        <f>T43+U43</f>
        <v>26887.669999999995</v>
      </c>
      <c r="W43" s="24">
        <f t="shared" si="104"/>
        <v>42154.47</v>
      </c>
      <c r="X43" s="24">
        <f t="shared" si="104"/>
        <v>0</v>
      </c>
      <c r="Y43" s="24">
        <f t="shared" ref="Y43:Y46" si="107">W43+X43</f>
        <v>42154.47</v>
      </c>
      <c r="Z43" s="24">
        <f t="shared" si="104"/>
        <v>31017.809999999994</v>
      </c>
      <c r="AA43" s="24">
        <f t="shared" si="104"/>
        <v>0</v>
      </c>
      <c r="AB43" s="24">
        <f t="shared" ref="AB43:AB46" si="108">Z43+AA43</f>
        <v>31017.809999999994</v>
      </c>
      <c r="AC43" s="24">
        <f t="shared" si="104"/>
        <v>137168.4</v>
      </c>
      <c r="AD43" s="24">
        <f t="shared" si="104"/>
        <v>-44831.32</v>
      </c>
      <c r="AE43" s="24">
        <f t="shared" ref="AE43:AE46" si="109">AC43+AD43</f>
        <v>92337.079999999987</v>
      </c>
      <c r="AF43" s="24">
        <f t="shared" si="104"/>
        <v>45722.799999999996</v>
      </c>
      <c r="AG43" s="24">
        <f t="shared" si="104"/>
        <v>-16537.89</v>
      </c>
      <c r="AH43" s="24">
        <f t="shared" ref="AH43:AH46" si="110">AF43+AG43</f>
        <v>29184.909999999996</v>
      </c>
      <c r="AI43" s="24">
        <f t="shared" si="104"/>
        <v>45722.799999999996</v>
      </c>
      <c r="AJ43" s="24">
        <f t="shared" si="104"/>
        <v>-16070.23</v>
      </c>
      <c r="AK43" s="24">
        <f t="shared" ref="AK43:AK46" si="111">AI43+AJ43</f>
        <v>29652.569999999996</v>
      </c>
      <c r="AL43" s="24">
        <f t="shared" si="104"/>
        <v>45722.799999999996</v>
      </c>
      <c r="AM43" s="24">
        <f t="shared" si="104"/>
        <v>-12223.2</v>
      </c>
      <c r="AN43" s="24">
        <f t="shared" ref="AN43:AN46" si="112">AL43+AM43</f>
        <v>33499.599999999991</v>
      </c>
      <c r="AO43" s="25">
        <f t="shared" ref="AO43:AP46" si="113">AR43+AU43+AX43</f>
        <v>137168.40000000002</v>
      </c>
      <c r="AP43" s="25">
        <f t="shared" si="113"/>
        <v>44831.32</v>
      </c>
      <c r="AQ43" s="25">
        <f t="shared" ref="AQ43:AQ46" si="114">AO43+AP43</f>
        <v>181999.72000000003</v>
      </c>
      <c r="AR43" s="24">
        <f t="shared" si="104"/>
        <v>45722.8</v>
      </c>
      <c r="AS43" s="24">
        <f>AS34+AS27</f>
        <v>16537.89</v>
      </c>
      <c r="AT43" s="24">
        <f t="shared" ref="AT43:AT46" si="115">AR43+AS43</f>
        <v>62260.69</v>
      </c>
      <c r="AU43" s="24">
        <f t="shared" si="104"/>
        <v>45722.8</v>
      </c>
      <c r="AV43" s="24">
        <f>AV34+AV27</f>
        <v>16070.23</v>
      </c>
      <c r="AW43" s="24">
        <f t="shared" ref="AW43:AW46" si="116">AU43+AV43</f>
        <v>61793.03</v>
      </c>
      <c r="AX43" s="24">
        <f t="shared" si="104"/>
        <v>45722.8</v>
      </c>
      <c r="AY43" s="24">
        <f>AY34+AY27</f>
        <v>12223.2</v>
      </c>
      <c r="AZ43" s="24">
        <f>AX43+AY43</f>
        <v>57946</v>
      </c>
      <c r="BA43" s="27"/>
      <c r="BB43" s="27"/>
      <c r="BC43" s="27"/>
      <c r="BD43" s="27"/>
    </row>
    <row r="44" spans="1:56" s="28" customFormat="1" x14ac:dyDescent="0.2">
      <c r="A44" s="23" t="s">
        <v>3</v>
      </c>
      <c r="B44" s="24">
        <f t="shared" si="99"/>
        <v>2211908.25</v>
      </c>
      <c r="C44" s="24">
        <f t="shared" si="100"/>
        <v>0</v>
      </c>
      <c r="D44" s="24">
        <f t="shared" si="101"/>
        <v>2211908.25</v>
      </c>
      <c r="E44" s="24">
        <f t="shared" si="102"/>
        <v>475495.25</v>
      </c>
      <c r="F44" s="24">
        <f t="shared" si="102"/>
        <v>0</v>
      </c>
      <c r="G44" s="24">
        <f t="shared" si="103"/>
        <v>475495.25</v>
      </c>
      <c r="H44" s="24">
        <f t="shared" si="104"/>
        <v>114266.47</v>
      </c>
      <c r="I44" s="24">
        <f t="shared" si="104"/>
        <v>0</v>
      </c>
      <c r="J44" s="24">
        <f t="shared" si="104"/>
        <v>114266.47</v>
      </c>
      <c r="K44" s="24">
        <f t="shared" si="104"/>
        <v>168513.57</v>
      </c>
      <c r="L44" s="24">
        <f t="shared" si="104"/>
        <v>0</v>
      </c>
      <c r="M44" s="24">
        <f t="shared" si="104"/>
        <v>168513.57</v>
      </c>
      <c r="N44" s="24">
        <f t="shared" si="104"/>
        <v>192715.21</v>
      </c>
      <c r="O44" s="24">
        <f t="shared" si="104"/>
        <v>0</v>
      </c>
      <c r="P44" s="24">
        <f t="shared" si="104"/>
        <v>192715.21</v>
      </c>
      <c r="Q44" s="24">
        <f t="shared" si="104"/>
        <v>530942.4</v>
      </c>
      <c r="R44" s="24">
        <f t="shared" si="105"/>
        <v>0</v>
      </c>
      <c r="S44" s="24">
        <f t="shared" si="106"/>
        <v>530942.4</v>
      </c>
      <c r="T44" s="24">
        <f t="shared" si="104"/>
        <v>142500.40000000002</v>
      </c>
      <c r="U44" s="24">
        <f t="shared" si="104"/>
        <v>0</v>
      </c>
      <c r="V44" s="24">
        <f t="shared" ref="V44:V46" si="117">T44+U44</f>
        <v>142500.40000000002</v>
      </c>
      <c r="W44" s="24">
        <f t="shared" si="104"/>
        <v>209084.2</v>
      </c>
      <c r="X44" s="24">
        <f t="shared" si="104"/>
        <v>0</v>
      </c>
      <c r="Y44" s="24">
        <f t="shared" si="107"/>
        <v>209084.2</v>
      </c>
      <c r="Z44" s="24">
        <f t="shared" si="104"/>
        <v>179357.8</v>
      </c>
      <c r="AA44" s="24">
        <f t="shared" si="104"/>
        <v>0</v>
      </c>
      <c r="AB44" s="24">
        <f t="shared" si="108"/>
        <v>179357.8</v>
      </c>
      <c r="AC44" s="24">
        <f t="shared" si="104"/>
        <v>750054.60000000009</v>
      </c>
      <c r="AD44" s="24">
        <f t="shared" si="104"/>
        <v>-205465.19999999998</v>
      </c>
      <c r="AE44" s="24">
        <f t="shared" si="109"/>
        <v>544589.40000000014</v>
      </c>
      <c r="AF44" s="24">
        <f t="shared" si="104"/>
        <v>250018.2</v>
      </c>
      <c r="AG44" s="24">
        <f t="shared" si="104"/>
        <v>-79323.399999999994</v>
      </c>
      <c r="AH44" s="24">
        <f t="shared" si="110"/>
        <v>170694.80000000002</v>
      </c>
      <c r="AI44" s="24">
        <f t="shared" si="104"/>
        <v>250018.2</v>
      </c>
      <c r="AJ44" s="24">
        <f t="shared" si="104"/>
        <v>-66953.399999999994</v>
      </c>
      <c r="AK44" s="24">
        <f t="shared" si="111"/>
        <v>183064.80000000002</v>
      </c>
      <c r="AL44" s="24">
        <f t="shared" si="104"/>
        <v>250018.2</v>
      </c>
      <c r="AM44" s="24">
        <f t="shared" si="104"/>
        <v>-59188.4</v>
      </c>
      <c r="AN44" s="24">
        <f t="shared" si="112"/>
        <v>190829.80000000002</v>
      </c>
      <c r="AO44" s="25">
        <f t="shared" si="113"/>
        <v>455416.00000000006</v>
      </c>
      <c r="AP44" s="25">
        <f t="shared" si="113"/>
        <v>205465.2</v>
      </c>
      <c r="AQ44" s="25">
        <f t="shared" si="114"/>
        <v>660881.20000000007</v>
      </c>
      <c r="AR44" s="24">
        <f t="shared" si="104"/>
        <v>176101.80000000002</v>
      </c>
      <c r="AS44" s="24">
        <f t="shared" si="104"/>
        <v>53541.4</v>
      </c>
      <c r="AT44" s="24">
        <f t="shared" si="115"/>
        <v>229643.2</v>
      </c>
      <c r="AU44" s="24">
        <f t="shared" si="104"/>
        <v>176101.80000000002</v>
      </c>
      <c r="AV44" s="24">
        <f t="shared" si="104"/>
        <v>53541.4</v>
      </c>
      <c r="AW44" s="24">
        <f t="shared" si="116"/>
        <v>229643.2</v>
      </c>
      <c r="AX44" s="24">
        <f t="shared" si="104"/>
        <v>103212.40000000002</v>
      </c>
      <c r="AY44" s="24">
        <f t="shared" si="104"/>
        <v>98382.399999999994</v>
      </c>
      <c r="AZ44" s="24">
        <f t="shared" ref="AZ44:AZ46" si="118">AX44+AY44</f>
        <v>201594.80000000002</v>
      </c>
      <c r="BA44" s="27"/>
      <c r="BB44" s="27"/>
      <c r="BC44" s="27"/>
      <c r="BD44" s="27"/>
    </row>
    <row r="45" spans="1:56" s="28" customFormat="1" x14ac:dyDescent="0.2">
      <c r="A45" s="23" t="s">
        <v>4</v>
      </c>
      <c r="B45" s="24">
        <f t="shared" si="99"/>
        <v>317404.36000000004</v>
      </c>
      <c r="C45" s="24">
        <f t="shared" si="100"/>
        <v>10687.830000000002</v>
      </c>
      <c r="D45" s="24">
        <f t="shared" si="101"/>
        <v>328092.19000000006</v>
      </c>
      <c r="E45" s="24">
        <f t="shared" si="102"/>
        <v>97542.540000000008</v>
      </c>
      <c r="F45" s="24">
        <f t="shared" si="102"/>
        <v>0</v>
      </c>
      <c r="G45" s="24">
        <f t="shared" si="103"/>
        <v>97542.540000000008</v>
      </c>
      <c r="H45" s="24">
        <f t="shared" si="104"/>
        <v>32514.18</v>
      </c>
      <c r="I45" s="24">
        <f t="shared" si="104"/>
        <v>0</v>
      </c>
      <c r="J45" s="24">
        <f t="shared" si="104"/>
        <v>32514.18</v>
      </c>
      <c r="K45" s="24">
        <f t="shared" si="104"/>
        <v>32514.18</v>
      </c>
      <c r="L45" s="24">
        <f t="shared" si="104"/>
        <v>0</v>
      </c>
      <c r="M45" s="24">
        <f t="shared" si="104"/>
        <v>32514.18</v>
      </c>
      <c r="N45" s="24">
        <f t="shared" si="104"/>
        <v>32514.18</v>
      </c>
      <c r="O45" s="24">
        <f t="shared" si="104"/>
        <v>0</v>
      </c>
      <c r="P45" s="24">
        <f t="shared" si="104"/>
        <v>32514.18</v>
      </c>
      <c r="Q45" s="24">
        <f t="shared" si="104"/>
        <v>68516.52</v>
      </c>
      <c r="R45" s="24">
        <f t="shared" si="105"/>
        <v>0</v>
      </c>
      <c r="S45" s="24">
        <f t="shared" si="106"/>
        <v>68516.52</v>
      </c>
      <c r="T45" s="24">
        <f t="shared" si="104"/>
        <v>22838.84</v>
      </c>
      <c r="U45" s="24">
        <f t="shared" si="104"/>
        <v>0</v>
      </c>
      <c r="V45" s="24">
        <f t="shared" si="117"/>
        <v>22838.84</v>
      </c>
      <c r="W45" s="24">
        <f t="shared" si="104"/>
        <v>22838.84</v>
      </c>
      <c r="X45" s="24">
        <f t="shared" si="104"/>
        <v>0</v>
      </c>
      <c r="Y45" s="24">
        <f t="shared" si="107"/>
        <v>22838.84</v>
      </c>
      <c r="Z45" s="24">
        <f t="shared" si="104"/>
        <v>22838.84</v>
      </c>
      <c r="AA45" s="24">
        <f t="shared" si="104"/>
        <v>0</v>
      </c>
      <c r="AB45" s="24">
        <f t="shared" si="108"/>
        <v>22838.84</v>
      </c>
      <c r="AC45" s="24">
        <f t="shared" si="104"/>
        <v>68516.52</v>
      </c>
      <c r="AD45" s="24">
        <f t="shared" si="104"/>
        <v>10678.36</v>
      </c>
      <c r="AE45" s="24">
        <f t="shared" si="109"/>
        <v>79194.880000000005</v>
      </c>
      <c r="AF45" s="24">
        <f t="shared" si="104"/>
        <v>22838.84</v>
      </c>
      <c r="AG45" s="24">
        <f t="shared" si="104"/>
        <v>4745.91</v>
      </c>
      <c r="AH45" s="24">
        <f t="shared" si="110"/>
        <v>27584.75</v>
      </c>
      <c r="AI45" s="24">
        <f t="shared" si="104"/>
        <v>22838.84</v>
      </c>
      <c r="AJ45" s="24">
        <f t="shared" si="104"/>
        <v>4745.91</v>
      </c>
      <c r="AK45" s="24">
        <f t="shared" si="111"/>
        <v>27584.75</v>
      </c>
      <c r="AL45" s="24">
        <f t="shared" si="104"/>
        <v>22838.84</v>
      </c>
      <c r="AM45" s="24">
        <f t="shared" si="104"/>
        <v>1186.54</v>
      </c>
      <c r="AN45" s="24">
        <f t="shared" si="112"/>
        <v>24025.38</v>
      </c>
      <c r="AO45" s="25">
        <f t="shared" si="113"/>
        <v>82828.78</v>
      </c>
      <c r="AP45" s="25">
        <f t="shared" si="113"/>
        <v>9.4700000000000006</v>
      </c>
      <c r="AQ45" s="25">
        <f t="shared" si="114"/>
        <v>82838.25</v>
      </c>
      <c r="AR45" s="24">
        <f t="shared" si="104"/>
        <v>29994.97</v>
      </c>
      <c r="AS45" s="24">
        <f t="shared" si="104"/>
        <v>0</v>
      </c>
      <c r="AT45" s="24">
        <f t="shared" si="115"/>
        <v>29994.97</v>
      </c>
      <c r="AU45" s="24">
        <f t="shared" si="104"/>
        <v>29994.97</v>
      </c>
      <c r="AV45" s="24">
        <f t="shared" si="104"/>
        <v>0</v>
      </c>
      <c r="AW45" s="24">
        <f t="shared" si="116"/>
        <v>29994.97</v>
      </c>
      <c r="AX45" s="24">
        <f t="shared" si="104"/>
        <v>22838.84</v>
      </c>
      <c r="AY45" s="24">
        <f t="shared" si="104"/>
        <v>9.4700000000000006</v>
      </c>
      <c r="AZ45" s="24">
        <f t="shared" si="118"/>
        <v>22848.31</v>
      </c>
      <c r="BA45" s="27"/>
      <c r="BB45" s="27"/>
      <c r="BC45" s="27"/>
      <c r="BD45" s="27"/>
    </row>
    <row r="46" spans="1:56" s="28" customFormat="1" x14ac:dyDescent="0.2">
      <c r="A46" s="23" t="s">
        <v>15</v>
      </c>
      <c r="B46" s="24">
        <f t="shared" si="99"/>
        <v>1670417</v>
      </c>
      <c r="C46" s="24">
        <f t="shared" si="100"/>
        <v>0</v>
      </c>
      <c r="D46" s="24">
        <f t="shared" si="101"/>
        <v>1670417</v>
      </c>
      <c r="E46" s="24">
        <f t="shared" si="102"/>
        <v>471250.5</v>
      </c>
      <c r="F46" s="24">
        <f t="shared" si="102"/>
        <v>0</v>
      </c>
      <c r="G46" s="24">
        <f t="shared" si="103"/>
        <v>471250.5</v>
      </c>
      <c r="H46" s="24">
        <f>H37</f>
        <v>157083.5</v>
      </c>
      <c r="I46" s="24">
        <f t="shared" ref="I46:AY46" si="119">I37</f>
        <v>0</v>
      </c>
      <c r="J46" s="24">
        <f t="shared" si="119"/>
        <v>157083.5</v>
      </c>
      <c r="K46" s="24">
        <f t="shared" si="119"/>
        <v>157083.5</v>
      </c>
      <c r="L46" s="24">
        <f t="shared" si="119"/>
        <v>0</v>
      </c>
      <c r="M46" s="24">
        <f t="shared" si="119"/>
        <v>157083.5</v>
      </c>
      <c r="N46" s="24">
        <f t="shared" si="119"/>
        <v>157083.5</v>
      </c>
      <c r="O46" s="24">
        <f t="shared" si="119"/>
        <v>0</v>
      </c>
      <c r="P46" s="24">
        <f t="shared" si="119"/>
        <v>157083.5</v>
      </c>
      <c r="Q46" s="24">
        <f t="shared" si="119"/>
        <v>420486</v>
      </c>
      <c r="R46" s="24">
        <f t="shared" si="105"/>
        <v>0</v>
      </c>
      <c r="S46" s="24">
        <f t="shared" si="106"/>
        <v>420486</v>
      </c>
      <c r="T46" s="24">
        <f t="shared" si="119"/>
        <v>117219</v>
      </c>
      <c r="U46" s="24">
        <f t="shared" si="119"/>
        <v>0</v>
      </c>
      <c r="V46" s="24">
        <f t="shared" si="117"/>
        <v>117219</v>
      </c>
      <c r="W46" s="24">
        <f t="shared" si="119"/>
        <v>169805.5</v>
      </c>
      <c r="X46" s="24">
        <f t="shared" si="119"/>
        <v>0</v>
      </c>
      <c r="Y46" s="24">
        <f t="shared" si="107"/>
        <v>169805.5</v>
      </c>
      <c r="Z46" s="24">
        <f t="shared" si="119"/>
        <v>133461.5</v>
      </c>
      <c r="AA46" s="24">
        <f t="shared" si="119"/>
        <v>0</v>
      </c>
      <c r="AB46" s="24">
        <f t="shared" si="108"/>
        <v>133461.5</v>
      </c>
      <c r="AC46" s="24">
        <f t="shared" si="119"/>
        <v>430248</v>
      </c>
      <c r="AD46" s="24">
        <f t="shared" si="119"/>
        <v>0</v>
      </c>
      <c r="AE46" s="24">
        <f t="shared" si="109"/>
        <v>430248</v>
      </c>
      <c r="AF46" s="24">
        <f t="shared" si="119"/>
        <v>143416</v>
      </c>
      <c r="AG46" s="24">
        <f t="shared" si="119"/>
        <v>0</v>
      </c>
      <c r="AH46" s="24">
        <f t="shared" si="110"/>
        <v>143416</v>
      </c>
      <c r="AI46" s="24">
        <f t="shared" si="119"/>
        <v>143416</v>
      </c>
      <c r="AJ46" s="24">
        <f t="shared" si="119"/>
        <v>0</v>
      </c>
      <c r="AK46" s="24">
        <f t="shared" si="111"/>
        <v>143416</v>
      </c>
      <c r="AL46" s="24">
        <f t="shared" si="119"/>
        <v>143416</v>
      </c>
      <c r="AM46" s="24">
        <f t="shared" si="119"/>
        <v>0</v>
      </c>
      <c r="AN46" s="24">
        <f t="shared" si="112"/>
        <v>143416</v>
      </c>
      <c r="AO46" s="25">
        <f t="shared" si="113"/>
        <v>348432.5</v>
      </c>
      <c r="AP46" s="25">
        <f t="shared" si="113"/>
        <v>0</v>
      </c>
      <c r="AQ46" s="25">
        <f t="shared" si="114"/>
        <v>348432.5</v>
      </c>
      <c r="AR46" s="24">
        <f t="shared" si="119"/>
        <v>146022.5</v>
      </c>
      <c r="AS46" s="24">
        <f t="shared" si="119"/>
        <v>0</v>
      </c>
      <c r="AT46" s="24">
        <f t="shared" si="115"/>
        <v>146022.5</v>
      </c>
      <c r="AU46" s="24">
        <f t="shared" si="119"/>
        <v>146022.5</v>
      </c>
      <c r="AV46" s="24">
        <f t="shared" si="119"/>
        <v>0</v>
      </c>
      <c r="AW46" s="24">
        <f t="shared" si="116"/>
        <v>146022.5</v>
      </c>
      <c r="AX46" s="24">
        <f t="shared" si="119"/>
        <v>56387.5</v>
      </c>
      <c r="AY46" s="24">
        <f t="shared" si="119"/>
        <v>0</v>
      </c>
      <c r="AZ46" s="24">
        <f t="shared" si="118"/>
        <v>56387.5</v>
      </c>
      <c r="BA46" s="27"/>
      <c r="BB46" s="27"/>
      <c r="BC46" s="27"/>
      <c r="BD46" s="27"/>
    </row>
    <row r="47" spans="1:56" s="33" customFormat="1" x14ac:dyDescent="0.2">
      <c r="A47" s="22" t="s">
        <v>5</v>
      </c>
      <c r="B47" s="29">
        <f t="shared" ref="B47:M47" si="120">SUM(B42:B46)</f>
        <v>11332301.09</v>
      </c>
      <c r="C47" s="29">
        <f>SUM(C42:C46)</f>
        <v>284911.78000000003</v>
      </c>
      <c r="D47" s="29">
        <f>SUM(D42:D46)</f>
        <v>11617212.869999999</v>
      </c>
      <c r="E47" s="29">
        <f>SUM(E42:E46)</f>
        <v>2758105.83</v>
      </c>
      <c r="F47" s="29">
        <f>SUM(F42:F46)</f>
        <v>0</v>
      </c>
      <c r="G47" s="29">
        <f>SUM(G42:G46)</f>
        <v>2758105.83</v>
      </c>
      <c r="H47" s="29">
        <f t="shared" si="120"/>
        <v>866900.17</v>
      </c>
      <c r="I47" s="29">
        <f t="shared" si="120"/>
        <v>0</v>
      </c>
      <c r="J47" s="29">
        <f t="shared" si="120"/>
        <v>866900.17</v>
      </c>
      <c r="K47" s="29">
        <f t="shared" si="120"/>
        <v>931666.21000000008</v>
      </c>
      <c r="L47" s="29">
        <f t="shared" si="120"/>
        <v>0</v>
      </c>
      <c r="M47" s="29">
        <f t="shared" si="120"/>
        <v>931666.21000000008</v>
      </c>
      <c r="N47" s="29">
        <f>SUM(N42:N46)</f>
        <v>959539.45000000007</v>
      </c>
      <c r="O47" s="29">
        <f t="shared" ref="O47:AY47" si="121">SUM(O42:O46)</f>
        <v>0</v>
      </c>
      <c r="P47" s="29">
        <f t="shared" si="121"/>
        <v>959539.45000000007</v>
      </c>
      <c r="Q47" s="29">
        <f t="shared" si="121"/>
        <v>3073226.71</v>
      </c>
      <c r="R47" s="29">
        <f t="shared" si="121"/>
        <v>0</v>
      </c>
      <c r="S47" s="29">
        <f>SUM(S42:S46)</f>
        <v>3073226.71</v>
      </c>
      <c r="T47" s="29">
        <f t="shared" si="121"/>
        <v>807428.73</v>
      </c>
      <c r="U47" s="29">
        <f t="shared" si="121"/>
        <v>0</v>
      </c>
      <c r="V47" s="29">
        <f>SUM(V42:V46)</f>
        <v>807428.73</v>
      </c>
      <c r="W47" s="29">
        <f t="shared" si="121"/>
        <v>1275283.03</v>
      </c>
      <c r="X47" s="29">
        <f t="shared" si="121"/>
        <v>0</v>
      </c>
      <c r="Y47" s="29">
        <f>SUM(Y42:Y46)</f>
        <v>1275283.03</v>
      </c>
      <c r="Z47" s="29">
        <f t="shared" si="121"/>
        <v>990514.94999999984</v>
      </c>
      <c r="AA47" s="29">
        <f t="shared" si="121"/>
        <v>0</v>
      </c>
      <c r="AB47" s="29">
        <f>SUM(AB42:AB46)</f>
        <v>990514.94999999984</v>
      </c>
      <c r="AC47" s="29">
        <f t="shared" si="121"/>
        <v>3061319.1</v>
      </c>
      <c r="AD47" s="29">
        <f>SUM(AD42:AD46)</f>
        <v>34468.819999999992</v>
      </c>
      <c r="AE47" s="29">
        <f>SUM(AE42:AE46)</f>
        <v>3095787.92</v>
      </c>
      <c r="AF47" s="29">
        <f t="shared" si="121"/>
        <v>1020439.7000000001</v>
      </c>
      <c r="AG47" s="29">
        <f t="shared" si="121"/>
        <v>2697.2800000000097</v>
      </c>
      <c r="AH47" s="29">
        <f>SUM(AH42:AH46)</f>
        <v>1023136.9800000001</v>
      </c>
      <c r="AI47" s="29">
        <f t="shared" si="121"/>
        <v>1020439.7000000001</v>
      </c>
      <c r="AJ47" s="29">
        <f t="shared" si="121"/>
        <v>-1639.0599999999868</v>
      </c>
      <c r="AK47" s="29">
        <f>SUM(AK42:AK46)</f>
        <v>1018800.64</v>
      </c>
      <c r="AL47" s="29">
        <f t="shared" si="121"/>
        <v>1020439.7000000001</v>
      </c>
      <c r="AM47" s="29">
        <f t="shared" si="121"/>
        <v>33410.600000000006</v>
      </c>
      <c r="AN47" s="29">
        <f>SUM(AN42:AN46)</f>
        <v>1053850.3</v>
      </c>
      <c r="AO47" s="29">
        <f t="shared" si="121"/>
        <v>2439649.4500000002</v>
      </c>
      <c r="AP47" s="29">
        <f>SUM(AP42:AP46)</f>
        <v>250442.96000000002</v>
      </c>
      <c r="AQ47" s="29">
        <f>SUM(AQ42:AQ46)</f>
        <v>2690092.41</v>
      </c>
      <c r="AR47" s="29">
        <f t="shared" si="121"/>
        <v>1047822.21</v>
      </c>
      <c r="AS47" s="29">
        <f>SUM(AS42:AS46)</f>
        <v>70079.290000000008</v>
      </c>
      <c r="AT47" s="29">
        <f>SUM(AT42:AT46)</f>
        <v>1117901.4999999998</v>
      </c>
      <c r="AU47" s="29">
        <f t="shared" si="121"/>
        <v>1049154.4000000001</v>
      </c>
      <c r="AV47" s="29">
        <f t="shared" si="121"/>
        <v>69611.63</v>
      </c>
      <c r="AW47" s="29">
        <f>SUM(AW42:AW46)</f>
        <v>1118766.03</v>
      </c>
      <c r="AX47" s="29">
        <f t="shared" si="121"/>
        <v>342672.84</v>
      </c>
      <c r="AY47" s="29">
        <f t="shared" si="121"/>
        <v>110752.04</v>
      </c>
      <c r="AZ47" s="29">
        <f>SUM(AZ42:AZ46)</f>
        <v>453424.88000000006</v>
      </c>
      <c r="BA47" s="27"/>
      <c r="BB47" s="27"/>
      <c r="BC47" s="27"/>
      <c r="BD47" s="27"/>
    </row>
    <row r="48" spans="1:56" s="28" customFormat="1" x14ac:dyDescent="0.2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7"/>
      <c r="L48" s="37"/>
      <c r="M48" s="37"/>
      <c r="N48" s="26"/>
      <c r="O48" s="26"/>
      <c r="P48" s="26"/>
      <c r="Q48" s="26"/>
      <c r="R48" s="26"/>
      <c r="S48" s="26"/>
      <c r="BA48" s="27"/>
      <c r="BB48" s="27"/>
      <c r="BC48" s="27"/>
      <c r="BD48" s="27"/>
    </row>
    <row r="49" spans="1:56" s="28" customFormat="1" x14ac:dyDescent="0.2">
      <c r="A49" s="34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BA49" s="27"/>
      <c r="BB49" s="27"/>
      <c r="BC49" s="27"/>
      <c r="BD49" s="27"/>
    </row>
    <row r="50" spans="1:56" s="28" customFormat="1" ht="60.75" customHeight="1" x14ac:dyDescent="0.2">
      <c r="A50" s="46" t="s">
        <v>17</v>
      </c>
      <c r="B50" s="20" t="s">
        <v>37</v>
      </c>
      <c r="C50" s="20" t="s">
        <v>8</v>
      </c>
      <c r="D50" s="20" t="s">
        <v>72</v>
      </c>
      <c r="E50" s="20" t="s">
        <v>21</v>
      </c>
      <c r="F50" s="20" t="s">
        <v>8</v>
      </c>
      <c r="G50" s="20" t="s">
        <v>41</v>
      </c>
      <c r="H50" s="20" t="s">
        <v>22</v>
      </c>
      <c r="I50" s="20" t="s">
        <v>8</v>
      </c>
      <c r="J50" s="20" t="s">
        <v>38</v>
      </c>
      <c r="K50" s="21" t="s">
        <v>23</v>
      </c>
      <c r="L50" s="20" t="s">
        <v>8</v>
      </c>
      <c r="M50" s="21" t="s">
        <v>39</v>
      </c>
      <c r="N50" s="21" t="s">
        <v>24</v>
      </c>
      <c r="O50" s="20" t="s">
        <v>8</v>
      </c>
      <c r="P50" s="21" t="s">
        <v>40</v>
      </c>
      <c r="Q50" s="20" t="s">
        <v>34</v>
      </c>
      <c r="R50" s="20" t="s">
        <v>8</v>
      </c>
      <c r="S50" s="20" t="s">
        <v>91</v>
      </c>
      <c r="T50" s="21" t="s">
        <v>25</v>
      </c>
      <c r="U50" s="20" t="s">
        <v>8</v>
      </c>
      <c r="V50" s="21" t="s">
        <v>92</v>
      </c>
      <c r="W50" s="21" t="s">
        <v>26</v>
      </c>
      <c r="X50" s="20" t="s">
        <v>8</v>
      </c>
      <c r="Y50" s="21" t="s">
        <v>93</v>
      </c>
      <c r="Z50" s="21" t="s">
        <v>27</v>
      </c>
      <c r="AA50" s="20" t="s">
        <v>8</v>
      </c>
      <c r="AB50" s="21" t="s">
        <v>94</v>
      </c>
      <c r="AC50" s="20" t="s">
        <v>35</v>
      </c>
      <c r="AD50" s="20" t="s">
        <v>8</v>
      </c>
      <c r="AE50" s="20" t="s">
        <v>109</v>
      </c>
      <c r="AF50" s="21" t="s">
        <v>28</v>
      </c>
      <c r="AG50" s="20" t="s">
        <v>8</v>
      </c>
      <c r="AH50" s="21" t="s">
        <v>106</v>
      </c>
      <c r="AI50" s="21" t="s">
        <v>29</v>
      </c>
      <c r="AJ50" s="20" t="s">
        <v>8</v>
      </c>
      <c r="AK50" s="21" t="s">
        <v>107</v>
      </c>
      <c r="AL50" s="21" t="s">
        <v>30</v>
      </c>
      <c r="AM50" s="20" t="s">
        <v>8</v>
      </c>
      <c r="AN50" s="21" t="s">
        <v>108</v>
      </c>
      <c r="AO50" s="20" t="s">
        <v>36</v>
      </c>
      <c r="AP50" s="20" t="s">
        <v>8</v>
      </c>
      <c r="AQ50" s="20" t="s">
        <v>76</v>
      </c>
      <c r="AR50" s="21" t="s">
        <v>31</v>
      </c>
      <c r="AS50" s="20" t="s">
        <v>8</v>
      </c>
      <c r="AT50" s="21" t="s">
        <v>73</v>
      </c>
      <c r="AU50" s="21" t="s">
        <v>32</v>
      </c>
      <c r="AV50" s="20" t="s">
        <v>8</v>
      </c>
      <c r="AW50" s="21" t="s">
        <v>74</v>
      </c>
      <c r="AX50" s="21" t="s">
        <v>33</v>
      </c>
      <c r="AY50" s="20" t="s">
        <v>8</v>
      </c>
      <c r="AZ50" s="21" t="s">
        <v>75</v>
      </c>
      <c r="BA50" s="27"/>
      <c r="BB50" s="27"/>
      <c r="BC50" s="27"/>
      <c r="BD50" s="27"/>
    </row>
    <row r="51" spans="1:56" s="28" customFormat="1" x14ac:dyDescent="0.2">
      <c r="A51" s="22" t="s">
        <v>1</v>
      </c>
      <c r="B51" s="24">
        <f>B11+B18+B42</f>
        <v>81089724.349999994</v>
      </c>
      <c r="C51" s="24">
        <f>I51+L51+O51+AS51+AV51+AY51+U51+X51+AA51+AG51+AJ51+AM51</f>
        <v>0</v>
      </c>
      <c r="D51" s="24">
        <f>B51+C51</f>
        <v>81089724.349999994</v>
      </c>
      <c r="E51" s="24">
        <f>H51+K51+N51</f>
        <v>22332085.130000003</v>
      </c>
      <c r="F51" s="24">
        <f>I51+L51+O51</f>
        <v>0</v>
      </c>
      <c r="G51" s="24">
        <f>E51+F51</f>
        <v>22332085.130000003</v>
      </c>
      <c r="H51" s="29">
        <f>H11+H18+H42</f>
        <v>7322787.6900000004</v>
      </c>
      <c r="I51" s="29">
        <f t="shared" ref="I51:AY54" si="122">I11+I18+I42</f>
        <v>0</v>
      </c>
      <c r="J51" s="29">
        <f t="shared" si="122"/>
        <v>7322787.6900000004</v>
      </c>
      <c r="K51" s="29">
        <f t="shared" si="122"/>
        <v>7322787.6900000004</v>
      </c>
      <c r="L51" s="29">
        <f t="shared" si="122"/>
        <v>0</v>
      </c>
      <c r="M51" s="29">
        <f t="shared" si="122"/>
        <v>7322787.6900000004</v>
      </c>
      <c r="N51" s="29">
        <f>N11+N18+N42</f>
        <v>7686509.75</v>
      </c>
      <c r="O51" s="29">
        <f t="shared" si="122"/>
        <v>0</v>
      </c>
      <c r="P51" s="29">
        <f>P11+P18+P42</f>
        <v>7686509.75</v>
      </c>
      <c r="Q51" s="29">
        <f t="shared" si="122"/>
        <v>20660459.039999999</v>
      </c>
      <c r="R51" s="29">
        <f>U51+X51+AA51</f>
        <v>0</v>
      </c>
      <c r="S51" s="29">
        <f>Q51+R51</f>
        <v>20660459.039999999</v>
      </c>
      <c r="T51" s="29">
        <f t="shared" si="122"/>
        <v>6631647.5899999999</v>
      </c>
      <c r="U51" s="29">
        <f t="shared" si="122"/>
        <v>0</v>
      </c>
      <c r="V51" s="29">
        <f>T51+U51</f>
        <v>6631647.5899999999</v>
      </c>
      <c r="W51" s="29">
        <f t="shared" si="122"/>
        <v>7121651.4100000001</v>
      </c>
      <c r="X51" s="29">
        <f t="shared" si="122"/>
        <v>0</v>
      </c>
      <c r="Y51" s="29">
        <f>W51+X51</f>
        <v>7121651.4100000001</v>
      </c>
      <c r="Z51" s="29">
        <f t="shared" si="122"/>
        <v>6907160.04</v>
      </c>
      <c r="AA51" s="29">
        <f t="shared" si="122"/>
        <v>0</v>
      </c>
      <c r="AB51" s="29">
        <f>Z51+AA51</f>
        <v>6907160.04</v>
      </c>
      <c r="AC51" s="29">
        <f t="shared" si="122"/>
        <v>20989701.689999998</v>
      </c>
      <c r="AD51" s="29">
        <f t="shared" si="122"/>
        <v>-174425.65000000002</v>
      </c>
      <c r="AE51" s="29">
        <f>AC51+AD51</f>
        <v>20815276.039999999</v>
      </c>
      <c r="AF51" s="29">
        <f t="shared" si="122"/>
        <v>6996567.2300000004</v>
      </c>
      <c r="AG51" s="29">
        <f t="shared" si="122"/>
        <v>-6497.679999999993</v>
      </c>
      <c r="AH51" s="29">
        <f>AF51+AG51</f>
        <v>6990069.5500000007</v>
      </c>
      <c r="AI51" s="29">
        <f t="shared" si="122"/>
        <v>6996567.2300000004</v>
      </c>
      <c r="AJ51" s="29">
        <f t="shared" si="122"/>
        <v>-199032.66</v>
      </c>
      <c r="AK51" s="29">
        <f>AI51+AJ51</f>
        <v>6797534.5700000003</v>
      </c>
      <c r="AL51" s="29">
        <f t="shared" si="122"/>
        <v>6996567.2300000004</v>
      </c>
      <c r="AM51" s="29">
        <f t="shared" si="122"/>
        <v>31104.690000000002</v>
      </c>
      <c r="AN51" s="29">
        <f>AL51+AM51</f>
        <v>7027671.9200000009</v>
      </c>
      <c r="AO51" s="29">
        <f t="shared" si="122"/>
        <v>17107478.490000002</v>
      </c>
      <c r="AP51" s="25">
        <f>AS51+AV51+AY51</f>
        <v>174425.65</v>
      </c>
      <c r="AQ51" s="29">
        <f>AO51+AP51</f>
        <v>17281904.140000001</v>
      </c>
      <c r="AR51" s="29">
        <f>AR11+AR18+AR42</f>
        <v>7348865.1899999995</v>
      </c>
      <c r="AS51" s="29">
        <f>AS11+AS18+AS42</f>
        <v>0</v>
      </c>
      <c r="AT51" s="29">
        <f>AR51+AS51</f>
        <v>7348865.1899999995</v>
      </c>
      <c r="AU51" s="29">
        <f t="shared" si="122"/>
        <v>7350197.3799999999</v>
      </c>
      <c r="AV51" s="29">
        <f t="shared" si="122"/>
        <v>0</v>
      </c>
      <c r="AW51" s="29">
        <f>AU51+AV51</f>
        <v>7350197.3799999999</v>
      </c>
      <c r="AX51" s="29">
        <f t="shared" si="122"/>
        <v>2408415.92</v>
      </c>
      <c r="AY51" s="29">
        <f t="shared" si="122"/>
        <v>174425.65</v>
      </c>
      <c r="AZ51" s="29">
        <f>AX51+AY51</f>
        <v>2582841.5699999998</v>
      </c>
      <c r="BA51" s="27"/>
      <c r="BB51" s="27"/>
      <c r="BC51" s="27"/>
      <c r="BD51" s="27"/>
    </row>
    <row r="52" spans="1:56" s="28" customFormat="1" x14ac:dyDescent="0.2">
      <c r="A52" s="22" t="s">
        <v>2</v>
      </c>
      <c r="B52" s="24">
        <f t="shared" ref="B52:B54" si="123">B12+B19+B43</f>
        <v>6110106.5099999998</v>
      </c>
      <c r="C52" s="24">
        <f t="shared" ref="C52:C56" si="124">I52+L52+O52+AS52+AV52+AY52+U52+X52+AA52+AG52+AJ52+AM52</f>
        <v>0</v>
      </c>
      <c r="D52" s="24">
        <f t="shared" ref="D52:D56" si="125">B52+C52</f>
        <v>6110106.5099999998</v>
      </c>
      <c r="E52" s="24">
        <f t="shared" ref="E52:F56" si="126">H52+K52+N52</f>
        <v>1571539.28</v>
      </c>
      <c r="F52" s="24">
        <f t="shared" si="126"/>
        <v>0</v>
      </c>
      <c r="G52" s="24">
        <f t="shared" ref="G52:G56" si="127">E52+F52</f>
        <v>1571539.28</v>
      </c>
      <c r="H52" s="29">
        <f>H12+H19+H43</f>
        <v>515720.68</v>
      </c>
      <c r="I52" s="29">
        <f t="shared" si="122"/>
        <v>0</v>
      </c>
      <c r="J52" s="29">
        <f t="shared" si="122"/>
        <v>515720.68</v>
      </c>
      <c r="K52" s="29">
        <f t="shared" si="122"/>
        <v>526239.62</v>
      </c>
      <c r="L52" s="29">
        <f t="shared" si="122"/>
        <v>0</v>
      </c>
      <c r="M52" s="29">
        <f t="shared" si="122"/>
        <v>526239.62</v>
      </c>
      <c r="N52" s="29">
        <f t="shared" si="122"/>
        <v>529578.98</v>
      </c>
      <c r="O52" s="29">
        <f t="shared" si="122"/>
        <v>0</v>
      </c>
      <c r="P52" s="29">
        <f t="shared" si="122"/>
        <v>529578.98</v>
      </c>
      <c r="Q52" s="29">
        <f t="shared" si="122"/>
        <v>1543302.2099999997</v>
      </c>
      <c r="R52" s="29">
        <f t="shared" ref="R52:R56" si="128">U52+X52+AA52</f>
        <v>0</v>
      </c>
      <c r="S52" s="29">
        <f t="shared" ref="S52:S56" si="129">Q52+R52</f>
        <v>1543302.2099999997</v>
      </c>
      <c r="T52" s="29">
        <f t="shared" si="122"/>
        <v>500130.68</v>
      </c>
      <c r="U52" s="29">
        <f t="shared" si="122"/>
        <v>0</v>
      </c>
      <c r="V52" s="29">
        <f t="shared" ref="V52:V56" si="130">T52+U52</f>
        <v>500130.68</v>
      </c>
      <c r="W52" s="29">
        <f t="shared" si="122"/>
        <v>538910.71</v>
      </c>
      <c r="X52" s="29">
        <f t="shared" si="122"/>
        <v>0</v>
      </c>
      <c r="Y52" s="29">
        <f t="shared" ref="Y52:Y56" si="131">W52+X52</f>
        <v>538910.71</v>
      </c>
      <c r="Z52" s="29">
        <f t="shared" si="122"/>
        <v>504260.82</v>
      </c>
      <c r="AA52" s="29">
        <f t="shared" si="122"/>
        <v>0</v>
      </c>
      <c r="AB52" s="29">
        <f t="shared" ref="AB52:AB56" si="132">Z52+AA52</f>
        <v>504260.82</v>
      </c>
      <c r="AC52" s="29">
        <f t="shared" si="122"/>
        <v>1588960.92</v>
      </c>
      <c r="AD52" s="29">
        <f t="shared" si="122"/>
        <v>-98270.48000000001</v>
      </c>
      <c r="AE52" s="29">
        <f t="shared" ref="AE52:AE56" si="133">AC52+AD52</f>
        <v>1490690.44</v>
      </c>
      <c r="AF52" s="29">
        <f t="shared" si="122"/>
        <v>529653.64</v>
      </c>
      <c r="AG52" s="29">
        <f t="shared" si="122"/>
        <v>-18675.46</v>
      </c>
      <c r="AH52" s="29">
        <f t="shared" ref="AH52:AH56" si="134">AF52+AG52</f>
        <v>510978.18</v>
      </c>
      <c r="AI52" s="29">
        <f t="shared" si="122"/>
        <v>529653.64</v>
      </c>
      <c r="AJ52" s="29">
        <f t="shared" si="122"/>
        <v>-43858.59</v>
      </c>
      <c r="AK52" s="29">
        <f t="shared" ref="AK52:AK56" si="135">AI52+AJ52</f>
        <v>485795.05000000005</v>
      </c>
      <c r="AL52" s="29">
        <f t="shared" si="122"/>
        <v>529653.64</v>
      </c>
      <c r="AM52" s="29">
        <f t="shared" si="122"/>
        <v>-35736.43</v>
      </c>
      <c r="AN52" s="29">
        <f t="shared" ref="AN52:AN56" si="136">AL52+AM52</f>
        <v>493917.21</v>
      </c>
      <c r="AO52" s="29">
        <f t="shared" si="122"/>
        <v>1406304.1</v>
      </c>
      <c r="AP52" s="25">
        <f t="shared" ref="AP52:AP56" si="137">AS52+AV52+AY52</f>
        <v>98270.48</v>
      </c>
      <c r="AQ52" s="29">
        <f t="shared" ref="AQ52:AQ56" si="138">AO52+AP52</f>
        <v>1504574.58</v>
      </c>
      <c r="AR52" s="29">
        <f t="shared" si="122"/>
        <v>561042.84000000008</v>
      </c>
      <c r="AS52" s="29">
        <f t="shared" si="122"/>
        <v>25088.15</v>
      </c>
      <c r="AT52" s="29">
        <f t="shared" ref="AT52:AT56" si="139">AR52+AS52</f>
        <v>586130.99000000011</v>
      </c>
      <c r="AU52" s="29">
        <f t="shared" si="122"/>
        <v>561042.83000000007</v>
      </c>
      <c r="AV52" s="29">
        <f t="shared" si="122"/>
        <v>24620.489999999998</v>
      </c>
      <c r="AW52" s="29">
        <f t="shared" ref="AW52:AW56" si="140">AU52+AV52</f>
        <v>585663.32000000007</v>
      </c>
      <c r="AX52" s="29">
        <f t="shared" si="122"/>
        <v>284218.43000000005</v>
      </c>
      <c r="AY52" s="29">
        <f t="shared" si="122"/>
        <v>48561.84</v>
      </c>
      <c r="AZ52" s="29">
        <f t="shared" ref="AZ52:AZ56" si="141">AX52+AY52</f>
        <v>332780.27</v>
      </c>
      <c r="BA52" s="27"/>
      <c r="BB52" s="27"/>
      <c r="BC52" s="27"/>
      <c r="BD52" s="27"/>
    </row>
    <row r="53" spans="1:56" s="28" customFormat="1" x14ac:dyDescent="0.2">
      <c r="A53" s="22" t="s">
        <v>3</v>
      </c>
      <c r="B53" s="24">
        <f t="shared" si="123"/>
        <v>27365476.329999998</v>
      </c>
      <c r="C53" s="24">
        <f t="shared" si="124"/>
        <v>0</v>
      </c>
      <c r="D53" s="24">
        <f t="shared" si="125"/>
        <v>27365476.329999998</v>
      </c>
      <c r="E53" s="24">
        <f t="shared" si="126"/>
        <v>8092368.2599999998</v>
      </c>
      <c r="F53" s="24">
        <f t="shared" si="126"/>
        <v>0</v>
      </c>
      <c r="G53" s="24">
        <f t="shared" si="127"/>
        <v>8092368.2599999998</v>
      </c>
      <c r="H53" s="29">
        <f>H13+H20+H44</f>
        <v>2653224.14</v>
      </c>
      <c r="I53" s="29">
        <f t="shared" si="122"/>
        <v>0</v>
      </c>
      <c r="J53" s="29">
        <f t="shared" si="122"/>
        <v>2653224.14</v>
      </c>
      <c r="K53" s="29">
        <f t="shared" si="122"/>
        <v>2707471.2399999998</v>
      </c>
      <c r="L53" s="29">
        <f t="shared" si="122"/>
        <v>0</v>
      </c>
      <c r="M53" s="29">
        <f t="shared" si="122"/>
        <v>2707471.2399999998</v>
      </c>
      <c r="N53" s="29">
        <f t="shared" si="122"/>
        <v>2731672.88</v>
      </c>
      <c r="O53" s="29">
        <f t="shared" si="122"/>
        <v>0</v>
      </c>
      <c r="P53" s="29">
        <f t="shared" si="122"/>
        <v>2731672.88</v>
      </c>
      <c r="Q53" s="29">
        <f t="shared" si="122"/>
        <v>6434440.25</v>
      </c>
      <c r="R53" s="29">
        <f t="shared" si="128"/>
        <v>0</v>
      </c>
      <c r="S53" s="29">
        <f t="shared" si="129"/>
        <v>6434440.25</v>
      </c>
      <c r="T53" s="29">
        <f t="shared" si="122"/>
        <v>2043766.56</v>
      </c>
      <c r="U53" s="29">
        <f t="shared" si="122"/>
        <v>0</v>
      </c>
      <c r="V53" s="29">
        <f t="shared" si="130"/>
        <v>2043766.56</v>
      </c>
      <c r="W53" s="29">
        <f t="shared" si="122"/>
        <v>2196853.9900000002</v>
      </c>
      <c r="X53" s="29">
        <f t="shared" si="122"/>
        <v>0</v>
      </c>
      <c r="Y53" s="29">
        <f t="shared" si="131"/>
        <v>2196853.9900000002</v>
      </c>
      <c r="Z53" s="29">
        <f t="shared" si="122"/>
        <v>2193819.6999999997</v>
      </c>
      <c r="AA53" s="29">
        <f t="shared" si="122"/>
        <v>0</v>
      </c>
      <c r="AB53" s="29">
        <f t="shared" si="132"/>
        <v>2193819.6999999997</v>
      </c>
      <c r="AC53" s="29">
        <f t="shared" si="122"/>
        <v>6751995.5399999991</v>
      </c>
      <c r="AD53" s="29">
        <f t="shared" si="122"/>
        <v>-422067.36</v>
      </c>
      <c r="AE53" s="29">
        <f t="shared" si="133"/>
        <v>6329928.1799999988</v>
      </c>
      <c r="AF53" s="29">
        <f t="shared" si="122"/>
        <v>2250665.1800000002</v>
      </c>
      <c r="AG53" s="29">
        <f t="shared" si="122"/>
        <v>-156243.46</v>
      </c>
      <c r="AH53" s="29">
        <f t="shared" si="134"/>
        <v>2094421.7200000002</v>
      </c>
      <c r="AI53" s="29">
        <f t="shared" si="122"/>
        <v>2250665.1800000002</v>
      </c>
      <c r="AJ53" s="29">
        <f t="shared" si="122"/>
        <v>-160730.47999999998</v>
      </c>
      <c r="AK53" s="29">
        <f t="shared" si="135"/>
        <v>2089934.7000000002</v>
      </c>
      <c r="AL53" s="29">
        <f t="shared" si="122"/>
        <v>2250665.1800000002</v>
      </c>
      <c r="AM53" s="29">
        <f t="shared" si="122"/>
        <v>-105093.42</v>
      </c>
      <c r="AN53" s="29">
        <f t="shared" si="136"/>
        <v>2145571.7600000002</v>
      </c>
      <c r="AO53" s="29">
        <f t="shared" si="122"/>
        <v>6086672.2799999993</v>
      </c>
      <c r="AP53" s="25">
        <f t="shared" si="137"/>
        <v>422067.36</v>
      </c>
      <c r="AQ53" s="29">
        <f t="shared" si="138"/>
        <v>6508739.6399999997</v>
      </c>
      <c r="AR53" s="29">
        <f t="shared" si="122"/>
        <v>2596594.94</v>
      </c>
      <c r="AS53" s="29">
        <f t="shared" si="122"/>
        <v>91189.459999999992</v>
      </c>
      <c r="AT53" s="29">
        <f t="shared" si="139"/>
        <v>2687784.4</v>
      </c>
      <c r="AU53" s="29">
        <f t="shared" si="122"/>
        <v>2596594.9199999995</v>
      </c>
      <c r="AV53" s="29">
        <f t="shared" si="122"/>
        <v>91189.459999999992</v>
      </c>
      <c r="AW53" s="29">
        <f t="shared" si="140"/>
        <v>2687784.3799999994</v>
      </c>
      <c r="AX53" s="29">
        <f t="shared" si="122"/>
        <v>893482.42</v>
      </c>
      <c r="AY53" s="29">
        <f t="shared" si="122"/>
        <v>239688.44</v>
      </c>
      <c r="AZ53" s="29">
        <f t="shared" si="141"/>
        <v>1133170.8600000001</v>
      </c>
      <c r="BA53" s="27"/>
      <c r="BB53" s="27"/>
      <c r="BC53" s="27"/>
      <c r="BD53" s="27"/>
    </row>
    <row r="54" spans="1:56" s="28" customFormat="1" x14ac:dyDescent="0.2">
      <c r="A54" s="22" t="s">
        <v>4</v>
      </c>
      <c r="B54" s="24">
        <f t="shared" si="123"/>
        <v>6546683.8300000001</v>
      </c>
      <c r="C54" s="24">
        <f t="shared" si="124"/>
        <v>0</v>
      </c>
      <c r="D54" s="24">
        <f t="shared" si="125"/>
        <v>6546683.8300000001</v>
      </c>
      <c r="E54" s="24">
        <f t="shared" si="126"/>
        <v>1764522.48</v>
      </c>
      <c r="F54" s="24">
        <f t="shared" si="126"/>
        <v>0</v>
      </c>
      <c r="G54" s="24">
        <f t="shared" si="127"/>
        <v>1764522.48</v>
      </c>
      <c r="H54" s="29">
        <f>H14+H21+H45</f>
        <v>588174.16</v>
      </c>
      <c r="I54" s="29">
        <f t="shared" si="122"/>
        <v>0</v>
      </c>
      <c r="J54" s="29">
        <f t="shared" si="122"/>
        <v>588174.16</v>
      </c>
      <c r="K54" s="29">
        <f t="shared" si="122"/>
        <v>588174.16</v>
      </c>
      <c r="L54" s="29">
        <f t="shared" si="122"/>
        <v>0</v>
      </c>
      <c r="M54" s="29">
        <f t="shared" si="122"/>
        <v>588174.16</v>
      </c>
      <c r="N54" s="29">
        <f t="shared" si="122"/>
        <v>588174.16</v>
      </c>
      <c r="O54" s="29">
        <f t="shared" si="122"/>
        <v>0</v>
      </c>
      <c r="P54" s="29">
        <f t="shared" si="122"/>
        <v>588174.16</v>
      </c>
      <c r="Q54" s="29">
        <f t="shared" si="122"/>
        <v>1712455.2000000002</v>
      </c>
      <c r="R54" s="29">
        <f t="shared" si="128"/>
        <v>0</v>
      </c>
      <c r="S54" s="29">
        <f t="shared" si="129"/>
        <v>1712455.2000000002</v>
      </c>
      <c r="T54" s="29">
        <f t="shared" si="122"/>
        <v>570818.4</v>
      </c>
      <c r="U54" s="29">
        <f t="shared" si="122"/>
        <v>0</v>
      </c>
      <c r="V54" s="29">
        <f t="shared" si="130"/>
        <v>570818.4</v>
      </c>
      <c r="W54" s="29">
        <f t="shared" si="122"/>
        <v>570818.4</v>
      </c>
      <c r="X54" s="29">
        <f t="shared" si="122"/>
        <v>0</v>
      </c>
      <c r="Y54" s="29">
        <f t="shared" si="131"/>
        <v>570818.4</v>
      </c>
      <c r="Z54" s="29">
        <f t="shared" si="122"/>
        <v>570818.4</v>
      </c>
      <c r="AA54" s="29">
        <f t="shared" si="122"/>
        <v>0</v>
      </c>
      <c r="AB54" s="29">
        <f t="shared" si="132"/>
        <v>570818.4</v>
      </c>
      <c r="AC54" s="29">
        <f t="shared" si="122"/>
        <v>1712455.2000000002</v>
      </c>
      <c r="AD54" s="29">
        <f t="shared" si="122"/>
        <v>-9.4699999999993452</v>
      </c>
      <c r="AE54" s="29">
        <f t="shared" si="133"/>
        <v>1712445.7300000002</v>
      </c>
      <c r="AF54" s="29">
        <f t="shared" si="122"/>
        <v>570818.4</v>
      </c>
      <c r="AG54" s="29">
        <f t="shared" si="122"/>
        <v>4745.91</v>
      </c>
      <c r="AH54" s="29">
        <f t="shared" si="134"/>
        <v>575564.31000000006</v>
      </c>
      <c r="AI54" s="29">
        <f t="shared" si="122"/>
        <v>570818.4</v>
      </c>
      <c r="AJ54" s="29">
        <f t="shared" si="122"/>
        <v>-5941.92</v>
      </c>
      <c r="AK54" s="29">
        <f t="shared" si="135"/>
        <v>564876.48</v>
      </c>
      <c r="AL54" s="29">
        <f t="shared" si="122"/>
        <v>570818.4</v>
      </c>
      <c r="AM54" s="29">
        <f t="shared" si="122"/>
        <v>1186.54</v>
      </c>
      <c r="AN54" s="29">
        <f t="shared" si="136"/>
        <v>572004.94000000006</v>
      </c>
      <c r="AO54" s="29">
        <f t="shared" si="122"/>
        <v>1357250.95</v>
      </c>
      <c r="AP54" s="25">
        <f t="shared" si="137"/>
        <v>9.4700000000000006</v>
      </c>
      <c r="AQ54" s="29">
        <f t="shared" si="138"/>
        <v>1357260.42</v>
      </c>
      <c r="AR54" s="29">
        <f t="shared" si="122"/>
        <v>590863.84</v>
      </c>
      <c r="AS54" s="29">
        <f t="shared" si="122"/>
        <v>0</v>
      </c>
      <c r="AT54" s="29">
        <f t="shared" si="139"/>
        <v>590863.84</v>
      </c>
      <c r="AU54" s="29">
        <f t="shared" si="122"/>
        <v>590863.80999999994</v>
      </c>
      <c r="AV54" s="29">
        <f t="shared" si="122"/>
        <v>0</v>
      </c>
      <c r="AW54" s="29">
        <f t="shared" si="140"/>
        <v>590863.80999999994</v>
      </c>
      <c r="AX54" s="29">
        <f t="shared" si="122"/>
        <v>175523.3</v>
      </c>
      <c r="AY54" s="29">
        <f t="shared" si="122"/>
        <v>9.4700000000000006</v>
      </c>
      <c r="AZ54" s="29">
        <f t="shared" si="141"/>
        <v>175532.77</v>
      </c>
      <c r="BA54" s="27"/>
      <c r="BB54" s="27"/>
      <c r="BC54" s="27"/>
      <c r="BD54" s="27"/>
    </row>
    <row r="55" spans="1:56" s="28" customFormat="1" x14ac:dyDescent="0.2">
      <c r="A55" s="22" t="s">
        <v>12</v>
      </c>
      <c r="B55" s="24">
        <f>B22</f>
        <v>8201281.9799999995</v>
      </c>
      <c r="C55" s="24">
        <f t="shared" si="124"/>
        <v>0</v>
      </c>
      <c r="D55" s="24">
        <f t="shared" si="125"/>
        <v>8201281.9799999995</v>
      </c>
      <c r="E55" s="24">
        <f t="shared" si="126"/>
        <v>2225313.09</v>
      </c>
      <c r="F55" s="24">
        <f t="shared" si="126"/>
        <v>0</v>
      </c>
      <c r="G55" s="24">
        <f t="shared" si="127"/>
        <v>2225313.09</v>
      </c>
      <c r="H55" s="29">
        <f t="shared" ref="H55:AY55" si="142">H22</f>
        <v>767786.94</v>
      </c>
      <c r="I55" s="29">
        <f t="shared" si="142"/>
        <v>0</v>
      </c>
      <c r="J55" s="29">
        <f t="shared" si="142"/>
        <v>767786.94</v>
      </c>
      <c r="K55" s="29">
        <f t="shared" si="142"/>
        <v>707768.19</v>
      </c>
      <c r="L55" s="29">
        <f t="shared" si="142"/>
        <v>0</v>
      </c>
      <c r="M55" s="29">
        <f t="shared" si="142"/>
        <v>707768.19</v>
      </c>
      <c r="N55" s="29">
        <f t="shared" si="142"/>
        <v>749757.96</v>
      </c>
      <c r="O55" s="29">
        <f t="shared" si="142"/>
        <v>0</v>
      </c>
      <c r="P55" s="29">
        <f t="shared" si="142"/>
        <v>749757.96</v>
      </c>
      <c r="Q55" s="29">
        <f t="shared" si="142"/>
        <v>2112694.38</v>
      </c>
      <c r="R55" s="29">
        <f t="shared" si="128"/>
        <v>0</v>
      </c>
      <c r="S55" s="29">
        <f t="shared" si="129"/>
        <v>2112694.38</v>
      </c>
      <c r="T55" s="29">
        <f t="shared" si="142"/>
        <v>704231.46</v>
      </c>
      <c r="U55" s="29">
        <f t="shared" si="142"/>
        <v>0</v>
      </c>
      <c r="V55" s="29">
        <f t="shared" si="130"/>
        <v>704231.46</v>
      </c>
      <c r="W55" s="29">
        <f t="shared" si="142"/>
        <v>704231.46</v>
      </c>
      <c r="X55" s="29">
        <f t="shared" si="142"/>
        <v>0</v>
      </c>
      <c r="Y55" s="29">
        <f t="shared" si="131"/>
        <v>704231.46</v>
      </c>
      <c r="Z55" s="29">
        <f t="shared" si="142"/>
        <v>704231.46</v>
      </c>
      <c r="AA55" s="29">
        <f t="shared" si="142"/>
        <v>0</v>
      </c>
      <c r="AB55" s="29">
        <f t="shared" si="132"/>
        <v>704231.46</v>
      </c>
      <c r="AC55" s="29">
        <f t="shared" si="142"/>
        <v>2112694.38</v>
      </c>
      <c r="AD55" s="29">
        <f t="shared" si="142"/>
        <v>0</v>
      </c>
      <c r="AE55" s="29">
        <f t="shared" si="133"/>
        <v>2112694.38</v>
      </c>
      <c r="AF55" s="29">
        <f t="shared" si="142"/>
        <v>704231.46</v>
      </c>
      <c r="AG55" s="29">
        <f t="shared" si="142"/>
        <v>0</v>
      </c>
      <c r="AH55" s="29">
        <f t="shared" si="134"/>
        <v>704231.46</v>
      </c>
      <c r="AI55" s="29">
        <f t="shared" si="142"/>
        <v>704231.46</v>
      </c>
      <c r="AJ55" s="29">
        <f t="shared" si="142"/>
        <v>0</v>
      </c>
      <c r="AK55" s="29">
        <f t="shared" si="135"/>
        <v>704231.46</v>
      </c>
      <c r="AL55" s="29">
        <f t="shared" si="142"/>
        <v>704231.46</v>
      </c>
      <c r="AM55" s="29">
        <f t="shared" si="142"/>
        <v>0</v>
      </c>
      <c r="AN55" s="29">
        <f t="shared" si="136"/>
        <v>704231.46</v>
      </c>
      <c r="AO55" s="29">
        <f t="shared" si="142"/>
        <v>1750580.13</v>
      </c>
      <c r="AP55" s="25">
        <f t="shared" si="137"/>
        <v>0</v>
      </c>
      <c r="AQ55" s="29">
        <f t="shared" si="138"/>
        <v>1750580.13</v>
      </c>
      <c r="AR55" s="29">
        <f t="shared" si="142"/>
        <v>704231.46</v>
      </c>
      <c r="AS55" s="29">
        <f t="shared" si="142"/>
        <v>0</v>
      </c>
      <c r="AT55" s="29">
        <f t="shared" si="139"/>
        <v>704231.46</v>
      </c>
      <c r="AU55" s="29">
        <f t="shared" si="142"/>
        <v>704231.46</v>
      </c>
      <c r="AV55" s="29">
        <f t="shared" si="142"/>
        <v>0</v>
      </c>
      <c r="AW55" s="29">
        <f t="shared" si="140"/>
        <v>704231.46</v>
      </c>
      <c r="AX55" s="29">
        <f t="shared" si="142"/>
        <v>342117.20999999996</v>
      </c>
      <c r="AY55" s="29">
        <f t="shared" si="142"/>
        <v>0</v>
      </c>
      <c r="AZ55" s="29">
        <f t="shared" si="141"/>
        <v>342117.20999999996</v>
      </c>
      <c r="BA55" s="27"/>
      <c r="BB55" s="27"/>
      <c r="BC55" s="27"/>
      <c r="BD55" s="27"/>
    </row>
    <row r="56" spans="1:56" s="28" customFormat="1" x14ac:dyDescent="0.2">
      <c r="A56" s="22" t="s">
        <v>15</v>
      </c>
      <c r="B56" s="24">
        <f>B46</f>
        <v>1670417</v>
      </c>
      <c r="C56" s="24">
        <f t="shared" si="124"/>
        <v>0</v>
      </c>
      <c r="D56" s="24">
        <f t="shared" si="125"/>
        <v>1670417</v>
      </c>
      <c r="E56" s="24">
        <f t="shared" si="126"/>
        <v>471250.5</v>
      </c>
      <c r="F56" s="24">
        <f t="shared" si="126"/>
        <v>0</v>
      </c>
      <c r="G56" s="24">
        <f t="shared" si="127"/>
        <v>471250.5</v>
      </c>
      <c r="H56" s="29">
        <f t="shared" ref="H56:AY56" si="143">H46</f>
        <v>157083.5</v>
      </c>
      <c r="I56" s="29">
        <f t="shared" si="143"/>
        <v>0</v>
      </c>
      <c r="J56" s="29">
        <f t="shared" si="143"/>
        <v>157083.5</v>
      </c>
      <c r="K56" s="29">
        <f t="shared" si="143"/>
        <v>157083.5</v>
      </c>
      <c r="L56" s="29">
        <f t="shared" si="143"/>
        <v>0</v>
      </c>
      <c r="M56" s="29">
        <f t="shared" si="143"/>
        <v>157083.5</v>
      </c>
      <c r="N56" s="29">
        <f t="shared" si="143"/>
        <v>157083.5</v>
      </c>
      <c r="O56" s="29">
        <f t="shared" si="143"/>
        <v>0</v>
      </c>
      <c r="P56" s="29">
        <f t="shared" si="143"/>
        <v>157083.5</v>
      </c>
      <c r="Q56" s="29">
        <f t="shared" si="143"/>
        <v>420486</v>
      </c>
      <c r="R56" s="29">
        <f t="shared" si="128"/>
        <v>0</v>
      </c>
      <c r="S56" s="29">
        <f t="shared" si="129"/>
        <v>420486</v>
      </c>
      <c r="T56" s="29">
        <f t="shared" si="143"/>
        <v>117219</v>
      </c>
      <c r="U56" s="29">
        <f t="shared" si="143"/>
        <v>0</v>
      </c>
      <c r="V56" s="29">
        <f t="shared" si="130"/>
        <v>117219</v>
      </c>
      <c r="W56" s="29">
        <f t="shared" si="143"/>
        <v>169805.5</v>
      </c>
      <c r="X56" s="29">
        <f t="shared" si="143"/>
        <v>0</v>
      </c>
      <c r="Y56" s="29">
        <f t="shared" si="131"/>
        <v>169805.5</v>
      </c>
      <c r="Z56" s="29">
        <f t="shared" si="143"/>
        <v>133461.5</v>
      </c>
      <c r="AA56" s="29">
        <f t="shared" si="143"/>
        <v>0</v>
      </c>
      <c r="AB56" s="29">
        <f t="shared" si="132"/>
        <v>133461.5</v>
      </c>
      <c r="AC56" s="29">
        <f t="shared" si="143"/>
        <v>430248</v>
      </c>
      <c r="AD56" s="29">
        <f t="shared" si="143"/>
        <v>0</v>
      </c>
      <c r="AE56" s="29">
        <f t="shared" si="133"/>
        <v>430248</v>
      </c>
      <c r="AF56" s="29">
        <f t="shared" si="143"/>
        <v>143416</v>
      </c>
      <c r="AG56" s="29">
        <f t="shared" si="143"/>
        <v>0</v>
      </c>
      <c r="AH56" s="29">
        <f t="shared" si="134"/>
        <v>143416</v>
      </c>
      <c r="AI56" s="29">
        <f t="shared" si="143"/>
        <v>143416</v>
      </c>
      <c r="AJ56" s="29">
        <f t="shared" si="143"/>
        <v>0</v>
      </c>
      <c r="AK56" s="29">
        <f t="shared" si="135"/>
        <v>143416</v>
      </c>
      <c r="AL56" s="29">
        <f t="shared" si="143"/>
        <v>143416</v>
      </c>
      <c r="AM56" s="29">
        <f t="shared" si="143"/>
        <v>0</v>
      </c>
      <c r="AN56" s="29">
        <f t="shared" si="136"/>
        <v>143416</v>
      </c>
      <c r="AO56" s="29">
        <f t="shared" si="143"/>
        <v>348432.5</v>
      </c>
      <c r="AP56" s="25">
        <f t="shared" si="137"/>
        <v>0</v>
      </c>
      <c r="AQ56" s="29">
        <f t="shared" si="138"/>
        <v>348432.5</v>
      </c>
      <c r="AR56" s="29">
        <f t="shared" si="143"/>
        <v>146022.5</v>
      </c>
      <c r="AS56" s="29">
        <f t="shared" si="143"/>
        <v>0</v>
      </c>
      <c r="AT56" s="29">
        <f t="shared" si="139"/>
        <v>146022.5</v>
      </c>
      <c r="AU56" s="29">
        <f t="shared" si="143"/>
        <v>146022.5</v>
      </c>
      <c r="AV56" s="29">
        <f t="shared" si="143"/>
        <v>0</v>
      </c>
      <c r="AW56" s="29">
        <f t="shared" si="140"/>
        <v>146022.5</v>
      </c>
      <c r="AX56" s="29">
        <f t="shared" si="143"/>
        <v>56387.5</v>
      </c>
      <c r="AY56" s="29">
        <f t="shared" si="143"/>
        <v>0</v>
      </c>
      <c r="AZ56" s="29">
        <f t="shared" si="141"/>
        <v>56387.5</v>
      </c>
      <c r="BA56" s="27"/>
      <c r="BB56" s="27"/>
      <c r="BC56" s="27"/>
      <c r="BD56" s="27"/>
    </row>
    <row r="57" spans="1:56" s="28" customFormat="1" ht="12" customHeight="1" x14ac:dyDescent="0.2">
      <c r="A57" s="22" t="s">
        <v>5</v>
      </c>
      <c r="B57" s="29">
        <f t="shared" ref="B57" si="144">SUM(B51:B56)</f>
        <v>130983690</v>
      </c>
      <c r="C57" s="29">
        <f>SUM(C51:C56)</f>
        <v>0</v>
      </c>
      <c r="D57" s="29">
        <f>SUM(D51:D56)</f>
        <v>130983690</v>
      </c>
      <c r="E57" s="29">
        <f>SUM(E51:E56)</f>
        <v>36457078.739999995</v>
      </c>
      <c r="F57" s="29">
        <f>SUM(F51:F56)</f>
        <v>0</v>
      </c>
      <c r="G57" s="29">
        <f>SUM(G51:G56)</f>
        <v>36457078.739999995</v>
      </c>
      <c r="H57" s="29">
        <f t="shared" ref="H57:AY57" si="145">SUM(H51:H56)</f>
        <v>12004777.109999999</v>
      </c>
      <c r="I57" s="29">
        <f t="shared" si="145"/>
        <v>0</v>
      </c>
      <c r="J57" s="29">
        <f t="shared" si="145"/>
        <v>12004777.109999999</v>
      </c>
      <c r="K57" s="29">
        <f t="shared" si="145"/>
        <v>12009524.4</v>
      </c>
      <c r="L57" s="29">
        <f t="shared" si="145"/>
        <v>0</v>
      </c>
      <c r="M57" s="29">
        <f t="shared" si="145"/>
        <v>12009524.4</v>
      </c>
      <c r="N57" s="29">
        <f t="shared" si="145"/>
        <v>12442777.23</v>
      </c>
      <c r="O57" s="29">
        <f t="shared" si="145"/>
        <v>0</v>
      </c>
      <c r="P57" s="29">
        <f t="shared" si="145"/>
        <v>12442777.23</v>
      </c>
      <c r="Q57" s="29">
        <f t="shared" si="145"/>
        <v>32883837.079999998</v>
      </c>
      <c r="R57" s="29">
        <f t="shared" si="145"/>
        <v>0</v>
      </c>
      <c r="S57" s="29">
        <f>SUM(S51:S56)</f>
        <v>32883837.079999998</v>
      </c>
      <c r="T57" s="29">
        <f t="shared" si="145"/>
        <v>10567813.690000001</v>
      </c>
      <c r="U57" s="29">
        <f t="shared" si="145"/>
        <v>0</v>
      </c>
      <c r="V57" s="29">
        <f>SUM(V51:V56)</f>
        <v>10567813.690000001</v>
      </c>
      <c r="W57" s="29">
        <f t="shared" si="145"/>
        <v>11302271.469999999</v>
      </c>
      <c r="X57" s="29">
        <f t="shared" si="145"/>
        <v>0</v>
      </c>
      <c r="Y57" s="29">
        <f>SUM(Y51:Y56)</f>
        <v>11302271.469999999</v>
      </c>
      <c r="Z57" s="29">
        <f t="shared" si="145"/>
        <v>11013751.920000002</v>
      </c>
      <c r="AA57" s="29">
        <f t="shared" si="145"/>
        <v>0</v>
      </c>
      <c r="AB57" s="29">
        <f>SUM(AB51:AB56)</f>
        <v>11013751.920000002</v>
      </c>
      <c r="AC57" s="29">
        <f t="shared" si="145"/>
        <v>33586055.729999997</v>
      </c>
      <c r="AD57" s="29">
        <f t="shared" si="145"/>
        <v>-694772.96</v>
      </c>
      <c r="AE57" s="29">
        <f>SUM(AE51:AE56)</f>
        <v>32891282.77</v>
      </c>
      <c r="AF57" s="29">
        <f t="shared" si="145"/>
        <v>11195351.91</v>
      </c>
      <c r="AG57" s="29">
        <f t="shared" si="145"/>
        <v>-176670.68999999997</v>
      </c>
      <c r="AH57" s="29">
        <f>SUM(AH51:AH56)</f>
        <v>11018681.220000003</v>
      </c>
      <c r="AI57" s="29">
        <f t="shared" si="145"/>
        <v>11195351.91</v>
      </c>
      <c r="AJ57" s="29">
        <f t="shared" si="145"/>
        <v>-409563.64999999997</v>
      </c>
      <c r="AK57" s="29">
        <f>SUM(AK51:AK56)</f>
        <v>10785788.260000002</v>
      </c>
      <c r="AL57" s="29">
        <f t="shared" si="145"/>
        <v>11195351.91</v>
      </c>
      <c r="AM57" s="29">
        <f t="shared" si="145"/>
        <v>-108538.62000000001</v>
      </c>
      <c r="AN57" s="29">
        <f>SUM(AN51:AN56)</f>
        <v>11086813.289999999</v>
      </c>
      <c r="AO57" s="29">
        <f t="shared" si="145"/>
        <v>28056718.450000003</v>
      </c>
      <c r="AP57" s="29">
        <f>SUM(AP51:AP56)</f>
        <v>694772.96</v>
      </c>
      <c r="AQ57" s="29">
        <f>SUM(AQ51:AQ56)</f>
        <v>28751491.41</v>
      </c>
      <c r="AR57" s="29">
        <f t="shared" si="145"/>
        <v>11947620.77</v>
      </c>
      <c r="AS57" s="29">
        <f t="shared" si="145"/>
        <v>116277.60999999999</v>
      </c>
      <c r="AT57" s="29">
        <f>SUM(AT51:AT56)</f>
        <v>12063898.379999999</v>
      </c>
      <c r="AU57" s="29">
        <f t="shared" si="145"/>
        <v>11948952.899999999</v>
      </c>
      <c r="AV57" s="29">
        <f t="shared" si="145"/>
        <v>115809.94999999998</v>
      </c>
      <c r="AW57" s="29">
        <f>SUM(AW51:AW56)</f>
        <v>12064762.850000001</v>
      </c>
      <c r="AX57" s="29">
        <f t="shared" si="145"/>
        <v>4160144.78</v>
      </c>
      <c r="AY57" s="29">
        <f t="shared" si="145"/>
        <v>462685.39999999997</v>
      </c>
      <c r="AZ57" s="29">
        <f>SUM(AZ51:AZ56)</f>
        <v>4622830.18</v>
      </c>
      <c r="BA57" s="27"/>
      <c r="BB57" s="27"/>
      <c r="BC57" s="27"/>
      <c r="BD57" s="27"/>
    </row>
    <row r="58" spans="1:56" s="28" customFormat="1" hidden="1" x14ac:dyDescent="0.2">
      <c r="A58" s="34"/>
      <c r="B58" s="38"/>
      <c r="C58" s="38"/>
      <c r="D58" s="38"/>
      <c r="E58" s="38"/>
      <c r="F58" s="38"/>
      <c r="G58" s="38"/>
      <c r="H58" s="38"/>
      <c r="I58" s="38"/>
      <c r="J58" s="38"/>
      <c r="K58" s="35"/>
      <c r="L58" s="35"/>
      <c r="M58" s="35"/>
      <c r="N58" s="27"/>
      <c r="O58" s="27"/>
      <c r="P58" s="27"/>
      <c r="Q58" s="27"/>
      <c r="R58" s="27"/>
      <c r="S58" s="27"/>
      <c r="BB58" s="27">
        <f t="shared" ref="BB58:BB60" si="146">U58+X58+AA58+AG58+AJ58+AM58+AS58+AV58+AY58</f>
        <v>0</v>
      </c>
    </row>
    <row r="59" spans="1:56" s="39" customFormat="1" hidden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BB59" s="27">
        <f t="shared" si="146"/>
        <v>0</v>
      </c>
    </row>
    <row r="60" spans="1:56" s="3" customFormat="1" hidden="1" x14ac:dyDescent="0.2">
      <c r="A60" s="3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BB60" s="27">
        <f t="shared" si="146"/>
        <v>0</v>
      </c>
    </row>
    <row r="61" spans="1:56" s="3" customFormat="1" x14ac:dyDescent="0.2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P61" s="41"/>
    </row>
    <row r="62" spans="1:56" s="44" customFormat="1" x14ac:dyDescent="0.2">
      <c r="A62" s="42"/>
      <c r="B62" s="9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56" s="44" customFormat="1" x14ac:dyDescent="0.2">
      <c r="A63" s="39"/>
      <c r="B63" s="9"/>
      <c r="C63" s="9"/>
      <c r="D63" s="9"/>
      <c r="E63" s="9"/>
      <c r="F63" s="9"/>
      <c r="G63" s="9"/>
      <c r="H63" s="1"/>
      <c r="I63" s="1"/>
      <c r="J63" s="1"/>
      <c r="K63" s="2"/>
      <c r="L63" s="2"/>
      <c r="M63" s="2"/>
    </row>
    <row r="64" spans="1:56" ht="15" x14ac:dyDescent="0.25">
      <c r="B64" s="9"/>
      <c r="D64" t="s">
        <v>83</v>
      </c>
      <c r="E64" s="71"/>
      <c r="F64" s="71"/>
      <c r="G64" s="71"/>
      <c r="H64" s="71"/>
      <c r="I64" s="71"/>
      <c r="J64" s="71"/>
      <c r="K64" s="71"/>
      <c r="Y64" t="s">
        <v>83</v>
      </c>
      <c r="Z64" s="71"/>
      <c r="AA64" s="71"/>
      <c r="AB64" s="71"/>
      <c r="AC64" s="71"/>
      <c r="AD64" s="71"/>
      <c r="AE64" s="71"/>
      <c r="AF64" s="71"/>
    </row>
    <row r="65" spans="2:54" ht="15" x14ac:dyDescent="0.25">
      <c r="B65" s="9"/>
      <c r="C65" s="18"/>
      <c r="D65" t="s">
        <v>84</v>
      </c>
      <c r="E65" s="5"/>
      <c r="F65" s="5"/>
      <c r="G65" s="5"/>
      <c r="H65" s="5"/>
      <c r="I65"/>
      <c r="J65" s="5" t="s">
        <v>85</v>
      </c>
      <c r="K65"/>
      <c r="L65" s="1"/>
      <c r="M65" s="1"/>
      <c r="Y65" t="s">
        <v>84</v>
      </c>
      <c r="Z65" s="5"/>
      <c r="AA65" s="5"/>
      <c r="AB65" s="5"/>
      <c r="AC65" s="5"/>
      <c r="AD65"/>
      <c r="AE65" s="5" t="s">
        <v>85</v>
      </c>
      <c r="AF65"/>
      <c r="AP65" t="s">
        <v>83</v>
      </c>
      <c r="AQ65" s="71"/>
      <c r="AR65" s="71"/>
      <c r="AS65" s="71"/>
      <c r="AT65" s="71"/>
      <c r="AU65" s="71"/>
      <c r="AV65" s="71"/>
      <c r="AW65" s="71"/>
    </row>
    <row r="66" spans="2:54" ht="15" x14ac:dyDescent="0.25">
      <c r="D66"/>
      <c r="E66"/>
      <c r="F66"/>
      <c r="G66"/>
      <c r="H66"/>
      <c r="I66"/>
      <c r="J66" s="5" t="s">
        <v>86</v>
      </c>
      <c r="K66"/>
      <c r="L66" s="1"/>
      <c r="M66" s="1"/>
      <c r="Y66"/>
      <c r="Z66"/>
      <c r="AA66"/>
      <c r="AB66"/>
      <c r="AC66"/>
      <c r="AD66"/>
      <c r="AE66" s="5" t="s">
        <v>86</v>
      </c>
      <c r="AF66"/>
      <c r="AP66" t="s">
        <v>84</v>
      </c>
      <c r="AQ66" s="5"/>
      <c r="AR66" s="5"/>
      <c r="AS66" s="5"/>
      <c r="AT66" s="5"/>
      <c r="AU66"/>
      <c r="AV66" s="5" t="s">
        <v>85</v>
      </c>
      <c r="AW66"/>
      <c r="AX66" s="71"/>
      <c r="AY66" s="71"/>
      <c r="BB66" s="18"/>
    </row>
    <row r="67" spans="2:54" ht="15" x14ac:dyDescent="0.25">
      <c r="J67" s="1"/>
      <c r="K67" s="1"/>
      <c r="L67" s="1"/>
      <c r="M67" s="1"/>
      <c r="AD67" s="71"/>
      <c r="AE67" s="71"/>
      <c r="AF67" s="71"/>
      <c r="AG67" s="71"/>
      <c r="AL67"/>
      <c r="AM67" s="71"/>
      <c r="AN67" s="71"/>
      <c r="AO67" s="71"/>
      <c r="AP67"/>
      <c r="AQ67"/>
      <c r="AR67"/>
      <c r="AS67"/>
      <c r="AT67"/>
      <c r="AU67"/>
      <c r="AV67" s="5" t="s">
        <v>86</v>
      </c>
      <c r="AW67"/>
    </row>
    <row r="68" spans="2:54" ht="15" x14ac:dyDescent="0.25">
      <c r="J68" s="1"/>
      <c r="K68" s="1"/>
      <c r="L68" s="1"/>
      <c r="M68" s="1"/>
      <c r="AD68" s="5"/>
      <c r="AE68"/>
      <c r="AF68" s="5"/>
      <c r="AG68"/>
      <c r="AL68"/>
      <c r="AM68" s="5"/>
      <c r="AN68" s="5"/>
      <c r="AO68" s="5"/>
      <c r="AP68" s="5"/>
      <c r="AQ68"/>
      <c r="AR68" s="5"/>
      <c r="AS68"/>
      <c r="AT68"/>
      <c r="AU68"/>
      <c r="AV68"/>
      <c r="AW68"/>
    </row>
    <row r="69" spans="2:54" ht="15" x14ac:dyDescent="0.25">
      <c r="B69" s="18"/>
      <c r="C69" s="18"/>
      <c r="D69" s="18"/>
      <c r="E69" s="18"/>
      <c r="F69" s="18"/>
      <c r="G69" s="18"/>
      <c r="H69" s="1"/>
      <c r="I69" s="1"/>
      <c r="J69" s="1"/>
      <c r="K69" s="1"/>
      <c r="L69" s="1"/>
      <c r="M69" s="1"/>
      <c r="Z69"/>
      <c r="AA69"/>
      <c r="AB69"/>
      <c r="AC69"/>
      <c r="AD69"/>
      <c r="AE69"/>
      <c r="AF69" s="5"/>
      <c r="AG69"/>
      <c r="AL69"/>
      <c r="AM69"/>
      <c r="AN69"/>
      <c r="AO69"/>
      <c r="AP69"/>
      <c r="AQ69"/>
      <c r="AR69" s="5"/>
      <c r="AS69"/>
    </row>
    <row r="70" spans="2:54" x14ac:dyDescent="0.2">
      <c r="B70" s="18"/>
      <c r="C70" s="18"/>
      <c r="D70" s="18"/>
      <c r="E70" s="18"/>
      <c r="F70" s="18"/>
      <c r="G70" s="18"/>
      <c r="H70" s="1"/>
      <c r="I70" s="1"/>
      <c r="J70" s="1"/>
      <c r="K70" s="1"/>
      <c r="L70" s="1"/>
      <c r="M70" s="1"/>
    </row>
    <row r="71" spans="2:54" x14ac:dyDescent="0.2">
      <c r="B71" s="1"/>
      <c r="C71" s="18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54" x14ac:dyDescent="0.2">
      <c r="B72" s="1"/>
      <c r="C72" s="18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54" x14ac:dyDescent="0.2">
      <c r="B73" s="1"/>
      <c r="C73" s="18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54" x14ac:dyDescent="0.2">
      <c r="B74" s="1"/>
      <c r="C74" s="18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54" x14ac:dyDescent="0.2">
      <c r="B75" s="1"/>
      <c r="C75" s="18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54" x14ac:dyDescent="0.2">
      <c r="B76" s="1"/>
      <c r="C76" s="18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5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5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5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5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</sheetData>
  <mergeCells count="6">
    <mergeCell ref="A7:T7"/>
    <mergeCell ref="U7:AN7"/>
    <mergeCell ref="AO7:BH7"/>
    <mergeCell ref="A6:T6"/>
    <mergeCell ref="U6:AN6"/>
    <mergeCell ref="AO6:BH6"/>
  </mergeCells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activeCell="D32" sqref="D32"/>
    </sheetView>
  </sheetViews>
  <sheetFormatPr defaultRowHeight="18.75" x14ac:dyDescent="0.3"/>
  <cols>
    <col min="1" max="1" width="21.140625" style="4" customWidth="1"/>
    <col min="2" max="2" width="19" style="4" customWidth="1"/>
    <col min="3" max="3" width="20.7109375" style="4" customWidth="1"/>
    <col min="4" max="4" width="19.5703125" style="4" customWidth="1"/>
    <col min="5" max="5" width="21" style="4" customWidth="1"/>
    <col min="6" max="6" width="22.42578125" style="4" customWidth="1"/>
    <col min="7" max="7" width="20.7109375" style="4" customWidth="1"/>
    <col min="8" max="8" width="19.7109375" style="4" customWidth="1"/>
    <col min="9" max="9" width="17.42578125" style="50" customWidth="1"/>
    <col min="10" max="10" width="19.28515625" style="50" customWidth="1"/>
    <col min="11" max="256" width="9.140625" style="50"/>
    <col min="257" max="257" width="20.85546875" style="50" customWidth="1"/>
    <col min="258" max="260" width="20.5703125" style="50" customWidth="1"/>
    <col min="261" max="263" width="16.85546875" style="50" customWidth="1"/>
    <col min="264" max="264" width="16.42578125" style="50" bestFit="1" customWidth="1"/>
    <col min="265" max="265" width="13.140625" style="50" bestFit="1" customWidth="1"/>
    <col min="266" max="512" width="9.140625" style="50"/>
    <col min="513" max="513" width="20.85546875" style="50" customWidth="1"/>
    <col min="514" max="516" width="20.5703125" style="50" customWidth="1"/>
    <col min="517" max="519" width="16.85546875" style="50" customWidth="1"/>
    <col min="520" max="520" width="16.42578125" style="50" bestFit="1" customWidth="1"/>
    <col min="521" max="521" width="13.140625" style="50" bestFit="1" customWidth="1"/>
    <col min="522" max="768" width="9.140625" style="50"/>
    <col min="769" max="769" width="20.85546875" style="50" customWidth="1"/>
    <col min="770" max="772" width="20.5703125" style="50" customWidth="1"/>
    <col min="773" max="775" width="16.85546875" style="50" customWidth="1"/>
    <col min="776" max="776" width="16.42578125" style="50" bestFit="1" customWidth="1"/>
    <col min="777" max="777" width="13.140625" style="50" bestFit="1" customWidth="1"/>
    <col min="778" max="1024" width="9.140625" style="50"/>
    <col min="1025" max="1025" width="20.85546875" style="50" customWidth="1"/>
    <col min="1026" max="1028" width="20.5703125" style="50" customWidth="1"/>
    <col min="1029" max="1031" width="16.85546875" style="50" customWidth="1"/>
    <col min="1032" max="1032" width="16.42578125" style="50" bestFit="1" customWidth="1"/>
    <col min="1033" max="1033" width="13.140625" style="50" bestFit="1" customWidth="1"/>
    <col min="1034" max="1280" width="9.140625" style="50"/>
    <col min="1281" max="1281" width="20.85546875" style="50" customWidth="1"/>
    <col min="1282" max="1284" width="20.5703125" style="50" customWidth="1"/>
    <col min="1285" max="1287" width="16.85546875" style="50" customWidth="1"/>
    <col min="1288" max="1288" width="16.42578125" style="50" bestFit="1" customWidth="1"/>
    <col min="1289" max="1289" width="13.140625" style="50" bestFit="1" customWidth="1"/>
    <col min="1290" max="1536" width="9.140625" style="50"/>
    <col min="1537" max="1537" width="20.85546875" style="50" customWidth="1"/>
    <col min="1538" max="1540" width="20.5703125" style="50" customWidth="1"/>
    <col min="1541" max="1543" width="16.85546875" style="50" customWidth="1"/>
    <col min="1544" max="1544" width="16.42578125" style="50" bestFit="1" customWidth="1"/>
    <col min="1545" max="1545" width="13.140625" style="50" bestFit="1" customWidth="1"/>
    <col min="1546" max="1792" width="9.140625" style="50"/>
    <col min="1793" max="1793" width="20.85546875" style="50" customWidth="1"/>
    <col min="1794" max="1796" width="20.5703125" style="50" customWidth="1"/>
    <col min="1797" max="1799" width="16.85546875" style="50" customWidth="1"/>
    <col min="1800" max="1800" width="16.42578125" style="50" bestFit="1" customWidth="1"/>
    <col min="1801" max="1801" width="13.140625" style="50" bestFit="1" customWidth="1"/>
    <col min="1802" max="2048" width="9.140625" style="50"/>
    <col min="2049" max="2049" width="20.85546875" style="50" customWidth="1"/>
    <col min="2050" max="2052" width="20.5703125" style="50" customWidth="1"/>
    <col min="2053" max="2055" width="16.85546875" style="50" customWidth="1"/>
    <col min="2056" max="2056" width="16.42578125" style="50" bestFit="1" customWidth="1"/>
    <col min="2057" max="2057" width="13.140625" style="50" bestFit="1" customWidth="1"/>
    <col min="2058" max="2304" width="9.140625" style="50"/>
    <col min="2305" max="2305" width="20.85546875" style="50" customWidth="1"/>
    <col min="2306" max="2308" width="20.5703125" style="50" customWidth="1"/>
    <col min="2309" max="2311" width="16.85546875" style="50" customWidth="1"/>
    <col min="2312" max="2312" width="16.42578125" style="50" bestFit="1" customWidth="1"/>
    <col min="2313" max="2313" width="13.140625" style="50" bestFit="1" customWidth="1"/>
    <col min="2314" max="2560" width="9.140625" style="50"/>
    <col min="2561" max="2561" width="20.85546875" style="50" customWidth="1"/>
    <col min="2562" max="2564" width="20.5703125" style="50" customWidth="1"/>
    <col min="2565" max="2567" width="16.85546875" style="50" customWidth="1"/>
    <col min="2568" max="2568" width="16.42578125" style="50" bestFit="1" customWidth="1"/>
    <col min="2569" max="2569" width="13.140625" style="50" bestFit="1" customWidth="1"/>
    <col min="2570" max="2816" width="9.140625" style="50"/>
    <col min="2817" max="2817" width="20.85546875" style="50" customWidth="1"/>
    <col min="2818" max="2820" width="20.5703125" style="50" customWidth="1"/>
    <col min="2821" max="2823" width="16.85546875" style="50" customWidth="1"/>
    <col min="2824" max="2824" width="16.42578125" style="50" bestFit="1" customWidth="1"/>
    <col min="2825" max="2825" width="13.140625" style="50" bestFit="1" customWidth="1"/>
    <col min="2826" max="3072" width="9.140625" style="50"/>
    <col min="3073" max="3073" width="20.85546875" style="50" customWidth="1"/>
    <col min="3074" max="3076" width="20.5703125" style="50" customWidth="1"/>
    <col min="3077" max="3079" width="16.85546875" style="50" customWidth="1"/>
    <col min="3080" max="3080" width="16.42578125" style="50" bestFit="1" customWidth="1"/>
    <col min="3081" max="3081" width="13.140625" style="50" bestFit="1" customWidth="1"/>
    <col min="3082" max="3328" width="9.140625" style="50"/>
    <col min="3329" max="3329" width="20.85546875" style="50" customWidth="1"/>
    <col min="3330" max="3332" width="20.5703125" style="50" customWidth="1"/>
    <col min="3333" max="3335" width="16.85546875" style="50" customWidth="1"/>
    <col min="3336" max="3336" width="16.42578125" style="50" bestFit="1" customWidth="1"/>
    <col min="3337" max="3337" width="13.140625" style="50" bestFit="1" customWidth="1"/>
    <col min="3338" max="3584" width="9.140625" style="50"/>
    <col min="3585" max="3585" width="20.85546875" style="50" customWidth="1"/>
    <col min="3586" max="3588" width="20.5703125" style="50" customWidth="1"/>
    <col min="3589" max="3591" width="16.85546875" style="50" customWidth="1"/>
    <col min="3592" max="3592" width="16.42578125" style="50" bestFit="1" customWidth="1"/>
    <col min="3593" max="3593" width="13.140625" style="50" bestFit="1" customWidth="1"/>
    <col min="3594" max="3840" width="9.140625" style="50"/>
    <col min="3841" max="3841" width="20.85546875" style="50" customWidth="1"/>
    <col min="3842" max="3844" width="20.5703125" style="50" customWidth="1"/>
    <col min="3845" max="3847" width="16.85546875" style="50" customWidth="1"/>
    <col min="3848" max="3848" width="16.42578125" style="50" bestFit="1" customWidth="1"/>
    <col min="3849" max="3849" width="13.140625" style="50" bestFit="1" customWidth="1"/>
    <col min="3850" max="4096" width="9.140625" style="50"/>
    <col min="4097" max="4097" width="20.85546875" style="50" customWidth="1"/>
    <col min="4098" max="4100" width="20.5703125" style="50" customWidth="1"/>
    <col min="4101" max="4103" width="16.85546875" style="50" customWidth="1"/>
    <col min="4104" max="4104" width="16.42578125" style="50" bestFit="1" customWidth="1"/>
    <col min="4105" max="4105" width="13.140625" style="50" bestFit="1" customWidth="1"/>
    <col min="4106" max="4352" width="9.140625" style="50"/>
    <col min="4353" max="4353" width="20.85546875" style="50" customWidth="1"/>
    <col min="4354" max="4356" width="20.5703125" style="50" customWidth="1"/>
    <col min="4357" max="4359" width="16.85546875" style="50" customWidth="1"/>
    <col min="4360" max="4360" width="16.42578125" style="50" bestFit="1" customWidth="1"/>
    <col min="4361" max="4361" width="13.140625" style="50" bestFit="1" customWidth="1"/>
    <col min="4362" max="4608" width="9.140625" style="50"/>
    <col min="4609" max="4609" width="20.85546875" style="50" customWidth="1"/>
    <col min="4610" max="4612" width="20.5703125" style="50" customWidth="1"/>
    <col min="4613" max="4615" width="16.85546875" style="50" customWidth="1"/>
    <col min="4616" max="4616" width="16.42578125" style="50" bestFit="1" customWidth="1"/>
    <col min="4617" max="4617" width="13.140625" style="50" bestFit="1" customWidth="1"/>
    <col min="4618" max="4864" width="9.140625" style="50"/>
    <col min="4865" max="4865" width="20.85546875" style="50" customWidth="1"/>
    <col min="4866" max="4868" width="20.5703125" style="50" customWidth="1"/>
    <col min="4869" max="4871" width="16.85546875" style="50" customWidth="1"/>
    <col min="4872" max="4872" width="16.42578125" style="50" bestFit="1" customWidth="1"/>
    <col min="4873" max="4873" width="13.140625" style="50" bestFit="1" customWidth="1"/>
    <col min="4874" max="5120" width="9.140625" style="50"/>
    <col min="5121" max="5121" width="20.85546875" style="50" customWidth="1"/>
    <col min="5122" max="5124" width="20.5703125" style="50" customWidth="1"/>
    <col min="5125" max="5127" width="16.85546875" style="50" customWidth="1"/>
    <col min="5128" max="5128" width="16.42578125" style="50" bestFit="1" customWidth="1"/>
    <col min="5129" max="5129" width="13.140625" style="50" bestFit="1" customWidth="1"/>
    <col min="5130" max="5376" width="9.140625" style="50"/>
    <col min="5377" max="5377" width="20.85546875" style="50" customWidth="1"/>
    <col min="5378" max="5380" width="20.5703125" style="50" customWidth="1"/>
    <col min="5381" max="5383" width="16.85546875" style="50" customWidth="1"/>
    <col min="5384" max="5384" width="16.42578125" style="50" bestFit="1" customWidth="1"/>
    <col min="5385" max="5385" width="13.140625" style="50" bestFit="1" customWidth="1"/>
    <col min="5386" max="5632" width="9.140625" style="50"/>
    <col min="5633" max="5633" width="20.85546875" style="50" customWidth="1"/>
    <col min="5634" max="5636" width="20.5703125" style="50" customWidth="1"/>
    <col min="5637" max="5639" width="16.85546875" style="50" customWidth="1"/>
    <col min="5640" max="5640" width="16.42578125" style="50" bestFit="1" customWidth="1"/>
    <col min="5641" max="5641" width="13.140625" style="50" bestFit="1" customWidth="1"/>
    <col min="5642" max="5888" width="9.140625" style="50"/>
    <col min="5889" max="5889" width="20.85546875" style="50" customWidth="1"/>
    <col min="5890" max="5892" width="20.5703125" style="50" customWidth="1"/>
    <col min="5893" max="5895" width="16.85546875" style="50" customWidth="1"/>
    <col min="5896" max="5896" width="16.42578125" style="50" bestFit="1" customWidth="1"/>
    <col min="5897" max="5897" width="13.140625" style="50" bestFit="1" customWidth="1"/>
    <col min="5898" max="6144" width="9.140625" style="50"/>
    <col min="6145" max="6145" width="20.85546875" style="50" customWidth="1"/>
    <col min="6146" max="6148" width="20.5703125" style="50" customWidth="1"/>
    <col min="6149" max="6151" width="16.85546875" style="50" customWidth="1"/>
    <col min="6152" max="6152" width="16.42578125" style="50" bestFit="1" customWidth="1"/>
    <col min="6153" max="6153" width="13.140625" style="50" bestFit="1" customWidth="1"/>
    <col min="6154" max="6400" width="9.140625" style="50"/>
    <col min="6401" max="6401" width="20.85546875" style="50" customWidth="1"/>
    <col min="6402" max="6404" width="20.5703125" style="50" customWidth="1"/>
    <col min="6405" max="6407" width="16.85546875" style="50" customWidth="1"/>
    <col min="6408" max="6408" width="16.42578125" style="50" bestFit="1" customWidth="1"/>
    <col min="6409" max="6409" width="13.140625" style="50" bestFit="1" customWidth="1"/>
    <col min="6410" max="6656" width="9.140625" style="50"/>
    <col min="6657" max="6657" width="20.85546875" style="50" customWidth="1"/>
    <col min="6658" max="6660" width="20.5703125" style="50" customWidth="1"/>
    <col min="6661" max="6663" width="16.85546875" style="50" customWidth="1"/>
    <col min="6664" max="6664" width="16.42578125" style="50" bestFit="1" customWidth="1"/>
    <col min="6665" max="6665" width="13.140625" style="50" bestFit="1" customWidth="1"/>
    <col min="6666" max="6912" width="9.140625" style="50"/>
    <col min="6913" max="6913" width="20.85546875" style="50" customWidth="1"/>
    <col min="6914" max="6916" width="20.5703125" style="50" customWidth="1"/>
    <col min="6917" max="6919" width="16.85546875" style="50" customWidth="1"/>
    <col min="6920" max="6920" width="16.42578125" style="50" bestFit="1" customWidth="1"/>
    <col min="6921" max="6921" width="13.140625" style="50" bestFit="1" customWidth="1"/>
    <col min="6922" max="7168" width="9.140625" style="50"/>
    <col min="7169" max="7169" width="20.85546875" style="50" customWidth="1"/>
    <col min="7170" max="7172" width="20.5703125" style="50" customWidth="1"/>
    <col min="7173" max="7175" width="16.85546875" style="50" customWidth="1"/>
    <col min="7176" max="7176" width="16.42578125" style="50" bestFit="1" customWidth="1"/>
    <col min="7177" max="7177" width="13.140625" style="50" bestFit="1" customWidth="1"/>
    <col min="7178" max="7424" width="9.140625" style="50"/>
    <col min="7425" max="7425" width="20.85546875" style="50" customWidth="1"/>
    <col min="7426" max="7428" width="20.5703125" style="50" customWidth="1"/>
    <col min="7429" max="7431" width="16.85546875" style="50" customWidth="1"/>
    <col min="7432" max="7432" width="16.42578125" style="50" bestFit="1" customWidth="1"/>
    <col min="7433" max="7433" width="13.140625" style="50" bestFit="1" customWidth="1"/>
    <col min="7434" max="7680" width="9.140625" style="50"/>
    <col min="7681" max="7681" width="20.85546875" style="50" customWidth="1"/>
    <col min="7682" max="7684" width="20.5703125" style="50" customWidth="1"/>
    <col min="7685" max="7687" width="16.85546875" style="50" customWidth="1"/>
    <col min="7688" max="7688" width="16.42578125" style="50" bestFit="1" customWidth="1"/>
    <col min="7689" max="7689" width="13.140625" style="50" bestFit="1" customWidth="1"/>
    <col min="7690" max="7936" width="9.140625" style="50"/>
    <col min="7937" max="7937" width="20.85546875" style="50" customWidth="1"/>
    <col min="7938" max="7940" width="20.5703125" style="50" customWidth="1"/>
    <col min="7941" max="7943" width="16.85546875" style="50" customWidth="1"/>
    <col min="7944" max="7944" width="16.42578125" style="50" bestFit="1" customWidth="1"/>
    <col min="7945" max="7945" width="13.140625" style="50" bestFit="1" customWidth="1"/>
    <col min="7946" max="8192" width="9.140625" style="50"/>
    <col min="8193" max="8193" width="20.85546875" style="50" customWidth="1"/>
    <col min="8194" max="8196" width="20.5703125" style="50" customWidth="1"/>
    <col min="8197" max="8199" width="16.85546875" style="50" customWidth="1"/>
    <col min="8200" max="8200" width="16.42578125" style="50" bestFit="1" customWidth="1"/>
    <col min="8201" max="8201" width="13.140625" style="50" bestFit="1" customWidth="1"/>
    <col min="8202" max="8448" width="9.140625" style="50"/>
    <col min="8449" max="8449" width="20.85546875" style="50" customWidth="1"/>
    <col min="8450" max="8452" width="20.5703125" style="50" customWidth="1"/>
    <col min="8453" max="8455" width="16.85546875" style="50" customWidth="1"/>
    <col min="8456" max="8456" width="16.42578125" style="50" bestFit="1" customWidth="1"/>
    <col min="8457" max="8457" width="13.140625" style="50" bestFit="1" customWidth="1"/>
    <col min="8458" max="8704" width="9.140625" style="50"/>
    <col min="8705" max="8705" width="20.85546875" style="50" customWidth="1"/>
    <col min="8706" max="8708" width="20.5703125" style="50" customWidth="1"/>
    <col min="8709" max="8711" width="16.85546875" style="50" customWidth="1"/>
    <col min="8712" max="8712" width="16.42578125" style="50" bestFit="1" customWidth="1"/>
    <col min="8713" max="8713" width="13.140625" style="50" bestFit="1" customWidth="1"/>
    <col min="8714" max="8960" width="9.140625" style="50"/>
    <col min="8961" max="8961" width="20.85546875" style="50" customWidth="1"/>
    <col min="8962" max="8964" width="20.5703125" style="50" customWidth="1"/>
    <col min="8965" max="8967" width="16.85546875" style="50" customWidth="1"/>
    <col min="8968" max="8968" width="16.42578125" style="50" bestFit="1" customWidth="1"/>
    <col min="8969" max="8969" width="13.140625" style="50" bestFit="1" customWidth="1"/>
    <col min="8970" max="9216" width="9.140625" style="50"/>
    <col min="9217" max="9217" width="20.85546875" style="50" customWidth="1"/>
    <col min="9218" max="9220" width="20.5703125" style="50" customWidth="1"/>
    <col min="9221" max="9223" width="16.85546875" style="50" customWidth="1"/>
    <col min="9224" max="9224" width="16.42578125" style="50" bestFit="1" customWidth="1"/>
    <col min="9225" max="9225" width="13.140625" style="50" bestFit="1" customWidth="1"/>
    <col min="9226" max="9472" width="9.140625" style="50"/>
    <col min="9473" max="9473" width="20.85546875" style="50" customWidth="1"/>
    <col min="9474" max="9476" width="20.5703125" style="50" customWidth="1"/>
    <col min="9477" max="9479" width="16.85546875" style="50" customWidth="1"/>
    <col min="9480" max="9480" width="16.42578125" style="50" bestFit="1" customWidth="1"/>
    <col min="9481" max="9481" width="13.140625" style="50" bestFit="1" customWidth="1"/>
    <col min="9482" max="9728" width="9.140625" style="50"/>
    <col min="9729" max="9729" width="20.85546875" style="50" customWidth="1"/>
    <col min="9730" max="9732" width="20.5703125" style="50" customWidth="1"/>
    <col min="9733" max="9735" width="16.85546875" style="50" customWidth="1"/>
    <col min="9736" max="9736" width="16.42578125" style="50" bestFit="1" customWidth="1"/>
    <col min="9737" max="9737" width="13.140625" style="50" bestFit="1" customWidth="1"/>
    <col min="9738" max="9984" width="9.140625" style="50"/>
    <col min="9985" max="9985" width="20.85546875" style="50" customWidth="1"/>
    <col min="9986" max="9988" width="20.5703125" style="50" customWidth="1"/>
    <col min="9989" max="9991" width="16.85546875" style="50" customWidth="1"/>
    <col min="9992" max="9992" width="16.42578125" style="50" bestFit="1" customWidth="1"/>
    <col min="9993" max="9993" width="13.140625" style="50" bestFit="1" customWidth="1"/>
    <col min="9994" max="10240" width="9.140625" style="50"/>
    <col min="10241" max="10241" width="20.85546875" style="50" customWidth="1"/>
    <col min="10242" max="10244" width="20.5703125" style="50" customWidth="1"/>
    <col min="10245" max="10247" width="16.85546875" style="50" customWidth="1"/>
    <col min="10248" max="10248" width="16.42578125" style="50" bestFit="1" customWidth="1"/>
    <col min="10249" max="10249" width="13.140625" style="50" bestFit="1" customWidth="1"/>
    <col min="10250" max="10496" width="9.140625" style="50"/>
    <col min="10497" max="10497" width="20.85546875" style="50" customWidth="1"/>
    <col min="10498" max="10500" width="20.5703125" style="50" customWidth="1"/>
    <col min="10501" max="10503" width="16.85546875" style="50" customWidth="1"/>
    <col min="10504" max="10504" width="16.42578125" style="50" bestFit="1" customWidth="1"/>
    <col min="10505" max="10505" width="13.140625" style="50" bestFit="1" customWidth="1"/>
    <col min="10506" max="10752" width="9.140625" style="50"/>
    <col min="10753" max="10753" width="20.85546875" style="50" customWidth="1"/>
    <col min="10754" max="10756" width="20.5703125" style="50" customWidth="1"/>
    <col min="10757" max="10759" width="16.85546875" style="50" customWidth="1"/>
    <col min="10760" max="10760" width="16.42578125" style="50" bestFit="1" customWidth="1"/>
    <col min="10761" max="10761" width="13.140625" style="50" bestFit="1" customWidth="1"/>
    <col min="10762" max="11008" width="9.140625" style="50"/>
    <col min="11009" max="11009" width="20.85546875" style="50" customWidth="1"/>
    <col min="11010" max="11012" width="20.5703125" style="50" customWidth="1"/>
    <col min="11013" max="11015" width="16.85546875" style="50" customWidth="1"/>
    <col min="11016" max="11016" width="16.42578125" style="50" bestFit="1" customWidth="1"/>
    <col min="11017" max="11017" width="13.140625" style="50" bestFit="1" customWidth="1"/>
    <col min="11018" max="11264" width="9.140625" style="50"/>
    <col min="11265" max="11265" width="20.85546875" style="50" customWidth="1"/>
    <col min="11266" max="11268" width="20.5703125" style="50" customWidth="1"/>
    <col min="11269" max="11271" width="16.85546875" style="50" customWidth="1"/>
    <col min="11272" max="11272" width="16.42578125" style="50" bestFit="1" customWidth="1"/>
    <col min="11273" max="11273" width="13.140625" style="50" bestFit="1" customWidth="1"/>
    <col min="11274" max="11520" width="9.140625" style="50"/>
    <col min="11521" max="11521" width="20.85546875" style="50" customWidth="1"/>
    <col min="11522" max="11524" width="20.5703125" style="50" customWidth="1"/>
    <col min="11525" max="11527" width="16.85546875" style="50" customWidth="1"/>
    <col min="11528" max="11528" width="16.42578125" style="50" bestFit="1" customWidth="1"/>
    <col min="11529" max="11529" width="13.140625" style="50" bestFit="1" customWidth="1"/>
    <col min="11530" max="11776" width="9.140625" style="50"/>
    <col min="11777" max="11777" width="20.85546875" style="50" customWidth="1"/>
    <col min="11778" max="11780" width="20.5703125" style="50" customWidth="1"/>
    <col min="11781" max="11783" width="16.85546875" style="50" customWidth="1"/>
    <col min="11784" max="11784" width="16.42578125" style="50" bestFit="1" customWidth="1"/>
    <col min="11785" max="11785" width="13.140625" style="50" bestFit="1" customWidth="1"/>
    <col min="11786" max="12032" width="9.140625" style="50"/>
    <col min="12033" max="12033" width="20.85546875" style="50" customWidth="1"/>
    <col min="12034" max="12036" width="20.5703125" style="50" customWidth="1"/>
    <col min="12037" max="12039" width="16.85546875" style="50" customWidth="1"/>
    <col min="12040" max="12040" width="16.42578125" style="50" bestFit="1" customWidth="1"/>
    <col min="12041" max="12041" width="13.140625" style="50" bestFit="1" customWidth="1"/>
    <col min="12042" max="12288" width="9.140625" style="50"/>
    <col min="12289" max="12289" width="20.85546875" style="50" customWidth="1"/>
    <col min="12290" max="12292" width="20.5703125" style="50" customWidth="1"/>
    <col min="12293" max="12295" width="16.85546875" style="50" customWidth="1"/>
    <col min="12296" max="12296" width="16.42578125" style="50" bestFit="1" customWidth="1"/>
    <col min="12297" max="12297" width="13.140625" style="50" bestFit="1" customWidth="1"/>
    <col min="12298" max="12544" width="9.140625" style="50"/>
    <col min="12545" max="12545" width="20.85546875" style="50" customWidth="1"/>
    <col min="12546" max="12548" width="20.5703125" style="50" customWidth="1"/>
    <col min="12549" max="12551" width="16.85546875" style="50" customWidth="1"/>
    <col min="12552" max="12552" width="16.42578125" style="50" bestFit="1" customWidth="1"/>
    <col min="12553" max="12553" width="13.140625" style="50" bestFit="1" customWidth="1"/>
    <col min="12554" max="12800" width="9.140625" style="50"/>
    <col min="12801" max="12801" width="20.85546875" style="50" customWidth="1"/>
    <col min="12802" max="12804" width="20.5703125" style="50" customWidth="1"/>
    <col min="12805" max="12807" width="16.85546875" style="50" customWidth="1"/>
    <col min="12808" max="12808" width="16.42578125" style="50" bestFit="1" customWidth="1"/>
    <col min="12809" max="12809" width="13.140625" style="50" bestFit="1" customWidth="1"/>
    <col min="12810" max="13056" width="9.140625" style="50"/>
    <col min="13057" max="13057" width="20.85546875" style="50" customWidth="1"/>
    <col min="13058" max="13060" width="20.5703125" style="50" customWidth="1"/>
    <col min="13061" max="13063" width="16.85546875" style="50" customWidth="1"/>
    <col min="13064" max="13064" width="16.42578125" style="50" bestFit="1" customWidth="1"/>
    <col min="13065" max="13065" width="13.140625" style="50" bestFit="1" customWidth="1"/>
    <col min="13066" max="13312" width="9.140625" style="50"/>
    <col min="13313" max="13313" width="20.85546875" style="50" customWidth="1"/>
    <col min="13314" max="13316" width="20.5703125" style="50" customWidth="1"/>
    <col min="13317" max="13319" width="16.85546875" style="50" customWidth="1"/>
    <col min="13320" max="13320" width="16.42578125" style="50" bestFit="1" customWidth="1"/>
    <col min="13321" max="13321" width="13.140625" style="50" bestFit="1" customWidth="1"/>
    <col min="13322" max="13568" width="9.140625" style="50"/>
    <col min="13569" max="13569" width="20.85546875" style="50" customWidth="1"/>
    <col min="13570" max="13572" width="20.5703125" style="50" customWidth="1"/>
    <col min="13573" max="13575" width="16.85546875" style="50" customWidth="1"/>
    <col min="13576" max="13576" width="16.42578125" style="50" bestFit="1" customWidth="1"/>
    <col min="13577" max="13577" width="13.140625" style="50" bestFit="1" customWidth="1"/>
    <col min="13578" max="13824" width="9.140625" style="50"/>
    <col min="13825" max="13825" width="20.85546875" style="50" customWidth="1"/>
    <col min="13826" max="13828" width="20.5703125" style="50" customWidth="1"/>
    <col min="13829" max="13831" width="16.85546875" style="50" customWidth="1"/>
    <col min="13832" max="13832" width="16.42578125" style="50" bestFit="1" customWidth="1"/>
    <col min="13833" max="13833" width="13.140625" style="50" bestFit="1" customWidth="1"/>
    <col min="13834" max="14080" width="9.140625" style="50"/>
    <col min="14081" max="14081" width="20.85546875" style="50" customWidth="1"/>
    <col min="14082" max="14084" width="20.5703125" style="50" customWidth="1"/>
    <col min="14085" max="14087" width="16.85546875" style="50" customWidth="1"/>
    <col min="14088" max="14088" width="16.42578125" style="50" bestFit="1" customWidth="1"/>
    <col min="14089" max="14089" width="13.140625" style="50" bestFit="1" customWidth="1"/>
    <col min="14090" max="14336" width="9.140625" style="50"/>
    <col min="14337" max="14337" width="20.85546875" style="50" customWidth="1"/>
    <col min="14338" max="14340" width="20.5703125" style="50" customWidth="1"/>
    <col min="14341" max="14343" width="16.85546875" style="50" customWidth="1"/>
    <col min="14344" max="14344" width="16.42578125" style="50" bestFit="1" customWidth="1"/>
    <col min="14345" max="14345" width="13.140625" style="50" bestFit="1" customWidth="1"/>
    <col min="14346" max="14592" width="9.140625" style="50"/>
    <col min="14593" max="14593" width="20.85546875" style="50" customWidth="1"/>
    <col min="14594" max="14596" width="20.5703125" style="50" customWidth="1"/>
    <col min="14597" max="14599" width="16.85546875" style="50" customWidth="1"/>
    <col min="14600" max="14600" width="16.42578125" style="50" bestFit="1" customWidth="1"/>
    <col min="14601" max="14601" width="13.140625" style="50" bestFit="1" customWidth="1"/>
    <col min="14602" max="14848" width="9.140625" style="50"/>
    <col min="14849" max="14849" width="20.85546875" style="50" customWidth="1"/>
    <col min="14850" max="14852" width="20.5703125" style="50" customWidth="1"/>
    <col min="14853" max="14855" width="16.85546875" style="50" customWidth="1"/>
    <col min="14856" max="14856" width="16.42578125" style="50" bestFit="1" customWidth="1"/>
    <col min="14857" max="14857" width="13.140625" style="50" bestFit="1" customWidth="1"/>
    <col min="14858" max="15104" width="9.140625" style="50"/>
    <col min="15105" max="15105" width="20.85546875" style="50" customWidth="1"/>
    <col min="15106" max="15108" width="20.5703125" style="50" customWidth="1"/>
    <col min="15109" max="15111" width="16.85546875" style="50" customWidth="1"/>
    <col min="15112" max="15112" width="16.42578125" style="50" bestFit="1" customWidth="1"/>
    <col min="15113" max="15113" width="13.140625" style="50" bestFit="1" customWidth="1"/>
    <col min="15114" max="15360" width="9.140625" style="50"/>
    <col min="15361" max="15361" width="20.85546875" style="50" customWidth="1"/>
    <col min="15362" max="15364" width="20.5703125" style="50" customWidth="1"/>
    <col min="15365" max="15367" width="16.85546875" style="50" customWidth="1"/>
    <col min="15368" max="15368" width="16.42578125" style="50" bestFit="1" customWidth="1"/>
    <col min="15369" max="15369" width="13.140625" style="50" bestFit="1" customWidth="1"/>
    <col min="15370" max="15616" width="9.140625" style="50"/>
    <col min="15617" max="15617" width="20.85546875" style="50" customWidth="1"/>
    <col min="15618" max="15620" width="20.5703125" style="50" customWidth="1"/>
    <col min="15621" max="15623" width="16.85546875" style="50" customWidth="1"/>
    <col min="15624" max="15624" width="16.42578125" style="50" bestFit="1" customWidth="1"/>
    <col min="15625" max="15625" width="13.140625" style="50" bestFit="1" customWidth="1"/>
    <col min="15626" max="15872" width="9.140625" style="50"/>
    <col min="15873" max="15873" width="20.85546875" style="50" customWidth="1"/>
    <col min="15874" max="15876" width="20.5703125" style="50" customWidth="1"/>
    <col min="15877" max="15879" width="16.85546875" style="50" customWidth="1"/>
    <col min="15880" max="15880" width="16.42578125" style="50" bestFit="1" customWidth="1"/>
    <col min="15881" max="15881" width="13.140625" style="50" bestFit="1" customWidth="1"/>
    <col min="15882" max="16128" width="9.140625" style="50"/>
    <col min="16129" max="16129" width="20.85546875" style="50" customWidth="1"/>
    <col min="16130" max="16132" width="20.5703125" style="50" customWidth="1"/>
    <col min="16133" max="16135" width="16.85546875" style="50" customWidth="1"/>
    <col min="16136" max="16136" width="16.42578125" style="50" bestFit="1" customWidth="1"/>
    <col min="16137" max="16137" width="13.140625" style="50" bestFit="1" customWidth="1"/>
    <col min="16138" max="16384" width="9.140625" style="50"/>
  </cols>
  <sheetData>
    <row r="1" spans="1:10" x14ac:dyDescent="0.3">
      <c r="A1" t="s">
        <v>42</v>
      </c>
      <c r="B1"/>
      <c r="C1"/>
      <c r="D1"/>
    </row>
    <row r="2" spans="1:10" s="52" customFormat="1" x14ac:dyDescent="0.3">
      <c r="A2" s="15" t="s">
        <v>18</v>
      </c>
      <c r="B2"/>
      <c r="C2"/>
      <c r="D2"/>
      <c r="E2" s="51"/>
      <c r="F2" s="51"/>
      <c r="G2" s="51"/>
      <c r="H2" s="51"/>
    </row>
    <row r="3" spans="1:10" s="52" customFormat="1" x14ac:dyDescent="0.3">
      <c r="A3" s="10" t="s">
        <v>19</v>
      </c>
      <c r="B3"/>
      <c r="C3"/>
      <c r="D3"/>
      <c r="E3" s="51"/>
      <c r="F3" s="51"/>
      <c r="G3" s="51"/>
      <c r="H3" s="51"/>
    </row>
    <row r="4" spans="1:10" s="52" customFormat="1" x14ac:dyDescent="0.3">
      <c r="A4" s="77" t="s">
        <v>43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s="53" customFormat="1" ht="24.75" customHeight="1" x14ac:dyDescent="0.3">
      <c r="A5" s="78" t="s">
        <v>116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36.7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3">
      <c r="A7" s="74"/>
      <c r="B7" s="74"/>
      <c r="C7" s="74"/>
      <c r="D7" s="74"/>
      <c r="E7" s="74"/>
      <c r="F7" s="74"/>
      <c r="G7" s="50"/>
      <c r="J7" s="74" t="s">
        <v>44</v>
      </c>
    </row>
    <row r="8" spans="1:10" s="57" customFormat="1" ht="110.25" x14ac:dyDescent="0.25">
      <c r="A8" s="54" t="s">
        <v>45</v>
      </c>
      <c r="B8" s="55" t="s">
        <v>46</v>
      </c>
      <c r="C8" s="55" t="s">
        <v>47</v>
      </c>
      <c r="D8" s="56" t="s">
        <v>48</v>
      </c>
      <c r="E8" s="54" t="s">
        <v>49</v>
      </c>
      <c r="F8" s="54" t="s">
        <v>50</v>
      </c>
      <c r="G8" s="54" t="s">
        <v>51</v>
      </c>
      <c r="H8" s="55" t="s">
        <v>90</v>
      </c>
      <c r="I8" s="56" t="s">
        <v>87</v>
      </c>
      <c r="J8" s="55" t="s">
        <v>88</v>
      </c>
    </row>
    <row r="9" spans="1:10" s="59" customFormat="1" ht="15.75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 t="s">
        <v>52</v>
      </c>
      <c r="H9" s="58">
        <v>8</v>
      </c>
      <c r="I9" s="58">
        <v>9</v>
      </c>
      <c r="J9" s="58" t="s">
        <v>89</v>
      </c>
    </row>
    <row r="10" spans="1:10" x14ac:dyDescent="0.3">
      <c r="A10" s="60" t="s">
        <v>53</v>
      </c>
      <c r="B10" s="79">
        <v>36770000</v>
      </c>
      <c r="C10" s="79">
        <v>6246550</v>
      </c>
      <c r="D10" s="79">
        <v>312327.5</v>
      </c>
      <c r="E10" s="61">
        <v>12004777.109999999</v>
      </c>
      <c r="F10" s="61">
        <v>0</v>
      </c>
      <c r="G10" s="61">
        <f>E10+F10</f>
        <v>12004777.109999999</v>
      </c>
      <c r="H10" s="79">
        <v>36457078.740000002</v>
      </c>
      <c r="I10" s="80">
        <f>F13+D10</f>
        <v>312327.5</v>
      </c>
      <c r="J10" s="83">
        <f>H10+I10</f>
        <v>36769406.240000002</v>
      </c>
    </row>
    <row r="11" spans="1:10" x14ac:dyDescent="0.3">
      <c r="A11" s="60" t="s">
        <v>54</v>
      </c>
      <c r="B11" s="79"/>
      <c r="C11" s="79"/>
      <c r="D11" s="79"/>
      <c r="E11" s="61">
        <v>12009524.4</v>
      </c>
      <c r="F11" s="61">
        <v>0</v>
      </c>
      <c r="G11" s="61">
        <f>E11+F11</f>
        <v>12009524.4</v>
      </c>
      <c r="H11" s="79"/>
      <c r="I11" s="81"/>
      <c r="J11" s="84"/>
    </row>
    <row r="12" spans="1:10" x14ac:dyDescent="0.3">
      <c r="A12" s="60" t="s">
        <v>55</v>
      </c>
      <c r="B12" s="79"/>
      <c r="C12" s="79"/>
      <c r="D12" s="79"/>
      <c r="E12" s="61">
        <v>12442777.23</v>
      </c>
      <c r="F12" s="61">
        <v>0</v>
      </c>
      <c r="G12" s="61">
        <f>E12+F12</f>
        <v>12442777.23</v>
      </c>
      <c r="H12" s="79"/>
      <c r="I12" s="81"/>
      <c r="J12" s="84"/>
    </row>
    <row r="13" spans="1:10" x14ac:dyDescent="0.3">
      <c r="A13" s="60" t="s">
        <v>56</v>
      </c>
      <c r="B13" s="79"/>
      <c r="C13" s="79"/>
      <c r="D13" s="79"/>
      <c r="E13" s="62">
        <f t="shared" ref="E13:G13" si="0">SUM(E10:E12)</f>
        <v>36457078.739999995</v>
      </c>
      <c r="F13" s="62">
        <f>SUM(F10:F12)</f>
        <v>0</v>
      </c>
      <c r="G13" s="62">
        <f t="shared" si="0"/>
        <v>36457078.739999995</v>
      </c>
      <c r="H13" s="79"/>
      <c r="I13" s="82"/>
      <c r="J13" s="85"/>
    </row>
    <row r="14" spans="1:10" x14ac:dyDescent="0.3">
      <c r="A14" s="60" t="s">
        <v>57</v>
      </c>
      <c r="B14" s="79">
        <v>33586060</v>
      </c>
      <c r="C14" s="79"/>
      <c r="D14" s="79">
        <v>312327.5</v>
      </c>
      <c r="E14" s="62">
        <v>10567813.689999999</v>
      </c>
      <c r="F14" s="62">
        <v>0</v>
      </c>
      <c r="G14" s="62">
        <f>SUM(E14:F14)</f>
        <v>10567813.689999999</v>
      </c>
      <c r="H14" s="79">
        <v>32883837.079999998</v>
      </c>
      <c r="I14" s="86">
        <v>312327.5</v>
      </c>
      <c r="J14" s="83">
        <f>H14+I14</f>
        <v>33196164.579999998</v>
      </c>
    </row>
    <row r="15" spans="1:10" x14ac:dyDescent="0.3">
      <c r="A15" s="60" t="s">
        <v>58</v>
      </c>
      <c r="B15" s="79"/>
      <c r="C15" s="79"/>
      <c r="D15" s="79"/>
      <c r="E15" s="62">
        <v>11302271.470000001</v>
      </c>
      <c r="F15" s="62">
        <v>0</v>
      </c>
      <c r="G15" s="62">
        <f>SUM(E15:F15)</f>
        <v>11302271.470000001</v>
      </c>
      <c r="H15" s="79"/>
      <c r="I15" s="81"/>
      <c r="J15" s="84"/>
    </row>
    <row r="16" spans="1:10" x14ac:dyDescent="0.3">
      <c r="A16" s="60" t="s">
        <v>59</v>
      </c>
      <c r="B16" s="79"/>
      <c r="C16" s="79"/>
      <c r="D16" s="79"/>
      <c r="E16" s="62">
        <v>11013751.92</v>
      </c>
      <c r="F16" s="62">
        <v>0</v>
      </c>
      <c r="G16" s="62">
        <f>SUM(E16:F16)</f>
        <v>11013751.92</v>
      </c>
      <c r="H16" s="79"/>
      <c r="I16" s="81"/>
      <c r="J16" s="84"/>
    </row>
    <row r="17" spans="1:10" x14ac:dyDescent="0.3">
      <c r="A17" s="60" t="s">
        <v>60</v>
      </c>
      <c r="B17" s="79"/>
      <c r="C17" s="79"/>
      <c r="D17" s="79"/>
      <c r="E17" s="62">
        <f>SUM(E14:E16)</f>
        <v>32883837.079999998</v>
      </c>
      <c r="F17" s="62">
        <f>SUM(F14:F16)</f>
        <v>0</v>
      </c>
      <c r="G17" s="62">
        <f>SUM(E17:F17)</f>
        <v>32883837.079999998</v>
      </c>
      <c r="H17" s="79"/>
      <c r="I17" s="82"/>
      <c r="J17" s="85"/>
    </row>
    <row r="18" spans="1:10" x14ac:dyDescent="0.3">
      <c r="A18" s="64" t="s">
        <v>61</v>
      </c>
      <c r="B18" s="73">
        <f>B10+B14</f>
        <v>70356060</v>
      </c>
      <c r="C18" s="79"/>
      <c r="D18" s="73">
        <f>D10+D14</f>
        <v>624655</v>
      </c>
      <c r="E18" s="62">
        <f>E13+E17</f>
        <v>69340915.819999993</v>
      </c>
      <c r="F18" s="62">
        <f>F13+F17</f>
        <v>0</v>
      </c>
      <c r="G18" s="62">
        <f>SUM(E18:F18)</f>
        <v>69340915.819999993</v>
      </c>
      <c r="H18" s="65">
        <f>H10+H14</f>
        <v>69340915.819999993</v>
      </c>
      <c r="I18" s="73">
        <f t="shared" ref="I18:J18" si="1">I10+I14</f>
        <v>624655</v>
      </c>
      <c r="J18" s="65">
        <f t="shared" si="1"/>
        <v>69965570.819999993</v>
      </c>
    </row>
    <row r="19" spans="1:10" x14ac:dyDescent="0.3">
      <c r="A19" s="60" t="s">
        <v>62</v>
      </c>
      <c r="B19" s="79">
        <v>33586060</v>
      </c>
      <c r="C19" s="79"/>
      <c r="D19" s="79">
        <v>312327.5</v>
      </c>
      <c r="E19" s="62">
        <v>11195351.91</v>
      </c>
      <c r="F19" s="62">
        <v>-176670.69</v>
      </c>
      <c r="G19" s="61">
        <f>E19+F19</f>
        <v>11018681.220000001</v>
      </c>
      <c r="H19" s="79">
        <v>32891282.77</v>
      </c>
      <c r="I19" s="83">
        <v>312327.5</v>
      </c>
      <c r="J19" s="83">
        <f>H19+I19</f>
        <v>33203610.27</v>
      </c>
    </row>
    <row r="20" spans="1:10" x14ac:dyDescent="0.3">
      <c r="A20" s="60" t="s">
        <v>63</v>
      </c>
      <c r="B20" s="79"/>
      <c r="C20" s="79"/>
      <c r="D20" s="79"/>
      <c r="E20" s="62">
        <v>11195351.91</v>
      </c>
      <c r="F20" s="62">
        <v>-409563.65</v>
      </c>
      <c r="G20" s="61">
        <f>E20+F20</f>
        <v>10785788.26</v>
      </c>
      <c r="H20" s="79"/>
      <c r="I20" s="87"/>
      <c r="J20" s="84"/>
    </row>
    <row r="21" spans="1:10" x14ac:dyDescent="0.3">
      <c r="A21" s="60" t="s">
        <v>64</v>
      </c>
      <c r="B21" s="79"/>
      <c r="C21" s="79"/>
      <c r="D21" s="79"/>
      <c r="E21" s="62">
        <v>11195351.91</v>
      </c>
      <c r="F21" s="62">
        <v>-108538.62</v>
      </c>
      <c r="G21" s="61">
        <f>E21+F21</f>
        <v>11086813.290000001</v>
      </c>
      <c r="H21" s="79"/>
      <c r="I21" s="87"/>
      <c r="J21" s="84"/>
    </row>
    <row r="22" spans="1:10" x14ac:dyDescent="0.3">
      <c r="A22" s="60" t="s">
        <v>65</v>
      </c>
      <c r="B22" s="79"/>
      <c r="C22" s="79"/>
      <c r="D22" s="79"/>
      <c r="E22" s="62">
        <f>SUM(E19:E21)</f>
        <v>33586055.730000004</v>
      </c>
      <c r="F22" s="62">
        <f t="shared" ref="F22:G22" si="2">SUM(F19:F21)</f>
        <v>-694772.96000000008</v>
      </c>
      <c r="G22" s="62">
        <f t="shared" si="2"/>
        <v>32891282.770000003</v>
      </c>
      <c r="H22" s="79"/>
      <c r="I22" s="88"/>
      <c r="J22" s="85"/>
    </row>
    <row r="23" spans="1:10" ht="33.75" customHeight="1" x14ac:dyDescent="0.3">
      <c r="A23" s="65" t="s">
        <v>66</v>
      </c>
      <c r="B23" s="73">
        <f>B18+B19</f>
        <v>103942120</v>
      </c>
      <c r="C23" s="79"/>
      <c r="D23" s="73">
        <f>D18+D19</f>
        <v>936982.5</v>
      </c>
      <c r="E23" s="62">
        <f>E10+E11+E12+E14+E15+E16+E19+E20+E21</f>
        <v>102926971.54999998</v>
      </c>
      <c r="F23" s="62">
        <f t="shared" ref="F23:G23" si="3">F10+F11+F12+F14+F15+F16+F19+F20+F21</f>
        <v>-694772.96000000008</v>
      </c>
      <c r="G23" s="62">
        <f t="shared" si="3"/>
        <v>102232198.59</v>
      </c>
      <c r="H23" s="73">
        <f>H10+H14+H19</f>
        <v>102232198.58999999</v>
      </c>
      <c r="I23" s="73">
        <f t="shared" ref="I23:J23" si="4">I10+I14+I19</f>
        <v>936982.5</v>
      </c>
      <c r="J23" s="73">
        <f t="shared" si="4"/>
        <v>103169181.08999999</v>
      </c>
    </row>
    <row r="24" spans="1:10" x14ac:dyDescent="0.3">
      <c r="A24" s="60" t="s">
        <v>71</v>
      </c>
      <c r="B24" s="79">
        <v>28290880</v>
      </c>
      <c r="C24" s="79"/>
      <c r="D24" s="79">
        <v>312327.5</v>
      </c>
      <c r="E24" s="62">
        <v>11947620.77</v>
      </c>
      <c r="F24" s="62">
        <v>116277.61</v>
      </c>
      <c r="G24" s="62">
        <f>SUM(E24:F24)</f>
        <v>12063898.379999999</v>
      </c>
      <c r="H24" s="79">
        <v>28751491.41</v>
      </c>
      <c r="I24" s="83">
        <v>0</v>
      </c>
      <c r="J24" s="83">
        <f>SUM(H24:I24)</f>
        <v>28751491.41</v>
      </c>
    </row>
    <row r="25" spans="1:10" x14ac:dyDescent="0.3">
      <c r="A25" s="60" t="s">
        <v>67</v>
      </c>
      <c r="B25" s="79"/>
      <c r="C25" s="79"/>
      <c r="D25" s="79"/>
      <c r="E25" s="62">
        <v>11948952.9</v>
      </c>
      <c r="F25" s="61">
        <v>115809.95</v>
      </c>
      <c r="G25" s="62">
        <f>SUM(E25:F25)</f>
        <v>12064762.85</v>
      </c>
      <c r="H25" s="79"/>
      <c r="I25" s="87"/>
      <c r="J25" s="87"/>
    </row>
    <row r="26" spans="1:10" x14ac:dyDescent="0.3">
      <c r="A26" s="60" t="s">
        <v>68</v>
      </c>
      <c r="B26" s="79"/>
      <c r="C26" s="79"/>
      <c r="D26" s="79"/>
      <c r="E26" s="62">
        <v>4160144.78</v>
      </c>
      <c r="F26" s="62">
        <v>462685.4</v>
      </c>
      <c r="G26" s="62">
        <f>SUM(E26:F26)</f>
        <v>4622830.18</v>
      </c>
      <c r="H26" s="79"/>
      <c r="I26" s="87"/>
      <c r="J26" s="87"/>
    </row>
    <row r="27" spans="1:10" x14ac:dyDescent="0.3">
      <c r="A27" s="60" t="s">
        <v>69</v>
      </c>
      <c r="B27" s="79"/>
      <c r="C27" s="79"/>
      <c r="D27" s="79"/>
      <c r="E27" s="62">
        <f>SUM(E24:E26)</f>
        <v>28056718.450000003</v>
      </c>
      <c r="F27" s="62">
        <f t="shared" ref="F27:G27" si="5">SUM(F24:F26)</f>
        <v>694772.96</v>
      </c>
      <c r="G27" s="62">
        <f t="shared" si="5"/>
        <v>28751491.409999996</v>
      </c>
      <c r="H27" s="79"/>
      <c r="I27" s="88"/>
      <c r="J27" s="88"/>
    </row>
    <row r="28" spans="1:10" x14ac:dyDescent="0.3">
      <c r="A28" s="64" t="s">
        <v>70</v>
      </c>
      <c r="B28" s="73">
        <f>B23+B24</f>
        <v>132233000</v>
      </c>
      <c r="C28" s="79"/>
      <c r="D28" s="73">
        <f>D23+D24</f>
        <v>1249310</v>
      </c>
      <c r="E28" s="62">
        <f>E13+E17+E22+E27</f>
        <v>130983690</v>
      </c>
      <c r="F28" s="62">
        <f>F13+F17+F22+F27</f>
        <v>0</v>
      </c>
      <c r="G28" s="62">
        <f>G13+G17+G22+G27</f>
        <v>130983690</v>
      </c>
      <c r="H28" s="73">
        <f>H23+H24</f>
        <v>130983689.99999999</v>
      </c>
      <c r="I28" s="73">
        <f t="shared" ref="I28:J28" si="6">I23+I24</f>
        <v>936982.5</v>
      </c>
      <c r="J28" s="73">
        <f t="shared" si="6"/>
        <v>131920672.49999999</v>
      </c>
    </row>
    <row r="29" spans="1:10" x14ac:dyDescent="0.3">
      <c r="A29" s="66"/>
      <c r="B29" s="66"/>
      <c r="C29" s="66"/>
      <c r="D29" s="66"/>
      <c r="E29" s="67"/>
      <c r="F29" s="67"/>
      <c r="G29" s="68"/>
      <c r="H29" s="68"/>
      <c r="I29" s="63"/>
      <c r="J29" s="63"/>
    </row>
    <row r="30" spans="1:10" x14ac:dyDescent="0.3">
      <c r="B30" t="s">
        <v>83</v>
      </c>
      <c r="C30" s="71"/>
      <c r="D30" s="71"/>
      <c r="E30" s="71"/>
      <c r="F30" s="71"/>
      <c r="G30" s="71"/>
      <c r="H30" s="71"/>
      <c r="I30" s="71"/>
    </row>
    <row r="31" spans="1:10" x14ac:dyDescent="0.3">
      <c r="B31" t="s">
        <v>84</v>
      </c>
      <c r="C31" s="5"/>
      <c r="D31" s="5"/>
      <c r="E31" s="5"/>
      <c r="F31" s="5"/>
      <c r="G31"/>
      <c r="H31" s="5" t="s">
        <v>85</v>
      </c>
      <c r="I31"/>
    </row>
    <row r="32" spans="1:10" x14ac:dyDescent="0.3">
      <c r="B32"/>
      <c r="C32"/>
      <c r="D32"/>
      <c r="E32"/>
      <c r="F32"/>
      <c r="G32"/>
      <c r="H32" s="5" t="s">
        <v>86</v>
      </c>
      <c r="I32"/>
    </row>
    <row r="33" spans="1:8" x14ac:dyDescent="0.3">
      <c r="A33" s="50"/>
      <c r="B33" s="50"/>
      <c r="C33" s="50"/>
      <c r="D33" s="50"/>
      <c r="E33" s="50"/>
      <c r="F33" s="50"/>
      <c r="G33" s="50"/>
      <c r="H33" s="50"/>
    </row>
    <row r="34" spans="1:8" x14ac:dyDescent="0.3">
      <c r="A34" s="50"/>
      <c r="B34" s="50"/>
      <c r="C34" s="50"/>
      <c r="D34" s="50"/>
      <c r="E34" s="50"/>
      <c r="F34" s="50"/>
      <c r="G34" s="50"/>
      <c r="H34" s="50"/>
    </row>
    <row r="35" spans="1:8" x14ac:dyDescent="0.3">
      <c r="A35" s="50"/>
      <c r="B35" s="50"/>
      <c r="C35" s="50"/>
      <c r="D35" s="50"/>
      <c r="E35" s="50"/>
      <c r="F35" s="50"/>
      <c r="G35" s="50"/>
      <c r="H35" s="50"/>
    </row>
    <row r="36" spans="1:8" x14ac:dyDescent="0.3">
      <c r="A36" s="50"/>
      <c r="B36" s="50"/>
      <c r="C36" s="50"/>
      <c r="D36" s="50"/>
      <c r="E36" s="50"/>
      <c r="F36" s="50"/>
      <c r="G36" s="50"/>
      <c r="H36" s="50"/>
    </row>
    <row r="37" spans="1:8" x14ac:dyDescent="0.3">
      <c r="A37" s="50"/>
      <c r="B37" s="50"/>
      <c r="C37" s="50"/>
      <c r="D37" s="50"/>
      <c r="E37" s="50"/>
      <c r="F37" s="50"/>
      <c r="G37" s="50"/>
      <c r="H37" s="50"/>
    </row>
    <row r="38" spans="1:8" x14ac:dyDescent="0.3">
      <c r="A38" s="50"/>
      <c r="B38" s="50"/>
      <c r="C38" s="50"/>
      <c r="D38" s="50"/>
      <c r="E38" s="50"/>
      <c r="F38" s="50"/>
      <c r="G38" s="50"/>
      <c r="H38" s="50"/>
    </row>
    <row r="39" spans="1:8" x14ac:dyDescent="0.3">
      <c r="A39" s="50"/>
      <c r="B39" s="50"/>
      <c r="C39" s="50"/>
      <c r="D39" s="50"/>
      <c r="E39" s="50"/>
      <c r="F39" s="50"/>
      <c r="G39" s="50"/>
      <c r="H39" s="50"/>
    </row>
    <row r="40" spans="1:8" x14ac:dyDescent="0.3">
      <c r="A40" s="50"/>
      <c r="B40" s="50"/>
      <c r="C40" s="50"/>
      <c r="D40" s="50"/>
      <c r="E40" s="50"/>
      <c r="F40" s="50"/>
      <c r="G40" s="50"/>
      <c r="H40" s="50"/>
    </row>
    <row r="41" spans="1:8" x14ac:dyDescent="0.3">
      <c r="A41" s="50"/>
      <c r="B41" s="50"/>
      <c r="C41" s="50"/>
      <c r="D41" s="50"/>
      <c r="E41" s="50"/>
      <c r="F41" s="50"/>
      <c r="G41" s="50"/>
      <c r="H41" s="50"/>
    </row>
    <row r="42" spans="1:8" x14ac:dyDescent="0.3">
      <c r="A42" s="50"/>
      <c r="B42" s="50"/>
      <c r="C42" s="50"/>
      <c r="D42" s="50"/>
      <c r="E42" s="50"/>
      <c r="F42" s="50"/>
      <c r="G42" s="50"/>
      <c r="H42" s="50"/>
    </row>
    <row r="43" spans="1:8" x14ac:dyDescent="0.3">
      <c r="A43" s="50"/>
      <c r="B43" s="50"/>
      <c r="C43" s="50"/>
      <c r="D43" s="50"/>
      <c r="E43" s="50"/>
      <c r="F43" s="50"/>
      <c r="G43" s="50"/>
      <c r="H43" s="50"/>
    </row>
    <row r="44" spans="1:8" x14ac:dyDescent="0.3">
      <c r="A44" s="50"/>
      <c r="B44" s="50"/>
      <c r="C44" s="50"/>
      <c r="D44" s="50"/>
      <c r="E44" s="50"/>
      <c r="F44" s="50"/>
      <c r="G44" s="50"/>
      <c r="H44" s="50"/>
    </row>
    <row r="45" spans="1:8" x14ac:dyDescent="0.3">
      <c r="A45" s="50"/>
      <c r="B45" s="50"/>
      <c r="C45" s="50"/>
      <c r="D45" s="50"/>
      <c r="E45" s="50"/>
      <c r="F45" s="50"/>
      <c r="G45" s="50"/>
      <c r="H45" s="50"/>
    </row>
    <row r="46" spans="1:8" x14ac:dyDescent="0.3">
      <c r="A46" s="50"/>
      <c r="B46" s="50"/>
      <c r="C46" s="50"/>
      <c r="D46" s="50"/>
      <c r="E46" s="50"/>
      <c r="F46" s="50"/>
      <c r="G46" s="50"/>
      <c r="H46" s="50"/>
    </row>
    <row r="47" spans="1:8" x14ac:dyDescent="0.3">
      <c r="A47" s="50"/>
      <c r="B47" s="50"/>
      <c r="C47" s="50"/>
      <c r="D47" s="50"/>
      <c r="E47" s="50"/>
      <c r="F47" s="50"/>
      <c r="G47" s="50"/>
      <c r="H47" s="50"/>
    </row>
    <row r="48" spans="1:8" x14ac:dyDescent="0.3">
      <c r="A48" s="50"/>
      <c r="B48" s="50"/>
      <c r="C48" s="50"/>
      <c r="D48" s="50"/>
      <c r="E48" s="50"/>
      <c r="F48" s="50"/>
      <c r="G48" s="50"/>
      <c r="H48" s="50"/>
    </row>
    <row r="49" spans="1:8" x14ac:dyDescent="0.3">
      <c r="A49" s="50"/>
      <c r="B49" s="50"/>
      <c r="C49" s="50"/>
      <c r="D49" s="50"/>
      <c r="E49" s="50"/>
      <c r="F49" s="50"/>
      <c r="G49" s="50"/>
      <c r="H49" s="50"/>
    </row>
    <row r="50" spans="1:8" x14ac:dyDescent="0.3">
      <c r="A50" s="50"/>
      <c r="B50" s="50"/>
      <c r="C50" s="50"/>
      <c r="D50" s="50"/>
      <c r="E50" s="50"/>
      <c r="F50" s="50"/>
      <c r="G50" s="50"/>
      <c r="H50" s="50"/>
    </row>
    <row r="51" spans="1:8" x14ac:dyDescent="0.3">
      <c r="A51" s="50"/>
      <c r="B51" s="50"/>
      <c r="C51" s="50"/>
      <c r="D51" s="50"/>
      <c r="E51" s="50"/>
      <c r="F51" s="50"/>
      <c r="G51" s="50"/>
      <c r="H51" s="50"/>
    </row>
    <row r="52" spans="1:8" x14ac:dyDescent="0.3">
      <c r="A52" s="50"/>
      <c r="B52" s="50"/>
      <c r="C52" s="50"/>
      <c r="D52" s="50"/>
      <c r="E52" s="50"/>
      <c r="F52" s="50"/>
      <c r="G52" s="50"/>
      <c r="H52" s="50"/>
    </row>
    <row r="53" spans="1:8" x14ac:dyDescent="0.3">
      <c r="A53" s="50"/>
      <c r="B53" s="50"/>
      <c r="C53" s="50"/>
      <c r="D53" s="50"/>
      <c r="E53" s="50"/>
      <c r="F53" s="50"/>
      <c r="G53" s="50"/>
      <c r="H53" s="50"/>
    </row>
    <row r="54" spans="1:8" x14ac:dyDescent="0.3">
      <c r="A54" s="50"/>
      <c r="B54" s="50"/>
      <c r="C54" s="50"/>
      <c r="D54" s="50"/>
      <c r="E54" s="50"/>
      <c r="F54" s="50"/>
      <c r="G54" s="50"/>
      <c r="H54" s="50"/>
    </row>
    <row r="55" spans="1:8" x14ac:dyDescent="0.3">
      <c r="A55" s="50"/>
      <c r="B55" s="50"/>
      <c r="C55" s="50"/>
      <c r="D55" s="50"/>
      <c r="E55" s="50"/>
      <c r="F55" s="50"/>
      <c r="G55" s="50"/>
      <c r="H55" s="50"/>
    </row>
    <row r="56" spans="1:8" x14ac:dyDescent="0.3">
      <c r="A56" s="50"/>
      <c r="B56" s="50"/>
      <c r="C56" s="50"/>
      <c r="D56" s="50"/>
      <c r="E56" s="50"/>
      <c r="F56" s="50"/>
      <c r="G56" s="50"/>
      <c r="H56" s="50"/>
    </row>
    <row r="57" spans="1:8" x14ac:dyDescent="0.3">
      <c r="A57" s="50"/>
      <c r="B57" s="50"/>
      <c r="C57" s="50"/>
      <c r="D57" s="50"/>
      <c r="E57" s="50"/>
      <c r="F57" s="50"/>
      <c r="G57" s="50"/>
      <c r="H57" s="50"/>
    </row>
    <row r="58" spans="1:8" x14ac:dyDescent="0.3">
      <c r="A58" s="50"/>
      <c r="B58" s="50"/>
      <c r="C58" s="50"/>
      <c r="D58" s="50"/>
      <c r="E58" s="50"/>
      <c r="F58" s="50"/>
      <c r="G58" s="50"/>
      <c r="H58" s="50"/>
    </row>
    <row r="59" spans="1:8" x14ac:dyDescent="0.3">
      <c r="A59" s="50"/>
      <c r="B59" s="50"/>
      <c r="C59" s="50"/>
      <c r="D59" s="50"/>
      <c r="E59" s="50"/>
      <c r="F59" s="50"/>
      <c r="G59" s="50"/>
      <c r="H59" s="50"/>
    </row>
    <row r="60" spans="1:8" x14ac:dyDescent="0.3">
      <c r="A60" s="50"/>
      <c r="B60" s="50"/>
      <c r="C60" s="50"/>
      <c r="D60" s="50"/>
      <c r="E60" s="50"/>
      <c r="F60" s="50"/>
      <c r="G60" s="50"/>
      <c r="H60" s="50"/>
    </row>
    <row r="61" spans="1:8" x14ac:dyDescent="0.3">
      <c r="A61" s="50"/>
      <c r="B61" s="50"/>
      <c r="C61" s="50"/>
      <c r="D61" s="50"/>
      <c r="E61" s="50"/>
      <c r="F61" s="50"/>
      <c r="G61" s="50"/>
      <c r="H61" s="50"/>
    </row>
    <row r="62" spans="1:8" x14ac:dyDescent="0.3">
      <c r="A62" s="50"/>
      <c r="B62" s="50"/>
      <c r="C62" s="50"/>
      <c r="D62" s="50"/>
      <c r="E62" s="50"/>
      <c r="F62" s="50"/>
      <c r="G62" s="50"/>
      <c r="H62" s="50"/>
    </row>
    <row r="63" spans="1:8" x14ac:dyDescent="0.3">
      <c r="A63" s="50"/>
      <c r="B63" s="50"/>
      <c r="C63" s="50"/>
      <c r="D63" s="50"/>
      <c r="E63" s="50"/>
      <c r="F63" s="50"/>
      <c r="G63" s="50"/>
      <c r="H63" s="50"/>
    </row>
    <row r="65" s="50" customFormat="1" x14ac:dyDescent="0.3"/>
    <row r="66" s="50" customFormat="1" x14ac:dyDescent="0.3"/>
    <row r="67" s="50" customFormat="1" x14ac:dyDescent="0.3"/>
    <row r="68" s="50" customFormat="1" x14ac:dyDescent="0.3"/>
    <row r="69" s="50" customFormat="1" x14ac:dyDescent="0.3"/>
    <row r="70" s="50" customFormat="1" x14ac:dyDescent="0.3"/>
    <row r="71" s="50" customFormat="1" x14ac:dyDescent="0.3"/>
    <row r="72" s="50" customFormat="1" x14ac:dyDescent="0.3"/>
    <row r="73" s="50" customFormat="1" x14ac:dyDescent="0.3"/>
    <row r="74" s="50" customFormat="1" x14ac:dyDescent="0.3"/>
    <row r="75" s="50" customFormat="1" x14ac:dyDescent="0.3"/>
    <row r="76" s="50" customFormat="1" x14ac:dyDescent="0.3"/>
    <row r="77" s="50" customFormat="1" x14ac:dyDescent="0.3"/>
    <row r="78" s="50" customFormat="1" x14ac:dyDescent="0.3"/>
    <row r="79" s="50" customFormat="1" x14ac:dyDescent="0.3"/>
    <row r="80" s="50" customFormat="1" x14ac:dyDescent="0.3"/>
    <row r="81" s="50" customFormat="1" x14ac:dyDescent="0.3"/>
    <row r="82" s="50" customFormat="1" x14ac:dyDescent="0.3"/>
    <row r="83" s="50" customFormat="1" x14ac:dyDescent="0.3"/>
    <row r="84" s="50" customFormat="1" x14ac:dyDescent="0.3"/>
    <row r="85" s="50" customFormat="1" x14ac:dyDescent="0.3"/>
    <row r="86" s="50" customFormat="1" x14ac:dyDescent="0.3"/>
    <row r="87" s="50" customFormat="1" x14ac:dyDescent="0.3"/>
    <row r="88" s="50" customFormat="1" x14ac:dyDescent="0.3"/>
    <row r="89" s="50" customFormat="1" x14ac:dyDescent="0.3"/>
    <row r="90" s="50" customFormat="1" x14ac:dyDescent="0.3"/>
    <row r="91" s="50" customFormat="1" x14ac:dyDescent="0.3"/>
    <row r="92" s="50" customFormat="1" x14ac:dyDescent="0.3"/>
    <row r="93" s="50" customFormat="1" x14ac:dyDescent="0.3"/>
    <row r="94" s="50" customFormat="1" x14ac:dyDescent="0.3"/>
    <row r="95" s="50" customFormat="1" x14ac:dyDescent="0.3"/>
    <row r="96" s="50" customFormat="1" x14ac:dyDescent="0.3"/>
    <row r="97" s="50" customFormat="1" x14ac:dyDescent="0.3"/>
    <row r="98" s="50" customFormat="1" x14ac:dyDescent="0.3"/>
    <row r="99" s="50" customFormat="1" x14ac:dyDescent="0.3"/>
    <row r="100" s="50" customFormat="1" x14ac:dyDescent="0.3"/>
    <row r="101" s="50" customFormat="1" x14ac:dyDescent="0.3"/>
    <row r="102" s="50" customFormat="1" x14ac:dyDescent="0.3"/>
    <row r="103" s="50" customFormat="1" x14ac:dyDescent="0.3"/>
    <row r="104" s="50" customFormat="1" x14ac:dyDescent="0.3"/>
    <row r="105" s="50" customFormat="1" x14ac:dyDescent="0.3"/>
    <row r="106" s="50" customFormat="1" x14ac:dyDescent="0.3"/>
    <row r="107" s="50" customFormat="1" x14ac:dyDescent="0.3"/>
    <row r="108" s="50" customFormat="1" x14ac:dyDescent="0.3"/>
    <row r="109" s="50" customFormat="1" x14ac:dyDescent="0.3"/>
    <row r="110" s="50" customFormat="1" x14ac:dyDescent="0.3"/>
    <row r="111" s="50" customFormat="1" x14ac:dyDescent="0.3"/>
    <row r="112" s="50" customFormat="1" x14ac:dyDescent="0.3"/>
    <row r="113" s="50" customFormat="1" x14ac:dyDescent="0.3"/>
    <row r="114" s="50" customFormat="1" x14ac:dyDescent="0.3"/>
    <row r="115" s="50" customFormat="1" x14ac:dyDescent="0.3"/>
    <row r="116" s="50" customFormat="1" x14ac:dyDescent="0.3"/>
    <row r="117" s="50" customFormat="1" x14ac:dyDescent="0.3"/>
    <row r="118" s="50" customFormat="1" x14ac:dyDescent="0.3"/>
    <row r="119" s="50" customFormat="1" x14ac:dyDescent="0.3"/>
    <row r="120" s="50" customFormat="1" x14ac:dyDescent="0.3"/>
    <row r="121" s="50" customFormat="1" x14ac:dyDescent="0.3"/>
    <row r="122" s="50" customFormat="1" x14ac:dyDescent="0.3"/>
    <row r="123" s="50" customFormat="1" x14ac:dyDescent="0.3"/>
    <row r="124" s="50" customFormat="1" x14ac:dyDescent="0.3"/>
    <row r="125" s="50" customFormat="1" x14ac:dyDescent="0.3"/>
    <row r="126" s="50" customFormat="1" x14ac:dyDescent="0.3"/>
    <row r="127" s="50" customFormat="1" x14ac:dyDescent="0.3"/>
    <row r="128" s="50" customFormat="1" x14ac:dyDescent="0.3"/>
    <row r="129" s="50" customFormat="1" x14ac:dyDescent="0.3"/>
    <row r="130" s="50" customFormat="1" x14ac:dyDescent="0.3"/>
    <row r="131" s="50" customFormat="1" x14ac:dyDescent="0.3"/>
    <row r="132" s="50" customFormat="1" x14ac:dyDescent="0.3"/>
    <row r="133" s="50" customFormat="1" x14ac:dyDescent="0.3"/>
    <row r="134" s="50" customFormat="1" x14ac:dyDescent="0.3"/>
    <row r="135" s="50" customFormat="1" x14ac:dyDescent="0.3"/>
    <row r="136" s="50" customFormat="1" x14ac:dyDescent="0.3"/>
    <row r="137" s="50" customFormat="1" x14ac:dyDescent="0.3"/>
    <row r="138" s="50" customFormat="1" x14ac:dyDescent="0.3"/>
    <row r="139" s="50" customFormat="1" x14ac:dyDescent="0.3"/>
    <row r="140" s="50" customFormat="1" x14ac:dyDescent="0.3"/>
    <row r="141" s="50" customFormat="1" x14ac:dyDescent="0.3"/>
    <row r="142" s="50" customFormat="1" x14ac:dyDescent="0.3"/>
    <row r="143" s="50" customFormat="1" x14ac:dyDescent="0.3"/>
    <row r="144" s="50" customFormat="1" x14ac:dyDescent="0.3"/>
    <row r="145" s="50" customFormat="1" x14ac:dyDescent="0.3"/>
    <row r="146" s="50" customFormat="1" x14ac:dyDescent="0.3"/>
    <row r="147" s="50" customFormat="1" x14ac:dyDescent="0.3"/>
    <row r="148" s="50" customFormat="1" x14ac:dyDescent="0.3"/>
    <row r="149" s="50" customFormat="1" x14ac:dyDescent="0.3"/>
    <row r="150" s="50" customFormat="1" x14ac:dyDescent="0.3"/>
    <row r="151" s="50" customFormat="1" x14ac:dyDescent="0.3"/>
    <row r="152" s="50" customFormat="1" x14ac:dyDescent="0.3"/>
    <row r="153" s="50" customFormat="1" x14ac:dyDescent="0.3"/>
    <row r="154" s="50" customFormat="1" x14ac:dyDescent="0.3"/>
    <row r="155" s="50" customFormat="1" x14ac:dyDescent="0.3"/>
    <row r="156" s="50" customFormat="1" x14ac:dyDescent="0.3"/>
    <row r="157" s="50" customFormat="1" x14ac:dyDescent="0.3"/>
    <row r="158" s="50" customFormat="1" x14ac:dyDescent="0.3"/>
    <row r="159" s="50" customFormat="1" x14ac:dyDescent="0.3"/>
    <row r="160" s="50" customFormat="1" x14ac:dyDescent="0.3"/>
    <row r="161" s="50" customFormat="1" x14ac:dyDescent="0.3"/>
    <row r="162" s="50" customFormat="1" x14ac:dyDescent="0.3"/>
    <row r="163" s="50" customFormat="1" x14ac:dyDescent="0.3"/>
    <row r="164" s="50" customFormat="1" x14ac:dyDescent="0.3"/>
    <row r="165" s="50" customFormat="1" x14ac:dyDescent="0.3"/>
    <row r="166" s="50" customFormat="1" x14ac:dyDescent="0.3"/>
    <row r="167" s="50" customFormat="1" x14ac:dyDescent="0.3"/>
    <row r="168" s="50" customFormat="1" x14ac:dyDescent="0.3"/>
    <row r="169" s="50" customFormat="1" x14ac:dyDescent="0.3"/>
    <row r="170" s="50" customFormat="1" x14ac:dyDescent="0.3"/>
    <row r="171" s="50" customFormat="1" x14ac:dyDescent="0.3"/>
    <row r="172" s="50" customFormat="1" x14ac:dyDescent="0.3"/>
    <row r="173" s="50" customFormat="1" x14ac:dyDescent="0.3"/>
    <row r="174" s="50" customFormat="1" x14ac:dyDescent="0.3"/>
    <row r="175" s="50" customFormat="1" x14ac:dyDescent="0.3"/>
    <row r="176" s="50" customFormat="1" x14ac:dyDescent="0.3"/>
    <row r="177" s="50" customFormat="1" x14ac:dyDescent="0.3"/>
    <row r="178" s="50" customFormat="1" x14ac:dyDescent="0.3"/>
    <row r="179" s="50" customFormat="1" x14ac:dyDescent="0.3"/>
    <row r="180" s="50" customFormat="1" x14ac:dyDescent="0.3"/>
    <row r="181" s="50" customFormat="1" x14ac:dyDescent="0.3"/>
    <row r="182" s="50" customFormat="1" x14ac:dyDescent="0.3"/>
    <row r="183" s="50" customFormat="1" x14ac:dyDescent="0.3"/>
    <row r="184" s="50" customFormat="1" x14ac:dyDescent="0.3"/>
    <row r="185" s="50" customFormat="1" x14ac:dyDescent="0.3"/>
  </sheetData>
  <mergeCells count="23">
    <mergeCell ref="I19:I22"/>
    <mergeCell ref="J19:J22"/>
    <mergeCell ref="B24:B27"/>
    <mergeCell ref="D24:D27"/>
    <mergeCell ref="H24:H27"/>
    <mergeCell ref="I24:I27"/>
    <mergeCell ref="J24:J27"/>
    <mergeCell ref="A4:J4"/>
    <mergeCell ref="A5:J6"/>
    <mergeCell ref="B10:B13"/>
    <mergeCell ref="C10:C28"/>
    <mergeCell ref="D10:D13"/>
    <mergeCell ref="H10:H13"/>
    <mergeCell ref="I10:I13"/>
    <mergeCell ref="J10:J13"/>
    <mergeCell ref="B14:B17"/>
    <mergeCell ref="D14:D17"/>
    <mergeCell ref="H14:H17"/>
    <mergeCell ref="I14:I17"/>
    <mergeCell ref="J14:J17"/>
    <mergeCell ref="B19:B22"/>
    <mergeCell ref="D19:D22"/>
    <mergeCell ref="H19:H22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REG.III- 2017 -desfasurator</vt:lpstr>
      <vt:lpstr>REG.III-2017-centralizator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2017-10-25T10:46:52Z</dcterms:modified>
</cp:coreProperties>
</file>