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05" windowWidth="14805" windowHeight="5310"/>
  </bookViews>
  <sheets>
    <sheet name="contracte spitale  2017" sheetId="14" r:id="rId1"/>
  </sheets>
  <calcPr calcId="145621"/>
</workbook>
</file>

<file path=xl/calcChain.xml><?xml version="1.0" encoding="utf-8"?>
<calcChain xmlns="http://schemas.openxmlformats.org/spreadsheetml/2006/main">
  <c r="AI30" i="14" l="1"/>
  <c r="AI23" i="14"/>
  <c r="AI15" i="14"/>
  <c r="AF38" i="14"/>
  <c r="AF30" i="14"/>
  <c r="AF23" i="14"/>
  <c r="AF15" i="14"/>
  <c r="AC38" i="14"/>
  <c r="AC30" i="14"/>
  <c r="AC23" i="14"/>
  <c r="AC15" i="14"/>
  <c r="C22" i="14" l="1"/>
  <c r="D22" i="14" s="1"/>
  <c r="AI55" i="14"/>
  <c r="AH55" i="14"/>
  <c r="AF55" i="14"/>
  <c r="AG55" i="14" s="1"/>
  <c r="AE55" i="14"/>
  <c r="AC55" i="14"/>
  <c r="AB55" i="14"/>
  <c r="X55" i="14"/>
  <c r="W55" i="14"/>
  <c r="V55" i="14"/>
  <c r="T55" i="14"/>
  <c r="S55" i="14"/>
  <c r="R55" i="14"/>
  <c r="O55" i="14"/>
  <c r="N55" i="14"/>
  <c r="L55" i="14"/>
  <c r="K55" i="14"/>
  <c r="I55" i="14"/>
  <c r="H55" i="14"/>
  <c r="B55" i="14"/>
  <c r="H54" i="14"/>
  <c r="AB52" i="14"/>
  <c r="AI46" i="14"/>
  <c r="AI56" i="14" s="1"/>
  <c r="AH46" i="14"/>
  <c r="AF46" i="14"/>
  <c r="AF56" i="14" s="1"/>
  <c r="AE46" i="14"/>
  <c r="AC46" i="14"/>
  <c r="AB46" i="14"/>
  <c r="AB56" i="14" s="1"/>
  <c r="X46" i="14"/>
  <c r="X56" i="14" s="1"/>
  <c r="W46" i="14"/>
  <c r="W56" i="14" s="1"/>
  <c r="V46" i="14"/>
  <c r="V56" i="14" s="1"/>
  <c r="T46" i="14"/>
  <c r="T56" i="14" s="1"/>
  <c r="S46" i="14"/>
  <c r="S56" i="14" s="1"/>
  <c r="R46" i="14"/>
  <c r="O46" i="14"/>
  <c r="O56" i="14" s="1"/>
  <c r="N46" i="14"/>
  <c r="N56" i="14" s="1"/>
  <c r="L46" i="14"/>
  <c r="L56" i="14" s="1"/>
  <c r="K46" i="14"/>
  <c r="K56" i="14" s="1"/>
  <c r="I46" i="14"/>
  <c r="F46" i="14" s="1"/>
  <c r="H46" i="14"/>
  <c r="H56" i="14" s="1"/>
  <c r="B46" i="14"/>
  <c r="AI45" i="14"/>
  <c r="AH45" i="14"/>
  <c r="AH54" i="14" s="1"/>
  <c r="AF45" i="14"/>
  <c r="AF54" i="14" s="1"/>
  <c r="AE45" i="14"/>
  <c r="AE54" i="14" s="1"/>
  <c r="AC45" i="14"/>
  <c r="AC54" i="14" s="1"/>
  <c r="AB45" i="14"/>
  <c r="X45" i="14"/>
  <c r="X54" i="14" s="1"/>
  <c r="W45" i="14"/>
  <c r="W54" i="14" s="1"/>
  <c r="V45" i="14"/>
  <c r="V54" i="14" s="1"/>
  <c r="T45" i="14"/>
  <c r="T54" i="14" s="1"/>
  <c r="S45" i="14"/>
  <c r="S54" i="14" s="1"/>
  <c r="R45" i="14"/>
  <c r="R54" i="14" s="1"/>
  <c r="O45" i="14"/>
  <c r="O54" i="14" s="1"/>
  <c r="N45" i="14"/>
  <c r="N54" i="14" s="1"/>
  <c r="L45" i="14"/>
  <c r="K45" i="14"/>
  <c r="K54" i="14" s="1"/>
  <c r="I45" i="14"/>
  <c r="I54" i="14" s="1"/>
  <c r="H45" i="14"/>
  <c r="B45" i="14"/>
  <c r="B54" i="14" s="1"/>
  <c r="AI44" i="14"/>
  <c r="AI53" i="14" s="1"/>
  <c r="AH44" i="14"/>
  <c r="Y44" i="14" s="1"/>
  <c r="AF44" i="14"/>
  <c r="AF53" i="14" s="1"/>
  <c r="AE44" i="14"/>
  <c r="AE53" i="14" s="1"/>
  <c r="AC44" i="14"/>
  <c r="AC53" i="14" s="1"/>
  <c r="AB44" i="14"/>
  <c r="AB53" i="14" s="1"/>
  <c r="X44" i="14"/>
  <c r="X53" i="14" s="1"/>
  <c r="W44" i="14"/>
  <c r="W53" i="14" s="1"/>
  <c r="V44" i="14"/>
  <c r="V53" i="14" s="1"/>
  <c r="T44" i="14"/>
  <c r="T53" i="14" s="1"/>
  <c r="S44" i="14"/>
  <c r="S53" i="14" s="1"/>
  <c r="R44" i="14"/>
  <c r="R53" i="14" s="1"/>
  <c r="O44" i="14"/>
  <c r="O53" i="14" s="1"/>
  <c r="N44" i="14"/>
  <c r="N53" i="14" s="1"/>
  <c r="L44" i="14"/>
  <c r="L53" i="14" s="1"/>
  <c r="K44" i="14"/>
  <c r="K53" i="14" s="1"/>
  <c r="I44" i="14"/>
  <c r="I53" i="14" s="1"/>
  <c r="H44" i="14"/>
  <c r="H53" i="14" s="1"/>
  <c r="B44" i="14"/>
  <c r="AH43" i="14"/>
  <c r="AH52" i="14" s="1"/>
  <c r="AF43" i="14"/>
  <c r="AE43" i="14"/>
  <c r="AC43" i="14"/>
  <c r="AC52" i="14" s="1"/>
  <c r="AB43" i="14"/>
  <c r="X43" i="14"/>
  <c r="W43" i="14"/>
  <c r="W52" i="14" s="1"/>
  <c r="V43" i="14"/>
  <c r="V52" i="14" s="1"/>
  <c r="T43" i="14"/>
  <c r="T52" i="14" s="1"/>
  <c r="S43" i="14"/>
  <c r="S52" i="14" s="1"/>
  <c r="R43" i="14"/>
  <c r="R52" i="14" s="1"/>
  <c r="O43" i="14"/>
  <c r="O52" i="14" s="1"/>
  <c r="N43" i="14"/>
  <c r="N52" i="14" s="1"/>
  <c r="L43" i="14"/>
  <c r="K43" i="14"/>
  <c r="K52" i="14" s="1"/>
  <c r="I43" i="14"/>
  <c r="I52" i="14" s="1"/>
  <c r="H43" i="14"/>
  <c r="B43" i="14"/>
  <c r="B52" i="14" s="1"/>
  <c r="AI42" i="14"/>
  <c r="AF42" i="14"/>
  <c r="AF51" i="14" s="1"/>
  <c r="AE42" i="14"/>
  <c r="AC42" i="14"/>
  <c r="AC51" i="14" s="1"/>
  <c r="AB42" i="14"/>
  <c r="X42" i="14"/>
  <c r="X51" i="14" s="1"/>
  <c r="W42" i="14"/>
  <c r="V42" i="14"/>
  <c r="T42" i="14"/>
  <c r="T51" i="14" s="1"/>
  <c r="S42" i="14"/>
  <c r="R42" i="14"/>
  <c r="O42" i="14"/>
  <c r="N42" i="14"/>
  <c r="N51" i="14" s="1"/>
  <c r="L42" i="14"/>
  <c r="L51" i="14" s="1"/>
  <c r="K42" i="14"/>
  <c r="I42" i="14"/>
  <c r="H42" i="14"/>
  <c r="H51" i="14" s="1"/>
  <c r="B42" i="14"/>
  <c r="B51" i="14" s="1"/>
  <c r="AE38" i="14"/>
  <c r="AB38" i="14"/>
  <c r="X38" i="14"/>
  <c r="W38" i="14"/>
  <c r="V38" i="14"/>
  <c r="T38" i="14"/>
  <c r="S38" i="14"/>
  <c r="R38" i="14"/>
  <c r="O38" i="14"/>
  <c r="N38" i="14"/>
  <c r="L38" i="14"/>
  <c r="K38" i="14"/>
  <c r="I38" i="14"/>
  <c r="H38" i="14"/>
  <c r="B38" i="14"/>
  <c r="AJ37" i="14"/>
  <c r="AG37" i="14"/>
  <c r="AD37" i="14"/>
  <c r="Z37" i="14"/>
  <c r="Y37" i="14"/>
  <c r="U37" i="14"/>
  <c r="U46" i="14" s="1"/>
  <c r="U56" i="14" s="1"/>
  <c r="Q37" i="14"/>
  <c r="Q46" i="14" s="1"/>
  <c r="Q56" i="14" s="1"/>
  <c r="P37" i="14"/>
  <c r="P46" i="14" s="1"/>
  <c r="P56" i="14" s="1"/>
  <c r="M37" i="14"/>
  <c r="M46" i="14" s="1"/>
  <c r="M56" i="14" s="1"/>
  <c r="J37" i="14"/>
  <c r="J46" i="14" s="1"/>
  <c r="J56" i="14" s="1"/>
  <c r="F37" i="14"/>
  <c r="E37" i="14"/>
  <c r="C37" i="14"/>
  <c r="D37" i="14" s="1"/>
  <c r="AJ36" i="14"/>
  <c r="AG36" i="14"/>
  <c r="AD36" i="14"/>
  <c r="Z36" i="14"/>
  <c r="Y36" i="14"/>
  <c r="U36" i="14"/>
  <c r="Q36" i="14"/>
  <c r="P36" i="14"/>
  <c r="M36" i="14"/>
  <c r="J36" i="14"/>
  <c r="F36" i="14"/>
  <c r="E36" i="14"/>
  <c r="C36" i="14"/>
  <c r="D36" i="14" s="1"/>
  <c r="AJ35" i="14"/>
  <c r="AG35" i="14"/>
  <c r="AD35" i="14"/>
  <c r="Z35" i="14"/>
  <c r="Y35" i="14"/>
  <c r="U35" i="14"/>
  <c r="Q35" i="14"/>
  <c r="P35" i="14"/>
  <c r="M35" i="14"/>
  <c r="M44" i="14" s="1"/>
  <c r="J35" i="14"/>
  <c r="F35" i="14"/>
  <c r="E35" i="14"/>
  <c r="C35" i="14"/>
  <c r="D35" i="14" s="1"/>
  <c r="AI34" i="14"/>
  <c r="AI38" i="14" s="1"/>
  <c r="AG34" i="14"/>
  <c r="AD34" i="14"/>
  <c r="Z34" i="14"/>
  <c r="AA34" i="14" s="1"/>
  <c r="Y34" i="14"/>
  <c r="U34" i="14"/>
  <c r="Q34" i="14"/>
  <c r="P34" i="14"/>
  <c r="M34" i="14"/>
  <c r="J34" i="14"/>
  <c r="F34" i="14"/>
  <c r="E34" i="14"/>
  <c r="C34" i="14"/>
  <c r="D34" i="14" s="1"/>
  <c r="AH33" i="14"/>
  <c r="AH38" i="14" s="1"/>
  <c r="AG33" i="14"/>
  <c r="AD33" i="14"/>
  <c r="Z33" i="14"/>
  <c r="U33" i="14"/>
  <c r="Q33" i="14"/>
  <c r="P33" i="14"/>
  <c r="M33" i="14"/>
  <c r="J33" i="14"/>
  <c r="F33" i="14"/>
  <c r="E33" i="14"/>
  <c r="G33" i="14" s="1"/>
  <c r="C33" i="14"/>
  <c r="D33" i="14" s="1"/>
  <c r="AH30" i="14"/>
  <c r="AE30" i="14"/>
  <c r="AB30" i="14"/>
  <c r="X30" i="14"/>
  <c r="W30" i="14"/>
  <c r="V30" i="14"/>
  <c r="T30" i="14"/>
  <c r="S30" i="14"/>
  <c r="R30" i="14"/>
  <c r="O30" i="14"/>
  <c r="N30" i="14"/>
  <c r="L30" i="14"/>
  <c r="K30" i="14"/>
  <c r="I30" i="14"/>
  <c r="H30" i="14"/>
  <c r="B30" i="14"/>
  <c r="AJ29" i="14"/>
  <c r="AG29" i="14"/>
  <c r="AD29" i="14"/>
  <c r="Z29" i="14"/>
  <c r="AA29" i="14" s="1"/>
  <c r="Y29" i="14"/>
  <c r="U29" i="14"/>
  <c r="Q29" i="14"/>
  <c r="P29" i="14"/>
  <c r="M29" i="14"/>
  <c r="J29" i="14"/>
  <c r="F29" i="14"/>
  <c r="E29" i="14"/>
  <c r="C29" i="14"/>
  <c r="D29" i="14" s="1"/>
  <c r="AJ28" i="14"/>
  <c r="AG28" i="14"/>
  <c r="AD28" i="14"/>
  <c r="Z28" i="14"/>
  <c r="Y28" i="14"/>
  <c r="U28" i="14"/>
  <c r="U44" i="14" s="1"/>
  <c r="Q28" i="14"/>
  <c r="P28" i="14"/>
  <c r="M28" i="14"/>
  <c r="J28" i="14"/>
  <c r="F28" i="14"/>
  <c r="E28" i="14"/>
  <c r="C28" i="14"/>
  <c r="D28" i="14" s="1"/>
  <c r="AJ27" i="14"/>
  <c r="AG27" i="14"/>
  <c r="AD27" i="14"/>
  <c r="Z27" i="14"/>
  <c r="Y27" i="14"/>
  <c r="U27" i="14"/>
  <c r="Q27" i="14"/>
  <c r="P27" i="14"/>
  <c r="M27" i="14"/>
  <c r="J27" i="14"/>
  <c r="F27" i="14"/>
  <c r="E27" i="14"/>
  <c r="C27" i="14"/>
  <c r="D27" i="14" s="1"/>
  <c r="AJ26" i="14"/>
  <c r="AG26" i="14"/>
  <c r="AD26" i="14"/>
  <c r="Z26" i="14"/>
  <c r="Y26" i="14"/>
  <c r="U26" i="14"/>
  <c r="Q26" i="14"/>
  <c r="P26" i="14"/>
  <c r="M26" i="14"/>
  <c r="J26" i="14"/>
  <c r="F26" i="14"/>
  <c r="E26" i="14"/>
  <c r="C26" i="14"/>
  <c r="D26" i="14" s="1"/>
  <c r="AH23" i="14"/>
  <c r="AE23" i="14"/>
  <c r="AB23" i="14"/>
  <c r="X23" i="14"/>
  <c r="W23" i="14"/>
  <c r="V23" i="14"/>
  <c r="T23" i="14"/>
  <c r="S23" i="14"/>
  <c r="R23" i="14"/>
  <c r="O23" i="14"/>
  <c r="N23" i="14"/>
  <c r="L23" i="14"/>
  <c r="K23" i="14"/>
  <c r="I23" i="14"/>
  <c r="H23" i="14"/>
  <c r="B23" i="14"/>
  <c r="AJ22" i="14"/>
  <c r="AG22" i="14"/>
  <c r="AD22" i="14"/>
  <c r="Z22" i="14"/>
  <c r="AA22" i="14" s="1"/>
  <c r="Y22" i="14"/>
  <c r="Y55" i="14" s="1"/>
  <c r="U22" i="14"/>
  <c r="U55" i="14" s="1"/>
  <c r="Q22" i="14"/>
  <c r="Q55" i="14" s="1"/>
  <c r="P22" i="14"/>
  <c r="P55" i="14" s="1"/>
  <c r="M22" i="14"/>
  <c r="M55" i="14" s="1"/>
  <c r="J22" i="14"/>
  <c r="J55" i="14" s="1"/>
  <c r="F22" i="14"/>
  <c r="E22" i="14"/>
  <c r="AJ21" i="14"/>
  <c r="AG21" i="14"/>
  <c r="AD21" i="14"/>
  <c r="Z21" i="14"/>
  <c r="Y21" i="14"/>
  <c r="U21" i="14"/>
  <c r="Q21" i="14"/>
  <c r="P21" i="14"/>
  <c r="M21" i="14"/>
  <c r="J21" i="14"/>
  <c r="F21" i="14"/>
  <c r="E21" i="14"/>
  <c r="C21" i="14"/>
  <c r="D21" i="14" s="1"/>
  <c r="AJ20" i="14"/>
  <c r="AG20" i="14"/>
  <c r="AD20" i="14"/>
  <c r="Z20" i="14"/>
  <c r="Y20" i="14"/>
  <c r="U20" i="14"/>
  <c r="Q20" i="14"/>
  <c r="P20" i="14"/>
  <c r="M20" i="14"/>
  <c r="J20" i="14"/>
  <c r="F20" i="14"/>
  <c r="E20" i="14"/>
  <c r="C20" i="14"/>
  <c r="D20" i="14" s="1"/>
  <c r="AJ19" i="14"/>
  <c r="AG19" i="14"/>
  <c r="AD19" i="14"/>
  <c r="Z19" i="14"/>
  <c r="Y19" i="14"/>
  <c r="U19" i="14"/>
  <c r="Q19" i="14"/>
  <c r="P19" i="14"/>
  <c r="M19" i="14"/>
  <c r="J19" i="14"/>
  <c r="F19" i="14"/>
  <c r="E19" i="14"/>
  <c r="C19" i="14"/>
  <c r="D19" i="14" s="1"/>
  <c r="AJ18" i="14"/>
  <c r="AG18" i="14"/>
  <c r="AD18" i="14"/>
  <c r="Z18" i="14"/>
  <c r="Y18" i="14"/>
  <c r="U18" i="14"/>
  <c r="Q18" i="14"/>
  <c r="P18" i="14"/>
  <c r="M18" i="14"/>
  <c r="J18" i="14"/>
  <c r="F18" i="14"/>
  <c r="E18" i="14"/>
  <c r="C18" i="14"/>
  <c r="D18" i="14" s="1"/>
  <c r="AH15" i="14"/>
  <c r="AE15" i="14"/>
  <c r="AB15" i="14"/>
  <c r="X15" i="14"/>
  <c r="W15" i="14"/>
  <c r="V15" i="14"/>
  <c r="T15" i="14"/>
  <c r="S15" i="14"/>
  <c r="R15" i="14"/>
  <c r="O15" i="14"/>
  <c r="N15" i="14"/>
  <c r="L15" i="14"/>
  <c r="K15" i="14"/>
  <c r="I15" i="14"/>
  <c r="H15" i="14"/>
  <c r="B15" i="14"/>
  <c r="AJ14" i="14"/>
  <c r="AG14" i="14"/>
  <c r="AD14" i="14"/>
  <c r="Z14" i="14"/>
  <c r="Y14" i="14"/>
  <c r="U14" i="14"/>
  <c r="Q14" i="14"/>
  <c r="P14" i="14"/>
  <c r="M14" i="14"/>
  <c r="J14" i="14"/>
  <c r="F14" i="14"/>
  <c r="G14" i="14" s="1"/>
  <c r="E14" i="14"/>
  <c r="C14" i="14"/>
  <c r="D14" i="14" s="1"/>
  <c r="AJ13" i="14"/>
  <c r="AG13" i="14"/>
  <c r="AD13" i="14"/>
  <c r="Z13" i="14"/>
  <c r="Y13" i="14"/>
  <c r="U13" i="14"/>
  <c r="Q13" i="14"/>
  <c r="P13" i="14"/>
  <c r="M13" i="14"/>
  <c r="J13" i="14"/>
  <c r="F13" i="14"/>
  <c r="E13" i="14"/>
  <c r="C13" i="14"/>
  <c r="D13" i="14" s="1"/>
  <c r="AJ12" i="14"/>
  <c r="AG12" i="14"/>
  <c r="AD12" i="14"/>
  <c r="Z12" i="14"/>
  <c r="Y12" i="14"/>
  <c r="U12" i="14"/>
  <c r="Q12" i="14"/>
  <c r="P12" i="14"/>
  <c r="M12" i="14"/>
  <c r="J12" i="14"/>
  <c r="F12" i="14"/>
  <c r="E12" i="14"/>
  <c r="C12" i="14"/>
  <c r="D12" i="14" s="1"/>
  <c r="AJ11" i="14"/>
  <c r="AG11" i="14"/>
  <c r="AD11" i="14"/>
  <c r="Z11" i="14"/>
  <c r="Y11" i="14"/>
  <c r="U11" i="14"/>
  <c r="Q11" i="14"/>
  <c r="P11" i="14"/>
  <c r="P15" i="14" s="1"/>
  <c r="M11" i="14"/>
  <c r="J11" i="14"/>
  <c r="F11" i="14"/>
  <c r="E11" i="14"/>
  <c r="E15" i="14" s="1"/>
  <c r="C11" i="14"/>
  <c r="D11" i="14" s="1"/>
  <c r="G18" i="14" l="1"/>
  <c r="P43" i="14"/>
  <c r="AA27" i="14"/>
  <c r="F38" i="14"/>
  <c r="G34" i="14"/>
  <c r="E54" i="14"/>
  <c r="AG15" i="14"/>
  <c r="F15" i="14"/>
  <c r="G13" i="14"/>
  <c r="G28" i="14"/>
  <c r="G30" i="14" s="1"/>
  <c r="AA28" i="14"/>
  <c r="G35" i="14"/>
  <c r="P45" i="14"/>
  <c r="AG53" i="14"/>
  <c r="P42" i="14"/>
  <c r="P51" i="14" s="1"/>
  <c r="Q23" i="14"/>
  <c r="AA19" i="14"/>
  <c r="AA35" i="14"/>
  <c r="Y23" i="14"/>
  <c r="U23" i="14"/>
  <c r="G21" i="14"/>
  <c r="M30" i="14"/>
  <c r="Y30" i="14"/>
  <c r="AJ30" i="14"/>
  <c r="G29" i="14"/>
  <c r="G37" i="14"/>
  <c r="AB47" i="14"/>
  <c r="E44" i="14"/>
  <c r="M42" i="14"/>
  <c r="X47" i="14"/>
  <c r="AA18" i="14"/>
  <c r="G22" i="14"/>
  <c r="G26" i="14"/>
  <c r="AJ33" i="14"/>
  <c r="AJ34" i="14"/>
  <c r="AJ38" i="14" s="1"/>
  <c r="Q44" i="14"/>
  <c r="G36" i="14"/>
  <c r="N57" i="14"/>
  <c r="E53" i="14"/>
  <c r="AD44" i="14"/>
  <c r="E56" i="14"/>
  <c r="E55" i="14"/>
  <c r="J43" i="14"/>
  <c r="J52" i="14" s="1"/>
  <c r="U43" i="14"/>
  <c r="AH42" i="14"/>
  <c r="Y42" i="14" s="1"/>
  <c r="AI43" i="14"/>
  <c r="AI52" i="14" s="1"/>
  <c r="AJ52" i="14" s="1"/>
  <c r="AB51" i="14"/>
  <c r="M15" i="14"/>
  <c r="AA11" i="14"/>
  <c r="U52" i="14"/>
  <c r="P54" i="14"/>
  <c r="AA14" i="14"/>
  <c r="G19" i="14"/>
  <c r="G20" i="14"/>
  <c r="U30" i="14"/>
  <c r="G27" i="14"/>
  <c r="Q30" i="14"/>
  <c r="Q38" i="14"/>
  <c r="E42" i="14"/>
  <c r="G42" i="14" s="1"/>
  <c r="E46" i="14"/>
  <c r="X52" i="14"/>
  <c r="F55" i="14"/>
  <c r="J23" i="14"/>
  <c r="AJ44" i="14"/>
  <c r="Z44" i="14"/>
  <c r="AA44" i="14" s="1"/>
  <c r="AA20" i="14"/>
  <c r="AJ15" i="14"/>
  <c r="AA36" i="14"/>
  <c r="AG30" i="14"/>
  <c r="AG44" i="14"/>
  <c r="Z42" i="14"/>
  <c r="AG42" i="14"/>
  <c r="AA13" i="14"/>
  <c r="Z53" i="14"/>
  <c r="Z38" i="14"/>
  <c r="AD38" i="14"/>
  <c r="C30" i="14"/>
  <c r="D30" i="14"/>
  <c r="AD23" i="14"/>
  <c r="D15" i="14"/>
  <c r="AD15" i="14"/>
  <c r="AD52" i="14"/>
  <c r="Z15" i="14"/>
  <c r="AJ23" i="14"/>
  <c r="AJ55" i="14"/>
  <c r="F23" i="14"/>
  <c r="M23" i="14"/>
  <c r="C23" i="14"/>
  <c r="G23" i="14"/>
  <c r="C53" i="14"/>
  <c r="F53" i="14"/>
  <c r="J15" i="14"/>
  <c r="J45" i="14"/>
  <c r="J54" i="14" s="1"/>
  <c r="V47" i="14"/>
  <c r="V51" i="14"/>
  <c r="V57" i="14" s="1"/>
  <c r="B53" i="14"/>
  <c r="AD51" i="14"/>
  <c r="Y53" i="14"/>
  <c r="AG54" i="14"/>
  <c r="AA12" i="14"/>
  <c r="E23" i="14"/>
  <c r="P30" i="14"/>
  <c r="M45" i="14"/>
  <c r="M54" i="14" s="1"/>
  <c r="M38" i="14"/>
  <c r="R51" i="14"/>
  <c r="R47" i="14"/>
  <c r="AB54" i="14"/>
  <c r="AD45" i="14"/>
  <c r="Y45" i="14"/>
  <c r="Y54" i="14" s="1"/>
  <c r="AC56" i="14"/>
  <c r="Z56" i="14" s="1"/>
  <c r="Z46" i="14"/>
  <c r="AH56" i="14"/>
  <c r="AJ56" i="14" s="1"/>
  <c r="AJ46" i="14"/>
  <c r="M51" i="14"/>
  <c r="C15" i="14"/>
  <c r="G11" i="14"/>
  <c r="G15" i="14" s="1"/>
  <c r="Q15" i="14"/>
  <c r="G12" i="14"/>
  <c r="P52" i="14"/>
  <c r="D23" i="14"/>
  <c r="F30" i="14"/>
  <c r="AD30" i="14"/>
  <c r="D38" i="14"/>
  <c r="U42" i="14"/>
  <c r="U51" i="14" s="1"/>
  <c r="Q43" i="14"/>
  <c r="J44" i="14"/>
  <c r="J53" i="14" s="1"/>
  <c r="E38" i="14"/>
  <c r="J38" i="14"/>
  <c r="I51" i="14"/>
  <c r="C42" i="14"/>
  <c r="D42" i="14" s="1"/>
  <c r="F42" i="14"/>
  <c r="I47" i="14"/>
  <c r="AE52" i="14"/>
  <c r="AG43" i="14"/>
  <c r="AJ43" i="14"/>
  <c r="AI54" i="14"/>
  <c r="C54" i="14" s="1"/>
  <c r="D54" i="14" s="1"/>
  <c r="AJ45" i="14"/>
  <c r="AD46" i="14"/>
  <c r="N47" i="14"/>
  <c r="Y15" i="14"/>
  <c r="U45" i="14"/>
  <c r="U54" i="14" s="1"/>
  <c r="E43" i="14"/>
  <c r="H52" i="14"/>
  <c r="E52" i="14" s="1"/>
  <c r="H47" i="14"/>
  <c r="M53" i="14"/>
  <c r="Z30" i="14"/>
  <c r="U15" i="14"/>
  <c r="Q53" i="14"/>
  <c r="AG23" i="14"/>
  <c r="Z23" i="14"/>
  <c r="J30" i="14"/>
  <c r="E30" i="14"/>
  <c r="AA37" i="14"/>
  <c r="J42" i="14"/>
  <c r="F43" i="14"/>
  <c r="L52" i="14"/>
  <c r="F52" i="14" s="1"/>
  <c r="C44" i="14"/>
  <c r="D44" i="14" s="1"/>
  <c r="F44" i="14"/>
  <c r="G44" i="14" s="1"/>
  <c r="L54" i="14"/>
  <c r="F54" i="14" s="1"/>
  <c r="G54" i="14" s="1"/>
  <c r="F45" i="14"/>
  <c r="C45" i="14"/>
  <c r="D45" i="14" s="1"/>
  <c r="Y46" i="14"/>
  <c r="B47" i="14"/>
  <c r="X57" i="14"/>
  <c r="AH53" i="14"/>
  <c r="Q52" i="14"/>
  <c r="U53" i="14"/>
  <c r="P23" i="14"/>
  <c r="AA21" i="14"/>
  <c r="AA23" i="14" s="1"/>
  <c r="AA26" i="14"/>
  <c r="AG38" i="14"/>
  <c r="M43" i="14"/>
  <c r="M47" i="14" s="1"/>
  <c r="P44" i="14"/>
  <c r="P47" i="14" s="1"/>
  <c r="Q45" i="14"/>
  <c r="Q54" i="14" s="1"/>
  <c r="L47" i="14"/>
  <c r="Q42" i="14"/>
  <c r="AD42" i="14"/>
  <c r="AD43" i="14"/>
  <c r="Y43" i="14"/>
  <c r="Z45" i="14"/>
  <c r="G46" i="14"/>
  <c r="T47" i="14"/>
  <c r="C38" i="14"/>
  <c r="G38" i="14"/>
  <c r="U38" i="14"/>
  <c r="T57" i="14"/>
  <c r="AF52" i="14"/>
  <c r="Z52" i="14" s="1"/>
  <c r="Z43" i="14"/>
  <c r="E45" i="14"/>
  <c r="AG45" i="14"/>
  <c r="B56" i="14"/>
  <c r="I56" i="14"/>
  <c r="C46" i="14"/>
  <c r="D46" i="14" s="1"/>
  <c r="R56" i="14"/>
  <c r="AC47" i="14"/>
  <c r="H57" i="14"/>
  <c r="Z55" i="14"/>
  <c r="AA55" i="14" s="1"/>
  <c r="AD55" i="14"/>
  <c r="Y33" i="14"/>
  <c r="K51" i="14"/>
  <c r="K57" i="14" s="1"/>
  <c r="K47" i="14"/>
  <c r="O51" i="14"/>
  <c r="O57" i="14" s="1"/>
  <c r="O47" i="14"/>
  <c r="S51" i="14"/>
  <c r="S57" i="14" s="1"/>
  <c r="S47" i="14"/>
  <c r="W51" i="14"/>
  <c r="W57" i="14" s="1"/>
  <c r="W47" i="14"/>
  <c r="AE51" i="14"/>
  <c r="AE47" i="14"/>
  <c r="AI51" i="14"/>
  <c r="AI47" i="14"/>
  <c r="AG46" i="14"/>
  <c r="AF47" i="14"/>
  <c r="AE56" i="14"/>
  <c r="P38" i="14"/>
  <c r="AD53" i="14"/>
  <c r="C55" i="14"/>
  <c r="D55" i="14" s="1"/>
  <c r="E51" i="14" l="1"/>
  <c r="G45" i="14"/>
  <c r="AA30" i="14"/>
  <c r="G55" i="14"/>
  <c r="C43" i="14"/>
  <c r="D43" i="14" s="1"/>
  <c r="G53" i="14"/>
  <c r="AA15" i="14"/>
  <c r="AA42" i="14"/>
  <c r="Y51" i="14"/>
  <c r="J47" i="14"/>
  <c r="AJ42" i="14"/>
  <c r="AJ47" i="14" s="1"/>
  <c r="AH51" i="14"/>
  <c r="L57" i="14"/>
  <c r="AH47" i="14"/>
  <c r="M52" i="14"/>
  <c r="M57" i="14" s="1"/>
  <c r="Z54" i="14"/>
  <c r="AA54" i="14" s="1"/>
  <c r="AI57" i="14"/>
  <c r="AJ54" i="14"/>
  <c r="AA53" i="14"/>
  <c r="AG47" i="14"/>
  <c r="Z47" i="14"/>
  <c r="D53" i="14"/>
  <c r="D47" i="14"/>
  <c r="Y56" i="14"/>
  <c r="AA56" i="14" s="1"/>
  <c r="AA46" i="14"/>
  <c r="G43" i="14"/>
  <c r="AG52" i="14"/>
  <c r="C51" i="14"/>
  <c r="I57" i="14"/>
  <c r="F51" i="14"/>
  <c r="P53" i="14"/>
  <c r="P57" i="14" s="1"/>
  <c r="AJ51" i="14"/>
  <c r="Y38" i="14"/>
  <c r="AA33" i="14"/>
  <c r="AA38" i="14" s="1"/>
  <c r="AD56" i="14"/>
  <c r="AA43" i="14"/>
  <c r="Y47" i="14"/>
  <c r="Q47" i="14"/>
  <c r="AJ53" i="14"/>
  <c r="U57" i="14"/>
  <c r="AF57" i="14"/>
  <c r="U47" i="14"/>
  <c r="AD54" i="14"/>
  <c r="AE57" i="14"/>
  <c r="AG51" i="14"/>
  <c r="C52" i="14"/>
  <c r="D52" i="14" s="1"/>
  <c r="J51" i="14"/>
  <c r="J57" i="14" s="1"/>
  <c r="Q51" i="14"/>
  <c r="Q57" i="14" s="1"/>
  <c r="F47" i="14"/>
  <c r="B57" i="14"/>
  <c r="R57" i="14"/>
  <c r="AB57" i="14"/>
  <c r="AG56" i="14"/>
  <c r="E57" i="14"/>
  <c r="Z51" i="14"/>
  <c r="F56" i="14"/>
  <c r="G56" i="14" s="1"/>
  <c r="C56" i="14"/>
  <c r="D56" i="14" s="1"/>
  <c r="AD47" i="14"/>
  <c r="G52" i="14"/>
  <c r="E47" i="14"/>
  <c r="AC57" i="14"/>
  <c r="C47" i="14"/>
  <c r="AH57" i="14"/>
  <c r="AA45" i="14"/>
  <c r="Y52" i="14"/>
  <c r="AA52" i="14" s="1"/>
  <c r="G47" i="14" l="1"/>
  <c r="AG57" i="14"/>
  <c r="AD57" i="14"/>
  <c r="F57" i="14"/>
  <c r="Z57" i="14"/>
  <c r="AA47" i="14"/>
  <c r="G51" i="14"/>
  <c r="G57" i="14" s="1"/>
  <c r="Y57" i="14"/>
  <c r="AJ57" i="14"/>
  <c r="C57" i="14"/>
  <c r="D51" i="14"/>
  <c r="D57" i="14" s="1"/>
  <c r="AA51" i="14"/>
  <c r="AA57" i="14" s="1"/>
</calcChain>
</file>

<file path=xl/sharedStrings.xml><?xml version="1.0" encoding="utf-8"?>
<sst xmlns="http://schemas.openxmlformats.org/spreadsheetml/2006/main" count="288" uniqueCount="67">
  <si>
    <t>SITUAŢIA</t>
  </si>
  <si>
    <t>CRONICI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</si>
  <si>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</si>
  <si>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</si>
  <si>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</si>
  <si>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</si>
  <si>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</si>
  <si>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CASA DE ASIGURĂRI DE SĂNĂTATE OLT</t>
  </si>
  <si>
    <t>Unitatea Sanitară,                         DRG(ACUȚI)</t>
  </si>
  <si>
    <t>Influente</t>
  </si>
  <si>
    <t>ACUTI (DRG)</t>
  </si>
  <si>
    <t>3=1+2</t>
  </si>
  <si>
    <t>6=4+5</t>
  </si>
  <si>
    <t>Spitalul de Psihiatrie Cronici Schitu</t>
  </si>
  <si>
    <t xml:space="preserve">SPITALIZARE DE ZI - SERVICII </t>
  </si>
  <si>
    <t>SPITALIZARE DE ZI - CAZURI</t>
  </si>
  <si>
    <t>Phoenix</t>
  </si>
  <si>
    <t>SPITALIZARE DE ZI  - TOTAL</t>
  </si>
  <si>
    <t>TOTAL SERVICII</t>
  </si>
  <si>
    <t>DIRECTIA RELATII CONTRACTUALE</t>
  </si>
  <si>
    <t>COMP.E.C.S.M.M.D.M.</t>
  </si>
  <si>
    <t xml:space="preserve">SITUAŢIA </t>
  </si>
  <si>
    <t>Valoare contract trimestrul I 2017</t>
  </si>
  <si>
    <t xml:space="preserve">Valoare contract ianuarie 2017 </t>
  </si>
  <si>
    <t xml:space="preserve">Valoare contract februarie 2017 </t>
  </si>
  <si>
    <t>Valoare contract martie 2017</t>
  </si>
  <si>
    <t>Valoare contract aprilie 2017</t>
  </si>
  <si>
    <t>Valoare contract mai 2017</t>
  </si>
  <si>
    <t>Valoare contract iunie 2017</t>
  </si>
  <si>
    <t>Valoare contract iulie 2017</t>
  </si>
  <si>
    <t>Valoare contract august 2017</t>
  </si>
  <si>
    <t>Valoare contract septembrie 2017</t>
  </si>
  <si>
    <t>Valoare contract octombrie 2017</t>
  </si>
  <si>
    <t>Valoare contract noiembrie 2017</t>
  </si>
  <si>
    <t>Valoare contract decembrie 2017</t>
  </si>
  <si>
    <t>Valoare contract trimestrul II 2017</t>
  </si>
  <si>
    <t>Valoare contract trimestrul III 2017</t>
  </si>
  <si>
    <t>Valoare contract trimestrul IV 2017</t>
  </si>
  <si>
    <t>Valoare contract anul 2017</t>
  </si>
  <si>
    <t>Valoare contract ianuarie 2017 modificat</t>
  </si>
  <si>
    <t>Valoare contract februarie 2017 modificat</t>
  </si>
  <si>
    <t>Valoare contract martie 2017  modificat</t>
  </si>
  <si>
    <t>Valoare contract trimestrul I 2017 modificat</t>
  </si>
  <si>
    <t>Valoare contract anul 2017 modificat</t>
  </si>
  <si>
    <t>Valoare contract octombrie 2017 modificat</t>
  </si>
  <si>
    <t>Valoare contract noiembrie 2017 modificat</t>
  </si>
  <si>
    <t>Valoare contract decembrie 2017 modificat</t>
  </si>
  <si>
    <t>Valoare contract trimestrul IV 2017 modificat</t>
  </si>
  <si>
    <t>4=7+10+13</t>
  </si>
  <si>
    <t>5=8+11+14</t>
  </si>
  <si>
    <t>9=7+8</t>
  </si>
  <si>
    <t>12=10+11</t>
  </si>
  <si>
    <t>15=13+14</t>
  </si>
  <si>
    <t>16=17+18+19</t>
  </si>
  <si>
    <t>20=21+22+23</t>
  </si>
  <si>
    <t>24=27+30+33</t>
  </si>
  <si>
    <t>25=28+31+34</t>
  </si>
  <si>
    <t>26=24+25</t>
  </si>
  <si>
    <t>29=27+28</t>
  </si>
  <si>
    <t>32=30+31</t>
  </si>
  <si>
    <t>35=33+34</t>
  </si>
  <si>
    <t xml:space="preserve"> serviciilor medicale spitalicesti propuse spre contractare pentru anul -2017, urmare repartizarii sumelor ramase neconsumate in trimestrul I-2017</t>
  </si>
  <si>
    <t>serviciilor medicale spitalicesti propuse spre contractare pentru anul -2017, urmare repartizarii sumelor ramase neconsumate in trimestrul I-2017</t>
  </si>
  <si>
    <t>Directia Relatii Contractuale,</t>
  </si>
  <si>
    <t>Ec.Sorina-Daniela OANCEA</t>
  </si>
  <si>
    <t>Comp.E.C.S.M.M.D.M.</t>
  </si>
  <si>
    <t>Ec. Eduard DRAPATOF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</si>
</sst>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Times New Roman"/>
      <family val="1"/>
      <charset val="238"/>
    </font>
    <font>
      <sz val="11"/>
      <name val="Calibri"/>
      <family val="2"/>
      <scheme val="minor"/>
    </font>
    <font>
      <i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/>
    <xf numFmtId="4" fontId="1" fillId="0" borderId="0" xfId="0" applyNumberFormat="1" applyFont="1" applyAlignment="1">
      <alignment horizontal="center"/>
    </xf>
    <xf numFmtId="0" fontId="2" fillId="0" borderId="0" xfId="0" applyFont="1" applyAlignment="1"/>
    <xf numFmtId="4" fontId="5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4" fontId="1" fillId="2" borderId="0" xfId="0" applyNumberFormat="1" applyFont="1" applyFill="1" applyAlignment="1">
      <alignment horizontal="center"/>
    </xf>
    <xf numFmtId="0" fontId="6" fillId="0" borderId="0" xfId="0" applyFont="1" applyAlignment="1"/>
    <xf numFmtId="0" fontId="2" fillId="2" borderId="0" xfId="0" applyFont="1" applyFill="1"/>
    <xf numFmtId="4" fontId="2" fillId="2" borderId="0" xfId="0" applyNumberFormat="1" applyFont="1" applyFill="1"/>
    <xf numFmtId="4" fontId="2" fillId="0" borderId="0" xfId="0" applyNumberFormat="1" applyFont="1"/>
    <xf numFmtId="4" fontId="1" fillId="0" borderId="0" xfId="0" applyNumberFormat="1" applyFont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8" fillId="0" borderId="2" xfId="0" applyFont="1" applyBorder="1"/>
    <xf numFmtId="4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4" fontId="8" fillId="0" borderId="0" xfId="0" applyNumberFormat="1" applyFont="1"/>
    <xf numFmtId="0" fontId="8" fillId="0" borderId="0" xfId="0" applyFont="1"/>
    <xf numFmtId="4" fontId="7" fillId="0" borderId="2" xfId="0" applyNumberFormat="1" applyFont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" fontId="7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0" xfId="0" applyFont="1" applyFill="1" applyBorder="1"/>
    <xf numFmtId="4" fontId="7" fillId="0" borderId="0" xfId="0" applyNumberFormat="1" applyFont="1" applyBorder="1"/>
    <xf numFmtId="4" fontId="8" fillId="2" borderId="0" xfId="0" applyNumberFormat="1" applyFont="1" applyFill="1"/>
    <xf numFmtId="0" fontId="9" fillId="0" borderId="0" xfId="0" applyFont="1"/>
    <xf numFmtId="4" fontId="9" fillId="2" borderId="0" xfId="0" applyNumberFormat="1" applyFont="1" applyFill="1"/>
    <xf numFmtId="4" fontId="1" fillId="0" borderId="0" xfId="0" applyNumberFormat="1" applyFont="1"/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3" fillId="0" borderId="0" xfId="0" applyFont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4" fontId="11" fillId="0" borderId="2" xfId="0" applyNumberFormat="1" applyFont="1" applyBorder="1"/>
    <xf numFmtId="4" fontId="0" fillId="0" borderId="0" xfId="0" applyNumberFormat="1" applyBorder="1"/>
    <xf numFmtId="4" fontId="8" fillId="0" borderId="0" xfId="0" applyNumberFormat="1" applyFont="1" applyBorder="1" applyAlignment="1">
      <alignment horizontal="center"/>
    </xf>
    <xf numFmtId="0" fontId="1" fillId="2" borderId="0" xfId="0" applyFont="1" applyFill="1" applyAlignment="1"/>
    <xf numFmtId="4" fontId="3" fillId="0" borderId="0" xfId="0" applyNumberFormat="1" applyFont="1" applyBorder="1"/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5"/>
  <sheetViews>
    <sheetView tabSelected="1" topLeftCell="Z1" workbookViewId="0">
      <selection activeCell="AF67" sqref="AF67"/>
    </sheetView>
  </sheetViews>
  <sheetFormatPr defaultColWidth="13.85546875" defaultRowHeight="12.75" x14ac:dyDescent="0.2"/>
  <cols>
    <col min="1" max="1" width="38.7109375" style="1" bestFit="1" customWidth="1"/>
    <col min="2" max="7" width="13.5703125" style="15" customWidth="1"/>
    <col min="8" max="10" width="12.28515625" style="15" customWidth="1"/>
    <col min="11" max="13" width="12.140625" style="15" customWidth="1"/>
    <col min="14" max="17" width="12.28515625" style="1" customWidth="1"/>
    <col min="18" max="16384" width="13.85546875" style="1"/>
  </cols>
  <sheetData>
    <row r="1" spans="1:38" x14ac:dyDescent="0.2">
      <c r="A1" s="7" t="s">
        <v>7</v>
      </c>
      <c r="B1" s="58"/>
      <c r="C1" s="58"/>
      <c r="D1" s="58"/>
      <c r="E1" s="58"/>
      <c r="F1" s="58"/>
      <c r="G1" s="58"/>
      <c r="H1" s="13"/>
      <c r="I1" s="13"/>
      <c r="J1" s="13"/>
      <c r="K1" s="58"/>
      <c r="L1" s="58"/>
      <c r="M1" s="58"/>
    </row>
    <row r="2" spans="1:38" x14ac:dyDescent="0.2">
      <c r="A2" s="14" t="s">
        <v>19</v>
      </c>
      <c r="H2" s="16"/>
      <c r="I2" s="16"/>
      <c r="J2" s="16"/>
    </row>
    <row r="3" spans="1:38" x14ac:dyDescent="0.2">
      <c r="A3" s="9" t="s">
        <v>20</v>
      </c>
      <c r="H3" s="16"/>
      <c r="I3" s="16"/>
      <c r="J3" s="16"/>
    </row>
    <row r="4" spans="1:38" x14ac:dyDescent="0.2">
      <c r="A4" s="9"/>
      <c r="H4" s="16"/>
      <c r="I4" s="16"/>
      <c r="J4" s="16"/>
    </row>
    <row r="5" spans="1:38" x14ac:dyDescent="0.2">
      <c r="A5" s="9"/>
      <c r="H5" s="16"/>
      <c r="I5" s="16"/>
      <c r="J5" s="1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8"/>
      <c r="AJ5" s="58"/>
      <c r="AK5" s="58"/>
      <c r="AL5" s="58"/>
    </row>
    <row r="6" spans="1:38" ht="15" customHeight="1" x14ac:dyDescent="0.2">
      <c r="A6" s="60" t="s">
        <v>21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 t="s">
        <v>0</v>
      </c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 t="s">
        <v>0</v>
      </c>
      <c r="AB6" s="60"/>
      <c r="AC6" s="60"/>
      <c r="AD6" s="60"/>
      <c r="AE6" s="60"/>
      <c r="AF6" s="60"/>
      <c r="AG6" s="60"/>
      <c r="AH6" s="60"/>
      <c r="AI6" s="60"/>
      <c r="AJ6" s="60"/>
      <c r="AK6" s="58"/>
      <c r="AL6" s="58"/>
    </row>
    <row r="7" spans="1:38" ht="42" customHeight="1" x14ac:dyDescent="0.2">
      <c r="A7" s="61" t="s">
        <v>61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 t="s">
        <v>62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 t="s">
        <v>62</v>
      </c>
      <c r="AB7" s="61"/>
      <c r="AC7" s="61"/>
      <c r="AD7" s="61"/>
      <c r="AE7" s="61"/>
      <c r="AF7" s="61"/>
      <c r="AG7" s="61"/>
      <c r="AH7" s="61"/>
      <c r="AI7" s="61"/>
      <c r="AJ7" s="61"/>
      <c r="AK7" s="59"/>
      <c r="AL7" s="59"/>
    </row>
    <row r="8" spans="1:38" x14ac:dyDescent="0.2">
      <c r="A8" s="18"/>
    </row>
    <row r="9" spans="1:38" ht="63" customHeight="1" x14ac:dyDescent="0.2">
      <c r="A9" s="47" t="s">
        <v>8</v>
      </c>
      <c r="B9" s="19" t="s">
        <v>38</v>
      </c>
      <c r="C9" s="19" t="s">
        <v>9</v>
      </c>
      <c r="D9" s="19" t="s">
        <v>43</v>
      </c>
      <c r="E9" s="19" t="s">
        <v>22</v>
      </c>
      <c r="F9" s="19" t="s">
        <v>9</v>
      </c>
      <c r="G9" s="19" t="s">
        <v>42</v>
      </c>
      <c r="H9" s="19" t="s">
        <v>23</v>
      </c>
      <c r="I9" s="19" t="s">
        <v>9</v>
      </c>
      <c r="J9" s="19" t="s">
        <v>39</v>
      </c>
      <c r="K9" s="20" t="s">
        <v>24</v>
      </c>
      <c r="L9" s="19" t="s">
        <v>9</v>
      </c>
      <c r="M9" s="20" t="s">
        <v>40</v>
      </c>
      <c r="N9" s="20" t="s">
        <v>25</v>
      </c>
      <c r="O9" s="19" t="s">
        <v>9</v>
      </c>
      <c r="P9" s="20" t="s">
        <v>41</v>
      </c>
      <c r="Q9" s="19" t="s">
        <v>35</v>
      </c>
      <c r="R9" s="20" t="s">
        <v>26</v>
      </c>
      <c r="S9" s="20" t="s">
        <v>27</v>
      </c>
      <c r="T9" s="20" t="s">
        <v>28</v>
      </c>
      <c r="U9" s="19" t="s">
        <v>36</v>
      </c>
      <c r="V9" s="20" t="s">
        <v>29</v>
      </c>
      <c r="W9" s="20" t="s">
        <v>30</v>
      </c>
      <c r="X9" s="20" t="s">
        <v>31</v>
      </c>
      <c r="Y9" s="19" t="s">
        <v>37</v>
      </c>
      <c r="Z9" s="19" t="s">
        <v>9</v>
      </c>
      <c r="AA9" s="19" t="s">
        <v>47</v>
      </c>
      <c r="AB9" s="20" t="s">
        <v>32</v>
      </c>
      <c r="AC9" s="19" t="s">
        <v>9</v>
      </c>
      <c r="AD9" s="20" t="s">
        <v>44</v>
      </c>
      <c r="AE9" s="20" t="s">
        <v>33</v>
      </c>
      <c r="AF9" s="19" t="s">
        <v>9</v>
      </c>
      <c r="AG9" s="20" t="s">
        <v>45</v>
      </c>
      <c r="AH9" s="20" t="s">
        <v>34</v>
      </c>
      <c r="AI9" s="19" t="s">
        <v>9</v>
      </c>
      <c r="AJ9" s="20" t="s">
        <v>46</v>
      </c>
      <c r="AK9" s="21"/>
      <c r="AL9" s="21"/>
    </row>
    <row r="10" spans="1:38" x14ac:dyDescent="0.2">
      <c r="A10" s="22" t="s">
        <v>10</v>
      </c>
      <c r="B10" s="50">
        <v>1</v>
      </c>
      <c r="C10" s="50">
        <v>2</v>
      </c>
      <c r="D10" s="50" t="s">
        <v>11</v>
      </c>
      <c r="E10" s="50" t="s">
        <v>48</v>
      </c>
      <c r="F10" s="50" t="s">
        <v>49</v>
      </c>
      <c r="G10" s="50" t="s">
        <v>12</v>
      </c>
      <c r="H10" s="50">
        <v>7</v>
      </c>
      <c r="I10" s="50">
        <v>8</v>
      </c>
      <c r="J10" s="50" t="s">
        <v>50</v>
      </c>
      <c r="K10" s="50">
        <v>10</v>
      </c>
      <c r="L10" s="50">
        <v>11</v>
      </c>
      <c r="M10" s="50" t="s">
        <v>51</v>
      </c>
      <c r="N10" s="50">
        <v>13</v>
      </c>
      <c r="O10" s="50">
        <v>14</v>
      </c>
      <c r="P10" s="50" t="s">
        <v>52</v>
      </c>
      <c r="Q10" s="50" t="s">
        <v>53</v>
      </c>
      <c r="R10" s="11">
        <v>17</v>
      </c>
      <c r="S10" s="11">
        <v>18</v>
      </c>
      <c r="T10" s="11">
        <v>19</v>
      </c>
      <c r="U10" s="11" t="s">
        <v>54</v>
      </c>
      <c r="V10" s="11">
        <v>21</v>
      </c>
      <c r="W10" s="11">
        <v>22</v>
      </c>
      <c r="X10" s="11">
        <v>23</v>
      </c>
      <c r="Y10" s="11" t="s">
        <v>55</v>
      </c>
      <c r="Z10" s="11" t="s">
        <v>56</v>
      </c>
      <c r="AA10" s="11" t="s">
        <v>57</v>
      </c>
      <c r="AB10" s="11">
        <v>27</v>
      </c>
      <c r="AC10" s="11">
        <v>28</v>
      </c>
      <c r="AD10" s="11" t="s">
        <v>58</v>
      </c>
      <c r="AE10" s="11">
        <v>30</v>
      </c>
      <c r="AF10" s="11">
        <v>31</v>
      </c>
      <c r="AG10" s="11" t="s">
        <v>59</v>
      </c>
      <c r="AH10" s="11">
        <v>33</v>
      </c>
      <c r="AI10" s="11">
        <v>34</v>
      </c>
      <c r="AJ10" s="11" t="s">
        <v>60</v>
      </c>
      <c r="AK10" s="52"/>
      <c r="AL10" s="52"/>
    </row>
    <row r="11" spans="1:38" s="29" customFormat="1" ht="15" x14ac:dyDescent="0.25">
      <c r="A11" s="23" t="s">
        <v>2</v>
      </c>
      <c r="B11" s="24">
        <v>58854472.649999999</v>
      </c>
      <c r="C11" s="24">
        <f>I11+L11+O11+AC11+AF11+AI11</f>
        <v>0</v>
      </c>
      <c r="D11" s="24">
        <f>B11+C11</f>
        <v>58854472.649999999</v>
      </c>
      <c r="E11" s="24">
        <f>H11+K11+N11</f>
        <v>18623061.899999999</v>
      </c>
      <c r="F11" s="24">
        <f>I11+L11+O11</f>
        <v>0</v>
      </c>
      <c r="G11" s="24">
        <f>E11+F11</f>
        <v>18623061.899999999</v>
      </c>
      <c r="H11" s="24">
        <v>6140595.2999999998</v>
      </c>
      <c r="I11" s="24">
        <v>0</v>
      </c>
      <c r="J11" s="24">
        <f>SUM(H11:I11)</f>
        <v>6140595.2999999998</v>
      </c>
      <c r="K11" s="25">
        <v>6140595.2999999998</v>
      </c>
      <c r="L11" s="24">
        <v>0</v>
      </c>
      <c r="M11" s="25">
        <f>SUM(K11:L11)</f>
        <v>6140595.2999999998</v>
      </c>
      <c r="N11" s="25">
        <v>6341871.2999999998</v>
      </c>
      <c r="O11" s="25">
        <v>0</v>
      </c>
      <c r="P11" s="25">
        <f>SUM(N11:O11)</f>
        <v>6341871.2999999998</v>
      </c>
      <c r="Q11" s="25">
        <f>R11+S11+T11</f>
        <v>16794094.5</v>
      </c>
      <c r="R11" s="5">
        <v>5598031.5</v>
      </c>
      <c r="S11" s="5">
        <v>5598031.5</v>
      </c>
      <c r="T11" s="5">
        <v>5598031.5</v>
      </c>
      <c r="U11" s="25">
        <f>V11+W11+X11</f>
        <v>16794094.5</v>
      </c>
      <c r="V11" s="5">
        <v>5598031.5</v>
      </c>
      <c r="W11" s="5">
        <v>5598031.5</v>
      </c>
      <c r="X11" s="5">
        <v>5598031.5</v>
      </c>
      <c r="Y11" s="25">
        <f>AB11+AE11+AH11</f>
        <v>6643221.75</v>
      </c>
      <c r="Z11" s="25">
        <f>AC11+AF11+AI11</f>
        <v>0</v>
      </c>
      <c r="AA11" s="25">
        <f>Y11+Z11</f>
        <v>6643221.75</v>
      </c>
      <c r="AB11" s="5">
        <v>5598031.5</v>
      </c>
      <c r="AC11" s="5">
        <v>0</v>
      </c>
      <c r="AD11" s="5">
        <f>AB11+AC11</f>
        <v>5598031.5</v>
      </c>
      <c r="AE11" s="25">
        <v>781555.5</v>
      </c>
      <c r="AF11" s="25">
        <v>0</v>
      </c>
      <c r="AG11" s="25">
        <f>AE11+AF11</f>
        <v>781555.5</v>
      </c>
      <c r="AH11" s="25">
        <v>263634.75</v>
      </c>
      <c r="AI11" s="25">
        <v>0</v>
      </c>
      <c r="AJ11" s="25">
        <f>AH11+AI11</f>
        <v>263634.75</v>
      </c>
      <c r="AK11" s="26"/>
      <c r="AL11" s="26"/>
    </row>
    <row r="12" spans="1:38" s="29" customFormat="1" ht="15" x14ac:dyDescent="0.25">
      <c r="A12" s="23" t="s">
        <v>3</v>
      </c>
      <c r="B12" s="24">
        <v>4161148.4600000004</v>
      </c>
      <c r="C12" s="24">
        <f t="shared" ref="C12:C14" si="0">I12+L12+O12+AC12+AF12+AI12</f>
        <v>0</v>
      </c>
      <c r="D12" s="24">
        <f t="shared" ref="D12:D14" si="1">B12+C12</f>
        <v>4161148.4600000004</v>
      </c>
      <c r="E12" s="24">
        <f t="shared" ref="E12:F14" si="2">H12+K12+N12</f>
        <v>1281876.48</v>
      </c>
      <c r="F12" s="24">
        <f t="shared" si="2"/>
        <v>0</v>
      </c>
      <c r="G12" s="24">
        <f t="shared" ref="G12:G14" si="3">E12+F12</f>
        <v>1281876.48</v>
      </c>
      <c r="H12" s="24">
        <v>427292.15999999997</v>
      </c>
      <c r="I12" s="24">
        <v>0</v>
      </c>
      <c r="J12" s="24">
        <f t="shared" ref="J12:J14" si="4">SUM(H12:I12)</f>
        <v>427292.15999999997</v>
      </c>
      <c r="K12" s="25">
        <v>427292.15999999997</v>
      </c>
      <c r="L12" s="24">
        <v>0</v>
      </c>
      <c r="M12" s="25">
        <f t="shared" ref="M12:M14" si="5">SUM(K12:L12)</f>
        <v>427292.15999999997</v>
      </c>
      <c r="N12" s="25">
        <v>427292.15999999997</v>
      </c>
      <c r="O12" s="25">
        <v>0</v>
      </c>
      <c r="P12" s="25">
        <f t="shared" ref="P12:P14" si="6">SUM(N12:O12)</f>
        <v>427292.15999999997</v>
      </c>
      <c r="Q12" s="25">
        <f t="shared" ref="Q12:Q14" si="7">R12+S12+T12</f>
        <v>1214522.67</v>
      </c>
      <c r="R12" s="5">
        <v>404840.89</v>
      </c>
      <c r="S12" s="5">
        <v>404840.89</v>
      </c>
      <c r="T12" s="5">
        <v>404840.89</v>
      </c>
      <c r="U12" s="25">
        <f t="shared" ref="U12:U14" si="8">V12+W12+X12</f>
        <v>1214522.67</v>
      </c>
      <c r="V12" s="5">
        <v>404840.89</v>
      </c>
      <c r="W12" s="5">
        <v>404840.89</v>
      </c>
      <c r="X12" s="5">
        <v>404840.89</v>
      </c>
      <c r="Y12" s="25">
        <f t="shared" ref="Y12:Z14" si="9">AB12+AE12+AH12</f>
        <v>450226.64</v>
      </c>
      <c r="Z12" s="25">
        <f t="shared" si="9"/>
        <v>0</v>
      </c>
      <c r="AA12" s="25">
        <f t="shared" ref="AA12:AA14" si="10">Y12+Z12</f>
        <v>450226.64</v>
      </c>
      <c r="AB12" s="5">
        <v>404840.89</v>
      </c>
      <c r="AC12" s="5">
        <v>0</v>
      </c>
      <c r="AD12" s="5">
        <f t="shared" ref="AD12:AD14" si="11">AB12+AC12</f>
        <v>404840.89</v>
      </c>
      <c r="AE12" s="25">
        <v>25416.02</v>
      </c>
      <c r="AF12" s="25">
        <v>0</v>
      </c>
      <c r="AG12" s="25">
        <f t="shared" ref="AG12:AG14" si="12">AE12+AF12</f>
        <v>25416.02</v>
      </c>
      <c r="AH12" s="25">
        <v>19969.73</v>
      </c>
      <c r="AI12" s="25">
        <v>0</v>
      </c>
      <c r="AJ12" s="25">
        <f t="shared" ref="AJ12:AJ14" si="13">AH12+AI12</f>
        <v>19969.73</v>
      </c>
      <c r="AK12" s="26"/>
      <c r="AL12" s="26"/>
    </row>
    <row r="13" spans="1:38" s="29" customFormat="1" ht="15" x14ac:dyDescent="0.25">
      <c r="A13" s="23" t="s">
        <v>4</v>
      </c>
      <c r="B13" s="24">
        <v>19294088.289999999</v>
      </c>
      <c r="C13" s="24">
        <f t="shared" si="0"/>
        <v>0</v>
      </c>
      <c r="D13" s="24">
        <f t="shared" si="1"/>
        <v>19294088.289999999</v>
      </c>
      <c r="E13" s="24">
        <f t="shared" si="2"/>
        <v>6986181.2400000002</v>
      </c>
      <c r="F13" s="24">
        <f t="shared" si="2"/>
        <v>0</v>
      </c>
      <c r="G13" s="24">
        <f t="shared" si="3"/>
        <v>6986181.2400000002</v>
      </c>
      <c r="H13" s="24">
        <v>2328727.08</v>
      </c>
      <c r="I13" s="24">
        <v>0</v>
      </c>
      <c r="J13" s="24">
        <f t="shared" si="4"/>
        <v>2328727.08</v>
      </c>
      <c r="K13" s="25">
        <v>2328727.08</v>
      </c>
      <c r="L13" s="24">
        <v>0</v>
      </c>
      <c r="M13" s="25">
        <f t="shared" si="5"/>
        <v>2328727.08</v>
      </c>
      <c r="N13" s="25">
        <v>2328727.08</v>
      </c>
      <c r="O13" s="25">
        <v>0</v>
      </c>
      <c r="P13" s="25">
        <f t="shared" si="6"/>
        <v>2328727.08</v>
      </c>
      <c r="Q13" s="25">
        <f t="shared" si="7"/>
        <v>5183610.09</v>
      </c>
      <c r="R13" s="5">
        <v>1727870.03</v>
      </c>
      <c r="S13" s="5">
        <v>1727870.03</v>
      </c>
      <c r="T13" s="5">
        <v>1727870.03</v>
      </c>
      <c r="U13" s="25">
        <f t="shared" si="8"/>
        <v>5183610.09</v>
      </c>
      <c r="V13" s="5">
        <v>1727870.03</v>
      </c>
      <c r="W13" s="5">
        <v>1727870.03</v>
      </c>
      <c r="X13" s="5">
        <v>1727870.03</v>
      </c>
      <c r="Y13" s="25">
        <f t="shared" si="9"/>
        <v>1940686.87</v>
      </c>
      <c r="Z13" s="25">
        <f t="shared" si="9"/>
        <v>0</v>
      </c>
      <c r="AA13" s="25">
        <f t="shared" si="10"/>
        <v>1940686.87</v>
      </c>
      <c r="AB13" s="5">
        <v>1727870.03</v>
      </c>
      <c r="AC13" s="5">
        <v>0</v>
      </c>
      <c r="AD13" s="5">
        <f t="shared" si="11"/>
        <v>1727870.03</v>
      </c>
      <c r="AE13" s="25">
        <v>189170.54</v>
      </c>
      <c r="AF13" s="25">
        <v>0</v>
      </c>
      <c r="AG13" s="25">
        <f t="shared" si="12"/>
        <v>189170.54</v>
      </c>
      <c r="AH13" s="25">
        <v>23646.3</v>
      </c>
      <c r="AI13" s="25">
        <v>0</v>
      </c>
      <c r="AJ13" s="25">
        <f t="shared" si="13"/>
        <v>23646.3</v>
      </c>
      <c r="AK13" s="26"/>
      <c r="AL13" s="26"/>
    </row>
    <row r="14" spans="1:38" s="29" customFormat="1" ht="15" x14ac:dyDescent="0.25">
      <c r="A14" s="23" t="s">
        <v>5</v>
      </c>
      <c r="B14" s="24">
        <v>5260784.43</v>
      </c>
      <c r="C14" s="24">
        <f t="shared" si="0"/>
        <v>0</v>
      </c>
      <c r="D14" s="24">
        <f t="shared" si="1"/>
        <v>5260784.43</v>
      </c>
      <c r="E14" s="24">
        <f t="shared" si="2"/>
        <v>1570432.53</v>
      </c>
      <c r="F14" s="24">
        <f t="shared" si="2"/>
        <v>0</v>
      </c>
      <c r="G14" s="24">
        <f t="shared" si="3"/>
        <v>1570432.53</v>
      </c>
      <c r="H14" s="24">
        <v>523477.51</v>
      </c>
      <c r="I14" s="24">
        <v>0</v>
      </c>
      <c r="J14" s="24">
        <f t="shared" si="4"/>
        <v>523477.51</v>
      </c>
      <c r="K14" s="25">
        <v>523477.51</v>
      </c>
      <c r="L14" s="24">
        <v>0</v>
      </c>
      <c r="M14" s="25">
        <f t="shared" si="5"/>
        <v>523477.51</v>
      </c>
      <c r="N14" s="25">
        <v>523477.51</v>
      </c>
      <c r="O14" s="25">
        <v>0</v>
      </c>
      <c r="P14" s="25">
        <f t="shared" si="6"/>
        <v>523477.51</v>
      </c>
      <c r="Q14" s="25">
        <f t="shared" si="7"/>
        <v>1554160.8900000001</v>
      </c>
      <c r="R14" s="5">
        <v>518053.63</v>
      </c>
      <c r="S14" s="5">
        <v>518053.63</v>
      </c>
      <c r="T14" s="5">
        <v>518053.63</v>
      </c>
      <c r="U14" s="25">
        <f t="shared" si="8"/>
        <v>1554160.8900000001</v>
      </c>
      <c r="V14" s="5">
        <v>518053.63</v>
      </c>
      <c r="W14" s="5">
        <v>518053.63</v>
      </c>
      <c r="X14" s="5">
        <v>518053.63</v>
      </c>
      <c r="Y14" s="25">
        <f t="shared" si="9"/>
        <v>582030.12</v>
      </c>
      <c r="Z14" s="25">
        <f t="shared" si="9"/>
        <v>0</v>
      </c>
      <c r="AA14" s="25">
        <f t="shared" si="10"/>
        <v>582030.12</v>
      </c>
      <c r="AB14" s="5">
        <v>518053.63</v>
      </c>
      <c r="AC14" s="5">
        <v>0</v>
      </c>
      <c r="AD14" s="5">
        <f t="shared" si="11"/>
        <v>518053.63</v>
      </c>
      <c r="AE14" s="25">
        <v>54614.080000000002</v>
      </c>
      <c r="AF14" s="25">
        <v>0</v>
      </c>
      <c r="AG14" s="25">
        <f t="shared" si="12"/>
        <v>54614.080000000002</v>
      </c>
      <c r="AH14" s="25">
        <v>9362.41</v>
      </c>
      <c r="AI14" s="25">
        <v>0</v>
      </c>
      <c r="AJ14" s="25">
        <f t="shared" si="13"/>
        <v>9362.41</v>
      </c>
      <c r="AK14" s="26"/>
      <c r="AL14" s="26"/>
    </row>
    <row r="15" spans="1:38" s="34" customFormat="1" x14ac:dyDescent="0.2">
      <c r="A15" s="22" t="s">
        <v>6</v>
      </c>
      <c r="B15" s="30">
        <f t="shared" ref="B15" si="14">SUM(B11:B14)</f>
        <v>87570493.830000013</v>
      </c>
      <c r="C15" s="30">
        <f>SUM(C11:C14)</f>
        <v>0</v>
      </c>
      <c r="D15" s="30">
        <f>SUM(D11:D14)</f>
        <v>87570493.830000013</v>
      </c>
      <c r="E15" s="30">
        <f>SUM(E11:E14)</f>
        <v>28461552.149999999</v>
      </c>
      <c r="F15" s="30">
        <f>SUM(F11:F14)</f>
        <v>0</v>
      </c>
      <c r="G15" s="30">
        <f>SUM(G11:G14)</f>
        <v>28461552.149999999</v>
      </c>
      <c r="H15" s="31">
        <f t="shared" ref="H15:AI15" si="15">SUM(H11:H14)</f>
        <v>9420092.0499999989</v>
      </c>
      <c r="I15" s="31">
        <f>SUM(I11:I14)</f>
        <v>0</v>
      </c>
      <c r="J15" s="31">
        <f t="shared" si="15"/>
        <v>9420092.0499999989</v>
      </c>
      <c r="K15" s="31">
        <f t="shared" si="15"/>
        <v>9420092.0499999989</v>
      </c>
      <c r="L15" s="31">
        <f t="shared" si="15"/>
        <v>0</v>
      </c>
      <c r="M15" s="31">
        <f t="shared" si="15"/>
        <v>9420092.0499999989</v>
      </c>
      <c r="N15" s="32">
        <f t="shared" si="15"/>
        <v>9621368.0499999989</v>
      </c>
      <c r="O15" s="32">
        <f t="shared" si="15"/>
        <v>0</v>
      </c>
      <c r="P15" s="32">
        <f t="shared" si="15"/>
        <v>9621368.0499999989</v>
      </c>
      <c r="Q15" s="32">
        <f t="shared" si="15"/>
        <v>24746388.150000002</v>
      </c>
      <c r="R15" s="32">
        <f t="shared" si="15"/>
        <v>8248796.0499999998</v>
      </c>
      <c r="S15" s="32">
        <f t="shared" si="15"/>
        <v>8248796.0499999998</v>
      </c>
      <c r="T15" s="32">
        <f t="shared" si="15"/>
        <v>8248796.0499999998</v>
      </c>
      <c r="U15" s="32">
        <f t="shared" si="15"/>
        <v>24746388.150000002</v>
      </c>
      <c r="V15" s="32">
        <f t="shared" si="15"/>
        <v>8248796.0499999998</v>
      </c>
      <c r="W15" s="32">
        <f t="shared" si="15"/>
        <v>8248796.0499999998</v>
      </c>
      <c r="X15" s="32">
        <f t="shared" si="15"/>
        <v>8248796.0499999998</v>
      </c>
      <c r="Y15" s="32">
        <f t="shared" si="15"/>
        <v>9616165.379999999</v>
      </c>
      <c r="Z15" s="32">
        <f>SUM(Z11:Z14)</f>
        <v>0</v>
      </c>
      <c r="AA15" s="32">
        <f>SUM(AA11:AA14)</f>
        <v>9616165.379999999</v>
      </c>
      <c r="AB15" s="32">
        <f t="shared" si="15"/>
        <v>8248796.0499999998</v>
      </c>
      <c r="AC15" s="32">
        <f t="shared" si="15"/>
        <v>0</v>
      </c>
      <c r="AD15" s="32">
        <f>SUM(AD11:AD14)</f>
        <v>8248796.0499999998</v>
      </c>
      <c r="AE15" s="32">
        <f t="shared" si="15"/>
        <v>1050756.1400000001</v>
      </c>
      <c r="AF15" s="32">
        <f t="shared" si="15"/>
        <v>0</v>
      </c>
      <c r="AG15" s="32">
        <f>SUM(AG11:AG14)</f>
        <v>1050756.1400000001</v>
      </c>
      <c r="AH15" s="32">
        <f t="shared" si="15"/>
        <v>316613.18999999994</v>
      </c>
      <c r="AI15" s="32">
        <f t="shared" si="15"/>
        <v>0</v>
      </c>
      <c r="AJ15" s="32">
        <f>SUM(AJ11:AJ14)</f>
        <v>316613.18999999994</v>
      </c>
      <c r="AK15" s="39"/>
      <c r="AL15" s="39"/>
    </row>
    <row r="16" spans="1:38" s="29" customFormat="1" x14ac:dyDescent="0.2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7"/>
      <c r="L16" s="38"/>
      <c r="M16" s="38"/>
      <c r="N16" s="27"/>
      <c r="O16" s="27"/>
      <c r="P16" s="27"/>
      <c r="Q16" s="27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 ht="60.75" customHeight="1" x14ac:dyDescent="0.2">
      <c r="A17" s="48" t="s">
        <v>1</v>
      </c>
      <c r="B17" s="19" t="s">
        <v>38</v>
      </c>
      <c r="C17" s="19" t="s">
        <v>9</v>
      </c>
      <c r="D17" s="19" t="s">
        <v>43</v>
      </c>
      <c r="E17" s="19" t="s">
        <v>22</v>
      </c>
      <c r="F17" s="19" t="s">
        <v>9</v>
      </c>
      <c r="G17" s="19" t="s">
        <v>42</v>
      </c>
      <c r="H17" s="19" t="s">
        <v>23</v>
      </c>
      <c r="I17" s="19" t="s">
        <v>9</v>
      </c>
      <c r="J17" s="19" t="s">
        <v>39</v>
      </c>
      <c r="K17" s="20" t="s">
        <v>24</v>
      </c>
      <c r="L17" s="19" t="s">
        <v>9</v>
      </c>
      <c r="M17" s="20" t="s">
        <v>40</v>
      </c>
      <c r="N17" s="20" t="s">
        <v>25</v>
      </c>
      <c r="O17" s="19" t="s">
        <v>9</v>
      </c>
      <c r="P17" s="20" t="s">
        <v>41</v>
      </c>
      <c r="Q17" s="19" t="s">
        <v>35</v>
      </c>
      <c r="R17" s="20" t="s">
        <v>26</v>
      </c>
      <c r="S17" s="20" t="s">
        <v>27</v>
      </c>
      <c r="T17" s="20" t="s">
        <v>28</v>
      </c>
      <c r="U17" s="19" t="s">
        <v>36</v>
      </c>
      <c r="V17" s="20" t="s">
        <v>29</v>
      </c>
      <c r="W17" s="20" t="s">
        <v>30</v>
      </c>
      <c r="X17" s="20" t="s">
        <v>31</v>
      </c>
      <c r="Y17" s="19" t="s">
        <v>37</v>
      </c>
      <c r="Z17" s="19" t="s">
        <v>9</v>
      </c>
      <c r="AA17" s="19" t="s">
        <v>47</v>
      </c>
      <c r="AB17" s="20" t="s">
        <v>32</v>
      </c>
      <c r="AC17" s="19" t="s">
        <v>9</v>
      </c>
      <c r="AD17" s="20" t="s">
        <v>44</v>
      </c>
      <c r="AE17" s="20" t="s">
        <v>33</v>
      </c>
      <c r="AF17" s="19" t="s">
        <v>9</v>
      </c>
      <c r="AG17" s="20" t="s">
        <v>45</v>
      </c>
      <c r="AH17" s="20" t="s">
        <v>34</v>
      </c>
      <c r="AI17" s="19" t="s">
        <v>9</v>
      </c>
      <c r="AJ17" s="20" t="s">
        <v>46</v>
      </c>
      <c r="AK17" s="21"/>
      <c r="AL17" s="21"/>
    </row>
    <row r="18" spans="1:38" s="29" customFormat="1" ht="15" x14ac:dyDescent="0.25">
      <c r="A18" s="23" t="s">
        <v>2</v>
      </c>
      <c r="B18" s="24">
        <v>8174465.4400000013</v>
      </c>
      <c r="C18" s="24">
        <f>I18+L18+O18+AC18+AF18+AI18</f>
        <v>-4.3769432522822171E-12</v>
      </c>
      <c r="D18" s="24">
        <f>B18+C18</f>
        <v>8174465.4400000013</v>
      </c>
      <c r="E18" s="24">
        <f>H18+K18+N18</f>
        <v>2149854.89</v>
      </c>
      <c r="F18" s="24">
        <f>I18+L18+O18</f>
        <v>-45208.22</v>
      </c>
      <c r="G18" s="24">
        <f>E18+F18</f>
        <v>2104646.67</v>
      </c>
      <c r="H18" s="24">
        <v>683016.8</v>
      </c>
      <c r="I18" s="24">
        <v>-35505.85</v>
      </c>
      <c r="J18" s="24">
        <f>SUM(H18:I18)</f>
        <v>647510.95000000007</v>
      </c>
      <c r="K18" s="24">
        <v>683016.8</v>
      </c>
      <c r="L18" s="24">
        <v>-35505.85</v>
      </c>
      <c r="M18" s="24">
        <f>SUM(K18:L18)</f>
        <v>647510.95000000007</v>
      </c>
      <c r="N18" s="25">
        <v>783821.29</v>
      </c>
      <c r="O18" s="25">
        <v>25803.48</v>
      </c>
      <c r="P18" s="25">
        <f>SUM(N18:O18)</f>
        <v>809624.77</v>
      </c>
      <c r="Q18" s="25">
        <f>R18+S18+T18</f>
        <v>2520275.61</v>
      </c>
      <c r="R18" s="10">
        <v>840091.87</v>
      </c>
      <c r="S18" s="10">
        <v>840091.87</v>
      </c>
      <c r="T18" s="10">
        <v>840091.87</v>
      </c>
      <c r="U18" s="25">
        <f>V18+W18+X18</f>
        <v>2520275.61</v>
      </c>
      <c r="V18" s="10">
        <v>840091.87</v>
      </c>
      <c r="W18" s="10">
        <v>840091.87</v>
      </c>
      <c r="X18" s="10">
        <v>840091.87</v>
      </c>
      <c r="Y18" s="25">
        <f>AB18+AE18+AH18</f>
        <v>984059.33</v>
      </c>
      <c r="Z18" s="25">
        <f>AC18+AF18+AI18</f>
        <v>45208.219999999994</v>
      </c>
      <c r="AA18" s="25">
        <f>Y18+Z18</f>
        <v>1029267.5499999999</v>
      </c>
      <c r="AB18" s="10">
        <v>840091.87</v>
      </c>
      <c r="AC18" s="10">
        <v>0</v>
      </c>
      <c r="AD18" s="10">
        <f>AB18+AC18</f>
        <v>840091.87</v>
      </c>
      <c r="AE18" s="25">
        <v>98683.48</v>
      </c>
      <c r="AF18" s="25">
        <v>45047.27</v>
      </c>
      <c r="AG18" s="25">
        <f>AE18+AF18</f>
        <v>143730.75</v>
      </c>
      <c r="AH18" s="25">
        <v>45283.98</v>
      </c>
      <c r="AI18" s="25">
        <v>160.94999999999999</v>
      </c>
      <c r="AJ18" s="25">
        <f>AH18+AI18</f>
        <v>45444.93</v>
      </c>
      <c r="AK18" s="26"/>
      <c r="AL18" s="26"/>
    </row>
    <row r="19" spans="1:38" s="29" customFormat="1" ht="15" x14ac:dyDescent="0.25">
      <c r="A19" s="23" t="s">
        <v>3</v>
      </c>
      <c r="B19" s="24">
        <v>740264.16999999993</v>
      </c>
      <c r="C19" s="24">
        <f t="shared" ref="C19:C21" si="16">I19+L19+O19+AC19+AF19+AI19</f>
        <v>0</v>
      </c>
      <c r="D19" s="24">
        <f t="shared" ref="D19:D22" si="17">B19+C19</f>
        <v>740264.16999999993</v>
      </c>
      <c r="E19" s="24">
        <f t="shared" ref="E19:F22" si="18">H19+K19+N19</f>
        <v>180221.82</v>
      </c>
      <c r="F19" s="24">
        <f t="shared" si="18"/>
        <v>0</v>
      </c>
      <c r="G19" s="24">
        <f t="shared" ref="G19:G22" si="19">E19+F19</f>
        <v>180221.82</v>
      </c>
      <c r="H19" s="24">
        <v>60073.94</v>
      </c>
      <c r="I19" s="24"/>
      <c r="J19" s="24">
        <f t="shared" ref="J19:J22" si="20">SUM(H19:I19)</f>
        <v>60073.94</v>
      </c>
      <c r="K19" s="24">
        <v>60073.94</v>
      </c>
      <c r="L19" s="24"/>
      <c r="M19" s="24">
        <f t="shared" ref="M19:M22" si="21">SUM(K19:L19)</f>
        <v>60073.94</v>
      </c>
      <c r="N19" s="25">
        <v>60073.94</v>
      </c>
      <c r="O19" s="25"/>
      <c r="P19" s="25">
        <f t="shared" ref="P19:P22" si="22">SUM(N19:O19)</f>
        <v>60073.94</v>
      </c>
      <c r="Q19" s="25">
        <f t="shared" ref="Q19:Q22" si="23">R19+S19+T19</f>
        <v>237269.84999999998</v>
      </c>
      <c r="R19" s="10">
        <v>79089.95</v>
      </c>
      <c r="S19" s="10">
        <v>79089.95</v>
      </c>
      <c r="T19" s="10">
        <v>79089.95</v>
      </c>
      <c r="U19" s="25">
        <f t="shared" ref="U19:U22" si="24">V19+W19+X19</f>
        <v>237269.84999999998</v>
      </c>
      <c r="V19" s="10">
        <v>79089.95</v>
      </c>
      <c r="W19" s="10">
        <v>79089.95</v>
      </c>
      <c r="X19" s="10">
        <v>79089.95</v>
      </c>
      <c r="Y19" s="25">
        <f t="shared" ref="Y19:Z22" si="25">AB19+AE19+AH19</f>
        <v>85502.650000000009</v>
      </c>
      <c r="Z19" s="25">
        <f t="shared" si="25"/>
        <v>0</v>
      </c>
      <c r="AA19" s="25">
        <f t="shared" ref="AA19:AA22" si="26">Y19+Z19</f>
        <v>85502.650000000009</v>
      </c>
      <c r="AB19" s="10">
        <v>79089.95</v>
      </c>
      <c r="AC19" s="10">
        <v>0</v>
      </c>
      <c r="AD19" s="10">
        <f t="shared" ref="AD19:AD22" si="27">AB19+AC19</f>
        <v>79089.95</v>
      </c>
      <c r="AE19" s="25">
        <v>4275.13</v>
      </c>
      <c r="AF19" s="25">
        <v>0</v>
      </c>
      <c r="AG19" s="25">
        <f t="shared" ref="AG19:AG22" si="28">AE19+AF19</f>
        <v>4275.13</v>
      </c>
      <c r="AH19" s="25">
        <v>2137.5700000000002</v>
      </c>
      <c r="AI19" s="25">
        <v>0</v>
      </c>
      <c r="AJ19" s="25">
        <f t="shared" ref="AJ19:AJ22" si="29">AH19+AI19</f>
        <v>2137.5700000000002</v>
      </c>
      <c r="AK19" s="26"/>
      <c r="AL19" s="26"/>
    </row>
    <row r="20" spans="1:38" s="29" customFormat="1" ht="15" x14ac:dyDescent="0.25">
      <c r="A20" s="23" t="s">
        <v>4</v>
      </c>
      <c r="B20" s="24">
        <v>2577778.4900000002</v>
      </c>
      <c r="C20" s="24">
        <f t="shared" si="16"/>
        <v>0</v>
      </c>
      <c r="D20" s="24">
        <f t="shared" si="17"/>
        <v>2577778.4900000002</v>
      </c>
      <c r="E20" s="24">
        <f t="shared" si="18"/>
        <v>630691.77</v>
      </c>
      <c r="F20" s="24">
        <f t="shared" si="18"/>
        <v>0</v>
      </c>
      <c r="G20" s="24">
        <f t="shared" si="19"/>
        <v>630691.77</v>
      </c>
      <c r="H20" s="24">
        <v>210230.59</v>
      </c>
      <c r="I20" s="24"/>
      <c r="J20" s="24">
        <f t="shared" si="20"/>
        <v>210230.59</v>
      </c>
      <c r="K20" s="24">
        <v>210230.59</v>
      </c>
      <c r="L20" s="24"/>
      <c r="M20" s="24">
        <f t="shared" si="21"/>
        <v>210230.59</v>
      </c>
      <c r="N20" s="25">
        <v>210230.59</v>
      </c>
      <c r="O20" s="25"/>
      <c r="P20" s="25">
        <f t="shared" si="22"/>
        <v>210230.59</v>
      </c>
      <c r="Q20" s="25">
        <f t="shared" si="23"/>
        <v>818330.85000000009</v>
      </c>
      <c r="R20" s="10">
        <v>272776.95</v>
      </c>
      <c r="S20" s="10">
        <v>272776.95</v>
      </c>
      <c r="T20" s="10">
        <v>272776.95</v>
      </c>
      <c r="U20" s="25">
        <f t="shared" si="24"/>
        <v>818330.85000000009</v>
      </c>
      <c r="V20" s="10">
        <v>272776.95</v>
      </c>
      <c r="W20" s="10">
        <v>272776.95</v>
      </c>
      <c r="X20" s="10">
        <v>272776.95</v>
      </c>
      <c r="Y20" s="25">
        <f t="shared" si="25"/>
        <v>310425.02</v>
      </c>
      <c r="Z20" s="25">
        <f t="shared" si="25"/>
        <v>0</v>
      </c>
      <c r="AA20" s="25">
        <f t="shared" si="26"/>
        <v>310425.02</v>
      </c>
      <c r="AB20" s="10">
        <v>272776.95</v>
      </c>
      <c r="AC20" s="10">
        <v>0</v>
      </c>
      <c r="AD20" s="10">
        <f t="shared" si="27"/>
        <v>272776.95</v>
      </c>
      <c r="AE20" s="25">
        <v>29391.11</v>
      </c>
      <c r="AF20" s="25">
        <v>0</v>
      </c>
      <c r="AG20" s="25">
        <f t="shared" si="28"/>
        <v>29391.11</v>
      </c>
      <c r="AH20" s="25">
        <v>8256.9599999999991</v>
      </c>
      <c r="AI20" s="25">
        <v>0</v>
      </c>
      <c r="AJ20" s="25">
        <f t="shared" si="29"/>
        <v>8256.9599999999991</v>
      </c>
      <c r="AK20" s="26"/>
      <c r="AL20" s="26"/>
    </row>
    <row r="21" spans="1:38" s="29" customFormat="1" ht="15" x14ac:dyDescent="0.25">
      <c r="A21" s="23" t="s">
        <v>5</v>
      </c>
      <c r="B21" s="24">
        <v>312441.62</v>
      </c>
      <c r="C21" s="24">
        <f t="shared" si="16"/>
        <v>0</v>
      </c>
      <c r="D21" s="24">
        <f t="shared" si="17"/>
        <v>312441.62</v>
      </c>
      <c r="E21" s="24">
        <f t="shared" si="18"/>
        <v>96547.41</v>
      </c>
      <c r="F21" s="24">
        <f t="shared" si="18"/>
        <v>0</v>
      </c>
      <c r="G21" s="24">
        <f t="shared" si="19"/>
        <v>96547.41</v>
      </c>
      <c r="H21" s="24">
        <v>32182.47</v>
      </c>
      <c r="I21" s="24"/>
      <c r="J21" s="24">
        <f t="shared" si="20"/>
        <v>32182.47</v>
      </c>
      <c r="K21" s="24">
        <v>32182.47</v>
      </c>
      <c r="L21" s="24"/>
      <c r="M21" s="24">
        <f t="shared" si="21"/>
        <v>32182.47</v>
      </c>
      <c r="N21" s="25">
        <v>32182.47</v>
      </c>
      <c r="O21" s="25"/>
      <c r="P21" s="25">
        <f t="shared" si="22"/>
        <v>32182.47</v>
      </c>
      <c r="Q21" s="25">
        <f t="shared" si="23"/>
        <v>89777.790000000008</v>
      </c>
      <c r="R21" s="10">
        <v>29925.93</v>
      </c>
      <c r="S21" s="10">
        <v>29925.93</v>
      </c>
      <c r="T21" s="10">
        <v>29925.93</v>
      </c>
      <c r="U21" s="25">
        <f t="shared" si="24"/>
        <v>89777.790000000008</v>
      </c>
      <c r="V21" s="10">
        <v>29925.93</v>
      </c>
      <c r="W21" s="10">
        <v>29925.93</v>
      </c>
      <c r="X21" s="10">
        <v>29925.93</v>
      </c>
      <c r="Y21" s="25">
        <f t="shared" si="25"/>
        <v>36338.629999999997</v>
      </c>
      <c r="Z21" s="25">
        <f t="shared" si="25"/>
        <v>0</v>
      </c>
      <c r="AA21" s="25">
        <f t="shared" si="26"/>
        <v>36338.629999999997</v>
      </c>
      <c r="AB21" s="10">
        <v>29925.93</v>
      </c>
      <c r="AC21" s="10">
        <v>0</v>
      </c>
      <c r="AD21" s="10">
        <f t="shared" si="27"/>
        <v>29925.93</v>
      </c>
      <c r="AE21" s="25">
        <v>4275.13</v>
      </c>
      <c r="AF21" s="25">
        <v>0</v>
      </c>
      <c r="AG21" s="25">
        <f t="shared" si="28"/>
        <v>4275.13</v>
      </c>
      <c r="AH21" s="25">
        <v>2137.5700000000002</v>
      </c>
      <c r="AI21" s="25">
        <v>0</v>
      </c>
      <c r="AJ21" s="25">
        <f t="shared" si="29"/>
        <v>2137.5700000000002</v>
      </c>
      <c r="AK21" s="26"/>
      <c r="AL21" s="26"/>
    </row>
    <row r="22" spans="1:38" s="29" customFormat="1" ht="15" x14ac:dyDescent="0.25">
      <c r="A22" s="23" t="s">
        <v>13</v>
      </c>
      <c r="B22" s="24">
        <v>7379046.4999999991</v>
      </c>
      <c r="C22" s="24">
        <f>I22+L22+O22+AC22+AF22+AI22</f>
        <v>-1.1141310096718371E-11</v>
      </c>
      <c r="D22" s="24">
        <f t="shared" si="17"/>
        <v>7379046.4999999991</v>
      </c>
      <c r="E22" s="24">
        <f t="shared" si="18"/>
        <v>2304944.2199999997</v>
      </c>
      <c r="F22" s="24">
        <f t="shared" si="18"/>
        <v>-79631.13</v>
      </c>
      <c r="G22" s="24">
        <f t="shared" si="19"/>
        <v>2225313.09</v>
      </c>
      <c r="H22" s="24">
        <v>768314.74</v>
      </c>
      <c r="I22" s="24">
        <v>-527.79999999999995</v>
      </c>
      <c r="J22" s="24">
        <f t="shared" si="20"/>
        <v>767786.94</v>
      </c>
      <c r="K22" s="24">
        <v>768314.74</v>
      </c>
      <c r="L22" s="24">
        <v>-60546.55</v>
      </c>
      <c r="M22" s="24">
        <f t="shared" si="21"/>
        <v>707768.19</v>
      </c>
      <c r="N22" s="25">
        <v>768314.74</v>
      </c>
      <c r="O22" s="25">
        <v>-18556.78</v>
      </c>
      <c r="P22" s="25">
        <f t="shared" si="22"/>
        <v>749757.96</v>
      </c>
      <c r="Q22" s="25">
        <f t="shared" si="23"/>
        <v>2112694.38</v>
      </c>
      <c r="R22" s="10">
        <v>704231.46</v>
      </c>
      <c r="S22" s="10">
        <v>704231.46</v>
      </c>
      <c r="T22" s="10">
        <v>704231.46</v>
      </c>
      <c r="U22" s="25">
        <f t="shared" si="24"/>
        <v>2112694.38</v>
      </c>
      <c r="V22" s="10">
        <v>704231.46</v>
      </c>
      <c r="W22" s="10">
        <v>704231.46</v>
      </c>
      <c r="X22" s="10">
        <v>704231.46</v>
      </c>
      <c r="Y22" s="25">
        <f t="shared" si="25"/>
        <v>848713.52</v>
      </c>
      <c r="Z22" s="25">
        <f t="shared" si="25"/>
        <v>79631.12999999999</v>
      </c>
      <c r="AA22" s="25">
        <f t="shared" si="26"/>
        <v>928344.65</v>
      </c>
      <c r="AB22" s="10">
        <v>704231.46</v>
      </c>
      <c r="AC22" s="10">
        <v>0</v>
      </c>
      <c r="AD22" s="10">
        <f t="shared" si="27"/>
        <v>704231.46</v>
      </c>
      <c r="AE22" s="25">
        <v>105481.06</v>
      </c>
      <c r="AF22" s="25">
        <v>78277.039999999994</v>
      </c>
      <c r="AG22" s="25">
        <f t="shared" si="28"/>
        <v>183758.09999999998</v>
      </c>
      <c r="AH22" s="25">
        <v>39001</v>
      </c>
      <c r="AI22" s="25">
        <v>1354.09</v>
      </c>
      <c r="AJ22" s="25">
        <f t="shared" si="29"/>
        <v>40355.089999999997</v>
      </c>
      <c r="AK22" s="26"/>
      <c r="AL22" s="26"/>
    </row>
    <row r="23" spans="1:38" s="34" customFormat="1" x14ac:dyDescent="0.2">
      <c r="A23" s="22" t="s">
        <v>6</v>
      </c>
      <c r="B23" s="30">
        <f t="shared" ref="B23:AI23" si="30">SUM(B18:B22)</f>
        <v>19183996.219999999</v>
      </c>
      <c r="C23" s="30">
        <f>SUM(C18:C22)</f>
        <v>-1.5518253349000588E-11</v>
      </c>
      <c r="D23" s="30">
        <f>SUM(D18:D22)</f>
        <v>19183996.219999999</v>
      </c>
      <c r="E23" s="30">
        <f>SUM(E18:E22)</f>
        <v>5362260.1099999994</v>
      </c>
      <c r="F23" s="30">
        <f>SUM(F18:F22)</f>
        <v>-124839.35</v>
      </c>
      <c r="G23" s="30">
        <f>SUM(G18:G22)</f>
        <v>5237420.76</v>
      </c>
      <c r="H23" s="31">
        <f t="shared" si="30"/>
        <v>1753818.54</v>
      </c>
      <c r="I23" s="31">
        <f t="shared" si="30"/>
        <v>-36033.65</v>
      </c>
      <c r="J23" s="31">
        <f t="shared" si="30"/>
        <v>1717784.8900000001</v>
      </c>
      <c r="K23" s="31">
        <f t="shared" si="30"/>
        <v>1753818.54</v>
      </c>
      <c r="L23" s="31">
        <f t="shared" si="30"/>
        <v>-96052.4</v>
      </c>
      <c r="M23" s="31">
        <f t="shared" si="30"/>
        <v>1657766.1400000001</v>
      </c>
      <c r="N23" s="32">
        <f t="shared" si="30"/>
        <v>1854623.03</v>
      </c>
      <c r="O23" s="32">
        <f t="shared" si="30"/>
        <v>7246.7000000000007</v>
      </c>
      <c r="P23" s="32">
        <f t="shared" si="30"/>
        <v>1861869.73</v>
      </c>
      <c r="Q23" s="32">
        <f t="shared" si="30"/>
        <v>5778348.4800000004</v>
      </c>
      <c r="R23" s="32">
        <f t="shared" si="30"/>
        <v>1926116.16</v>
      </c>
      <c r="S23" s="32">
        <f t="shared" si="30"/>
        <v>1926116.16</v>
      </c>
      <c r="T23" s="32">
        <f t="shared" si="30"/>
        <v>1926116.16</v>
      </c>
      <c r="U23" s="32">
        <f t="shared" si="30"/>
        <v>5778348.4800000004</v>
      </c>
      <c r="V23" s="32">
        <f t="shared" si="30"/>
        <v>1926116.16</v>
      </c>
      <c r="W23" s="32">
        <f t="shared" si="30"/>
        <v>1926116.16</v>
      </c>
      <c r="X23" s="32">
        <f t="shared" si="30"/>
        <v>1926116.16</v>
      </c>
      <c r="Y23" s="32">
        <f t="shared" si="30"/>
        <v>2265039.15</v>
      </c>
      <c r="Z23" s="32">
        <f>SUM(Z18:Z22)</f>
        <v>124839.34999999998</v>
      </c>
      <c r="AA23" s="32">
        <f>SUM(AA18:AA22)</f>
        <v>2389878.5</v>
      </c>
      <c r="AB23" s="32">
        <f t="shared" si="30"/>
        <v>1926116.16</v>
      </c>
      <c r="AC23" s="32">
        <f t="shared" si="30"/>
        <v>0</v>
      </c>
      <c r="AD23" s="32">
        <f>SUM(AD18:AD22)</f>
        <v>1926116.16</v>
      </c>
      <c r="AE23" s="32">
        <f t="shared" si="30"/>
        <v>242105.91</v>
      </c>
      <c r="AF23" s="32">
        <f t="shared" si="30"/>
        <v>123324.31</v>
      </c>
      <c r="AG23" s="32">
        <f>SUM(AG18:AG22)</f>
        <v>365430.22</v>
      </c>
      <c r="AH23" s="32">
        <f t="shared" si="30"/>
        <v>96817.08</v>
      </c>
      <c r="AI23" s="32">
        <f t="shared" si="30"/>
        <v>1515.04</v>
      </c>
      <c r="AJ23" s="32">
        <f>SUM(AJ18:AJ22)</f>
        <v>98332.12</v>
      </c>
      <c r="AK23" s="39"/>
      <c r="AL23" s="39"/>
    </row>
    <row r="24" spans="1:38" s="29" customFormat="1" x14ac:dyDescent="0.2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7"/>
      <c r="L24" s="38"/>
      <c r="M24" s="38"/>
      <c r="N24" s="27"/>
      <c r="O24" s="27"/>
      <c r="P24" s="27"/>
      <c r="Q24" s="27"/>
      <c r="AE24" s="28"/>
      <c r="AF24" s="28"/>
      <c r="AG24" s="28"/>
      <c r="AH24" s="28"/>
      <c r="AI24" s="28"/>
      <c r="AJ24" s="28"/>
      <c r="AK24" s="28"/>
      <c r="AL24" s="28"/>
    </row>
    <row r="25" spans="1:38" s="29" customFormat="1" ht="63.75" customHeight="1" x14ac:dyDescent="0.2">
      <c r="A25" s="49" t="s">
        <v>14</v>
      </c>
      <c r="B25" s="19" t="s">
        <v>38</v>
      </c>
      <c r="C25" s="19" t="s">
        <v>9</v>
      </c>
      <c r="D25" s="19" t="s">
        <v>43</v>
      </c>
      <c r="E25" s="19" t="s">
        <v>22</v>
      </c>
      <c r="F25" s="19" t="s">
        <v>9</v>
      </c>
      <c r="G25" s="19" t="s">
        <v>42</v>
      </c>
      <c r="H25" s="19" t="s">
        <v>23</v>
      </c>
      <c r="I25" s="19" t="s">
        <v>9</v>
      </c>
      <c r="J25" s="19" t="s">
        <v>39</v>
      </c>
      <c r="K25" s="20" t="s">
        <v>24</v>
      </c>
      <c r="L25" s="19" t="s">
        <v>9</v>
      </c>
      <c r="M25" s="20" t="s">
        <v>40</v>
      </c>
      <c r="N25" s="20" t="s">
        <v>25</v>
      </c>
      <c r="O25" s="19" t="s">
        <v>9</v>
      </c>
      <c r="P25" s="20" t="s">
        <v>41</v>
      </c>
      <c r="Q25" s="19" t="s">
        <v>35</v>
      </c>
      <c r="R25" s="20" t="s">
        <v>26</v>
      </c>
      <c r="S25" s="20" t="s">
        <v>27</v>
      </c>
      <c r="T25" s="20" t="s">
        <v>28</v>
      </c>
      <c r="U25" s="19" t="s">
        <v>36</v>
      </c>
      <c r="V25" s="20" t="s">
        <v>29</v>
      </c>
      <c r="W25" s="20" t="s">
        <v>30</v>
      </c>
      <c r="X25" s="20" t="s">
        <v>31</v>
      </c>
      <c r="Y25" s="19" t="s">
        <v>37</v>
      </c>
      <c r="Z25" s="19" t="s">
        <v>9</v>
      </c>
      <c r="AA25" s="19" t="s">
        <v>47</v>
      </c>
      <c r="AB25" s="20" t="s">
        <v>32</v>
      </c>
      <c r="AC25" s="19" t="s">
        <v>9</v>
      </c>
      <c r="AD25" s="20" t="s">
        <v>44</v>
      </c>
      <c r="AE25" s="20" t="s">
        <v>33</v>
      </c>
      <c r="AF25" s="19" t="s">
        <v>9</v>
      </c>
      <c r="AG25" s="20" t="s">
        <v>45</v>
      </c>
      <c r="AH25" s="20" t="s">
        <v>34</v>
      </c>
      <c r="AI25" s="19" t="s">
        <v>9</v>
      </c>
      <c r="AJ25" s="20" t="s">
        <v>46</v>
      </c>
      <c r="AK25" s="21"/>
      <c r="AL25" s="21"/>
    </row>
    <row r="26" spans="1:38" s="29" customFormat="1" ht="15" x14ac:dyDescent="0.25">
      <c r="A26" s="23" t="s">
        <v>2</v>
      </c>
      <c r="B26" s="24">
        <v>2094174.13</v>
      </c>
      <c r="C26" s="24">
        <f>I26+L26+O26+AC26+AF26+AI26</f>
        <v>0</v>
      </c>
      <c r="D26" s="24">
        <f>B26+C26</f>
        <v>2094174.13</v>
      </c>
      <c r="E26" s="24">
        <f>H26+K26+N26</f>
        <v>137718.69</v>
      </c>
      <c r="F26" s="24">
        <f>I26+L26+O26</f>
        <v>0</v>
      </c>
      <c r="G26" s="24">
        <f>E26+F26</f>
        <v>137718.69</v>
      </c>
      <c r="H26" s="24">
        <v>45906.23</v>
      </c>
      <c r="I26" s="24"/>
      <c r="J26" s="24">
        <f>SUM(H26:I26)</f>
        <v>45906.23</v>
      </c>
      <c r="K26" s="24">
        <v>45906.23</v>
      </c>
      <c r="L26" s="24"/>
      <c r="M26" s="24">
        <f>SUM(K26:L26)</f>
        <v>45906.23</v>
      </c>
      <c r="N26" s="25">
        <v>45906.23</v>
      </c>
      <c r="O26" s="25"/>
      <c r="P26" s="25">
        <f>SUM(N26:O26)</f>
        <v>45906.23</v>
      </c>
      <c r="Q26" s="25">
        <f>R26+S26+T26</f>
        <v>820203.60000000009</v>
      </c>
      <c r="R26" s="6">
        <v>273401.2</v>
      </c>
      <c r="S26" s="6">
        <v>273401.2</v>
      </c>
      <c r="T26" s="6">
        <v>273401.2</v>
      </c>
      <c r="U26" s="23">
        <f>V26+W26+X26</f>
        <v>820203.60000000009</v>
      </c>
      <c r="V26" s="6">
        <v>273401.2</v>
      </c>
      <c r="W26" s="6">
        <v>273401.2</v>
      </c>
      <c r="X26" s="6">
        <v>273401.2</v>
      </c>
      <c r="Y26" s="25">
        <f>AB26+AE26+AH26</f>
        <v>316048.24000000005</v>
      </c>
      <c r="Z26" s="25">
        <f>AC26+AF26+AI26</f>
        <v>0</v>
      </c>
      <c r="AA26" s="25">
        <f>Y26+Z26</f>
        <v>316048.24000000005</v>
      </c>
      <c r="AB26" s="6">
        <v>273401.2</v>
      </c>
      <c r="AC26" s="6">
        <v>0</v>
      </c>
      <c r="AD26" s="6">
        <f>AB26+AC26</f>
        <v>273401.2</v>
      </c>
      <c r="AE26" s="5">
        <v>34798.519999999997</v>
      </c>
      <c r="AF26" s="5">
        <v>0</v>
      </c>
      <c r="AG26" s="5">
        <f>AE26+AF26</f>
        <v>34798.519999999997</v>
      </c>
      <c r="AH26" s="5">
        <v>7848.52</v>
      </c>
      <c r="AI26" s="5">
        <v>0</v>
      </c>
      <c r="AJ26" s="5">
        <f>AH26+AI26</f>
        <v>7848.52</v>
      </c>
      <c r="AK26" s="54"/>
      <c r="AL26" s="54"/>
    </row>
    <row r="27" spans="1:38" s="29" customFormat="1" ht="15" x14ac:dyDescent="0.25">
      <c r="A27" s="23" t="s">
        <v>3</v>
      </c>
      <c r="B27" s="24">
        <v>6428.909999999998</v>
      </c>
      <c r="C27" s="24">
        <f t="shared" ref="C27:C29" si="31">I27+L27+O27+AC27+AF27+AI27</f>
        <v>9393.56</v>
      </c>
      <c r="D27" s="24">
        <f t="shared" ref="D27:D29" si="32">B27+C27</f>
        <v>15822.469999999998</v>
      </c>
      <c r="E27" s="24">
        <f t="shared" ref="E27:F29" si="33">H27+K27+N27</f>
        <v>1730.6399999999999</v>
      </c>
      <c r="F27" s="24">
        <f t="shared" si="33"/>
        <v>3129.2</v>
      </c>
      <c r="G27" s="24">
        <f t="shared" ref="G27:G29" si="34">E27+F27</f>
        <v>4859.84</v>
      </c>
      <c r="H27" s="24">
        <v>576.88</v>
      </c>
      <c r="I27" s="24">
        <v>1530.64</v>
      </c>
      <c r="J27" s="24">
        <f t="shared" ref="J27:J29" si="35">SUM(H27:I27)</f>
        <v>2107.52</v>
      </c>
      <c r="K27" s="24">
        <v>576.88</v>
      </c>
      <c r="L27" s="24">
        <v>749.28</v>
      </c>
      <c r="M27" s="24">
        <f t="shared" ref="M27:M29" si="36">SUM(K27:L27)</f>
        <v>1326.1599999999999</v>
      </c>
      <c r="N27" s="25">
        <v>576.88</v>
      </c>
      <c r="O27" s="25">
        <v>849.28</v>
      </c>
      <c r="P27" s="25">
        <f t="shared" ref="P27:P29" si="37">SUM(N27:O27)</f>
        <v>1426.1599999999999</v>
      </c>
      <c r="Q27" s="25">
        <f t="shared" ref="Q27:Q29" si="38">R27+S27+T27</f>
        <v>1566.09</v>
      </c>
      <c r="R27" s="12">
        <v>522.03</v>
      </c>
      <c r="S27" s="12">
        <v>522.03</v>
      </c>
      <c r="T27" s="12">
        <v>522.03</v>
      </c>
      <c r="U27" s="23">
        <f t="shared" ref="U27:U29" si="39">V27+W27+X27</f>
        <v>1566.09</v>
      </c>
      <c r="V27" s="12">
        <v>522.03</v>
      </c>
      <c r="W27" s="12">
        <v>522.03</v>
      </c>
      <c r="X27" s="12">
        <v>522.03</v>
      </c>
      <c r="Y27" s="25">
        <f t="shared" ref="Y27:Z29" si="40">AB27+AE27+AH27</f>
        <v>1566.09</v>
      </c>
      <c r="Z27" s="25">
        <f t="shared" si="40"/>
        <v>6264.36</v>
      </c>
      <c r="AA27" s="25">
        <f t="shared" ref="AA27:AA29" si="41">Y27+Z27</f>
        <v>7830.45</v>
      </c>
      <c r="AB27" s="12">
        <v>522.03</v>
      </c>
      <c r="AC27" s="12">
        <v>2088.12</v>
      </c>
      <c r="AD27" s="6">
        <f t="shared" ref="AD27:AD29" si="42">AB27+AC27</f>
        <v>2610.1499999999996</v>
      </c>
      <c r="AE27" s="10">
        <v>522.03</v>
      </c>
      <c r="AF27" s="10">
        <v>2088.12</v>
      </c>
      <c r="AG27" s="5">
        <f t="shared" ref="AG27:AG29" si="43">AE27+AF27</f>
        <v>2610.1499999999996</v>
      </c>
      <c r="AH27" s="10">
        <v>522.03</v>
      </c>
      <c r="AI27" s="10">
        <v>2088.12</v>
      </c>
      <c r="AJ27" s="5">
        <f t="shared" ref="AJ27:AJ29" si="44">AH27+AI27</f>
        <v>2610.1499999999996</v>
      </c>
      <c r="AK27" s="54"/>
      <c r="AL27" s="54"/>
    </row>
    <row r="28" spans="1:38" s="29" customFormat="1" ht="15" x14ac:dyDescent="0.25">
      <c r="A28" s="23" t="s">
        <v>4</v>
      </c>
      <c r="B28" s="24">
        <v>362672.94</v>
      </c>
      <c r="C28" s="24">
        <f t="shared" si="31"/>
        <v>-87876.82</v>
      </c>
      <c r="D28" s="24">
        <f t="shared" si="32"/>
        <v>274796.12</v>
      </c>
      <c r="E28" s="24">
        <f t="shared" si="33"/>
        <v>142541.94</v>
      </c>
      <c r="F28" s="24">
        <f t="shared" si="33"/>
        <v>-87876.82</v>
      </c>
      <c r="G28" s="24">
        <f t="shared" si="34"/>
        <v>54665.119999999995</v>
      </c>
      <c r="H28" s="24">
        <v>47513.98</v>
      </c>
      <c r="I28" s="24">
        <v>-32095.26</v>
      </c>
      <c r="J28" s="24">
        <f t="shared" si="35"/>
        <v>15418.720000000005</v>
      </c>
      <c r="K28" s="24">
        <v>47513.98</v>
      </c>
      <c r="L28" s="24">
        <v>-33095.26</v>
      </c>
      <c r="M28" s="24">
        <f t="shared" si="36"/>
        <v>14418.720000000001</v>
      </c>
      <c r="N28" s="25">
        <v>47513.98</v>
      </c>
      <c r="O28" s="25">
        <v>-22686.3</v>
      </c>
      <c r="P28" s="25">
        <f t="shared" si="37"/>
        <v>24827.680000000004</v>
      </c>
      <c r="Q28" s="25">
        <f t="shared" si="38"/>
        <v>73377</v>
      </c>
      <c r="R28" s="6">
        <v>24459</v>
      </c>
      <c r="S28" s="6">
        <v>24459</v>
      </c>
      <c r="T28" s="6">
        <v>24459</v>
      </c>
      <c r="U28" s="23">
        <f t="shared" si="39"/>
        <v>73377</v>
      </c>
      <c r="V28" s="6">
        <v>24459</v>
      </c>
      <c r="W28" s="6">
        <v>24459</v>
      </c>
      <c r="X28" s="6">
        <v>24459</v>
      </c>
      <c r="Y28" s="25">
        <f t="shared" si="40"/>
        <v>73377</v>
      </c>
      <c r="Z28" s="25">
        <f t="shared" si="40"/>
        <v>0</v>
      </c>
      <c r="AA28" s="25">
        <f t="shared" si="41"/>
        <v>73377</v>
      </c>
      <c r="AB28" s="6">
        <v>24459</v>
      </c>
      <c r="AC28" s="6">
        <v>0</v>
      </c>
      <c r="AD28" s="6">
        <f t="shared" si="42"/>
        <v>24459</v>
      </c>
      <c r="AE28" s="5">
        <v>24459</v>
      </c>
      <c r="AF28" s="5">
        <v>0</v>
      </c>
      <c r="AG28" s="5">
        <f t="shared" si="43"/>
        <v>24459</v>
      </c>
      <c r="AH28" s="5">
        <v>24459</v>
      </c>
      <c r="AI28" s="5">
        <v>0</v>
      </c>
      <c r="AJ28" s="5">
        <f t="shared" si="44"/>
        <v>24459</v>
      </c>
      <c r="AK28" s="54"/>
      <c r="AL28" s="54"/>
    </row>
    <row r="29" spans="1:38" s="29" customFormat="1" ht="15" x14ac:dyDescent="0.25">
      <c r="A29" s="23" t="s">
        <v>5</v>
      </c>
      <c r="B29" s="24">
        <v>24546</v>
      </c>
      <c r="C29" s="24">
        <f t="shared" si="31"/>
        <v>0</v>
      </c>
      <c r="D29" s="24">
        <f t="shared" si="32"/>
        <v>24546</v>
      </c>
      <c r="E29" s="24">
        <f t="shared" si="33"/>
        <v>11100</v>
      </c>
      <c r="F29" s="24">
        <f t="shared" si="33"/>
        <v>0</v>
      </c>
      <c r="G29" s="24">
        <f t="shared" si="34"/>
        <v>11100</v>
      </c>
      <c r="H29" s="24">
        <v>3700</v>
      </c>
      <c r="I29" s="24"/>
      <c r="J29" s="24">
        <f t="shared" si="35"/>
        <v>3700</v>
      </c>
      <c r="K29" s="24">
        <v>3700</v>
      </c>
      <c r="L29" s="24"/>
      <c r="M29" s="24">
        <f t="shared" si="36"/>
        <v>3700</v>
      </c>
      <c r="N29" s="25">
        <v>3700</v>
      </c>
      <c r="O29" s="25"/>
      <c r="P29" s="25">
        <f t="shared" si="37"/>
        <v>3700</v>
      </c>
      <c r="Q29" s="25">
        <f t="shared" si="38"/>
        <v>4482</v>
      </c>
      <c r="R29" s="5">
        <v>1494</v>
      </c>
      <c r="S29" s="5">
        <v>1494</v>
      </c>
      <c r="T29" s="5">
        <v>1494</v>
      </c>
      <c r="U29" s="23">
        <f t="shared" si="39"/>
        <v>4482</v>
      </c>
      <c r="V29" s="5">
        <v>1494</v>
      </c>
      <c r="W29" s="5">
        <v>1494</v>
      </c>
      <c r="X29" s="5">
        <v>1494</v>
      </c>
      <c r="Y29" s="25">
        <f t="shared" si="40"/>
        <v>4482</v>
      </c>
      <c r="Z29" s="25">
        <f t="shared" si="40"/>
        <v>0</v>
      </c>
      <c r="AA29" s="25">
        <f t="shared" si="41"/>
        <v>4482</v>
      </c>
      <c r="AB29" s="5">
        <v>1494</v>
      </c>
      <c r="AC29" s="5">
        <v>0</v>
      </c>
      <c r="AD29" s="6">
        <f t="shared" si="42"/>
        <v>1494</v>
      </c>
      <c r="AE29" s="5">
        <v>1494</v>
      </c>
      <c r="AF29" s="5">
        <v>0</v>
      </c>
      <c r="AG29" s="5">
        <f t="shared" si="43"/>
        <v>1494</v>
      </c>
      <c r="AH29" s="5">
        <v>1494</v>
      </c>
      <c r="AI29" s="5">
        <v>0</v>
      </c>
      <c r="AJ29" s="5">
        <f t="shared" si="44"/>
        <v>1494</v>
      </c>
      <c r="AK29" s="54"/>
      <c r="AL29" s="54"/>
    </row>
    <row r="30" spans="1:38" s="34" customFormat="1" x14ac:dyDescent="0.2">
      <c r="A30" s="22" t="s">
        <v>6</v>
      </c>
      <c r="B30" s="30">
        <f t="shared" ref="B30:AI30" si="45">SUM(B26:B29)</f>
        <v>2487821.98</v>
      </c>
      <c r="C30" s="30">
        <f>SUM(C26:C29)</f>
        <v>-78483.260000000009</v>
      </c>
      <c r="D30" s="30">
        <f>SUM(D26:D29)</f>
        <v>2409338.7200000002</v>
      </c>
      <c r="E30" s="30">
        <f>SUM(E26:E29)</f>
        <v>293091.27</v>
      </c>
      <c r="F30" s="30">
        <f>SUM(F26:F29)</f>
        <v>-84747.62000000001</v>
      </c>
      <c r="G30" s="30">
        <f>SUM(G26:G29)</f>
        <v>208343.65</v>
      </c>
      <c r="H30" s="31">
        <f t="shared" si="45"/>
        <v>97697.09</v>
      </c>
      <c r="I30" s="31">
        <f t="shared" si="45"/>
        <v>-30564.62</v>
      </c>
      <c r="J30" s="31">
        <f t="shared" si="45"/>
        <v>67132.47</v>
      </c>
      <c r="K30" s="31">
        <f t="shared" si="45"/>
        <v>97697.09</v>
      </c>
      <c r="L30" s="31">
        <f t="shared" si="45"/>
        <v>-32345.980000000003</v>
      </c>
      <c r="M30" s="31">
        <f t="shared" si="45"/>
        <v>65351.11</v>
      </c>
      <c r="N30" s="32">
        <f t="shared" si="45"/>
        <v>97697.09</v>
      </c>
      <c r="O30" s="32">
        <f t="shared" si="45"/>
        <v>-21837.02</v>
      </c>
      <c r="P30" s="32">
        <f t="shared" si="45"/>
        <v>75860.070000000007</v>
      </c>
      <c r="Q30" s="32">
        <f t="shared" si="45"/>
        <v>899628.69000000006</v>
      </c>
      <c r="R30" s="32">
        <f t="shared" si="45"/>
        <v>299876.23000000004</v>
      </c>
      <c r="S30" s="32">
        <f t="shared" si="45"/>
        <v>299876.23000000004</v>
      </c>
      <c r="T30" s="32">
        <f t="shared" si="45"/>
        <v>299876.23000000004</v>
      </c>
      <c r="U30" s="32">
        <f t="shared" si="45"/>
        <v>899628.69000000006</v>
      </c>
      <c r="V30" s="32">
        <f t="shared" si="45"/>
        <v>299876.23000000004</v>
      </c>
      <c r="W30" s="32">
        <f t="shared" si="45"/>
        <v>299876.23000000004</v>
      </c>
      <c r="X30" s="32">
        <f t="shared" si="45"/>
        <v>299876.23000000004</v>
      </c>
      <c r="Y30" s="32">
        <f t="shared" si="45"/>
        <v>395473.33000000007</v>
      </c>
      <c r="Z30" s="32">
        <f>SUM(Z26:Z29)</f>
        <v>6264.36</v>
      </c>
      <c r="AA30" s="32">
        <f>SUM(AA26:AA29)</f>
        <v>401737.69000000006</v>
      </c>
      <c r="AB30" s="32">
        <f t="shared" si="45"/>
        <v>299876.23000000004</v>
      </c>
      <c r="AC30" s="32">
        <f t="shared" si="45"/>
        <v>2088.12</v>
      </c>
      <c r="AD30" s="32">
        <f>SUM(AD26:AD29)</f>
        <v>301964.35000000003</v>
      </c>
      <c r="AE30" s="32">
        <f t="shared" si="45"/>
        <v>61273.549999999996</v>
      </c>
      <c r="AF30" s="32">
        <f t="shared" si="45"/>
        <v>2088.12</v>
      </c>
      <c r="AG30" s="32">
        <f>SUM(AG26:AG29)</f>
        <v>63361.67</v>
      </c>
      <c r="AH30" s="32">
        <f t="shared" si="45"/>
        <v>34323.550000000003</v>
      </c>
      <c r="AI30" s="32">
        <f t="shared" si="45"/>
        <v>2088.12</v>
      </c>
      <c r="AJ30" s="32">
        <f>SUM(AJ26:AJ29)</f>
        <v>36411.67</v>
      </c>
      <c r="AK30" s="39"/>
      <c r="AL30" s="39"/>
    </row>
    <row r="31" spans="1:38" s="29" customForma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38"/>
      <c r="M31" s="38"/>
      <c r="N31" s="27"/>
      <c r="O31" s="27"/>
      <c r="P31" s="27"/>
      <c r="Q31" s="27"/>
      <c r="AE31" s="28"/>
      <c r="AF31" s="28"/>
      <c r="AG31" s="28"/>
      <c r="AH31" s="28"/>
      <c r="AI31" s="28"/>
      <c r="AJ31" s="28"/>
      <c r="AK31" s="28"/>
      <c r="AL31" s="28"/>
    </row>
    <row r="32" spans="1:38" s="29" customFormat="1" ht="50.25" customHeight="1" x14ac:dyDescent="0.2">
      <c r="A32" s="48" t="s">
        <v>15</v>
      </c>
      <c r="B32" s="19" t="s">
        <v>38</v>
      </c>
      <c r="C32" s="19" t="s">
        <v>9</v>
      </c>
      <c r="D32" s="19" t="s">
        <v>43</v>
      </c>
      <c r="E32" s="19" t="s">
        <v>22</v>
      </c>
      <c r="F32" s="19" t="s">
        <v>9</v>
      </c>
      <c r="G32" s="19" t="s">
        <v>42</v>
      </c>
      <c r="H32" s="19" t="s">
        <v>23</v>
      </c>
      <c r="I32" s="19" t="s">
        <v>9</v>
      </c>
      <c r="J32" s="19" t="s">
        <v>39</v>
      </c>
      <c r="K32" s="20" t="s">
        <v>24</v>
      </c>
      <c r="L32" s="19" t="s">
        <v>9</v>
      </c>
      <c r="M32" s="20" t="s">
        <v>40</v>
      </c>
      <c r="N32" s="20" t="s">
        <v>25</v>
      </c>
      <c r="O32" s="19" t="s">
        <v>9</v>
      </c>
      <c r="P32" s="20" t="s">
        <v>41</v>
      </c>
      <c r="Q32" s="19" t="s">
        <v>35</v>
      </c>
      <c r="R32" s="20" t="s">
        <v>26</v>
      </c>
      <c r="S32" s="20" t="s">
        <v>27</v>
      </c>
      <c r="T32" s="20" t="s">
        <v>28</v>
      </c>
      <c r="U32" s="19" t="s">
        <v>36</v>
      </c>
      <c r="V32" s="20" t="s">
        <v>29</v>
      </c>
      <c r="W32" s="20" t="s">
        <v>30</v>
      </c>
      <c r="X32" s="20" t="s">
        <v>31</v>
      </c>
      <c r="Y32" s="19" t="s">
        <v>37</v>
      </c>
      <c r="Z32" s="19" t="s">
        <v>9</v>
      </c>
      <c r="AA32" s="19" t="s">
        <v>47</v>
      </c>
      <c r="AB32" s="20" t="s">
        <v>32</v>
      </c>
      <c r="AC32" s="19" t="s">
        <v>9</v>
      </c>
      <c r="AD32" s="20" t="s">
        <v>44</v>
      </c>
      <c r="AE32" s="20" t="s">
        <v>33</v>
      </c>
      <c r="AF32" s="19" t="s">
        <v>9</v>
      </c>
      <c r="AG32" s="20" t="s">
        <v>45</v>
      </c>
      <c r="AH32" s="20" t="s">
        <v>34</v>
      </c>
      <c r="AI32" s="19" t="s">
        <v>9</v>
      </c>
      <c r="AJ32" s="20" t="s">
        <v>46</v>
      </c>
      <c r="AK32" s="21"/>
      <c r="AL32" s="21"/>
    </row>
    <row r="33" spans="1:38" s="29" customFormat="1" ht="15" x14ac:dyDescent="0.25">
      <c r="A33" s="23" t="s">
        <v>2</v>
      </c>
      <c r="B33" s="24">
        <v>3673433.06</v>
      </c>
      <c r="C33" s="24">
        <f>I33+L33+O33+AC33+AF33+AI33</f>
        <v>0</v>
      </c>
      <c r="D33" s="24">
        <f>B33+C33</f>
        <v>3673433.06</v>
      </c>
      <c r="E33" s="24">
        <f>H33+K33+N33</f>
        <v>1466657.87</v>
      </c>
      <c r="F33" s="24">
        <f>I33+L33+O33</f>
        <v>0</v>
      </c>
      <c r="G33" s="24">
        <f>E33+F33</f>
        <v>1466657.87</v>
      </c>
      <c r="H33" s="24">
        <v>488775.21</v>
      </c>
      <c r="I33" s="24"/>
      <c r="J33" s="24">
        <f>SUM(H33:I33)</f>
        <v>488775.21</v>
      </c>
      <c r="K33" s="24">
        <v>488775.21</v>
      </c>
      <c r="L33" s="24"/>
      <c r="M33" s="24">
        <f>SUM(K33:L33)</f>
        <v>488775.21</v>
      </c>
      <c r="N33" s="53">
        <v>489107.45</v>
      </c>
      <c r="O33" s="25"/>
      <c r="P33" s="25">
        <f>SUM(N33:O33)</f>
        <v>489107.45</v>
      </c>
      <c r="Q33" s="25">
        <f>R33+S33+T33</f>
        <v>855127.98</v>
      </c>
      <c r="R33" s="6">
        <v>285042.65999999997</v>
      </c>
      <c r="S33" s="6">
        <v>285042.65999999997</v>
      </c>
      <c r="T33" s="6">
        <v>285042.65999999997</v>
      </c>
      <c r="U33" s="23">
        <f>V33+W33+X33</f>
        <v>855127.98</v>
      </c>
      <c r="V33" s="6">
        <v>285042.65999999997</v>
      </c>
      <c r="W33" s="6">
        <v>285042.65999999997</v>
      </c>
      <c r="X33" s="6">
        <v>285042.65999999997</v>
      </c>
      <c r="Y33" s="25">
        <f>AB33+AE33+AH33</f>
        <v>496519.23</v>
      </c>
      <c r="Z33" s="25">
        <f>AC33+AF33+AI33</f>
        <v>0</v>
      </c>
      <c r="AA33" s="25">
        <f>Y33+Z33</f>
        <v>496519.23</v>
      </c>
      <c r="AB33" s="6">
        <v>285042.65999999997</v>
      </c>
      <c r="AC33" s="6">
        <v>0</v>
      </c>
      <c r="AD33" s="6">
        <f>AB33+AC33</f>
        <v>285042.65999999997</v>
      </c>
      <c r="AE33" s="5">
        <v>106589.18</v>
      </c>
      <c r="AF33" s="5">
        <v>0</v>
      </c>
      <c r="AG33" s="5">
        <f>AE33+AF33</f>
        <v>106589.18</v>
      </c>
      <c r="AH33" s="5">
        <f>104896.66-10+0.73</f>
        <v>104887.39</v>
      </c>
      <c r="AI33" s="5">
        <v>0</v>
      </c>
      <c r="AJ33" s="5">
        <f>AH33+AI33</f>
        <v>104887.39</v>
      </c>
      <c r="AK33" s="54"/>
      <c r="AL33" s="54"/>
    </row>
    <row r="34" spans="1:38" s="29" customFormat="1" ht="15" x14ac:dyDescent="0.25">
      <c r="A34" s="23" t="s">
        <v>3</v>
      </c>
      <c r="B34" s="24">
        <v>579514.69000000006</v>
      </c>
      <c r="C34" s="24">
        <f t="shared" ref="C34:C37" si="46">I34+L34+O34+AC34+AF34+AI34</f>
        <v>-9393.5600000000122</v>
      </c>
      <c r="D34" s="24">
        <f t="shared" ref="D34:D37" si="47">B34+C34</f>
        <v>570121.13</v>
      </c>
      <c r="E34" s="24">
        <f t="shared" ref="E34:F37" si="48">H34+K34+N34</f>
        <v>208168.41</v>
      </c>
      <c r="F34" s="24">
        <f t="shared" si="48"/>
        <v>-103587.27</v>
      </c>
      <c r="G34" s="24">
        <f t="shared" ref="G34:G37" si="49">E34+F34</f>
        <v>104581.14</v>
      </c>
      <c r="H34" s="24">
        <v>69389.47</v>
      </c>
      <c r="I34" s="24">
        <v>-43142.41</v>
      </c>
      <c r="J34" s="24">
        <f t="shared" ref="J34:J37" si="50">SUM(H34:I34)</f>
        <v>26247.059999999998</v>
      </c>
      <c r="K34" s="24">
        <v>69389.47</v>
      </c>
      <c r="L34" s="24">
        <v>-31842.11</v>
      </c>
      <c r="M34" s="24">
        <f t="shared" ref="M34:M37" si="51">SUM(K34:L34)</f>
        <v>37547.360000000001</v>
      </c>
      <c r="N34" s="25">
        <v>69389.47</v>
      </c>
      <c r="O34" s="25">
        <v>-28602.75</v>
      </c>
      <c r="P34" s="25">
        <f t="shared" ref="P34:P37" si="52">SUM(N34:O34)</f>
        <v>40786.720000000001</v>
      </c>
      <c r="Q34" s="25">
        <f t="shared" ref="Q34:Q37" si="53">R34+S34+T34</f>
        <v>135602.31</v>
      </c>
      <c r="R34" s="12">
        <v>45200.77</v>
      </c>
      <c r="S34" s="12">
        <v>45200.77</v>
      </c>
      <c r="T34" s="12">
        <v>45200.77</v>
      </c>
      <c r="U34" s="23">
        <f t="shared" ref="U34:U37" si="54">V34+W34+X34</f>
        <v>135602.31</v>
      </c>
      <c r="V34" s="12">
        <v>45200.77</v>
      </c>
      <c r="W34" s="12">
        <v>45200.77</v>
      </c>
      <c r="X34" s="12">
        <v>45200.77</v>
      </c>
      <c r="Y34" s="25">
        <f t="shared" ref="Y34:Z37" si="55">AB34+AE34+AH34</f>
        <v>100141.65999999999</v>
      </c>
      <c r="Z34" s="25">
        <f t="shared" si="55"/>
        <v>94193.709999999992</v>
      </c>
      <c r="AA34" s="25">
        <f t="shared" ref="AA34:AA37" si="56">Y34+Z34</f>
        <v>194335.37</v>
      </c>
      <c r="AB34" s="12">
        <v>45200.77</v>
      </c>
      <c r="AC34" s="12">
        <v>19535.009999999998</v>
      </c>
      <c r="AD34" s="6">
        <f t="shared" ref="AD34:AD37" si="57">AB34+AC34</f>
        <v>64735.78</v>
      </c>
      <c r="AE34" s="10">
        <v>45200.77</v>
      </c>
      <c r="AF34" s="10">
        <v>19535.009999999998</v>
      </c>
      <c r="AG34" s="5">
        <f t="shared" ref="AG34:AG37" si="58">AE34+AF34</f>
        <v>64735.78</v>
      </c>
      <c r="AH34" s="10">
        <v>9740.1200000000008</v>
      </c>
      <c r="AI34" s="10">
        <f>35460.65+19663.04</f>
        <v>55123.69</v>
      </c>
      <c r="AJ34" s="5">
        <f t="shared" ref="AJ34:AJ37" si="59">AH34+AI34</f>
        <v>64863.810000000005</v>
      </c>
      <c r="AK34" s="54"/>
      <c r="AL34" s="54"/>
    </row>
    <row r="35" spans="1:38" s="29" customFormat="1" ht="15" x14ac:dyDescent="0.25">
      <c r="A35" s="23" t="s">
        <v>4</v>
      </c>
      <c r="B35" s="24">
        <v>2156997.6199999996</v>
      </c>
      <c r="C35" s="24">
        <f t="shared" si="46"/>
        <v>87876.82</v>
      </c>
      <c r="D35" s="24">
        <f t="shared" si="47"/>
        <v>2244874.4399999995</v>
      </c>
      <c r="E35" s="24">
        <f t="shared" si="48"/>
        <v>420576.42000000004</v>
      </c>
      <c r="F35" s="24">
        <f t="shared" si="48"/>
        <v>253.70999999999913</v>
      </c>
      <c r="G35" s="24">
        <f t="shared" si="49"/>
        <v>420830.13000000006</v>
      </c>
      <c r="H35" s="24">
        <v>140192.14000000001</v>
      </c>
      <c r="I35" s="24">
        <v>-41344.39</v>
      </c>
      <c r="J35" s="24">
        <f t="shared" si="50"/>
        <v>98847.750000000015</v>
      </c>
      <c r="K35" s="24">
        <v>140192.14000000001</v>
      </c>
      <c r="L35" s="24">
        <v>13902.71</v>
      </c>
      <c r="M35" s="24">
        <f t="shared" si="51"/>
        <v>154094.85</v>
      </c>
      <c r="N35" s="25">
        <v>140192.14000000001</v>
      </c>
      <c r="O35" s="25">
        <v>27695.39</v>
      </c>
      <c r="P35" s="25">
        <f t="shared" si="52"/>
        <v>167887.53000000003</v>
      </c>
      <c r="Q35" s="25">
        <f t="shared" si="53"/>
        <v>676677.60000000009</v>
      </c>
      <c r="R35" s="6">
        <v>225559.2</v>
      </c>
      <c r="S35" s="6">
        <v>225559.2</v>
      </c>
      <c r="T35" s="6">
        <v>225559.2</v>
      </c>
      <c r="U35" s="23">
        <f t="shared" si="54"/>
        <v>676677.60000000009</v>
      </c>
      <c r="V35" s="6">
        <v>225559.2</v>
      </c>
      <c r="W35" s="6">
        <v>225559.2</v>
      </c>
      <c r="X35" s="6">
        <v>225559.2</v>
      </c>
      <c r="Y35" s="25">
        <f t="shared" si="55"/>
        <v>383066</v>
      </c>
      <c r="Z35" s="25">
        <f t="shared" si="55"/>
        <v>87623.11</v>
      </c>
      <c r="AA35" s="25">
        <f t="shared" si="56"/>
        <v>470689.11</v>
      </c>
      <c r="AB35" s="6">
        <v>225559.2</v>
      </c>
      <c r="AC35" s="6">
        <v>0</v>
      </c>
      <c r="AD35" s="6">
        <f t="shared" si="57"/>
        <v>225559.2</v>
      </c>
      <c r="AE35" s="25">
        <v>78753.399999999994</v>
      </c>
      <c r="AF35" s="25">
        <v>87623.11</v>
      </c>
      <c r="AG35" s="5">
        <f t="shared" si="58"/>
        <v>166376.51</v>
      </c>
      <c r="AH35" s="25">
        <v>78753.399999999994</v>
      </c>
      <c r="AI35" s="25">
        <v>0</v>
      </c>
      <c r="AJ35" s="5">
        <f t="shared" si="59"/>
        <v>78753.399999999994</v>
      </c>
      <c r="AK35" s="54"/>
      <c r="AL35" s="54"/>
    </row>
    <row r="36" spans="1:38" s="29" customFormat="1" ht="15" x14ac:dyDescent="0.25">
      <c r="A36" s="23" t="s">
        <v>5</v>
      </c>
      <c r="B36" s="24">
        <v>278546.09999999998</v>
      </c>
      <c r="C36" s="24">
        <f t="shared" si="46"/>
        <v>0</v>
      </c>
      <c r="D36" s="24">
        <f t="shared" si="47"/>
        <v>278546.09999999998</v>
      </c>
      <c r="E36" s="24">
        <f t="shared" si="48"/>
        <v>86442.540000000008</v>
      </c>
      <c r="F36" s="24">
        <f t="shared" si="48"/>
        <v>0</v>
      </c>
      <c r="G36" s="24">
        <f t="shared" si="49"/>
        <v>86442.540000000008</v>
      </c>
      <c r="H36" s="24">
        <v>28814.18</v>
      </c>
      <c r="I36" s="24"/>
      <c r="J36" s="24">
        <f t="shared" si="50"/>
        <v>28814.18</v>
      </c>
      <c r="K36" s="24">
        <v>28814.18</v>
      </c>
      <c r="L36" s="24"/>
      <c r="M36" s="24">
        <f t="shared" si="51"/>
        <v>28814.18</v>
      </c>
      <c r="N36" s="25">
        <v>28814.18</v>
      </c>
      <c r="O36" s="25"/>
      <c r="P36" s="25">
        <f t="shared" si="52"/>
        <v>28814.18</v>
      </c>
      <c r="Q36" s="25">
        <f t="shared" si="53"/>
        <v>64034.520000000004</v>
      </c>
      <c r="R36" s="6">
        <v>21344.84</v>
      </c>
      <c r="S36" s="6">
        <v>21344.84</v>
      </c>
      <c r="T36" s="6">
        <v>21344.84</v>
      </c>
      <c r="U36" s="23">
        <f t="shared" si="54"/>
        <v>64034.520000000004</v>
      </c>
      <c r="V36" s="6">
        <v>21344.84</v>
      </c>
      <c r="W36" s="6">
        <v>21344.84</v>
      </c>
      <c r="X36" s="6">
        <v>21344.84</v>
      </c>
      <c r="Y36" s="25">
        <f t="shared" si="55"/>
        <v>64034.520000000004</v>
      </c>
      <c r="Z36" s="25">
        <f t="shared" si="55"/>
        <v>0</v>
      </c>
      <c r="AA36" s="25">
        <f t="shared" si="56"/>
        <v>64034.520000000004</v>
      </c>
      <c r="AB36" s="6">
        <v>21344.84</v>
      </c>
      <c r="AC36" s="6">
        <v>0</v>
      </c>
      <c r="AD36" s="6">
        <f t="shared" si="57"/>
        <v>21344.84</v>
      </c>
      <c r="AE36" s="6">
        <v>21344.84</v>
      </c>
      <c r="AF36" s="6">
        <v>0</v>
      </c>
      <c r="AG36" s="5">
        <f t="shared" si="58"/>
        <v>21344.84</v>
      </c>
      <c r="AH36" s="6">
        <v>21344.84</v>
      </c>
      <c r="AI36" s="6">
        <v>0</v>
      </c>
      <c r="AJ36" s="5">
        <f t="shared" si="59"/>
        <v>21344.84</v>
      </c>
      <c r="AK36" s="54"/>
      <c r="AL36" s="54"/>
    </row>
    <row r="37" spans="1:38" s="29" customFormat="1" ht="15" x14ac:dyDescent="0.25">
      <c r="A37" s="23" t="s">
        <v>16</v>
      </c>
      <c r="B37" s="24">
        <v>1504336.5</v>
      </c>
      <c r="C37" s="24">
        <f t="shared" si="46"/>
        <v>0</v>
      </c>
      <c r="D37" s="24">
        <f t="shared" si="47"/>
        <v>1504336.5</v>
      </c>
      <c r="E37" s="24">
        <f t="shared" si="48"/>
        <v>471250.5</v>
      </c>
      <c r="F37" s="24">
        <f t="shared" si="48"/>
        <v>0</v>
      </c>
      <c r="G37" s="24">
        <f t="shared" si="49"/>
        <v>471250.5</v>
      </c>
      <c r="H37" s="24">
        <v>157083.5</v>
      </c>
      <c r="I37" s="24"/>
      <c r="J37" s="24">
        <f t="shared" si="50"/>
        <v>157083.5</v>
      </c>
      <c r="K37" s="24">
        <v>157083.5</v>
      </c>
      <c r="L37" s="24"/>
      <c r="M37" s="24">
        <f t="shared" si="51"/>
        <v>157083.5</v>
      </c>
      <c r="N37" s="24">
        <v>157083.5</v>
      </c>
      <c r="O37" s="51"/>
      <c r="P37" s="25">
        <f t="shared" si="52"/>
        <v>157083.5</v>
      </c>
      <c r="Q37" s="25">
        <f t="shared" si="53"/>
        <v>430248</v>
      </c>
      <c r="R37" s="6">
        <v>143416</v>
      </c>
      <c r="S37" s="6">
        <v>143416</v>
      </c>
      <c r="T37" s="6">
        <v>143416</v>
      </c>
      <c r="U37" s="23">
        <f t="shared" si="54"/>
        <v>430248</v>
      </c>
      <c r="V37" s="6">
        <v>143416</v>
      </c>
      <c r="W37" s="6">
        <v>143416</v>
      </c>
      <c r="X37" s="6">
        <v>143416</v>
      </c>
      <c r="Y37" s="25">
        <f t="shared" si="55"/>
        <v>172590</v>
      </c>
      <c r="Z37" s="25">
        <f t="shared" si="55"/>
        <v>0</v>
      </c>
      <c r="AA37" s="25">
        <f t="shared" si="56"/>
        <v>172590</v>
      </c>
      <c r="AB37" s="6">
        <v>143416</v>
      </c>
      <c r="AC37" s="6">
        <v>0</v>
      </c>
      <c r="AD37" s="6">
        <f t="shared" si="57"/>
        <v>143416</v>
      </c>
      <c r="AE37" s="25">
        <v>20346</v>
      </c>
      <c r="AF37" s="25">
        <v>0</v>
      </c>
      <c r="AG37" s="5">
        <f t="shared" si="58"/>
        <v>20346</v>
      </c>
      <c r="AH37" s="25">
        <v>8828</v>
      </c>
      <c r="AI37" s="25">
        <v>0</v>
      </c>
      <c r="AJ37" s="5">
        <f t="shared" si="59"/>
        <v>8828</v>
      </c>
      <c r="AK37" s="54"/>
      <c r="AL37" s="54"/>
    </row>
    <row r="38" spans="1:38" s="34" customFormat="1" x14ac:dyDescent="0.2">
      <c r="A38" s="22" t="s">
        <v>6</v>
      </c>
      <c r="B38" s="30">
        <f t="shared" ref="B38:AI38" si="60">SUM(B33:B37)</f>
        <v>8192827.9699999988</v>
      </c>
      <c r="C38" s="30">
        <f>SUM(C33:C37)</f>
        <v>78483.259999999995</v>
      </c>
      <c r="D38" s="30">
        <f>SUM(D33:D37)</f>
        <v>8271311.2299999995</v>
      </c>
      <c r="E38" s="30">
        <f>SUM(E33:E37)</f>
        <v>2653095.7400000002</v>
      </c>
      <c r="F38" s="30">
        <f>SUM(F33:F37)</f>
        <v>-103333.56</v>
      </c>
      <c r="G38" s="30">
        <f>SUM(G33:G37)</f>
        <v>2549762.1800000002</v>
      </c>
      <c r="H38" s="30">
        <f t="shared" si="60"/>
        <v>884254.50000000012</v>
      </c>
      <c r="I38" s="30">
        <f t="shared" si="60"/>
        <v>-84486.8</v>
      </c>
      <c r="J38" s="30">
        <f t="shared" si="60"/>
        <v>799767.70000000007</v>
      </c>
      <c r="K38" s="30">
        <f t="shared" si="60"/>
        <v>884254.50000000012</v>
      </c>
      <c r="L38" s="30">
        <f t="shared" si="60"/>
        <v>-17939.400000000001</v>
      </c>
      <c r="M38" s="30">
        <f t="shared" si="60"/>
        <v>866315.10000000009</v>
      </c>
      <c r="N38" s="32">
        <f t="shared" si="60"/>
        <v>884586.74000000011</v>
      </c>
      <c r="O38" s="32">
        <f t="shared" si="60"/>
        <v>-907.36000000000058</v>
      </c>
      <c r="P38" s="32">
        <f t="shared" si="60"/>
        <v>883679.38000000012</v>
      </c>
      <c r="Q38" s="32">
        <f t="shared" si="60"/>
        <v>2161690.41</v>
      </c>
      <c r="R38" s="32">
        <f t="shared" si="60"/>
        <v>720563.47</v>
      </c>
      <c r="S38" s="32">
        <f t="shared" si="60"/>
        <v>720563.47</v>
      </c>
      <c r="T38" s="32">
        <f t="shared" si="60"/>
        <v>720563.47</v>
      </c>
      <c r="U38" s="32">
        <f t="shared" si="60"/>
        <v>2161690.41</v>
      </c>
      <c r="V38" s="32">
        <f t="shared" si="60"/>
        <v>720563.47</v>
      </c>
      <c r="W38" s="32">
        <f t="shared" si="60"/>
        <v>720563.47</v>
      </c>
      <c r="X38" s="32">
        <f t="shared" si="60"/>
        <v>720563.47</v>
      </c>
      <c r="Y38" s="32">
        <f t="shared" si="60"/>
        <v>1216351.4100000001</v>
      </c>
      <c r="Z38" s="32">
        <f>SUM(Z33:Z37)</f>
        <v>181816.82</v>
      </c>
      <c r="AA38" s="32">
        <f>SUM(AA33:AA37)</f>
        <v>1398168.23</v>
      </c>
      <c r="AB38" s="32">
        <f t="shared" si="60"/>
        <v>720563.47</v>
      </c>
      <c r="AC38" s="32">
        <f t="shared" si="60"/>
        <v>19535.009999999998</v>
      </c>
      <c r="AD38" s="32">
        <f>SUM(AD33:AD37)</f>
        <v>740098.47999999986</v>
      </c>
      <c r="AE38" s="32">
        <f t="shared" si="60"/>
        <v>272234.18999999994</v>
      </c>
      <c r="AF38" s="32">
        <f t="shared" si="60"/>
        <v>107158.12</v>
      </c>
      <c r="AG38" s="32">
        <f>SUM(AG33:AG37)</f>
        <v>379392.31</v>
      </c>
      <c r="AH38" s="32">
        <f t="shared" si="60"/>
        <v>223553.74999999997</v>
      </c>
      <c r="AI38" s="32">
        <f t="shared" si="60"/>
        <v>55123.69</v>
      </c>
      <c r="AJ38" s="32">
        <f>SUM(AJ33:AJ37)</f>
        <v>278677.44</v>
      </c>
      <c r="AK38" s="39"/>
      <c r="AL38" s="39"/>
    </row>
    <row r="39" spans="1:38" s="29" customFormat="1" x14ac:dyDescent="0.2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8"/>
      <c r="L39" s="38"/>
      <c r="M39" s="38"/>
      <c r="N39" s="27"/>
      <c r="O39" s="27"/>
      <c r="P39" s="27"/>
      <c r="Q39" s="27"/>
    </row>
    <row r="40" spans="1:38" s="29" customFormat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8"/>
      <c r="L40" s="38"/>
      <c r="M40" s="38"/>
      <c r="N40" s="27"/>
      <c r="O40" s="27"/>
      <c r="P40" s="27"/>
      <c r="Q40" s="27"/>
    </row>
    <row r="41" spans="1:38" s="29" customFormat="1" ht="57" customHeight="1" x14ac:dyDescent="0.2">
      <c r="A41" s="48" t="s">
        <v>17</v>
      </c>
      <c r="B41" s="19" t="s">
        <v>38</v>
      </c>
      <c r="C41" s="19" t="s">
        <v>9</v>
      </c>
      <c r="D41" s="19" t="s">
        <v>43</v>
      </c>
      <c r="E41" s="19" t="s">
        <v>22</v>
      </c>
      <c r="F41" s="19" t="s">
        <v>9</v>
      </c>
      <c r="G41" s="19" t="s">
        <v>42</v>
      </c>
      <c r="H41" s="19" t="s">
        <v>23</v>
      </c>
      <c r="I41" s="19" t="s">
        <v>9</v>
      </c>
      <c r="J41" s="19" t="s">
        <v>39</v>
      </c>
      <c r="K41" s="20" t="s">
        <v>24</v>
      </c>
      <c r="L41" s="19" t="s">
        <v>9</v>
      </c>
      <c r="M41" s="20" t="s">
        <v>40</v>
      </c>
      <c r="N41" s="20" t="s">
        <v>25</v>
      </c>
      <c r="O41" s="19" t="s">
        <v>9</v>
      </c>
      <c r="P41" s="20" t="s">
        <v>41</v>
      </c>
      <c r="Q41" s="19" t="s">
        <v>35</v>
      </c>
      <c r="R41" s="20" t="s">
        <v>26</v>
      </c>
      <c r="S41" s="20" t="s">
        <v>27</v>
      </c>
      <c r="T41" s="20" t="s">
        <v>28</v>
      </c>
      <c r="U41" s="19" t="s">
        <v>36</v>
      </c>
      <c r="V41" s="20" t="s">
        <v>29</v>
      </c>
      <c r="W41" s="20" t="s">
        <v>30</v>
      </c>
      <c r="X41" s="20" t="s">
        <v>31</v>
      </c>
      <c r="Y41" s="19" t="s">
        <v>37</v>
      </c>
      <c r="Z41" s="19" t="s">
        <v>9</v>
      </c>
      <c r="AA41" s="19" t="s">
        <v>47</v>
      </c>
      <c r="AB41" s="20" t="s">
        <v>32</v>
      </c>
      <c r="AC41" s="19" t="s">
        <v>9</v>
      </c>
      <c r="AD41" s="20" t="s">
        <v>44</v>
      </c>
      <c r="AE41" s="20" t="s">
        <v>33</v>
      </c>
      <c r="AF41" s="19" t="s">
        <v>9</v>
      </c>
      <c r="AG41" s="20" t="s">
        <v>45</v>
      </c>
      <c r="AH41" s="20" t="s">
        <v>34</v>
      </c>
      <c r="AI41" s="19" t="s">
        <v>9</v>
      </c>
      <c r="AJ41" s="20" t="s">
        <v>46</v>
      </c>
      <c r="AK41" s="21"/>
      <c r="AL41" s="21"/>
    </row>
    <row r="42" spans="1:38" s="29" customFormat="1" x14ac:dyDescent="0.2">
      <c r="A42" s="23" t="s">
        <v>2</v>
      </c>
      <c r="B42" s="24">
        <f>B26+B33</f>
        <v>5767607.1899999995</v>
      </c>
      <c r="C42" s="24">
        <f>I42+L42+O42+AC42+AF42+AI42</f>
        <v>0</v>
      </c>
      <c r="D42" s="24">
        <f>B42+C42</f>
        <v>5767607.1899999995</v>
      </c>
      <c r="E42" s="24">
        <f>H42+K42+N42</f>
        <v>1604376.56</v>
      </c>
      <c r="F42" s="24">
        <f>I42+L42+O42</f>
        <v>0</v>
      </c>
      <c r="G42" s="24">
        <f>E42+F42</f>
        <v>1604376.56</v>
      </c>
      <c r="H42" s="24">
        <f>H33+H26</f>
        <v>534681.44000000006</v>
      </c>
      <c r="I42" s="24">
        <f>I33+I26</f>
        <v>0</v>
      </c>
      <c r="J42" s="24">
        <f t="shared" ref="J42:M42" si="61">J33+J26</f>
        <v>534681.44000000006</v>
      </c>
      <c r="K42" s="24">
        <f t="shared" si="61"/>
        <v>534681.44000000006</v>
      </c>
      <c r="L42" s="24">
        <f t="shared" si="61"/>
        <v>0</v>
      </c>
      <c r="M42" s="24">
        <f t="shared" si="61"/>
        <v>534681.44000000006</v>
      </c>
      <c r="N42" s="24">
        <f>N33+N26</f>
        <v>535013.68000000005</v>
      </c>
      <c r="O42" s="24">
        <f t="shared" ref="O42:X42" si="62">O33+O26</f>
        <v>0</v>
      </c>
      <c r="P42" s="24">
        <f>P33+P26</f>
        <v>535013.68000000005</v>
      </c>
      <c r="Q42" s="24">
        <f t="shared" si="62"/>
        <v>1675331.58</v>
      </c>
      <c r="R42" s="24">
        <f t="shared" si="62"/>
        <v>558443.86</v>
      </c>
      <c r="S42" s="24">
        <f t="shared" si="62"/>
        <v>558443.86</v>
      </c>
      <c r="T42" s="24">
        <f t="shared" si="62"/>
        <v>558443.86</v>
      </c>
      <c r="U42" s="24">
        <f t="shared" si="62"/>
        <v>1675331.58</v>
      </c>
      <c r="V42" s="24">
        <f t="shared" si="62"/>
        <v>558443.86</v>
      </c>
      <c r="W42" s="24">
        <f t="shared" si="62"/>
        <v>558443.86</v>
      </c>
      <c r="X42" s="24">
        <f t="shared" si="62"/>
        <v>558443.86</v>
      </c>
      <c r="Y42" s="25">
        <f>AB42+AE42+AH42</f>
        <v>812567.47</v>
      </c>
      <c r="Z42" s="25">
        <f>AC42+AF42+AI42</f>
        <v>0</v>
      </c>
      <c r="AA42" s="25">
        <f>Y42+Z42</f>
        <v>812567.47</v>
      </c>
      <c r="AB42" s="24">
        <f>AB33+AB26</f>
        <v>558443.86</v>
      </c>
      <c r="AC42" s="24">
        <f>AC33+AC26</f>
        <v>0</v>
      </c>
      <c r="AD42" s="24">
        <f>AB42+AC42</f>
        <v>558443.86</v>
      </c>
      <c r="AE42" s="24">
        <f>AE33+AE26</f>
        <v>141387.69999999998</v>
      </c>
      <c r="AF42" s="24">
        <f>AF33+AF26</f>
        <v>0</v>
      </c>
      <c r="AG42" s="24">
        <f>AE42+AF42</f>
        <v>141387.69999999998</v>
      </c>
      <c r="AH42" s="24">
        <f>AH33+AH26</f>
        <v>112735.91</v>
      </c>
      <c r="AI42" s="24">
        <f>AI33+AI26</f>
        <v>0</v>
      </c>
      <c r="AJ42" s="24">
        <f>AH42+AI42</f>
        <v>112735.91</v>
      </c>
      <c r="AK42" s="55"/>
      <c r="AL42" s="55"/>
    </row>
    <row r="43" spans="1:38" s="29" customFormat="1" x14ac:dyDescent="0.2">
      <c r="A43" s="23" t="s">
        <v>3</v>
      </c>
      <c r="B43" s="24">
        <f t="shared" ref="B43:B45" si="63">B27+B34</f>
        <v>585943.60000000009</v>
      </c>
      <c r="C43" s="24">
        <f>I43+L43+O43+AC43+AF43+AI43</f>
        <v>0</v>
      </c>
      <c r="D43" s="24">
        <f t="shared" ref="D43:D46" si="64">B43+C43</f>
        <v>585943.60000000009</v>
      </c>
      <c r="E43" s="24">
        <f t="shared" ref="E43:F46" si="65">H43+K43+N43</f>
        <v>209899.05000000002</v>
      </c>
      <c r="F43" s="24">
        <f t="shared" si="65"/>
        <v>-100458.07</v>
      </c>
      <c r="G43" s="24">
        <f t="shared" ref="G43:G46" si="66">E43+F43</f>
        <v>109440.98000000001</v>
      </c>
      <c r="H43" s="24">
        <f t="shared" ref="H43:AI45" si="67">H34+H27</f>
        <v>69966.350000000006</v>
      </c>
      <c r="I43" s="24">
        <f t="shared" si="67"/>
        <v>-41611.770000000004</v>
      </c>
      <c r="J43" s="24">
        <f t="shared" si="67"/>
        <v>28354.579999999998</v>
      </c>
      <c r="K43" s="24">
        <f t="shared" si="67"/>
        <v>69966.350000000006</v>
      </c>
      <c r="L43" s="24">
        <f t="shared" si="67"/>
        <v>-31092.83</v>
      </c>
      <c r="M43" s="24">
        <f t="shared" si="67"/>
        <v>38873.520000000004</v>
      </c>
      <c r="N43" s="24">
        <f t="shared" si="67"/>
        <v>69966.350000000006</v>
      </c>
      <c r="O43" s="24">
        <f t="shared" si="67"/>
        <v>-27753.47</v>
      </c>
      <c r="P43" s="24">
        <f t="shared" si="67"/>
        <v>42212.880000000005</v>
      </c>
      <c r="Q43" s="24">
        <f t="shared" si="67"/>
        <v>137168.4</v>
      </c>
      <c r="R43" s="24">
        <f t="shared" si="67"/>
        <v>45722.799999999996</v>
      </c>
      <c r="S43" s="24">
        <f t="shared" si="67"/>
        <v>45722.799999999996</v>
      </c>
      <c r="T43" s="24">
        <f t="shared" si="67"/>
        <v>45722.799999999996</v>
      </c>
      <c r="U43" s="24">
        <f t="shared" si="67"/>
        <v>137168.4</v>
      </c>
      <c r="V43" s="24">
        <f t="shared" si="67"/>
        <v>45722.799999999996</v>
      </c>
      <c r="W43" s="24">
        <f t="shared" si="67"/>
        <v>45722.799999999996</v>
      </c>
      <c r="X43" s="24">
        <f t="shared" si="67"/>
        <v>45722.799999999996</v>
      </c>
      <c r="Y43" s="25">
        <f t="shared" ref="Y43:Z46" si="68">AB43+AE43+AH43</f>
        <v>101707.75</v>
      </c>
      <c r="Z43" s="25">
        <f t="shared" si="68"/>
        <v>100458.07</v>
      </c>
      <c r="AA43" s="25">
        <f t="shared" ref="AA43:AA46" si="69">Y43+Z43</f>
        <v>202165.82</v>
      </c>
      <c r="AB43" s="24">
        <f t="shared" si="67"/>
        <v>45722.799999999996</v>
      </c>
      <c r="AC43" s="24">
        <f t="shared" si="67"/>
        <v>21623.129999999997</v>
      </c>
      <c r="AD43" s="24">
        <f t="shared" ref="AD43:AD46" si="70">AB43+AC43</f>
        <v>67345.929999999993</v>
      </c>
      <c r="AE43" s="24">
        <f t="shared" si="67"/>
        <v>45722.799999999996</v>
      </c>
      <c r="AF43" s="24">
        <f t="shared" si="67"/>
        <v>21623.129999999997</v>
      </c>
      <c r="AG43" s="24">
        <f t="shared" ref="AG43:AG46" si="71">AE43+AF43</f>
        <v>67345.929999999993</v>
      </c>
      <c r="AH43" s="24">
        <f t="shared" si="67"/>
        <v>10262.150000000001</v>
      </c>
      <c r="AI43" s="24">
        <f t="shared" si="67"/>
        <v>57211.810000000005</v>
      </c>
      <c r="AJ43" s="24">
        <f t="shared" ref="AJ43:AJ46" si="72">AH43+AI43</f>
        <v>67473.960000000006</v>
      </c>
      <c r="AK43" s="55"/>
      <c r="AL43" s="55"/>
    </row>
    <row r="44" spans="1:38" s="29" customFormat="1" x14ac:dyDescent="0.2">
      <c r="A44" s="23" t="s">
        <v>4</v>
      </c>
      <c r="B44" s="24">
        <f t="shared" si="63"/>
        <v>2519670.5599999996</v>
      </c>
      <c r="C44" s="24">
        <f t="shared" ref="C44:C46" si="73">I44+L44+O44+AC44+AF44+AI44</f>
        <v>0</v>
      </c>
      <c r="D44" s="24">
        <f t="shared" si="64"/>
        <v>2519670.5599999996</v>
      </c>
      <c r="E44" s="24">
        <f t="shared" si="65"/>
        <v>563118.3600000001</v>
      </c>
      <c r="F44" s="24">
        <f t="shared" si="65"/>
        <v>-87623.11</v>
      </c>
      <c r="G44" s="24">
        <f t="shared" si="66"/>
        <v>475495.25000000012</v>
      </c>
      <c r="H44" s="24">
        <f t="shared" si="67"/>
        <v>187706.12000000002</v>
      </c>
      <c r="I44" s="24">
        <f t="shared" si="67"/>
        <v>-73439.649999999994</v>
      </c>
      <c r="J44" s="24">
        <f t="shared" si="67"/>
        <v>114266.47000000002</v>
      </c>
      <c r="K44" s="24">
        <f t="shared" si="67"/>
        <v>187706.12000000002</v>
      </c>
      <c r="L44" s="24">
        <f t="shared" si="67"/>
        <v>-19192.550000000003</v>
      </c>
      <c r="M44" s="24">
        <f t="shared" si="67"/>
        <v>168513.57</v>
      </c>
      <c r="N44" s="24">
        <f t="shared" si="67"/>
        <v>187706.12000000002</v>
      </c>
      <c r="O44" s="24">
        <f t="shared" si="67"/>
        <v>5009.09</v>
      </c>
      <c r="P44" s="24">
        <f t="shared" si="67"/>
        <v>192715.21000000002</v>
      </c>
      <c r="Q44" s="24">
        <f t="shared" si="67"/>
        <v>750054.60000000009</v>
      </c>
      <c r="R44" s="24">
        <f t="shared" si="67"/>
        <v>250018.2</v>
      </c>
      <c r="S44" s="24">
        <f t="shared" si="67"/>
        <v>250018.2</v>
      </c>
      <c r="T44" s="24">
        <f t="shared" si="67"/>
        <v>250018.2</v>
      </c>
      <c r="U44" s="24">
        <f t="shared" si="67"/>
        <v>750054.60000000009</v>
      </c>
      <c r="V44" s="24">
        <f t="shared" si="67"/>
        <v>250018.2</v>
      </c>
      <c r="W44" s="24">
        <f t="shared" si="67"/>
        <v>250018.2</v>
      </c>
      <c r="X44" s="24">
        <f t="shared" si="67"/>
        <v>250018.2</v>
      </c>
      <c r="Y44" s="25">
        <f t="shared" si="68"/>
        <v>456443</v>
      </c>
      <c r="Z44" s="25">
        <f t="shared" si="68"/>
        <v>87623.11</v>
      </c>
      <c r="AA44" s="25">
        <f t="shared" si="69"/>
        <v>544066.11</v>
      </c>
      <c r="AB44" s="24">
        <f t="shared" si="67"/>
        <v>250018.2</v>
      </c>
      <c r="AC44" s="24">
        <f t="shared" si="67"/>
        <v>0</v>
      </c>
      <c r="AD44" s="24">
        <f t="shared" si="70"/>
        <v>250018.2</v>
      </c>
      <c r="AE44" s="24">
        <f t="shared" si="67"/>
        <v>103212.4</v>
      </c>
      <c r="AF44" s="24">
        <f t="shared" si="67"/>
        <v>87623.11</v>
      </c>
      <c r="AG44" s="24">
        <f t="shared" si="71"/>
        <v>190835.51</v>
      </c>
      <c r="AH44" s="24">
        <f t="shared" si="67"/>
        <v>103212.4</v>
      </c>
      <c r="AI44" s="24">
        <f t="shared" si="67"/>
        <v>0</v>
      </c>
      <c r="AJ44" s="24">
        <f t="shared" si="72"/>
        <v>103212.4</v>
      </c>
      <c r="AK44" s="55"/>
      <c r="AL44" s="55"/>
    </row>
    <row r="45" spans="1:38" s="29" customFormat="1" x14ac:dyDescent="0.2">
      <c r="A45" s="23" t="s">
        <v>5</v>
      </c>
      <c r="B45" s="24">
        <f t="shared" si="63"/>
        <v>303092.09999999998</v>
      </c>
      <c r="C45" s="24">
        <f t="shared" si="73"/>
        <v>0</v>
      </c>
      <c r="D45" s="24">
        <f t="shared" si="64"/>
        <v>303092.09999999998</v>
      </c>
      <c r="E45" s="24">
        <f t="shared" si="65"/>
        <v>97542.540000000008</v>
      </c>
      <c r="F45" s="24">
        <f t="shared" si="65"/>
        <v>0</v>
      </c>
      <c r="G45" s="24">
        <f t="shared" si="66"/>
        <v>97542.540000000008</v>
      </c>
      <c r="H45" s="24">
        <f t="shared" si="67"/>
        <v>32514.18</v>
      </c>
      <c r="I45" s="24">
        <f t="shared" si="67"/>
        <v>0</v>
      </c>
      <c r="J45" s="24">
        <f t="shared" si="67"/>
        <v>32514.18</v>
      </c>
      <c r="K45" s="24">
        <f t="shared" si="67"/>
        <v>32514.18</v>
      </c>
      <c r="L45" s="24">
        <f t="shared" si="67"/>
        <v>0</v>
      </c>
      <c r="M45" s="24">
        <f t="shared" si="67"/>
        <v>32514.18</v>
      </c>
      <c r="N45" s="24">
        <f t="shared" si="67"/>
        <v>32514.18</v>
      </c>
      <c r="O45" s="24">
        <f t="shared" si="67"/>
        <v>0</v>
      </c>
      <c r="P45" s="24">
        <f t="shared" si="67"/>
        <v>32514.18</v>
      </c>
      <c r="Q45" s="24">
        <f t="shared" si="67"/>
        <v>68516.52</v>
      </c>
      <c r="R45" s="24">
        <f t="shared" si="67"/>
        <v>22838.84</v>
      </c>
      <c r="S45" s="24">
        <f t="shared" si="67"/>
        <v>22838.84</v>
      </c>
      <c r="T45" s="24">
        <f t="shared" si="67"/>
        <v>22838.84</v>
      </c>
      <c r="U45" s="24">
        <f t="shared" si="67"/>
        <v>68516.52</v>
      </c>
      <c r="V45" s="24">
        <f t="shared" si="67"/>
        <v>22838.84</v>
      </c>
      <c r="W45" s="24">
        <f t="shared" si="67"/>
        <v>22838.84</v>
      </c>
      <c r="X45" s="24">
        <f t="shared" si="67"/>
        <v>22838.84</v>
      </c>
      <c r="Y45" s="25">
        <f t="shared" si="68"/>
        <v>68516.52</v>
      </c>
      <c r="Z45" s="25">
        <f t="shared" si="68"/>
        <v>0</v>
      </c>
      <c r="AA45" s="25">
        <f t="shared" si="69"/>
        <v>68516.52</v>
      </c>
      <c r="AB45" s="24">
        <f t="shared" si="67"/>
        <v>22838.84</v>
      </c>
      <c r="AC45" s="24">
        <f t="shared" si="67"/>
        <v>0</v>
      </c>
      <c r="AD45" s="24">
        <f t="shared" si="70"/>
        <v>22838.84</v>
      </c>
      <c r="AE45" s="24">
        <f t="shared" si="67"/>
        <v>22838.84</v>
      </c>
      <c r="AF45" s="24">
        <f t="shared" si="67"/>
        <v>0</v>
      </c>
      <c r="AG45" s="24">
        <f t="shared" si="71"/>
        <v>22838.84</v>
      </c>
      <c r="AH45" s="24">
        <f t="shared" si="67"/>
        <v>22838.84</v>
      </c>
      <c r="AI45" s="24">
        <f t="shared" si="67"/>
        <v>0</v>
      </c>
      <c r="AJ45" s="24">
        <f t="shared" si="72"/>
        <v>22838.84</v>
      </c>
      <c r="AK45" s="55"/>
      <c r="AL45" s="55"/>
    </row>
    <row r="46" spans="1:38" s="29" customFormat="1" x14ac:dyDescent="0.2">
      <c r="A46" s="23" t="s">
        <v>16</v>
      </c>
      <c r="B46" s="24">
        <f>B37</f>
        <v>1504336.5</v>
      </c>
      <c r="C46" s="24">
        <f t="shared" si="73"/>
        <v>0</v>
      </c>
      <c r="D46" s="24">
        <f t="shared" si="64"/>
        <v>1504336.5</v>
      </c>
      <c r="E46" s="24">
        <f t="shared" si="65"/>
        <v>471250.5</v>
      </c>
      <c r="F46" s="24">
        <f t="shared" si="65"/>
        <v>0</v>
      </c>
      <c r="G46" s="24">
        <f t="shared" si="66"/>
        <v>471250.5</v>
      </c>
      <c r="H46" s="24">
        <f>H37</f>
        <v>157083.5</v>
      </c>
      <c r="I46" s="24">
        <f t="shared" ref="I46:AI46" si="74">I37</f>
        <v>0</v>
      </c>
      <c r="J46" s="24">
        <f t="shared" si="74"/>
        <v>157083.5</v>
      </c>
      <c r="K46" s="24">
        <f t="shared" si="74"/>
        <v>157083.5</v>
      </c>
      <c r="L46" s="24">
        <f t="shared" si="74"/>
        <v>0</v>
      </c>
      <c r="M46" s="24">
        <f t="shared" si="74"/>
        <v>157083.5</v>
      </c>
      <c r="N46" s="24">
        <f t="shared" si="74"/>
        <v>157083.5</v>
      </c>
      <c r="O46" s="24">
        <f t="shared" si="74"/>
        <v>0</v>
      </c>
      <c r="P46" s="24">
        <f t="shared" si="74"/>
        <v>157083.5</v>
      </c>
      <c r="Q46" s="24">
        <f t="shared" si="74"/>
        <v>430248</v>
      </c>
      <c r="R46" s="24">
        <f t="shared" si="74"/>
        <v>143416</v>
      </c>
      <c r="S46" s="24">
        <f t="shared" si="74"/>
        <v>143416</v>
      </c>
      <c r="T46" s="24">
        <f t="shared" si="74"/>
        <v>143416</v>
      </c>
      <c r="U46" s="24">
        <f t="shared" si="74"/>
        <v>430248</v>
      </c>
      <c r="V46" s="24">
        <f t="shared" si="74"/>
        <v>143416</v>
      </c>
      <c r="W46" s="24">
        <f t="shared" si="74"/>
        <v>143416</v>
      </c>
      <c r="X46" s="24">
        <f t="shared" si="74"/>
        <v>143416</v>
      </c>
      <c r="Y46" s="25">
        <f t="shared" si="68"/>
        <v>172590</v>
      </c>
      <c r="Z46" s="25">
        <f t="shared" si="68"/>
        <v>0</v>
      </c>
      <c r="AA46" s="25">
        <f t="shared" si="69"/>
        <v>172590</v>
      </c>
      <c r="AB46" s="24">
        <f t="shared" si="74"/>
        <v>143416</v>
      </c>
      <c r="AC46" s="24">
        <f t="shared" si="74"/>
        <v>0</v>
      </c>
      <c r="AD46" s="24">
        <f t="shared" si="70"/>
        <v>143416</v>
      </c>
      <c r="AE46" s="24">
        <f t="shared" si="74"/>
        <v>20346</v>
      </c>
      <c r="AF46" s="24">
        <f t="shared" si="74"/>
        <v>0</v>
      </c>
      <c r="AG46" s="24">
        <f t="shared" si="71"/>
        <v>20346</v>
      </c>
      <c r="AH46" s="24">
        <f t="shared" si="74"/>
        <v>8828</v>
      </c>
      <c r="AI46" s="24">
        <f t="shared" si="74"/>
        <v>0</v>
      </c>
      <c r="AJ46" s="24">
        <f t="shared" si="72"/>
        <v>8828</v>
      </c>
      <c r="AK46" s="55"/>
      <c r="AL46" s="55"/>
    </row>
    <row r="47" spans="1:38" s="34" customFormat="1" x14ac:dyDescent="0.2">
      <c r="A47" s="22" t="s">
        <v>6</v>
      </c>
      <c r="B47" s="30">
        <f t="shared" ref="B47:M47" si="75">SUM(B42:B46)</f>
        <v>10680649.949999997</v>
      </c>
      <c r="C47" s="30">
        <f>SUM(C42:C46)</f>
        <v>0</v>
      </c>
      <c r="D47" s="30">
        <f>SUM(D42:D46)</f>
        <v>10680649.949999997</v>
      </c>
      <c r="E47" s="30">
        <f>SUM(E42:E46)</f>
        <v>2946187.0100000002</v>
      </c>
      <c r="F47" s="30">
        <f>SUM(F42:F46)</f>
        <v>-188081.18</v>
      </c>
      <c r="G47" s="30">
        <f>SUM(G42:G46)</f>
        <v>2758105.83</v>
      </c>
      <c r="H47" s="30">
        <f t="shared" si="75"/>
        <v>981951.59000000008</v>
      </c>
      <c r="I47" s="30">
        <f t="shared" si="75"/>
        <v>-115051.42</v>
      </c>
      <c r="J47" s="30">
        <f t="shared" si="75"/>
        <v>866900.17</v>
      </c>
      <c r="K47" s="30">
        <f t="shared" si="75"/>
        <v>981951.59000000008</v>
      </c>
      <c r="L47" s="30">
        <f t="shared" si="75"/>
        <v>-50285.380000000005</v>
      </c>
      <c r="M47" s="30">
        <f t="shared" si="75"/>
        <v>931666.21000000008</v>
      </c>
      <c r="N47" s="30">
        <f>SUM(N42:N46)</f>
        <v>982283.83000000007</v>
      </c>
      <c r="O47" s="30">
        <f t="shared" ref="O47:AI47" si="76">SUM(O42:O46)</f>
        <v>-22744.38</v>
      </c>
      <c r="P47" s="30">
        <f t="shared" si="76"/>
        <v>959539.45000000007</v>
      </c>
      <c r="Q47" s="30">
        <f t="shared" si="76"/>
        <v>3061319.1</v>
      </c>
      <c r="R47" s="30">
        <f t="shared" si="76"/>
        <v>1020439.7000000001</v>
      </c>
      <c r="S47" s="30">
        <f t="shared" si="76"/>
        <v>1020439.7000000001</v>
      </c>
      <c r="T47" s="30">
        <f t="shared" si="76"/>
        <v>1020439.7000000001</v>
      </c>
      <c r="U47" s="30">
        <f t="shared" si="76"/>
        <v>3061319.1</v>
      </c>
      <c r="V47" s="30">
        <f t="shared" si="76"/>
        <v>1020439.7000000001</v>
      </c>
      <c r="W47" s="30">
        <f t="shared" si="76"/>
        <v>1020439.7000000001</v>
      </c>
      <c r="X47" s="30">
        <f t="shared" si="76"/>
        <v>1020439.7000000001</v>
      </c>
      <c r="Y47" s="30">
        <f t="shared" si="76"/>
        <v>1611824.74</v>
      </c>
      <c r="Z47" s="30">
        <f>SUM(Z42:Z46)</f>
        <v>188081.18</v>
      </c>
      <c r="AA47" s="30">
        <f>SUM(AA42:AA46)</f>
        <v>1799905.92</v>
      </c>
      <c r="AB47" s="30">
        <f t="shared" si="76"/>
        <v>1020439.7000000001</v>
      </c>
      <c r="AC47" s="30">
        <f>SUM(AC42:AC46)</f>
        <v>21623.129999999997</v>
      </c>
      <c r="AD47" s="30">
        <f>SUM(AD42:AD46)</f>
        <v>1042062.83</v>
      </c>
      <c r="AE47" s="30">
        <f t="shared" si="76"/>
        <v>333507.74</v>
      </c>
      <c r="AF47" s="30">
        <f t="shared" si="76"/>
        <v>109246.23999999999</v>
      </c>
      <c r="AG47" s="30">
        <f>SUM(AG42:AG46)</f>
        <v>442753.98000000004</v>
      </c>
      <c r="AH47" s="30">
        <f t="shared" si="76"/>
        <v>257877.3</v>
      </c>
      <c r="AI47" s="30">
        <f t="shared" si="76"/>
        <v>57211.810000000005</v>
      </c>
      <c r="AJ47" s="30">
        <f>SUM(AJ42:AJ46)</f>
        <v>315089.11000000004</v>
      </c>
      <c r="AK47" s="33"/>
      <c r="AL47" s="33"/>
    </row>
    <row r="48" spans="1:38" s="29" customFormat="1" x14ac:dyDescent="0.2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8"/>
      <c r="L48" s="38"/>
      <c r="M48" s="38"/>
      <c r="N48" s="27"/>
      <c r="O48" s="27"/>
      <c r="P48" s="27"/>
      <c r="Q48" s="27"/>
    </row>
    <row r="49" spans="1:38" s="29" customFormat="1" x14ac:dyDescent="0.2">
      <c r="A49" s="35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38" s="29" customFormat="1" ht="60.75" customHeight="1" x14ac:dyDescent="0.2">
      <c r="A50" s="48" t="s">
        <v>18</v>
      </c>
      <c r="B50" s="19" t="s">
        <v>38</v>
      </c>
      <c r="C50" s="19" t="s">
        <v>9</v>
      </c>
      <c r="D50" s="19" t="s">
        <v>43</v>
      </c>
      <c r="E50" s="19" t="s">
        <v>22</v>
      </c>
      <c r="F50" s="19" t="s">
        <v>9</v>
      </c>
      <c r="G50" s="19" t="s">
        <v>42</v>
      </c>
      <c r="H50" s="19" t="s">
        <v>23</v>
      </c>
      <c r="I50" s="19" t="s">
        <v>9</v>
      </c>
      <c r="J50" s="19" t="s">
        <v>39</v>
      </c>
      <c r="K50" s="20" t="s">
        <v>24</v>
      </c>
      <c r="L50" s="19" t="s">
        <v>9</v>
      </c>
      <c r="M50" s="20" t="s">
        <v>40</v>
      </c>
      <c r="N50" s="20" t="s">
        <v>25</v>
      </c>
      <c r="O50" s="19" t="s">
        <v>9</v>
      </c>
      <c r="P50" s="20" t="s">
        <v>41</v>
      </c>
      <c r="Q50" s="19" t="s">
        <v>35</v>
      </c>
      <c r="R50" s="20" t="s">
        <v>26</v>
      </c>
      <c r="S50" s="20" t="s">
        <v>27</v>
      </c>
      <c r="T50" s="20" t="s">
        <v>28</v>
      </c>
      <c r="U50" s="19" t="s">
        <v>36</v>
      </c>
      <c r="V50" s="20" t="s">
        <v>29</v>
      </c>
      <c r="W50" s="20" t="s">
        <v>30</v>
      </c>
      <c r="X50" s="20" t="s">
        <v>31</v>
      </c>
      <c r="Y50" s="19" t="s">
        <v>37</v>
      </c>
      <c r="Z50" s="19" t="s">
        <v>9</v>
      </c>
      <c r="AA50" s="19" t="s">
        <v>47</v>
      </c>
      <c r="AB50" s="20" t="s">
        <v>32</v>
      </c>
      <c r="AC50" s="19" t="s">
        <v>9</v>
      </c>
      <c r="AD50" s="20" t="s">
        <v>44</v>
      </c>
      <c r="AE50" s="20" t="s">
        <v>33</v>
      </c>
      <c r="AF50" s="19" t="s">
        <v>9</v>
      </c>
      <c r="AG50" s="20" t="s">
        <v>45</v>
      </c>
      <c r="AH50" s="20" t="s">
        <v>34</v>
      </c>
      <c r="AI50" s="19" t="s">
        <v>9</v>
      </c>
      <c r="AJ50" s="20" t="s">
        <v>46</v>
      </c>
      <c r="AK50" s="21"/>
      <c r="AL50" s="21"/>
    </row>
    <row r="51" spans="1:38" s="29" customFormat="1" x14ac:dyDescent="0.2">
      <c r="A51" s="22" t="s">
        <v>2</v>
      </c>
      <c r="B51" s="24">
        <f>B11+B18+B42</f>
        <v>72796545.280000001</v>
      </c>
      <c r="C51" s="24">
        <f>I51+L51+O51+AC51+AF51+AI51</f>
        <v>-4.3769432522822171E-12</v>
      </c>
      <c r="D51" s="24">
        <f>B51+C51</f>
        <v>72796545.280000001</v>
      </c>
      <c r="E51" s="24">
        <f>H51+K51+N51</f>
        <v>22377293.350000001</v>
      </c>
      <c r="F51" s="24">
        <f>I51+L51+O51</f>
        <v>-45208.22</v>
      </c>
      <c r="G51" s="24">
        <f>E51+F51</f>
        <v>22332085.130000003</v>
      </c>
      <c r="H51" s="30">
        <f>H11+H18+H42</f>
        <v>7358293.54</v>
      </c>
      <c r="I51" s="30">
        <f t="shared" ref="I51:AI54" si="77">I11+I18+I42</f>
        <v>-35505.85</v>
      </c>
      <c r="J51" s="30">
        <f t="shared" si="77"/>
        <v>7322787.6900000004</v>
      </c>
      <c r="K51" s="30">
        <f t="shared" si="77"/>
        <v>7358293.54</v>
      </c>
      <c r="L51" s="30">
        <f t="shared" si="77"/>
        <v>-35505.85</v>
      </c>
      <c r="M51" s="30">
        <f t="shared" si="77"/>
        <v>7322787.6900000004</v>
      </c>
      <c r="N51" s="30">
        <f>N11+N18+N42</f>
        <v>7660706.2699999996</v>
      </c>
      <c r="O51" s="30">
        <f t="shared" si="77"/>
        <v>25803.48</v>
      </c>
      <c r="P51" s="30">
        <f>P11+P18+P42</f>
        <v>7686509.75</v>
      </c>
      <c r="Q51" s="30">
        <f t="shared" si="77"/>
        <v>20989701.689999998</v>
      </c>
      <c r="R51" s="30">
        <f t="shared" si="77"/>
        <v>6996567.2300000004</v>
      </c>
      <c r="S51" s="30">
        <f t="shared" si="77"/>
        <v>6996567.2300000004</v>
      </c>
      <c r="T51" s="30">
        <f t="shared" si="77"/>
        <v>6996567.2300000004</v>
      </c>
      <c r="U51" s="30">
        <f t="shared" si="77"/>
        <v>20989701.689999998</v>
      </c>
      <c r="V51" s="30">
        <f t="shared" si="77"/>
        <v>6996567.2300000004</v>
      </c>
      <c r="W51" s="30">
        <f t="shared" si="77"/>
        <v>6996567.2300000004</v>
      </c>
      <c r="X51" s="30">
        <f t="shared" si="77"/>
        <v>6996567.2300000004</v>
      </c>
      <c r="Y51" s="30">
        <f t="shared" si="77"/>
        <v>8439848.5500000007</v>
      </c>
      <c r="Z51" s="25">
        <f>AC51+AF51+AI51</f>
        <v>45208.219999999994</v>
      </c>
      <c r="AA51" s="30">
        <f>Y51+Z51</f>
        <v>8485056.7700000014</v>
      </c>
      <c r="AB51" s="30">
        <f>AB11+AB18+AB42</f>
        <v>6996567.2300000004</v>
      </c>
      <c r="AC51" s="30">
        <f>AC11+AC18+AC42</f>
        <v>0</v>
      </c>
      <c r="AD51" s="30">
        <f>AB51+AC51</f>
        <v>6996567.2300000004</v>
      </c>
      <c r="AE51" s="30">
        <f t="shared" si="77"/>
        <v>1021626.6799999999</v>
      </c>
      <c r="AF51" s="30">
        <f t="shared" si="77"/>
        <v>45047.27</v>
      </c>
      <c r="AG51" s="30">
        <f>AE51+AF51</f>
        <v>1066673.95</v>
      </c>
      <c r="AH51" s="30">
        <f t="shared" si="77"/>
        <v>421654.64</v>
      </c>
      <c r="AI51" s="30">
        <f t="shared" si="77"/>
        <v>160.94999999999999</v>
      </c>
      <c r="AJ51" s="30">
        <f>AH51+AI51</f>
        <v>421815.59</v>
      </c>
      <c r="AK51" s="33"/>
      <c r="AL51" s="33"/>
    </row>
    <row r="52" spans="1:38" s="29" customFormat="1" x14ac:dyDescent="0.2">
      <c r="A52" s="22" t="s">
        <v>3</v>
      </c>
      <c r="B52" s="24">
        <f t="shared" ref="B52:B54" si="78">B12+B19+B43</f>
        <v>5487356.2300000004</v>
      </c>
      <c r="C52" s="24">
        <f t="shared" ref="C52:C56" si="79">I52+L52+O52+AC52+AF52+AI52</f>
        <v>0</v>
      </c>
      <c r="D52" s="24">
        <f t="shared" ref="D52:D56" si="80">B52+C52</f>
        <v>5487356.2300000004</v>
      </c>
      <c r="E52" s="24">
        <f t="shared" ref="E52:F56" si="81">H52+K52+N52</f>
        <v>1671997.3499999999</v>
      </c>
      <c r="F52" s="24">
        <f t="shared" si="81"/>
        <v>-100458.07</v>
      </c>
      <c r="G52" s="24">
        <f t="shared" ref="G52:G56" si="82">E52+F52</f>
        <v>1571539.2799999998</v>
      </c>
      <c r="H52" s="30">
        <f>H12+H19+H43</f>
        <v>557332.44999999995</v>
      </c>
      <c r="I52" s="30">
        <f t="shared" si="77"/>
        <v>-41611.770000000004</v>
      </c>
      <c r="J52" s="30">
        <f t="shared" si="77"/>
        <v>515720.68</v>
      </c>
      <c r="K52" s="30">
        <f t="shared" si="77"/>
        <v>557332.44999999995</v>
      </c>
      <c r="L52" s="30">
        <f t="shared" si="77"/>
        <v>-31092.83</v>
      </c>
      <c r="M52" s="30">
        <f t="shared" si="77"/>
        <v>526239.62</v>
      </c>
      <c r="N52" s="30">
        <f t="shared" si="77"/>
        <v>557332.44999999995</v>
      </c>
      <c r="O52" s="30">
        <f t="shared" si="77"/>
        <v>-27753.47</v>
      </c>
      <c r="P52" s="30">
        <f t="shared" si="77"/>
        <v>529578.98</v>
      </c>
      <c r="Q52" s="30">
        <f t="shared" si="77"/>
        <v>1588960.92</v>
      </c>
      <c r="R52" s="30">
        <f t="shared" si="77"/>
        <v>529653.64</v>
      </c>
      <c r="S52" s="30">
        <f t="shared" si="77"/>
        <v>529653.64</v>
      </c>
      <c r="T52" s="30">
        <f t="shared" si="77"/>
        <v>529653.64</v>
      </c>
      <c r="U52" s="30">
        <f t="shared" si="77"/>
        <v>1588960.92</v>
      </c>
      <c r="V52" s="30">
        <f t="shared" si="77"/>
        <v>529653.64</v>
      </c>
      <c r="W52" s="30">
        <f t="shared" si="77"/>
        <v>529653.64</v>
      </c>
      <c r="X52" s="30">
        <f t="shared" si="77"/>
        <v>529653.64</v>
      </c>
      <c r="Y52" s="30">
        <f t="shared" si="77"/>
        <v>637437.04</v>
      </c>
      <c r="Z52" s="25">
        <f t="shared" ref="Z52:Z56" si="83">AC52+AF52+AI52</f>
        <v>100458.07</v>
      </c>
      <c r="AA52" s="30">
        <f t="shared" ref="AA52:AA56" si="84">Y52+Z52</f>
        <v>737895.1100000001</v>
      </c>
      <c r="AB52" s="30">
        <f t="shared" si="77"/>
        <v>529653.64</v>
      </c>
      <c r="AC52" s="30">
        <f t="shared" si="77"/>
        <v>21623.129999999997</v>
      </c>
      <c r="AD52" s="30">
        <f t="shared" ref="AD52:AD56" si="85">AB52+AC52</f>
        <v>551276.77</v>
      </c>
      <c r="AE52" s="30">
        <f t="shared" si="77"/>
        <v>75413.95</v>
      </c>
      <c r="AF52" s="30">
        <f t="shared" si="77"/>
        <v>21623.129999999997</v>
      </c>
      <c r="AG52" s="30">
        <f t="shared" ref="AG52:AG56" si="86">AE52+AF52</f>
        <v>97037.079999999987</v>
      </c>
      <c r="AH52" s="30">
        <f t="shared" si="77"/>
        <v>32369.45</v>
      </c>
      <c r="AI52" s="30">
        <f t="shared" si="77"/>
        <v>57211.810000000005</v>
      </c>
      <c r="AJ52" s="30">
        <f t="shared" ref="AJ52:AJ56" si="87">AH52+AI52</f>
        <v>89581.260000000009</v>
      </c>
      <c r="AK52" s="33"/>
      <c r="AL52" s="33"/>
    </row>
    <row r="53" spans="1:38" s="29" customFormat="1" x14ac:dyDescent="0.2">
      <c r="A53" s="22" t="s">
        <v>4</v>
      </c>
      <c r="B53" s="24">
        <f t="shared" si="78"/>
        <v>24391537.34</v>
      </c>
      <c r="C53" s="24">
        <f>I53+L53+O53+AC53+AF53+AI53</f>
        <v>0</v>
      </c>
      <c r="D53" s="24">
        <f t="shared" si="80"/>
        <v>24391537.34</v>
      </c>
      <c r="E53" s="24">
        <f t="shared" si="81"/>
        <v>8179991.3700000001</v>
      </c>
      <c r="F53" s="24">
        <f t="shared" si="81"/>
        <v>-87623.11</v>
      </c>
      <c r="G53" s="24">
        <f t="shared" si="82"/>
        <v>8092368.2599999998</v>
      </c>
      <c r="H53" s="30">
        <f>H13+H20+H44</f>
        <v>2726663.79</v>
      </c>
      <c r="I53" s="30">
        <f t="shared" si="77"/>
        <v>-73439.649999999994</v>
      </c>
      <c r="J53" s="30">
        <f t="shared" si="77"/>
        <v>2653224.14</v>
      </c>
      <c r="K53" s="30">
        <f t="shared" si="77"/>
        <v>2726663.79</v>
      </c>
      <c r="L53" s="30">
        <f t="shared" si="77"/>
        <v>-19192.550000000003</v>
      </c>
      <c r="M53" s="30">
        <f t="shared" si="77"/>
        <v>2707471.2399999998</v>
      </c>
      <c r="N53" s="30">
        <f t="shared" si="77"/>
        <v>2726663.79</v>
      </c>
      <c r="O53" s="30">
        <f t="shared" si="77"/>
        <v>5009.09</v>
      </c>
      <c r="P53" s="30">
        <f t="shared" si="77"/>
        <v>2731672.88</v>
      </c>
      <c r="Q53" s="30">
        <f t="shared" si="77"/>
        <v>6751995.5399999991</v>
      </c>
      <c r="R53" s="30">
        <f t="shared" si="77"/>
        <v>2250665.1800000002</v>
      </c>
      <c r="S53" s="30">
        <f t="shared" si="77"/>
        <v>2250665.1800000002</v>
      </c>
      <c r="T53" s="30">
        <f t="shared" si="77"/>
        <v>2250665.1800000002</v>
      </c>
      <c r="U53" s="30">
        <f t="shared" si="77"/>
        <v>6751995.5399999991</v>
      </c>
      <c r="V53" s="30">
        <f t="shared" si="77"/>
        <v>2250665.1800000002</v>
      </c>
      <c r="W53" s="30">
        <f t="shared" si="77"/>
        <v>2250665.1800000002</v>
      </c>
      <c r="X53" s="30">
        <f t="shared" si="77"/>
        <v>2250665.1800000002</v>
      </c>
      <c r="Y53" s="30">
        <f t="shared" si="77"/>
        <v>2707554.89</v>
      </c>
      <c r="Z53" s="25">
        <f t="shared" si="83"/>
        <v>87623.11</v>
      </c>
      <c r="AA53" s="30">
        <f t="shared" si="84"/>
        <v>2795178</v>
      </c>
      <c r="AB53" s="30">
        <f t="shared" si="77"/>
        <v>2250665.1800000002</v>
      </c>
      <c r="AC53" s="30">
        <f t="shared" si="77"/>
        <v>0</v>
      </c>
      <c r="AD53" s="30">
        <f t="shared" si="85"/>
        <v>2250665.1800000002</v>
      </c>
      <c r="AE53" s="30">
        <f t="shared" si="77"/>
        <v>321774.05000000005</v>
      </c>
      <c r="AF53" s="30">
        <f t="shared" si="77"/>
        <v>87623.11</v>
      </c>
      <c r="AG53" s="30">
        <f t="shared" si="86"/>
        <v>409397.16000000003</v>
      </c>
      <c r="AH53" s="30">
        <f t="shared" si="77"/>
        <v>135115.66</v>
      </c>
      <c r="AI53" s="30">
        <f t="shared" si="77"/>
        <v>0</v>
      </c>
      <c r="AJ53" s="30">
        <f t="shared" si="87"/>
        <v>135115.66</v>
      </c>
      <c r="AK53" s="33"/>
      <c r="AL53" s="33"/>
    </row>
    <row r="54" spans="1:38" s="29" customFormat="1" x14ac:dyDescent="0.2">
      <c r="A54" s="22" t="s">
        <v>5</v>
      </c>
      <c r="B54" s="24">
        <f t="shared" si="78"/>
        <v>5876318.1499999994</v>
      </c>
      <c r="C54" s="24">
        <f t="shared" si="79"/>
        <v>0</v>
      </c>
      <c r="D54" s="24">
        <f t="shared" si="80"/>
        <v>5876318.1499999994</v>
      </c>
      <c r="E54" s="24">
        <f t="shared" si="81"/>
        <v>1764522.48</v>
      </c>
      <c r="F54" s="24">
        <f t="shared" si="81"/>
        <v>0</v>
      </c>
      <c r="G54" s="24">
        <f t="shared" si="82"/>
        <v>1764522.48</v>
      </c>
      <c r="H54" s="30">
        <f>H14+H21+H45</f>
        <v>588174.16</v>
      </c>
      <c r="I54" s="30">
        <f t="shared" si="77"/>
        <v>0</v>
      </c>
      <c r="J54" s="30">
        <f t="shared" si="77"/>
        <v>588174.16</v>
      </c>
      <c r="K54" s="30">
        <f t="shared" si="77"/>
        <v>588174.16</v>
      </c>
      <c r="L54" s="30">
        <f t="shared" si="77"/>
        <v>0</v>
      </c>
      <c r="M54" s="30">
        <f t="shared" si="77"/>
        <v>588174.16</v>
      </c>
      <c r="N54" s="30">
        <f t="shared" si="77"/>
        <v>588174.16</v>
      </c>
      <c r="O54" s="30">
        <f t="shared" si="77"/>
        <v>0</v>
      </c>
      <c r="P54" s="30">
        <f t="shared" si="77"/>
        <v>588174.16</v>
      </c>
      <c r="Q54" s="30">
        <f t="shared" si="77"/>
        <v>1712455.2000000002</v>
      </c>
      <c r="R54" s="30">
        <f t="shared" si="77"/>
        <v>570818.4</v>
      </c>
      <c r="S54" s="30">
        <f t="shared" si="77"/>
        <v>570818.4</v>
      </c>
      <c r="T54" s="30">
        <f t="shared" si="77"/>
        <v>570818.4</v>
      </c>
      <c r="U54" s="30">
        <f t="shared" si="77"/>
        <v>1712455.2000000002</v>
      </c>
      <c r="V54" s="30">
        <f t="shared" si="77"/>
        <v>570818.4</v>
      </c>
      <c r="W54" s="30">
        <f t="shared" si="77"/>
        <v>570818.4</v>
      </c>
      <c r="X54" s="30">
        <f t="shared" si="77"/>
        <v>570818.4</v>
      </c>
      <c r="Y54" s="30">
        <f t="shared" si="77"/>
        <v>686885.27</v>
      </c>
      <c r="Z54" s="25">
        <f t="shared" si="83"/>
        <v>0</v>
      </c>
      <c r="AA54" s="30">
        <f t="shared" si="84"/>
        <v>686885.27</v>
      </c>
      <c r="AB54" s="30">
        <f t="shared" si="77"/>
        <v>570818.4</v>
      </c>
      <c r="AC54" s="30">
        <f t="shared" si="77"/>
        <v>0</v>
      </c>
      <c r="AD54" s="30">
        <f t="shared" si="85"/>
        <v>570818.4</v>
      </c>
      <c r="AE54" s="30">
        <f t="shared" si="77"/>
        <v>81728.05</v>
      </c>
      <c r="AF54" s="30">
        <f t="shared" si="77"/>
        <v>0</v>
      </c>
      <c r="AG54" s="30">
        <f t="shared" si="86"/>
        <v>81728.05</v>
      </c>
      <c r="AH54" s="30">
        <f t="shared" si="77"/>
        <v>34338.82</v>
      </c>
      <c r="AI54" s="30">
        <f t="shared" si="77"/>
        <v>0</v>
      </c>
      <c r="AJ54" s="30">
        <f t="shared" si="87"/>
        <v>34338.82</v>
      </c>
      <c r="AK54" s="33"/>
      <c r="AL54" s="33"/>
    </row>
    <row r="55" spans="1:38" s="29" customFormat="1" x14ac:dyDescent="0.2">
      <c r="A55" s="22" t="s">
        <v>13</v>
      </c>
      <c r="B55" s="24">
        <f>B22</f>
        <v>7379046.4999999991</v>
      </c>
      <c r="C55" s="24">
        <f t="shared" si="79"/>
        <v>-1.1141310096718371E-11</v>
      </c>
      <c r="D55" s="24">
        <f t="shared" si="80"/>
        <v>7379046.4999999991</v>
      </c>
      <c r="E55" s="24">
        <f t="shared" si="81"/>
        <v>2304944.2199999997</v>
      </c>
      <c r="F55" s="24">
        <f t="shared" si="81"/>
        <v>-79631.13</v>
      </c>
      <c r="G55" s="24">
        <f t="shared" si="82"/>
        <v>2225313.09</v>
      </c>
      <c r="H55" s="30">
        <f t="shared" ref="H55:AI55" si="88">H22</f>
        <v>768314.74</v>
      </c>
      <c r="I55" s="30">
        <f t="shared" si="88"/>
        <v>-527.79999999999995</v>
      </c>
      <c r="J55" s="30">
        <f t="shared" si="88"/>
        <v>767786.94</v>
      </c>
      <c r="K55" s="30">
        <f t="shared" si="88"/>
        <v>768314.74</v>
      </c>
      <c r="L55" s="30">
        <f t="shared" si="88"/>
        <v>-60546.55</v>
      </c>
      <c r="M55" s="30">
        <f t="shared" si="88"/>
        <v>707768.19</v>
      </c>
      <c r="N55" s="30">
        <f t="shared" si="88"/>
        <v>768314.74</v>
      </c>
      <c r="O55" s="30">
        <f t="shared" si="88"/>
        <v>-18556.78</v>
      </c>
      <c r="P55" s="30">
        <f t="shared" si="88"/>
        <v>749757.96</v>
      </c>
      <c r="Q55" s="30">
        <f t="shared" si="88"/>
        <v>2112694.38</v>
      </c>
      <c r="R55" s="30">
        <f t="shared" si="88"/>
        <v>704231.46</v>
      </c>
      <c r="S55" s="30">
        <f t="shared" si="88"/>
        <v>704231.46</v>
      </c>
      <c r="T55" s="30">
        <f t="shared" si="88"/>
        <v>704231.46</v>
      </c>
      <c r="U55" s="30">
        <f t="shared" si="88"/>
        <v>2112694.38</v>
      </c>
      <c r="V55" s="30">
        <f t="shared" si="88"/>
        <v>704231.46</v>
      </c>
      <c r="W55" s="30">
        <f t="shared" si="88"/>
        <v>704231.46</v>
      </c>
      <c r="X55" s="30">
        <f t="shared" si="88"/>
        <v>704231.46</v>
      </c>
      <c r="Y55" s="30">
        <f t="shared" si="88"/>
        <v>848713.52</v>
      </c>
      <c r="Z55" s="25">
        <f t="shared" si="83"/>
        <v>79631.12999999999</v>
      </c>
      <c r="AA55" s="30">
        <f t="shared" si="84"/>
        <v>928344.65</v>
      </c>
      <c r="AB55" s="30">
        <f t="shared" si="88"/>
        <v>704231.46</v>
      </c>
      <c r="AC55" s="30">
        <f t="shared" si="88"/>
        <v>0</v>
      </c>
      <c r="AD55" s="30">
        <f t="shared" si="85"/>
        <v>704231.46</v>
      </c>
      <c r="AE55" s="30">
        <f t="shared" si="88"/>
        <v>105481.06</v>
      </c>
      <c r="AF55" s="30">
        <f t="shared" si="88"/>
        <v>78277.039999999994</v>
      </c>
      <c r="AG55" s="30">
        <f t="shared" si="86"/>
        <v>183758.09999999998</v>
      </c>
      <c r="AH55" s="30">
        <f t="shared" si="88"/>
        <v>39001</v>
      </c>
      <c r="AI55" s="30">
        <f t="shared" si="88"/>
        <v>1354.09</v>
      </c>
      <c r="AJ55" s="30">
        <f t="shared" si="87"/>
        <v>40355.089999999997</v>
      </c>
      <c r="AK55" s="33"/>
      <c r="AL55" s="33"/>
    </row>
    <row r="56" spans="1:38" s="29" customFormat="1" x14ac:dyDescent="0.2">
      <c r="A56" s="22" t="s">
        <v>16</v>
      </c>
      <c r="B56" s="24">
        <f>B46</f>
        <v>1504336.5</v>
      </c>
      <c r="C56" s="24">
        <f t="shared" si="79"/>
        <v>0</v>
      </c>
      <c r="D56" s="24">
        <f t="shared" si="80"/>
        <v>1504336.5</v>
      </c>
      <c r="E56" s="24">
        <f t="shared" si="81"/>
        <v>471250.5</v>
      </c>
      <c r="F56" s="24">
        <f t="shared" si="81"/>
        <v>0</v>
      </c>
      <c r="G56" s="24">
        <f t="shared" si="82"/>
        <v>471250.5</v>
      </c>
      <c r="H56" s="30">
        <f t="shared" ref="H56:AI56" si="89">H46</f>
        <v>157083.5</v>
      </c>
      <c r="I56" s="30">
        <f t="shared" si="89"/>
        <v>0</v>
      </c>
      <c r="J56" s="30">
        <f t="shared" si="89"/>
        <v>157083.5</v>
      </c>
      <c r="K56" s="30">
        <f t="shared" si="89"/>
        <v>157083.5</v>
      </c>
      <c r="L56" s="30">
        <f t="shared" si="89"/>
        <v>0</v>
      </c>
      <c r="M56" s="30">
        <f t="shared" si="89"/>
        <v>157083.5</v>
      </c>
      <c r="N56" s="30">
        <f t="shared" si="89"/>
        <v>157083.5</v>
      </c>
      <c r="O56" s="30">
        <f t="shared" si="89"/>
        <v>0</v>
      </c>
      <c r="P56" s="30">
        <f t="shared" si="89"/>
        <v>157083.5</v>
      </c>
      <c r="Q56" s="30">
        <f t="shared" si="89"/>
        <v>430248</v>
      </c>
      <c r="R56" s="30">
        <f t="shared" si="89"/>
        <v>143416</v>
      </c>
      <c r="S56" s="30">
        <f t="shared" si="89"/>
        <v>143416</v>
      </c>
      <c r="T56" s="30">
        <f t="shared" si="89"/>
        <v>143416</v>
      </c>
      <c r="U56" s="30">
        <f t="shared" si="89"/>
        <v>430248</v>
      </c>
      <c r="V56" s="30">
        <f t="shared" si="89"/>
        <v>143416</v>
      </c>
      <c r="W56" s="30">
        <f t="shared" si="89"/>
        <v>143416</v>
      </c>
      <c r="X56" s="30">
        <f t="shared" si="89"/>
        <v>143416</v>
      </c>
      <c r="Y56" s="30">
        <f t="shared" si="89"/>
        <v>172590</v>
      </c>
      <c r="Z56" s="25">
        <f t="shared" si="83"/>
        <v>0</v>
      </c>
      <c r="AA56" s="30">
        <f t="shared" si="84"/>
        <v>172590</v>
      </c>
      <c r="AB56" s="30">
        <f t="shared" si="89"/>
        <v>143416</v>
      </c>
      <c r="AC56" s="30">
        <f t="shared" si="89"/>
        <v>0</v>
      </c>
      <c r="AD56" s="30">
        <f t="shared" si="85"/>
        <v>143416</v>
      </c>
      <c r="AE56" s="30">
        <f t="shared" si="89"/>
        <v>20346</v>
      </c>
      <c r="AF56" s="30">
        <f t="shared" si="89"/>
        <v>0</v>
      </c>
      <c r="AG56" s="30">
        <f t="shared" si="86"/>
        <v>20346</v>
      </c>
      <c r="AH56" s="30">
        <f t="shared" si="89"/>
        <v>8828</v>
      </c>
      <c r="AI56" s="30">
        <f t="shared" si="89"/>
        <v>0</v>
      </c>
      <c r="AJ56" s="30">
        <f t="shared" si="87"/>
        <v>8828</v>
      </c>
      <c r="AK56" s="33"/>
      <c r="AL56" s="33"/>
    </row>
    <row r="57" spans="1:38" s="29" customFormat="1" ht="12" customHeight="1" x14ac:dyDescent="0.2">
      <c r="A57" s="22" t="s">
        <v>6</v>
      </c>
      <c r="B57" s="30">
        <f t="shared" ref="B57" si="90">SUM(B51:B56)</f>
        <v>117435140.00000001</v>
      </c>
      <c r="C57" s="30">
        <f>SUM(C51:C56)</f>
        <v>-1.5518253349000588E-11</v>
      </c>
      <c r="D57" s="30">
        <f>SUM(D51:D56)</f>
        <v>117435140.00000001</v>
      </c>
      <c r="E57" s="30">
        <f>SUM(E51:E56)</f>
        <v>36769999.270000003</v>
      </c>
      <c r="F57" s="30">
        <f>SUM(F51:F56)</f>
        <v>-312920.53000000003</v>
      </c>
      <c r="G57" s="30">
        <f>SUM(G51:G56)</f>
        <v>36457078.739999995</v>
      </c>
      <c r="H57" s="30">
        <f t="shared" ref="H57:AI57" si="91">SUM(H51:H56)</f>
        <v>12155862.180000002</v>
      </c>
      <c r="I57" s="30">
        <f t="shared" si="91"/>
        <v>-151085.06999999998</v>
      </c>
      <c r="J57" s="30">
        <f t="shared" si="91"/>
        <v>12004777.109999999</v>
      </c>
      <c r="K57" s="30">
        <f t="shared" si="91"/>
        <v>12155862.180000002</v>
      </c>
      <c r="L57" s="30">
        <f t="shared" si="91"/>
        <v>-146337.78</v>
      </c>
      <c r="M57" s="30">
        <f t="shared" si="91"/>
        <v>12009524.4</v>
      </c>
      <c r="N57" s="30">
        <f t="shared" si="91"/>
        <v>12458274.91</v>
      </c>
      <c r="O57" s="30">
        <f t="shared" si="91"/>
        <v>-15497.68</v>
      </c>
      <c r="P57" s="30">
        <f t="shared" si="91"/>
        <v>12442777.23</v>
      </c>
      <c r="Q57" s="30">
        <f t="shared" si="91"/>
        <v>33586055.729999997</v>
      </c>
      <c r="R57" s="30">
        <f t="shared" si="91"/>
        <v>11195351.91</v>
      </c>
      <c r="S57" s="30">
        <f t="shared" si="91"/>
        <v>11195351.91</v>
      </c>
      <c r="T57" s="30">
        <f t="shared" si="91"/>
        <v>11195351.91</v>
      </c>
      <c r="U57" s="30">
        <f t="shared" si="91"/>
        <v>33586055.729999997</v>
      </c>
      <c r="V57" s="30">
        <f t="shared" si="91"/>
        <v>11195351.91</v>
      </c>
      <c r="W57" s="30">
        <f t="shared" si="91"/>
        <v>11195351.91</v>
      </c>
      <c r="X57" s="30">
        <f t="shared" si="91"/>
        <v>11195351.91</v>
      </c>
      <c r="Y57" s="30">
        <f t="shared" si="91"/>
        <v>13493029.27</v>
      </c>
      <c r="Z57" s="30">
        <f>SUM(Z51:Z56)</f>
        <v>312920.53000000003</v>
      </c>
      <c r="AA57" s="30">
        <f>SUM(AA51:AA56)</f>
        <v>13805949.800000001</v>
      </c>
      <c r="AB57" s="30">
        <f t="shared" si="91"/>
        <v>11195351.91</v>
      </c>
      <c r="AC57" s="30">
        <f t="shared" si="91"/>
        <v>21623.129999999997</v>
      </c>
      <c r="AD57" s="30">
        <f>SUM(AD51:AD56)</f>
        <v>11216975.039999999</v>
      </c>
      <c r="AE57" s="30">
        <f t="shared" si="91"/>
        <v>1626369.79</v>
      </c>
      <c r="AF57" s="30">
        <f t="shared" si="91"/>
        <v>232570.55</v>
      </c>
      <c r="AG57" s="30">
        <f>SUM(AG51:AG56)</f>
        <v>1858940.3399999999</v>
      </c>
      <c r="AH57" s="30">
        <f t="shared" si="91"/>
        <v>671307.57</v>
      </c>
      <c r="AI57" s="30">
        <f t="shared" si="91"/>
        <v>58726.85</v>
      </c>
      <c r="AJ57" s="30">
        <f>SUM(AJ51:AJ56)</f>
        <v>730034.41999999993</v>
      </c>
      <c r="AK57" s="33"/>
      <c r="AL57" s="33"/>
    </row>
    <row r="58" spans="1:38" s="29" customFormat="1" hidden="1" x14ac:dyDescent="0.2">
      <c r="A58" s="35"/>
      <c r="B58" s="40"/>
      <c r="C58" s="40"/>
      <c r="D58" s="40"/>
      <c r="E58" s="40"/>
      <c r="F58" s="40"/>
      <c r="G58" s="40"/>
      <c r="H58" s="40"/>
      <c r="I58" s="40"/>
      <c r="J58" s="40"/>
      <c r="K58" s="36"/>
      <c r="L58" s="36"/>
      <c r="M58" s="36"/>
      <c r="N58" s="28"/>
      <c r="O58" s="28"/>
      <c r="P58" s="28"/>
      <c r="Q58" s="28"/>
    </row>
    <row r="59" spans="1:38" s="41" customFormat="1" hidden="1" x14ac:dyDescent="0.2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38" s="3" customFormat="1" hidden="1" x14ac:dyDescent="0.2">
      <c r="A60" s="3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38" s="3" customFormat="1" x14ac:dyDescent="0.2">
      <c r="A61" s="3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Z61" s="43"/>
    </row>
    <row r="62" spans="1:38" s="46" customFormat="1" x14ac:dyDescent="0.2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38" s="46" customFormat="1" x14ac:dyDescent="0.2">
      <c r="A63" s="41"/>
      <c r="B63" s="8"/>
      <c r="C63" s="8"/>
      <c r="D63" s="8"/>
      <c r="E63" s="8"/>
      <c r="F63" s="8"/>
      <c r="G63" s="8"/>
      <c r="H63" s="1"/>
      <c r="I63" s="1"/>
      <c r="J63" s="1"/>
      <c r="K63" s="2"/>
      <c r="L63" s="2"/>
      <c r="M63" s="2"/>
    </row>
    <row r="65" spans="2:35" x14ac:dyDescent="0.2">
      <c r="B65" s="17"/>
      <c r="C65" s="17"/>
      <c r="D65" s="17"/>
      <c r="E65" s="17"/>
      <c r="F65" s="17"/>
      <c r="G65" s="17"/>
      <c r="H65" s="1"/>
      <c r="I65" s="1"/>
      <c r="J65" s="1"/>
      <c r="K65" s="1"/>
      <c r="L65" s="1"/>
      <c r="M65" s="1"/>
    </row>
    <row r="66" spans="2:35" ht="15" x14ac:dyDescent="0.25">
      <c r="B66" t="s">
        <v>63</v>
      </c>
      <c r="C66" s="57"/>
      <c r="D66" s="57"/>
      <c r="E66" s="57"/>
      <c r="F66" s="57"/>
      <c r="G66" s="57"/>
      <c r="H66" s="57"/>
      <c r="I66" s="57"/>
      <c r="J66" s="1"/>
      <c r="K66" s="1"/>
      <c r="L66" s="1"/>
      <c r="M66" s="1"/>
      <c r="N66" t="s">
        <v>63</v>
      </c>
      <c r="O66" s="57"/>
      <c r="P66" s="57"/>
      <c r="Q66" s="57"/>
      <c r="R66" s="57"/>
      <c r="S66" s="57"/>
      <c r="T66" s="57"/>
      <c r="U66" s="57"/>
      <c r="AB66" t="s">
        <v>63</v>
      </c>
      <c r="AC66" s="57"/>
      <c r="AD66" s="57"/>
      <c r="AE66" s="57"/>
      <c r="AF66" s="57"/>
      <c r="AG66" s="57"/>
      <c r="AH66" s="57"/>
      <c r="AI66" s="57"/>
    </row>
    <row r="67" spans="2:35" ht="15" x14ac:dyDescent="0.25">
      <c r="B67" t="s">
        <v>64</v>
      </c>
      <c r="C67" s="4"/>
      <c r="D67" s="4"/>
      <c r="E67" s="4"/>
      <c r="F67" s="4"/>
      <c r="G67"/>
      <c r="H67" s="4" t="s">
        <v>65</v>
      </c>
      <c r="I67"/>
      <c r="J67" s="1"/>
      <c r="K67" s="1"/>
      <c r="L67" s="1"/>
      <c r="M67" s="1"/>
      <c r="N67" t="s">
        <v>64</v>
      </c>
      <c r="O67" s="4"/>
      <c r="P67" s="4"/>
      <c r="Q67" s="4"/>
      <c r="R67" s="4"/>
      <c r="S67"/>
      <c r="T67" s="4" t="s">
        <v>65</v>
      </c>
      <c r="U67"/>
      <c r="AB67" t="s">
        <v>64</v>
      </c>
      <c r="AC67" s="4"/>
      <c r="AD67" s="4"/>
      <c r="AE67" s="4"/>
      <c r="AF67" s="4"/>
      <c r="AG67"/>
      <c r="AH67" s="4" t="s">
        <v>65</v>
      </c>
      <c r="AI67"/>
    </row>
    <row r="68" spans="2:35" ht="15" x14ac:dyDescent="0.25">
      <c r="B68"/>
      <c r="C68"/>
      <c r="D68"/>
      <c r="E68"/>
      <c r="F68"/>
      <c r="G68"/>
      <c r="H68" s="4" t="s">
        <v>66</v>
      </c>
      <c r="I68"/>
      <c r="J68" s="1"/>
      <c r="K68" s="1"/>
      <c r="L68" s="1"/>
      <c r="M68" s="1"/>
      <c r="N68"/>
      <c r="O68"/>
      <c r="P68"/>
      <c r="Q68"/>
      <c r="R68"/>
      <c r="S68"/>
      <c r="T68" s="4" t="s">
        <v>66</v>
      </c>
      <c r="U68"/>
      <c r="AB68"/>
      <c r="AC68"/>
      <c r="AD68"/>
      <c r="AE68"/>
      <c r="AF68"/>
      <c r="AG68"/>
      <c r="AH68" s="4" t="s">
        <v>66</v>
      </c>
      <c r="AI68"/>
    </row>
    <row r="69" spans="2:35" x14ac:dyDescent="0.2">
      <c r="B69" s="17"/>
      <c r="C69" s="17"/>
      <c r="D69" s="17"/>
      <c r="E69" s="17"/>
      <c r="F69" s="17"/>
      <c r="G69" s="17"/>
      <c r="H69" s="1"/>
      <c r="I69" s="1"/>
      <c r="J69" s="1"/>
      <c r="K69" s="1"/>
      <c r="L69" s="1"/>
      <c r="M69" s="1"/>
    </row>
    <row r="70" spans="2:35" x14ac:dyDescent="0.2">
      <c r="B70" s="17"/>
      <c r="C70" s="17"/>
      <c r="D70" s="17"/>
      <c r="E70" s="17"/>
      <c r="F70" s="17"/>
      <c r="G70" s="17"/>
      <c r="H70" s="1"/>
      <c r="I70" s="1"/>
      <c r="J70" s="1"/>
      <c r="K70" s="1"/>
      <c r="L70" s="1"/>
      <c r="M70" s="1"/>
    </row>
    <row r="71" spans="2:35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35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35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35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35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35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35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35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35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35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</sheetData>
  <mergeCells count="6">
    <mergeCell ref="A6:L6"/>
    <mergeCell ref="M6:Z6"/>
    <mergeCell ref="AA6:AJ6"/>
    <mergeCell ref="A7:L7"/>
    <mergeCell ref="M7:Z7"/>
    <mergeCell ref="AA7:AJ7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spitale 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2017-05-02T08:37:38Z</dcterms:modified>
</cp:coreProperties>
</file>