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5145" windowWidth="14805" windowHeight="2970" activeTab="1"/>
  </bookViews>
  <sheets>
    <sheet name="centralizator" sheetId="16" r:id="rId1"/>
    <sheet name="desfasurator" sheetId="23" r:id="rId2"/>
  </sheets>
  <calcPr calcId="145621"/>
</workbook>
</file>

<file path=xl/calcChain.xml><?xml version="1.0" encoding="utf-8"?>
<calcChain xmlns="http://schemas.openxmlformats.org/spreadsheetml/2006/main">
  <c r="AK40" i="23" l="1"/>
  <c r="AN39" i="23" l="1"/>
  <c r="AN42" i="23" l="1"/>
  <c r="AN41" i="23" l="1"/>
  <c r="AK41" i="23"/>
  <c r="AK42" i="23" l="1"/>
  <c r="AN43" i="23" l="1"/>
  <c r="AK43" i="23"/>
  <c r="AK39" i="23" l="1"/>
  <c r="D66" i="23" l="1"/>
  <c r="C66" i="23"/>
  <c r="B66" i="23"/>
  <c r="D65" i="23"/>
  <c r="C65" i="23"/>
  <c r="B65" i="23"/>
  <c r="E65" i="23" s="1"/>
  <c r="U58" i="23"/>
  <c r="F58" i="23"/>
  <c r="B58" i="23"/>
  <c r="AS57" i="23"/>
  <c r="R57" i="23"/>
  <c r="AS56" i="23"/>
  <c r="R56" i="23"/>
  <c r="R58" i="23" s="1"/>
  <c r="AN52" i="23"/>
  <c r="AN66" i="23" s="1"/>
  <c r="AK52" i="23"/>
  <c r="AK66" i="23" s="1"/>
  <c r="E52" i="23"/>
  <c r="AM51" i="23"/>
  <c r="AK51" i="23"/>
  <c r="AK65" i="23" s="1"/>
  <c r="AJ51" i="23"/>
  <c r="AH51" i="23"/>
  <c r="AH65" i="23" s="1"/>
  <c r="AG51" i="23"/>
  <c r="AG65" i="23" s="1"/>
  <c r="AB51" i="23"/>
  <c r="AB65" i="23" s="1"/>
  <c r="AA51" i="23"/>
  <c r="AA65" i="23" s="1"/>
  <c r="Y51" i="23"/>
  <c r="Y65" i="23" s="1"/>
  <c r="X51" i="23"/>
  <c r="V51" i="23"/>
  <c r="V65" i="23" s="1"/>
  <c r="U51" i="23"/>
  <c r="P51" i="23"/>
  <c r="P65" i="23" s="1"/>
  <c r="M51" i="23"/>
  <c r="M65" i="23" s="1"/>
  <c r="L51" i="23"/>
  <c r="J51" i="23"/>
  <c r="J65" i="23" s="1"/>
  <c r="I51" i="23"/>
  <c r="I65" i="23" s="1"/>
  <c r="G51" i="23"/>
  <c r="F51" i="23"/>
  <c r="F65" i="23" s="1"/>
  <c r="E51" i="23"/>
  <c r="AK50" i="23"/>
  <c r="AK64" i="23" s="1"/>
  <c r="AK48" i="23"/>
  <c r="AK62" i="23" s="1"/>
  <c r="AA48" i="23"/>
  <c r="AK47" i="23"/>
  <c r="AP43" i="23"/>
  <c r="AM43" i="23"/>
  <c r="AL43" i="23"/>
  <c r="AJ43" i="23"/>
  <c r="AH43" i="23"/>
  <c r="AH52" i="23" s="1"/>
  <c r="AG43" i="23"/>
  <c r="AG52" i="23" s="1"/>
  <c r="AB43" i="23"/>
  <c r="AB52" i="23" s="1"/>
  <c r="AB66" i="23" s="1"/>
  <c r="AA43" i="23"/>
  <c r="Y43" i="23"/>
  <c r="Y52" i="23" s="1"/>
  <c r="Y66" i="23" s="1"/>
  <c r="X43" i="23"/>
  <c r="X52" i="23" s="1"/>
  <c r="Z52" i="23" s="1"/>
  <c r="V43" i="23"/>
  <c r="U43" i="23"/>
  <c r="M43" i="23"/>
  <c r="L43" i="23"/>
  <c r="L52" i="23" s="1"/>
  <c r="J43" i="23"/>
  <c r="J52" i="23" s="1"/>
  <c r="J66" i="23" s="1"/>
  <c r="I43" i="23"/>
  <c r="I52" i="23" s="1"/>
  <c r="I66" i="23" s="1"/>
  <c r="K66" i="23" s="1"/>
  <c r="G43" i="23"/>
  <c r="G52" i="23" s="1"/>
  <c r="G66" i="23" s="1"/>
  <c r="F43" i="23"/>
  <c r="E43" i="23"/>
  <c r="AM42" i="23"/>
  <c r="AO42" i="23" s="1"/>
  <c r="AJ42" i="23"/>
  <c r="AH42" i="23"/>
  <c r="AH50" i="23" s="1"/>
  <c r="AH64" i="23" s="1"/>
  <c r="AG42" i="23"/>
  <c r="AG50" i="23" s="1"/>
  <c r="AB42" i="23"/>
  <c r="AB50" i="23" s="1"/>
  <c r="AB64" i="23" s="1"/>
  <c r="AA42" i="23"/>
  <c r="Y42" i="23"/>
  <c r="Y50" i="23" s="1"/>
  <c r="Y64" i="23" s="1"/>
  <c r="X42" i="23"/>
  <c r="V42" i="23"/>
  <c r="V50" i="23" s="1"/>
  <c r="V64" i="23" s="1"/>
  <c r="U42" i="23"/>
  <c r="M42" i="23"/>
  <c r="M50" i="23" s="1"/>
  <c r="M64" i="23" s="1"/>
  <c r="L42" i="23"/>
  <c r="J42" i="23"/>
  <c r="J50" i="23" s="1"/>
  <c r="J64" i="23" s="1"/>
  <c r="I42" i="23"/>
  <c r="I50" i="23" s="1"/>
  <c r="I64" i="23" s="1"/>
  <c r="G42" i="23"/>
  <c r="G50" i="23" s="1"/>
  <c r="G64" i="23" s="1"/>
  <c r="F42" i="23"/>
  <c r="F50" i="23" s="1"/>
  <c r="D42" i="23"/>
  <c r="C42" i="23"/>
  <c r="B42" i="23"/>
  <c r="B50" i="23" s="1"/>
  <c r="AM41" i="23"/>
  <c r="AM49" i="23" s="1"/>
  <c r="AJ41" i="23"/>
  <c r="AJ49" i="23" s="1"/>
  <c r="AH41" i="23"/>
  <c r="AG41" i="23"/>
  <c r="AB41" i="23"/>
  <c r="AB49" i="23" s="1"/>
  <c r="AB63" i="23" s="1"/>
  <c r="AA41" i="23"/>
  <c r="AC41" i="23" s="1"/>
  <c r="Y41" i="23"/>
  <c r="X41" i="23"/>
  <c r="X49" i="23" s="1"/>
  <c r="V41" i="23"/>
  <c r="U41" i="23"/>
  <c r="U49" i="23" s="1"/>
  <c r="M41" i="23"/>
  <c r="M49" i="23" s="1"/>
  <c r="M63" i="23" s="1"/>
  <c r="L41" i="23"/>
  <c r="L49" i="23" s="1"/>
  <c r="J41" i="23"/>
  <c r="J49" i="23" s="1"/>
  <c r="J63" i="23" s="1"/>
  <c r="I41" i="23"/>
  <c r="I49" i="23" s="1"/>
  <c r="I63" i="23" s="1"/>
  <c r="G41" i="23"/>
  <c r="G49" i="23" s="1"/>
  <c r="G63" i="23" s="1"/>
  <c r="F41" i="23"/>
  <c r="D41" i="23"/>
  <c r="C41" i="23"/>
  <c r="C49" i="23" s="1"/>
  <c r="C63" i="23" s="1"/>
  <c r="B41" i="23"/>
  <c r="E41" i="23" s="1"/>
  <c r="AM40" i="23"/>
  <c r="AJ40" i="23"/>
  <c r="AJ48" i="23" s="1"/>
  <c r="AH40" i="23"/>
  <c r="AG40" i="23"/>
  <c r="AG48" i="23" s="1"/>
  <c r="AB40" i="23"/>
  <c r="AA40" i="23"/>
  <c r="Y40" i="23"/>
  <c r="Y48" i="23" s="1"/>
  <c r="Y62" i="23" s="1"/>
  <c r="X40" i="23"/>
  <c r="V40" i="23"/>
  <c r="V48" i="23" s="1"/>
  <c r="V62" i="23" s="1"/>
  <c r="U40" i="23"/>
  <c r="U48" i="23" s="1"/>
  <c r="U62" i="23" s="1"/>
  <c r="M40" i="23"/>
  <c r="M48" i="23" s="1"/>
  <c r="M62" i="23" s="1"/>
  <c r="L40" i="23"/>
  <c r="J40" i="23"/>
  <c r="K40" i="23" s="1"/>
  <c r="I40" i="23"/>
  <c r="I48" i="23" s="1"/>
  <c r="I62" i="23" s="1"/>
  <c r="G40" i="23"/>
  <c r="G48" i="23" s="1"/>
  <c r="G62" i="23" s="1"/>
  <c r="F40" i="23"/>
  <c r="D40" i="23"/>
  <c r="C40" i="23"/>
  <c r="C48" i="23" s="1"/>
  <c r="B40" i="23"/>
  <c r="AM39" i="23"/>
  <c r="AL39" i="23"/>
  <c r="AJ39" i="23"/>
  <c r="AJ47" i="23" s="1"/>
  <c r="AH39" i="23"/>
  <c r="AG39" i="23"/>
  <c r="AB39" i="23"/>
  <c r="AB47" i="23" s="1"/>
  <c r="AA39" i="23"/>
  <c r="Y39" i="23"/>
  <c r="Y47" i="23" s="1"/>
  <c r="X39" i="23"/>
  <c r="W39" i="23"/>
  <c r="V39" i="23"/>
  <c r="U39" i="23"/>
  <c r="U47" i="23" s="1"/>
  <c r="M39" i="23"/>
  <c r="L39" i="23"/>
  <c r="J39" i="23"/>
  <c r="J47" i="23" s="1"/>
  <c r="J61" i="23" s="1"/>
  <c r="I39" i="23"/>
  <c r="G39" i="23"/>
  <c r="F39" i="23"/>
  <c r="D39" i="23"/>
  <c r="D47" i="23" s="1"/>
  <c r="C39" i="23"/>
  <c r="B39" i="23"/>
  <c r="AM36" i="23"/>
  <c r="AK36" i="23"/>
  <c r="AJ36" i="23"/>
  <c r="AH36" i="23"/>
  <c r="AG36" i="23"/>
  <c r="AB36" i="23"/>
  <c r="AA36" i="23"/>
  <c r="Y36" i="23"/>
  <c r="X36" i="23"/>
  <c r="V36" i="23"/>
  <c r="U36" i="23"/>
  <c r="M36" i="23"/>
  <c r="L36" i="23"/>
  <c r="J36" i="23"/>
  <c r="I36" i="23"/>
  <c r="G36" i="23"/>
  <c r="F36" i="23"/>
  <c r="D36" i="23"/>
  <c r="C36" i="23"/>
  <c r="B36" i="23"/>
  <c r="AS35" i="23"/>
  <c r="AQ35" i="23"/>
  <c r="AP35" i="23"/>
  <c r="AO35" i="23"/>
  <c r="AL35" i="23"/>
  <c r="AI35" i="23"/>
  <c r="AE35" i="23"/>
  <c r="AD35" i="23"/>
  <c r="AD43" i="23" s="1"/>
  <c r="AC35" i="23"/>
  <c r="Z35" i="23"/>
  <c r="W35" i="23"/>
  <c r="P35" i="23"/>
  <c r="P43" i="23" s="1"/>
  <c r="P52" i="23" s="1"/>
  <c r="P66" i="23" s="1"/>
  <c r="O35" i="23"/>
  <c r="N35" i="23"/>
  <c r="K35" i="23"/>
  <c r="H35" i="23"/>
  <c r="E35" i="23"/>
  <c r="R35" i="23" s="1"/>
  <c r="AS34" i="23"/>
  <c r="AQ34" i="23"/>
  <c r="AP34" i="23"/>
  <c r="AO34" i="23"/>
  <c r="AL34" i="23"/>
  <c r="AI34" i="23"/>
  <c r="AE34" i="23"/>
  <c r="AD34" i="23"/>
  <c r="AC34" i="23"/>
  <c r="Z34" i="23"/>
  <c r="W34" i="23"/>
  <c r="P34" i="23"/>
  <c r="O34" i="23"/>
  <c r="N34" i="23"/>
  <c r="K34" i="23"/>
  <c r="H34" i="23"/>
  <c r="E34" i="23"/>
  <c r="R34" i="23" s="1"/>
  <c r="AS33" i="23"/>
  <c r="AQ33" i="23"/>
  <c r="AR33" i="23" s="1"/>
  <c r="AP33" i="23"/>
  <c r="AO33" i="23"/>
  <c r="AL33" i="23"/>
  <c r="AI33" i="23"/>
  <c r="AE33" i="23"/>
  <c r="AD33" i="23"/>
  <c r="AC33" i="23"/>
  <c r="Z33" i="23"/>
  <c r="W33" i="23"/>
  <c r="P33" i="23"/>
  <c r="O33" i="23"/>
  <c r="N33" i="23"/>
  <c r="K33" i="23"/>
  <c r="H33" i="23"/>
  <c r="E33" i="23"/>
  <c r="R33" i="23" s="1"/>
  <c r="AS32" i="23"/>
  <c r="AP32" i="23"/>
  <c r="AL32" i="23"/>
  <c r="AI32" i="23"/>
  <c r="AE32" i="23"/>
  <c r="AD32" i="23"/>
  <c r="AC32" i="23"/>
  <c r="Z32" i="23"/>
  <c r="W32" i="23"/>
  <c r="P32" i="23"/>
  <c r="S32" i="23" s="1"/>
  <c r="O32" i="23"/>
  <c r="N32" i="23"/>
  <c r="K32" i="23"/>
  <c r="H32" i="23"/>
  <c r="E32" i="23"/>
  <c r="R32" i="23" s="1"/>
  <c r="AS31" i="23"/>
  <c r="AQ31" i="23"/>
  <c r="AP31" i="23"/>
  <c r="AO31" i="23"/>
  <c r="AL31" i="23"/>
  <c r="AI31" i="23"/>
  <c r="AE31" i="23"/>
  <c r="AD31" i="23"/>
  <c r="AC31" i="23"/>
  <c r="Z31" i="23"/>
  <c r="W31" i="23"/>
  <c r="P31" i="23"/>
  <c r="O31" i="23"/>
  <c r="N31" i="23"/>
  <c r="K31" i="23"/>
  <c r="H31" i="23"/>
  <c r="E31" i="23"/>
  <c r="R31" i="23" s="1"/>
  <c r="AN28" i="23"/>
  <c r="AM28" i="23"/>
  <c r="AK28" i="23"/>
  <c r="AJ28" i="23"/>
  <c r="AH28" i="23"/>
  <c r="AG28" i="23"/>
  <c r="AB28" i="23"/>
  <c r="AA28" i="23"/>
  <c r="Y28" i="23"/>
  <c r="X28" i="23"/>
  <c r="V28" i="23"/>
  <c r="U28" i="23"/>
  <c r="M28" i="23"/>
  <c r="L28" i="23"/>
  <c r="J28" i="23"/>
  <c r="I28" i="23"/>
  <c r="G28" i="23"/>
  <c r="F28" i="23"/>
  <c r="D28" i="23"/>
  <c r="C28" i="23"/>
  <c r="B28" i="23"/>
  <c r="AS27" i="23"/>
  <c r="AS42" i="23" s="1"/>
  <c r="AQ27" i="23"/>
  <c r="AP27" i="23"/>
  <c r="AO27" i="23"/>
  <c r="AL27" i="23"/>
  <c r="AI27" i="23"/>
  <c r="AE27" i="23"/>
  <c r="AD27" i="23"/>
  <c r="AF27" i="23" s="1"/>
  <c r="AC27" i="23"/>
  <c r="Z27" i="23"/>
  <c r="W27" i="23"/>
  <c r="S27" i="23"/>
  <c r="Q27" i="23"/>
  <c r="P27" i="23"/>
  <c r="O27" i="23"/>
  <c r="N27" i="23"/>
  <c r="K27" i="23"/>
  <c r="H27" i="23"/>
  <c r="E27" i="23"/>
  <c r="R27" i="23" s="1"/>
  <c r="AS26" i="23"/>
  <c r="AQ26" i="23"/>
  <c r="AP26" i="23"/>
  <c r="AO26" i="23"/>
  <c r="AL26" i="23"/>
  <c r="AI26" i="23"/>
  <c r="AE26" i="23"/>
  <c r="AD26" i="23"/>
  <c r="AF26" i="23" s="1"/>
  <c r="AC26" i="23"/>
  <c r="Z26" i="23"/>
  <c r="W26" i="23"/>
  <c r="P26" i="23"/>
  <c r="O26" i="23"/>
  <c r="N26" i="23"/>
  <c r="K26" i="23"/>
  <c r="H26" i="23"/>
  <c r="E26" i="23"/>
  <c r="R26" i="23" s="1"/>
  <c r="AS25" i="23"/>
  <c r="AQ25" i="23"/>
  <c r="AP25" i="23"/>
  <c r="AR25" i="23" s="1"/>
  <c r="AO25" i="23"/>
  <c r="AL25" i="23"/>
  <c r="AI25" i="23"/>
  <c r="AE25" i="23"/>
  <c r="AD25" i="23"/>
  <c r="AC25" i="23"/>
  <c r="Z25" i="23"/>
  <c r="W25" i="23"/>
  <c r="P25" i="23"/>
  <c r="O25" i="23"/>
  <c r="N25" i="23"/>
  <c r="K25" i="23"/>
  <c r="H25" i="23"/>
  <c r="E25" i="23"/>
  <c r="R25" i="23" s="1"/>
  <c r="AS24" i="23"/>
  <c r="AQ24" i="23"/>
  <c r="AP24" i="23"/>
  <c r="AO24" i="23"/>
  <c r="AO28" i="23" s="1"/>
  <c r="AL24" i="23"/>
  <c r="AI24" i="23"/>
  <c r="AE24" i="23"/>
  <c r="AD24" i="23"/>
  <c r="AF24" i="23" s="1"/>
  <c r="AC24" i="23"/>
  <c r="Z24" i="23"/>
  <c r="W24" i="23"/>
  <c r="P24" i="23"/>
  <c r="O24" i="23"/>
  <c r="N24" i="23"/>
  <c r="K24" i="23"/>
  <c r="H24" i="23"/>
  <c r="E24" i="23"/>
  <c r="R24" i="23" s="1"/>
  <c r="AM21" i="23"/>
  <c r="AJ21" i="23"/>
  <c r="AH21" i="23"/>
  <c r="AG21" i="23"/>
  <c r="AB21" i="23"/>
  <c r="AA21" i="23"/>
  <c r="Y21" i="23"/>
  <c r="X21" i="23"/>
  <c r="V21" i="23"/>
  <c r="U21" i="23"/>
  <c r="M21" i="23"/>
  <c r="L21" i="23"/>
  <c r="J21" i="23"/>
  <c r="I21" i="23"/>
  <c r="G21" i="23"/>
  <c r="F21" i="23"/>
  <c r="D21" i="23"/>
  <c r="C21" i="23"/>
  <c r="B21" i="23"/>
  <c r="AS20" i="23"/>
  <c r="AP20" i="23"/>
  <c r="AQ20" i="23"/>
  <c r="AL20" i="23"/>
  <c r="AI20" i="23"/>
  <c r="AE20" i="23"/>
  <c r="AD20" i="23"/>
  <c r="AD51" i="23" s="1"/>
  <c r="AC20" i="23"/>
  <c r="Z20" i="23"/>
  <c r="W20" i="23"/>
  <c r="P20" i="23"/>
  <c r="S20" i="23" s="1"/>
  <c r="S51" i="23" s="1"/>
  <c r="O20" i="23"/>
  <c r="O51" i="23" s="1"/>
  <c r="N20" i="23"/>
  <c r="K20" i="23"/>
  <c r="K51" i="23" s="1"/>
  <c r="H20" i="23"/>
  <c r="E20" i="23"/>
  <c r="R20" i="23" s="1"/>
  <c r="AS19" i="23"/>
  <c r="AQ19" i="23"/>
  <c r="AP19" i="23"/>
  <c r="AL19" i="23"/>
  <c r="AI19" i="23"/>
  <c r="AE19" i="23"/>
  <c r="AD19" i="23"/>
  <c r="AC19" i="23"/>
  <c r="Z19" i="23"/>
  <c r="W19" i="23"/>
  <c r="P19" i="23"/>
  <c r="O19" i="23"/>
  <c r="N19" i="23"/>
  <c r="K19" i="23"/>
  <c r="H19" i="23"/>
  <c r="E19" i="23"/>
  <c r="R19" i="23" s="1"/>
  <c r="AS18" i="23"/>
  <c r="AP18" i="23"/>
  <c r="AO18" i="23"/>
  <c r="AN49" i="23"/>
  <c r="AN63" i="23" s="1"/>
  <c r="AI18" i="23"/>
  <c r="AE18" i="23"/>
  <c r="AD18" i="23"/>
  <c r="AF18" i="23" s="1"/>
  <c r="AC18" i="23"/>
  <c r="Z18" i="23"/>
  <c r="W18" i="23"/>
  <c r="P18" i="23"/>
  <c r="S18" i="23" s="1"/>
  <c r="O18" i="23"/>
  <c r="N18" i="23"/>
  <c r="K18" i="23"/>
  <c r="H18" i="23"/>
  <c r="E18" i="23"/>
  <c r="R18" i="23" s="1"/>
  <c r="AS17" i="23"/>
  <c r="AQ17" i="23"/>
  <c r="AP17" i="23"/>
  <c r="AO17" i="23"/>
  <c r="AL17" i="23"/>
  <c r="AI17" i="23"/>
  <c r="AE17" i="23"/>
  <c r="AD17" i="23"/>
  <c r="AF17" i="23" s="1"/>
  <c r="AC17" i="23"/>
  <c r="Z17" i="23"/>
  <c r="W17" i="23"/>
  <c r="P17" i="23"/>
  <c r="O17" i="23"/>
  <c r="N17" i="23"/>
  <c r="K17" i="23"/>
  <c r="H17" i="23"/>
  <c r="E17" i="23"/>
  <c r="R17" i="23" s="1"/>
  <c r="AS16" i="23"/>
  <c r="AQ16" i="23"/>
  <c r="AP16" i="23"/>
  <c r="AO16" i="23"/>
  <c r="AL16" i="23"/>
  <c r="AI16" i="23"/>
  <c r="AE16" i="23"/>
  <c r="AD16" i="23"/>
  <c r="AC16" i="23"/>
  <c r="Z16" i="23"/>
  <c r="W16" i="23"/>
  <c r="P16" i="23"/>
  <c r="S16" i="23" s="1"/>
  <c r="O16" i="23"/>
  <c r="Q16" i="23" s="1"/>
  <c r="N16" i="23"/>
  <c r="N21" i="23" s="1"/>
  <c r="K16" i="23"/>
  <c r="H16" i="23"/>
  <c r="E16" i="23"/>
  <c r="AM13" i="23"/>
  <c r="AK13" i="23"/>
  <c r="AJ13" i="23"/>
  <c r="AH13" i="23"/>
  <c r="AG13" i="23"/>
  <c r="AB13" i="23"/>
  <c r="AA13" i="23"/>
  <c r="Y13" i="23"/>
  <c r="X13" i="23"/>
  <c r="V13" i="23"/>
  <c r="U13" i="23"/>
  <c r="M13" i="23"/>
  <c r="L13" i="23"/>
  <c r="J13" i="23"/>
  <c r="I13" i="23"/>
  <c r="G13" i="23"/>
  <c r="F13" i="23"/>
  <c r="D13" i="23"/>
  <c r="C13" i="23"/>
  <c r="B13" i="23"/>
  <c r="AS12" i="23"/>
  <c r="AQ12" i="23"/>
  <c r="AP12" i="23"/>
  <c r="AO12" i="23"/>
  <c r="AL12" i="23"/>
  <c r="AI12" i="23"/>
  <c r="AE12" i="23"/>
  <c r="AD12" i="23"/>
  <c r="AC12" i="23"/>
  <c r="Z12" i="23"/>
  <c r="W12" i="23"/>
  <c r="P12" i="23"/>
  <c r="S12" i="23" s="1"/>
  <c r="O12" i="23"/>
  <c r="N12" i="23"/>
  <c r="K12" i="23"/>
  <c r="H12" i="23"/>
  <c r="E12" i="23"/>
  <c r="R12" i="23" s="1"/>
  <c r="AS11" i="23"/>
  <c r="AP11" i="23"/>
  <c r="AO11" i="23"/>
  <c r="AL11" i="23"/>
  <c r="AQ11" i="23"/>
  <c r="AI11" i="23"/>
  <c r="AE11" i="23"/>
  <c r="AD11" i="23"/>
  <c r="AC11" i="23"/>
  <c r="Z11" i="23"/>
  <c r="W11" i="23"/>
  <c r="W13" i="23" s="1"/>
  <c r="P11" i="23"/>
  <c r="O11" i="23"/>
  <c r="N11" i="23"/>
  <c r="K11" i="23"/>
  <c r="H11" i="23"/>
  <c r="E11" i="23"/>
  <c r="R11" i="23" s="1"/>
  <c r="AS10" i="23"/>
  <c r="AP10" i="23"/>
  <c r="AO10" i="23"/>
  <c r="AQ10" i="23"/>
  <c r="AL10" i="23"/>
  <c r="AI10" i="23"/>
  <c r="AE10" i="23"/>
  <c r="AD10" i="23"/>
  <c r="AF10" i="23" s="1"/>
  <c r="AC10" i="23"/>
  <c r="Z10" i="23"/>
  <c r="W10" i="23"/>
  <c r="P10" i="23"/>
  <c r="S10" i="23" s="1"/>
  <c r="O10" i="23"/>
  <c r="N10" i="23"/>
  <c r="K10" i="23"/>
  <c r="H10" i="23"/>
  <c r="E10" i="23"/>
  <c r="R10" i="23" s="1"/>
  <c r="AS9" i="23"/>
  <c r="AQ9" i="23"/>
  <c r="AP9" i="23"/>
  <c r="AO9" i="23"/>
  <c r="AL9" i="23"/>
  <c r="AI9" i="23"/>
  <c r="AE9" i="23"/>
  <c r="AD9" i="23"/>
  <c r="AF9" i="23" s="1"/>
  <c r="AC9" i="23"/>
  <c r="Z9" i="23"/>
  <c r="W9" i="23"/>
  <c r="S9" i="23"/>
  <c r="P9" i="23"/>
  <c r="O9" i="23"/>
  <c r="N9" i="23"/>
  <c r="N13" i="23" s="1"/>
  <c r="K9" i="23"/>
  <c r="H9" i="23"/>
  <c r="E9" i="23"/>
  <c r="R9" i="23" s="1"/>
  <c r="T20" i="23" l="1"/>
  <c r="AT16" i="23"/>
  <c r="AS28" i="23"/>
  <c r="S35" i="23"/>
  <c r="S43" i="23" s="1"/>
  <c r="T12" i="23"/>
  <c r="AD21" i="23"/>
  <c r="Q17" i="23"/>
  <c r="W28" i="23"/>
  <c r="AE28" i="23"/>
  <c r="P40" i="23"/>
  <c r="R36" i="23"/>
  <c r="AL41" i="23"/>
  <c r="K43" i="23"/>
  <c r="AI65" i="23"/>
  <c r="AS58" i="23"/>
  <c r="O41" i="23"/>
  <c r="R41" i="23" s="1"/>
  <c r="E21" i="23"/>
  <c r="W36" i="23"/>
  <c r="Q33" i="23"/>
  <c r="AO41" i="23"/>
  <c r="N43" i="23"/>
  <c r="AR11" i="23"/>
  <c r="AR17" i="23"/>
  <c r="AP21" i="23"/>
  <c r="O28" i="23"/>
  <c r="T27" i="23"/>
  <c r="S33" i="23"/>
  <c r="AT33" i="23" s="1"/>
  <c r="AU33" i="23" s="1"/>
  <c r="AI40" i="23"/>
  <c r="AC43" i="23"/>
  <c r="AC65" i="23"/>
  <c r="L63" i="23"/>
  <c r="N49" i="23"/>
  <c r="Z13" i="23"/>
  <c r="T10" i="23"/>
  <c r="AT10" i="23"/>
  <c r="AU10" i="23" s="1"/>
  <c r="AE64" i="23"/>
  <c r="H13" i="23"/>
  <c r="P13" i="23"/>
  <c r="AE13" i="23"/>
  <c r="Q10" i="23"/>
  <c r="T18" i="23"/>
  <c r="Q20" i="23"/>
  <c r="AC28" i="23"/>
  <c r="AE39" i="23"/>
  <c r="W40" i="23"/>
  <c r="N41" i="23"/>
  <c r="K42" i="23"/>
  <c r="K50" i="23" s="1"/>
  <c r="AI43" i="23"/>
  <c r="Y44" i="23"/>
  <c r="L47" i="23"/>
  <c r="J48" i="23"/>
  <c r="J62" i="23" s="1"/>
  <c r="J67" i="23" s="1"/>
  <c r="AI51" i="23"/>
  <c r="AC13" i="23"/>
  <c r="AI13" i="23"/>
  <c r="AT9" i="23"/>
  <c r="K13" i="23"/>
  <c r="AF12" i="23"/>
  <c r="R16" i="23"/>
  <c r="T16" i="23" s="1"/>
  <c r="H21" i="23"/>
  <c r="P21" i="23"/>
  <c r="Q18" i="23"/>
  <c r="W21" i="23"/>
  <c r="K28" i="23"/>
  <c r="P41" i="23"/>
  <c r="AI28" i="23"/>
  <c r="K36" i="23"/>
  <c r="AS41" i="23"/>
  <c r="AS49" i="23" s="1"/>
  <c r="E39" i="23"/>
  <c r="Z39" i="23"/>
  <c r="N40" i="23"/>
  <c r="Z41" i="23"/>
  <c r="H42" i="23"/>
  <c r="Z43" i="23"/>
  <c r="AJ44" i="23"/>
  <c r="D49" i="23"/>
  <c r="AM50" i="23"/>
  <c r="K65" i="23"/>
  <c r="AC51" i="23"/>
  <c r="M52" i="23"/>
  <c r="M66" i="23" s="1"/>
  <c r="AJ52" i="23"/>
  <c r="W62" i="23"/>
  <c r="AF11" i="23"/>
  <c r="AS50" i="23"/>
  <c r="O21" i="23"/>
  <c r="Z28" i="23"/>
  <c r="N36" i="23"/>
  <c r="Z36" i="23"/>
  <c r="AI36" i="23"/>
  <c r="AR31" i="23"/>
  <c r="AP40" i="23"/>
  <c r="AP48" i="23" s="1"/>
  <c r="AP62" i="23" s="1"/>
  <c r="AR34" i="23"/>
  <c r="AF35" i="23"/>
  <c r="AE41" i="23"/>
  <c r="AI42" i="23"/>
  <c r="D48" i="23"/>
  <c r="D62" i="23" s="1"/>
  <c r="AR16" i="23"/>
  <c r="AT27" i="23"/>
  <c r="AU27" i="23" s="1"/>
  <c r="AR19" i="23"/>
  <c r="AO49" i="23"/>
  <c r="AT20" i="23"/>
  <c r="AR10" i="23"/>
  <c r="AO13" i="23"/>
  <c r="AQ13" i="23"/>
  <c r="R13" i="23"/>
  <c r="AP13" i="23"/>
  <c r="P39" i="23"/>
  <c r="P47" i="23" s="1"/>
  <c r="S24" i="23"/>
  <c r="AP41" i="23"/>
  <c r="AP49" i="23" s="1"/>
  <c r="AR26" i="23"/>
  <c r="AQ32" i="23"/>
  <c r="AT32" i="23" s="1"/>
  <c r="AU32" i="23" s="1"/>
  <c r="AN40" i="23"/>
  <c r="AQ40" i="23" s="1"/>
  <c r="AN36" i="23"/>
  <c r="AO32" i="23"/>
  <c r="AO36" i="23" s="1"/>
  <c r="AS43" i="23"/>
  <c r="E36" i="23"/>
  <c r="M47" i="23"/>
  <c r="M44" i="23"/>
  <c r="D50" i="23"/>
  <c r="U63" i="23"/>
  <c r="X65" i="23"/>
  <c r="Z65" i="23" s="1"/>
  <c r="Z51" i="23"/>
  <c r="P49" i="23"/>
  <c r="P63" i="23" s="1"/>
  <c r="E13" i="23"/>
  <c r="AE21" i="23"/>
  <c r="S19" i="23"/>
  <c r="AT19" i="23" s="1"/>
  <c r="AU19" i="23" s="1"/>
  <c r="K21" i="23"/>
  <c r="Q24" i="23"/>
  <c r="AQ28" i="23"/>
  <c r="AC36" i="23"/>
  <c r="O42" i="23"/>
  <c r="O50" i="23" s="1"/>
  <c r="Q34" i="23"/>
  <c r="N39" i="23"/>
  <c r="AG47" i="23"/>
  <c r="AG44" i="23"/>
  <c r="AI39" i="23"/>
  <c r="AJ62" i="23"/>
  <c r="AL62" i="23" s="1"/>
  <c r="AL48" i="23"/>
  <c r="B49" i="23"/>
  <c r="H41" i="23"/>
  <c r="F49" i="23"/>
  <c r="K41" i="23"/>
  <c r="U50" i="23"/>
  <c r="W42" i="23"/>
  <c r="AC42" i="23"/>
  <c r="AA50" i="23"/>
  <c r="AD52" i="23"/>
  <c r="AK44" i="23"/>
  <c r="AK49" i="23"/>
  <c r="AK63" i="23" s="1"/>
  <c r="AE50" i="23"/>
  <c r="R51" i="23"/>
  <c r="T51" i="23" s="1"/>
  <c r="Q9" i="23"/>
  <c r="T9" i="23"/>
  <c r="AD13" i="23"/>
  <c r="AL13" i="23"/>
  <c r="AR9" i="23"/>
  <c r="Q11" i="23"/>
  <c r="Q12" i="23"/>
  <c r="AR12" i="23"/>
  <c r="O13" i="23"/>
  <c r="Z21" i="23"/>
  <c r="AF16" i="23"/>
  <c r="AK21" i="23"/>
  <c r="AQ18" i="23"/>
  <c r="AL18" i="23"/>
  <c r="AL21" i="23" s="1"/>
  <c r="Q19" i="23"/>
  <c r="AF20" i="23"/>
  <c r="AO20" i="23"/>
  <c r="N28" i="23"/>
  <c r="R28" i="23"/>
  <c r="AS39" i="23"/>
  <c r="AS47" i="23" s="1"/>
  <c r="AF25" i="23"/>
  <c r="AF28" i="23" s="1"/>
  <c r="AD40" i="23"/>
  <c r="S26" i="23"/>
  <c r="E28" i="23"/>
  <c r="AD36" i="23"/>
  <c r="AD39" i="23"/>
  <c r="AF31" i="23"/>
  <c r="T32" i="23"/>
  <c r="O40" i="23"/>
  <c r="Q40" i="23" s="1"/>
  <c r="Q32" i="23"/>
  <c r="T33" i="23"/>
  <c r="S34" i="23"/>
  <c r="AT34" i="23" s="1"/>
  <c r="AU34" i="23" s="1"/>
  <c r="P42" i="23"/>
  <c r="P50" i="23" s="1"/>
  <c r="P64" i="23" s="1"/>
  <c r="J44" i="23"/>
  <c r="AA47" i="23"/>
  <c r="AC39" i="23"/>
  <c r="X48" i="23"/>
  <c r="Z40" i="23"/>
  <c r="AM48" i="23"/>
  <c r="V52" i="23"/>
  <c r="AE43" i="23"/>
  <c r="AF43" i="23" s="1"/>
  <c r="AP52" i="23"/>
  <c r="D44" i="23"/>
  <c r="AS51" i="23"/>
  <c r="AU20" i="23"/>
  <c r="H28" i="23"/>
  <c r="AP28" i="23"/>
  <c r="AR24" i="23"/>
  <c r="Q31" i="23"/>
  <c r="O39" i="23"/>
  <c r="O36" i="23"/>
  <c r="U61" i="23"/>
  <c r="AK61" i="23"/>
  <c r="K48" i="23"/>
  <c r="O65" i="23"/>
  <c r="Q51" i="23"/>
  <c r="AU9" i="23"/>
  <c r="AT12" i="23"/>
  <c r="AU12" i="23" s="1"/>
  <c r="S25" i="23"/>
  <c r="T25" i="23" s="1"/>
  <c r="P36" i="23"/>
  <c r="S31" i="23"/>
  <c r="AL36" i="23"/>
  <c r="AE36" i="23"/>
  <c r="AF32" i="23"/>
  <c r="S52" i="23"/>
  <c r="I44" i="23"/>
  <c r="K39" i="23"/>
  <c r="W43" i="23"/>
  <c r="U52" i="23"/>
  <c r="S11" i="23"/>
  <c r="S13" i="23" s="1"/>
  <c r="AN13" i="23"/>
  <c r="AS13" i="23"/>
  <c r="AC21" i="23"/>
  <c r="P48" i="23"/>
  <c r="P62" i="23" s="1"/>
  <c r="S17" i="23"/>
  <c r="AI21" i="23"/>
  <c r="AF19" i="23"/>
  <c r="AO19" i="23"/>
  <c r="AN50" i="23"/>
  <c r="AN64" i="23" s="1"/>
  <c r="AQ64" i="23" s="1"/>
  <c r="AP51" i="23"/>
  <c r="AR20" i="23"/>
  <c r="Q25" i="23"/>
  <c r="AR27" i="23"/>
  <c r="P28" i="23"/>
  <c r="AS40" i="23"/>
  <c r="AS36" i="23"/>
  <c r="AD42" i="23"/>
  <c r="AF34" i="23"/>
  <c r="O43" i="23"/>
  <c r="Q35" i="23"/>
  <c r="H36" i="23"/>
  <c r="AP39" i="23"/>
  <c r="F48" i="23"/>
  <c r="H40" i="23"/>
  <c r="AG62" i="23"/>
  <c r="C50" i="23"/>
  <c r="E42" i="23"/>
  <c r="N42" i="23"/>
  <c r="L50" i="23"/>
  <c r="L66" i="23"/>
  <c r="AQ52" i="23"/>
  <c r="AH66" i="23"/>
  <c r="AQ66" i="23" s="1"/>
  <c r="AA44" i="23"/>
  <c r="I47" i="23"/>
  <c r="AJ61" i="23"/>
  <c r="AL47" i="23"/>
  <c r="AN51" i="23"/>
  <c r="AO51" i="23" s="1"/>
  <c r="AS21" i="23"/>
  <c r="AU16" i="23"/>
  <c r="S65" i="23"/>
  <c r="AN21" i="23"/>
  <c r="AD28" i="23"/>
  <c r="AL28" i="23"/>
  <c r="Q26" i="23"/>
  <c r="AP36" i="23"/>
  <c r="AF33" i="23"/>
  <c r="AD41" i="23"/>
  <c r="AP42" i="23"/>
  <c r="AP50" i="23" s="1"/>
  <c r="AR35" i="23"/>
  <c r="B44" i="23"/>
  <c r="B47" i="23"/>
  <c r="F44" i="23"/>
  <c r="H39" i="23"/>
  <c r="F47" i="23"/>
  <c r="AH44" i="23"/>
  <c r="AQ39" i="23"/>
  <c r="AH47" i="23"/>
  <c r="AM47" i="23"/>
  <c r="AO39" i="23"/>
  <c r="AM44" i="23"/>
  <c r="E40" i="23"/>
  <c r="B48" i="23"/>
  <c r="AE40" i="23"/>
  <c r="AC40" i="23"/>
  <c r="AG49" i="23"/>
  <c r="AI41" i="23"/>
  <c r="AE42" i="23"/>
  <c r="AQ43" i="23"/>
  <c r="AR43" i="23" s="1"/>
  <c r="D61" i="23"/>
  <c r="K63" i="23"/>
  <c r="Y49" i="23"/>
  <c r="Y53" i="23" s="1"/>
  <c r="AE51" i="23"/>
  <c r="AF51" i="23" s="1"/>
  <c r="C47" i="23"/>
  <c r="C44" i="23"/>
  <c r="G47" i="23"/>
  <c r="G44" i="23"/>
  <c r="V44" i="23"/>
  <c r="V47" i="23"/>
  <c r="W47" i="23" s="1"/>
  <c r="AN47" i="23"/>
  <c r="C62" i="23"/>
  <c r="L48" i="23"/>
  <c r="L44" i="23"/>
  <c r="AB48" i="23"/>
  <c r="AC48" i="23" s="1"/>
  <c r="AB44" i="23"/>
  <c r="AL40" i="23"/>
  <c r="W41" i="23"/>
  <c r="AH49" i="23"/>
  <c r="AQ41" i="23"/>
  <c r="AL42" i="23"/>
  <c r="F52" i="23"/>
  <c r="H43" i="23"/>
  <c r="K52" i="23"/>
  <c r="AM52" i="23"/>
  <c r="AO43" i="23"/>
  <c r="U44" i="23"/>
  <c r="Y61" i="23"/>
  <c r="AJ63" i="23"/>
  <c r="F64" i="23"/>
  <c r="H64" i="23" s="1"/>
  <c r="H50" i="23"/>
  <c r="AJ50" i="23"/>
  <c r="AJ53" i="23" s="1"/>
  <c r="U65" i="23"/>
  <c r="W65" i="23" s="1"/>
  <c r="W51" i="23"/>
  <c r="AJ66" i="23"/>
  <c r="AL66" i="23" s="1"/>
  <c r="AL52" i="23"/>
  <c r="AA62" i="23"/>
  <c r="K64" i="23"/>
  <c r="AA52" i="23"/>
  <c r="AB61" i="23"/>
  <c r="W48" i="23"/>
  <c r="AH48" i="23"/>
  <c r="AI48" i="23" s="1"/>
  <c r="N63" i="23"/>
  <c r="V49" i="23"/>
  <c r="B64" i="23"/>
  <c r="X66" i="23"/>
  <c r="Z66" i="23" s="1"/>
  <c r="AM63" i="23"/>
  <c r="AO63" i="23" s="1"/>
  <c r="AG64" i="23"/>
  <c r="AI64" i="23" s="1"/>
  <c r="R65" i="23"/>
  <c r="K47" i="23"/>
  <c r="AD65" i="23"/>
  <c r="K62" i="23"/>
  <c r="AA49" i="23"/>
  <c r="Z42" i="23"/>
  <c r="AQ42" i="23"/>
  <c r="AG66" i="23"/>
  <c r="AI52" i="23"/>
  <c r="X44" i="23"/>
  <c r="X47" i="23"/>
  <c r="X63" i="23"/>
  <c r="X50" i="23"/>
  <c r="AI50" i="23"/>
  <c r="AM64" i="23"/>
  <c r="G65" i="23"/>
  <c r="H65" i="23" s="1"/>
  <c r="H51" i="23"/>
  <c r="AM65" i="23"/>
  <c r="AE65" i="23"/>
  <c r="L65" i="23"/>
  <c r="N65" i="23" s="1"/>
  <c r="N51" i="23"/>
  <c r="AJ65" i="23"/>
  <c r="AL65" i="23" s="1"/>
  <c r="AL51" i="23"/>
  <c r="E66" i="23"/>
  <c r="Q41" i="23" l="1"/>
  <c r="AR40" i="23"/>
  <c r="Z44" i="23"/>
  <c r="D53" i="23"/>
  <c r="O49" i="23"/>
  <c r="O63" i="23" s="1"/>
  <c r="Q63" i="23" s="1"/>
  <c r="N66" i="23"/>
  <c r="T35" i="23"/>
  <c r="AT35" i="23"/>
  <c r="AU35" i="23" s="1"/>
  <c r="AF13" i="23"/>
  <c r="AO40" i="23"/>
  <c r="AO44" i="23" s="1"/>
  <c r="AN44" i="23"/>
  <c r="AN48" i="23"/>
  <c r="AN62" i="23" s="1"/>
  <c r="D63" i="23"/>
  <c r="AI66" i="23"/>
  <c r="AF65" i="23"/>
  <c r="AE44" i="23"/>
  <c r="S42" i="23"/>
  <c r="N52" i="23"/>
  <c r="AF42" i="23"/>
  <c r="R21" i="23"/>
  <c r="Q21" i="23"/>
  <c r="J53" i="23"/>
  <c r="T34" i="23"/>
  <c r="L61" i="23"/>
  <c r="W44" i="23"/>
  <c r="AF41" i="23"/>
  <c r="L53" i="23"/>
  <c r="T19" i="23"/>
  <c r="AL63" i="23"/>
  <c r="AK53" i="23"/>
  <c r="AK67" i="23"/>
  <c r="AO21" i="23"/>
  <c r="AL44" i="23"/>
  <c r="AO64" i="23"/>
  <c r="AQ50" i="23"/>
  <c r="AR50" i="23" s="1"/>
  <c r="AO50" i="23"/>
  <c r="AP64" i="23"/>
  <c r="AR64" i="23" s="1"/>
  <c r="AC52" i="23"/>
  <c r="AA66" i="23"/>
  <c r="AC66" i="23" s="1"/>
  <c r="AG63" i="23"/>
  <c r="AI49" i="23"/>
  <c r="B61" i="23"/>
  <c r="B53" i="23"/>
  <c r="E47" i="23"/>
  <c r="C64" i="23"/>
  <c r="U66" i="23"/>
  <c r="W52" i="23"/>
  <c r="AT31" i="23"/>
  <c r="S36" i="23"/>
  <c r="Q39" i="23"/>
  <c r="O44" i="23"/>
  <c r="AM62" i="23"/>
  <c r="AO62" i="23" s="1"/>
  <c r="AD44" i="23"/>
  <c r="AF39" i="23"/>
  <c r="AF21" i="23"/>
  <c r="O47" i="23"/>
  <c r="D64" i="23"/>
  <c r="M53" i="23"/>
  <c r="M61" i="23"/>
  <c r="M67" i="23" s="1"/>
  <c r="N47" i="23"/>
  <c r="S28" i="23"/>
  <c r="S39" i="23"/>
  <c r="AT24" i="23"/>
  <c r="O64" i="23"/>
  <c r="Q64" i="23" s="1"/>
  <c r="Q50" i="23"/>
  <c r="X61" i="23"/>
  <c r="X53" i="23"/>
  <c r="Z47" i="23"/>
  <c r="AA63" i="23"/>
  <c r="AC63" i="23" s="1"/>
  <c r="AC49" i="23"/>
  <c r="R40" i="23"/>
  <c r="E44" i="23"/>
  <c r="F61" i="23"/>
  <c r="H47" i="23"/>
  <c r="F53" i="23"/>
  <c r="F62" i="23"/>
  <c r="H62" i="23" s="1"/>
  <c r="H48" i="23"/>
  <c r="O52" i="23"/>
  <c r="R43" i="23"/>
  <c r="T43" i="23" s="1"/>
  <c r="Q43" i="23"/>
  <c r="AP65" i="23"/>
  <c r="U53" i="23"/>
  <c r="Q36" i="23"/>
  <c r="P61" i="23"/>
  <c r="P67" i="23" s="1"/>
  <c r="P53" i="23"/>
  <c r="AC44" i="23"/>
  <c r="AF40" i="23"/>
  <c r="T24" i="23"/>
  <c r="AQ21" i="23"/>
  <c r="AT18" i="23"/>
  <c r="AU18" i="23" s="1"/>
  <c r="O48" i="23"/>
  <c r="AD66" i="23"/>
  <c r="AF52" i="23"/>
  <c r="AI44" i="23"/>
  <c r="N44" i="23"/>
  <c r="Q28" i="23"/>
  <c r="P44" i="23"/>
  <c r="R39" i="23"/>
  <c r="X64" i="23"/>
  <c r="Z64" i="23" s="1"/>
  <c r="Z50" i="23"/>
  <c r="T65" i="23"/>
  <c r="V63" i="23"/>
  <c r="AE49" i="23"/>
  <c r="N61" i="23"/>
  <c r="AL49" i="23"/>
  <c r="AM66" i="23"/>
  <c r="AO66" i="23" s="1"/>
  <c r="AO52" i="23"/>
  <c r="F66" i="23"/>
  <c r="H66" i="23" s="1"/>
  <c r="H52" i="23"/>
  <c r="AH63" i="23"/>
  <c r="AQ63" i="23" s="1"/>
  <c r="AQ49" i="23"/>
  <c r="AR49" i="23" s="1"/>
  <c r="N48" i="23"/>
  <c r="L62" i="23"/>
  <c r="N62" i="23" s="1"/>
  <c r="AN61" i="23"/>
  <c r="AN53" i="23"/>
  <c r="AH53" i="23"/>
  <c r="AQ47" i="23"/>
  <c r="AH61" i="23"/>
  <c r="H44" i="23"/>
  <c r="AN65" i="23"/>
  <c r="AQ65" i="23" s="1"/>
  <c r="AT65" i="23" s="1"/>
  <c r="AQ51" i="23"/>
  <c r="AT51" i="23" s="1"/>
  <c r="AU51" i="23" s="1"/>
  <c r="AL61" i="23"/>
  <c r="R42" i="23"/>
  <c r="AP44" i="23"/>
  <c r="AR39" i="23"/>
  <c r="AT17" i="23"/>
  <c r="S21" i="23"/>
  <c r="T17" i="23"/>
  <c r="T21" i="23" s="1"/>
  <c r="AS48" i="23"/>
  <c r="AT43" i="23"/>
  <c r="AU43" i="23" s="1"/>
  <c r="Q65" i="23"/>
  <c r="AR28" i="23"/>
  <c r="AE52" i="23"/>
  <c r="AT52" i="23" s="1"/>
  <c r="V66" i="23"/>
  <c r="AE66" i="23" s="1"/>
  <c r="AC47" i="23"/>
  <c r="AA53" i="23"/>
  <c r="AA61" i="23"/>
  <c r="T31" i="23"/>
  <c r="T36" i="23" s="1"/>
  <c r="K49" i="23"/>
  <c r="AR13" i="23"/>
  <c r="F63" i="23"/>
  <c r="H63" i="23" s="1"/>
  <c r="H49" i="23"/>
  <c r="W49" i="23"/>
  <c r="AR41" i="23"/>
  <c r="AD50" i="23"/>
  <c r="AP47" i="23"/>
  <c r="AB62" i="23"/>
  <c r="AE62" i="23" s="1"/>
  <c r="AE48" i="23"/>
  <c r="AE47" i="23"/>
  <c r="AE53" i="23" s="1"/>
  <c r="V53" i="23"/>
  <c r="V61" i="23"/>
  <c r="W61" i="23" s="1"/>
  <c r="E48" i="23"/>
  <c r="B62" i="23"/>
  <c r="E62" i="23" s="1"/>
  <c r="N50" i="23"/>
  <c r="L64" i="23"/>
  <c r="N64" i="23" s="1"/>
  <c r="AT11" i="23"/>
  <c r="S41" i="23"/>
  <c r="S49" i="23" s="1"/>
  <c r="AT26" i="23"/>
  <c r="AU26" i="23" s="1"/>
  <c r="AP63" i="23"/>
  <c r="AD47" i="23"/>
  <c r="B63" i="23"/>
  <c r="E63" i="23" s="1"/>
  <c r="E49" i="23"/>
  <c r="R49" i="23" s="1"/>
  <c r="T26" i="23"/>
  <c r="AH62" i="23"/>
  <c r="C61" i="23"/>
  <c r="C53" i="23"/>
  <c r="AM53" i="23"/>
  <c r="AO47" i="23"/>
  <c r="AM61" i="23"/>
  <c r="E50" i="23"/>
  <c r="R50" i="23" s="1"/>
  <c r="AB53" i="23"/>
  <c r="AJ64" i="23"/>
  <c r="AL64" i="23" s="1"/>
  <c r="AL50" i="23"/>
  <c r="G53" i="23"/>
  <c r="G61" i="23"/>
  <c r="G67" i="23" s="1"/>
  <c r="Y63" i="23"/>
  <c r="Y67" i="23" s="1"/>
  <c r="Z49" i="23"/>
  <c r="AQ44" i="23"/>
  <c r="AR42" i="23"/>
  <c r="AT42" i="23"/>
  <c r="AU42" i="23" s="1"/>
  <c r="AD49" i="23"/>
  <c r="I53" i="23"/>
  <c r="I61" i="23"/>
  <c r="K44" i="23"/>
  <c r="S66" i="23"/>
  <c r="AT66" i="23" s="1"/>
  <c r="AT25" i="23"/>
  <c r="AU25" i="23" s="1"/>
  <c r="S40" i="23"/>
  <c r="AP66" i="23"/>
  <c r="AR66" i="23" s="1"/>
  <c r="AR52" i="23"/>
  <c r="X62" i="23"/>
  <c r="Z62" i="23" s="1"/>
  <c r="Z48" i="23"/>
  <c r="AF36" i="23"/>
  <c r="AS44" i="23"/>
  <c r="AR18" i="23"/>
  <c r="AR21" i="23" s="1"/>
  <c r="AD48" i="23"/>
  <c r="Q13" i="23"/>
  <c r="AA64" i="23"/>
  <c r="AC64" i="23" s="1"/>
  <c r="AC50" i="23"/>
  <c r="U64" i="23"/>
  <c r="W64" i="23" s="1"/>
  <c r="W50" i="23"/>
  <c r="AG53" i="23"/>
  <c r="AI47" i="23"/>
  <c r="AG61" i="23"/>
  <c r="Q42" i="23"/>
  <c r="W63" i="23"/>
  <c r="AS52" i="23"/>
  <c r="AR32" i="23"/>
  <c r="AR36" i="23" s="1"/>
  <c r="AQ36" i="23"/>
  <c r="S50" i="23"/>
  <c r="T11" i="23"/>
  <c r="T13" i="23" s="1"/>
  <c r="E64" i="23" l="1"/>
  <c r="W53" i="23"/>
  <c r="Q49" i="23"/>
  <c r="R48" i="23"/>
  <c r="AC62" i="23"/>
  <c r="AQ48" i="23"/>
  <c r="AR48" i="23" s="1"/>
  <c r="AQ62" i="23"/>
  <c r="AR62" i="23" s="1"/>
  <c r="AO48" i="23"/>
  <c r="AI53" i="23"/>
  <c r="T42" i="23"/>
  <c r="T40" i="23"/>
  <c r="D67" i="23"/>
  <c r="AF44" i="23"/>
  <c r="AU52" i="23"/>
  <c r="AL53" i="23"/>
  <c r="AR51" i="23"/>
  <c r="R64" i="23"/>
  <c r="AT49" i="23"/>
  <c r="AU49" i="23" s="1"/>
  <c r="S63" i="23"/>
  <c r="S64" i="23"/>
  <c r="AT64" i="23" s="1"/>
  <c r="AT50" i="23"/>
  <c r="AU50" i="23" s="1"/>
  <c r="AG67" i="23"/>
  <c r="AI61" i="23"/>
  <c r="AS53" i="23"/>
  <c r="AM67" i="23"/>
  <c r="AO61" i="23"/>
  <c r="AD61" i="23"/>
  <c r="AD53" i="23"/>
  <c r="AF47" i="23"/>
  <c r="AT21" i="23"/>
  <c r="AU17" i="23"/>
  <c r="AU21" i="23" s="1"/>
  <c r="L67" i="23"/>
  <c r="O66" i="23"/>
  <c r="Q52" i="23"/>
  <c r="R52" i="23"/>
  <c r="T52" i="23" s="1"/>
  <c r="Z53" i="23"/>
  <c r="AT36" i="23"/>
  <c r="AU31" i="23"/>
  <c r="AU36" i="23" s="1"/>
  <c r="AI63" i="23"/>
  <c r="Z63" i="23"/>
  <c r="AD63" i="23"/>
  <c r="AS63" i="23" s="1"/>
  <c r="AF49" i="23"/>
  <c r="AO53" i="23"/>
  <c r="T49" i="23"/>
  <c r="AU11" i="23"/>
  <c r="AU13" i="23" s="1"/>
  <c r="AT13" i="23"/>
  <c r="AB67" i="23"/>
  <c r="AA67" i="23"/>
  <c r="AC61" i="23"/>
  <c r="U67" i="23"/>
  <c r="AJ67" i="23"/>
  <c r="AF66" i="23"/>
  <c r="T28" i="23"/>
  <c r="AR65" i="23"/>
  <c r="H53" i="23"/>
  <c r="N53" i="23"/>
  <c r="B67" i="23"/>
  <c r="E61" i="23"/>
  <c r="AD62" i="23"/>
  <c r="AF62" i="23" s="1"/>
  <c r="AF48" i="23"/>
  <c r="AT40" i="23"/>
  <c r="AU40" i="23" s="1"/>
  <c r="S48" i="23"/>
  <c r="T48" i="23" s="1"/>
  <c r="AI62" i="23"/>
  <c r="C67" i="23"/>
  <c r="K53" i="23"/>
  <c r="AR63" i="23"/>
  <c r="AS65" i="23"/>
  <c r="AU65" i="23" s="1"/>
  <c r="AR44" i="23"/>
  <c r="AL67" i="23"/>
  <c r="AE63" i="23"/>
  <c r="R44" i="23"/>
  <c r="T39" i="23"/>
  <c r="O62" i="23"/>
  <c r="Q62" i="23" s="1"/>
  <c r="Q48" i="23"/>
  <c r="F67" i="23"/>
  <c r="H61" i="23"/>
  <c r="H67" i="23" s="1"/>
  <c r="AT28" i="23"/>
  <c r="AU24" i="23"/>
  <c r="AU28" i="23" s="1"/>
  <c r="O61" i="23"/>
  <c r="O53" i="23"/>
  <c r="Q47" i="23"/>
  <c r="Q44" i="23"/>
  <c r="AT41" i="23"/>
  <c r="AU41" i="23" s="1"/>
  <c r="T41" i="23"/>
  <c r="AD64" i="23"/>
  <c r="AF64" i="23" s="1"/>
  <c r="AF50" i="23"/>
  <c r="I67" i="23"/>
  <c r="K61" i="23"/>
  <c r="K67" i="23" s="1"/>
  <c r="T50" i="23"/>
  <c r="R63" i="23"/>
  <c r="V67" i="23"/>
  <c r="AE61" i="23"/>
  <c r="AE67" i="23" s="1"/>
  <c r="AP61" i="23"/>
  <c r="AP53" i="23"/>
  <c r="AR47" i="23"/>
  <c r="AC53" i="23"/>
  <c r="AH67" i="23"/>
  <c r="AQ61" i="23"/>
  <c r="AQ67" i="23" s="1"/>
  <c r="AN67" i="23"/>
  <c r="N67" i="23"/>
  <c r="AO65" i="23"/>
  <c r="Z61" i="23"/>
  <c r="X67" i="23"/>
  <c r="S44" i="23"/>
  <c r="AT39" i="23"/>
  <c r="S47" i="23"/>
  <c r="W66" i="23"/>
  <c r="W67" i="23" s="1"/>
  <c r="E53" i="23"/>
  <c r="R47" i="23"/>
  <c r="Z67" i="23" l="1"/>
  <c r="AQ53" i="23"/>
  <c r="AC67" i="23"/>
  <c r="R62" i="23"/>
  <c r="AT63" i="23"/>
  <c r="AU63" i="23" s="1"/>
  <c r="AS62" i="23"/>
  <c r="AR53" i="23"/>
  <c r="AO67" i="23"/>
  <c r="T62" i="23"/>
  <c r="AI67" i="23"/>
  <c r="S53" i="23"/>
  <c r="S61" i="23"/>
  <c r="AT47" i="23"/>
  <c r="T63" i="23"/>
  <c r="O67" i="23"/>
  <c r="Q61" i="23"/>
  <c r="R53" i="23"/>
  <c r="T47" i="23"/>
  <c r="T53" i="23" s="1"/>
  <c r="AT44" i="23"/>
  <c r="AU39" i="23"/>
  <c r="AU44" i="23" s="1"/>
  <c r="AP67" i="23"/>
  <c r="AR61" i="23"/>
  <c r="AR67" i="23" s="1"/>
  <c r="S62" i="23"/>
  <c r="AT62" i="23" s="1"/>
  <c r="AT48" i="23"/>
  <c r="AU48" i="23" s="1"/>
  <c r="E67" i="23"/>
  <c r="AS61" i="23"/>
  <c r="R61" i="23"/>
  <c r="AF63" i="23"/>
  <c r="Q66" i="23"/>
  <c r="AS66" i="23"/>
  <c r="AU66" i="23" s="1"/>
  <c r="R66" i="23"/>
  <c r="T66" i="23" s="1"/>
  <c r="AF53" i="23"/>
  <c r="AS64" i="23"/>
  <c r="AU64" i="23" s="1"/>
  <c r="T44" i="23"/>
  <c r="AD67" i="23"/>
  <c r="AF61" i="23"/>
  <c r="AF67" i="23" s="1"/>
  <c r="Q53" i="23"/>
  <c r="T64" i="23"/>
  <c r="AU62" i="23" l="1"/>
  <c r="AS67" i="23"/>
  <c r="AT53" i="23"/>
  <c r="AU47" i="23"/>
  <c r="AU53" i="23" s="1"/>
  <c r="R67" i="23"/>
  <c r="T61" i="23"/>
  <c r="T67" i="23" s="1"/>
  <c r="Q67" i="23"/>
  <c r="S67" i="23"/>
  <c r="AT61" i="23"/>
  <c r="AT67" i="23" l="1"/>
  <c r="AU61" i="23"/>
  <c r="AU67" i="23" s="1"/>
  <c r="J27" i="16" l="1"/>
  <c r="H26" i="16"/>
  <c r="G26" i="16"/>
  <c r="I25" i="16"/>
  <c r="I24" i="16"/>
  <c r="I23" i="16"/>
  <c r="G21" i="16"/>
  <c r="G27" i="16" s="1"/>
  <c r="I20" i="16"/>
  <c r="I19" i="16"/>
  <c r="I18" i="16"/>
  <c r="J17" i="16"/>
  <c r="J22" i="16" s="1"/>
  <c r="G17" i="16"/>
  <c r="I16" i="16"/>
  <c r="K13" i="16" s="1"/>
  <c r="H16" i="16"/>
  <c r="G16" i="16"/>
  <c r="I15" i="16"/>
  <c r="I14" i="16"/>
  <c r="I13" i="16"/>
  <c r="H12" i="16"/>
  <c r="G12" i="16"/>
  <c r="I11" i="16"/>
  <c r="I10" i="16"/>
  <c r="I12" i="16" s="1"/>
  <c r="I9" i="16"/>
  <c r="F9" i="16"/>
  <c r="I26" i="16" l="1"/>
  <c r="K23" i="16" s="1"/>
  <c r="I21" i="16"/>
  <c r="G22" i="16"/>
  <c r="H21" i="16"/>
  <c r="H27" i="16" s="1"/>
  <c r="K18" i="16"/>
  <c r="I17" i="16"/>
  <c r="I22" i="16" s="1"/>
  <c r="K9" i="16"/>
  <c r="H17" i="16"/>
  <c r="I27" i="16" l="1"/>
  <c r="K27" i="16"/>
  <c r="K17" i="16"/>
  <c r="K22" i="16" s="1"/>
  <c r="H22" i="16"/>
</calcChain>
</file>

<file path=xl/sharedStrings.xml><?xml version="1.0" encoding="utf-8"?>
<sst xmlns="http://schemas.openxmlformats.org/spreadsheetml/2006/main" count="453" uniqueCount="100">
  <si>
    <t>ACUTI (DRG)</t>
  </si>
  <si>
    <t>Spitalul Judeţean de Urgenţă Slatina</t>
  </si>
  <si>
    <t>Spitalul Orăşenesc Balş</t>
  </si>
  <si>
    <t>Spitalul Municipal Caracal</t>
  </si>
  <si>
    <t xml:space="preserve">Spitalul Orăşenesc Corabia </t>
  </si>
  <si>
    <t>Total</t>
  </si>
  <si>
    <t>CRONICI</t>
  </si>
  <si>
    <t>Spitalul de Psihiatrie Cronici Schitu</t>
  </si>
  <si>
    <t xml:space="preserve">SPITALIZARE DE ZI - SERVICII </t>
  </si>
  <si>
    <t>SPITALIZARE DE ZI - CAZURI</t>
  </si>
  <si>
    <t>SPITALIZARE DE ZI  - TOTAL</t>
  </si>
  <si>
    <t>TOTAL SERVICII</t>
  </si>
  <si>
    <t>SITUATIA</t>
  </si>
  <si>
    <t>DIRECTIA RELATII CONTRACTUALE</t>
  </si>
  <si>
    <t>COMP.E.C.S.M.M.D.M.</t>
  </si>
  <si>
    <t>Luna/an</t>
  </si>
  <si>
    <t>10=8+9</t>
  </si>
  <si>
    <t>Ec. Eduard DRAPATOF</t>
  </si>
  <si>
    <t>CASA DE ASIGURARI DE SANATATE OLT</t>
  </si>
  <si>
    <t>CREDITE DE ANGAJAMENT APROBATE, DIN CARE:</t>
  </si>
  <si>
    <t>CREDITE DE ANGAJAMENT APROBATE-ATI 1%</t>
  </si>
  <si>
    <t>CREDITE DE ANGAJAMENT APROBATE-SERVICII-99%</t>
  </si>
  <si>
    <t>Diferenta de contractat</t>
  </si>
  <si>
    <t>CREDITE DE ANGAJAMENT INITIALE-SERVICII</t>
  </si>
  <si>
    <t>INFLUENTE  CREDITE DE ANGAJAMENT SERVICII                   (+/-)</t>
  </si>
  <si>
    <t>CREDITE DE ANGAJAMENT FINALE-SERVICII</t>
  </si>
  <si>
    <t>CREDITE DE ANGAJAMENT -ATI</t>
  </si>
  <si>
    <t>CREDITE DE ANGAJAMENT TOTAL</t>
  </si>
  <si>
    <t>1=2+3</t>
  </si>
  <si>
    <t>4=1*5%</t>
  </si>
  <si>
    <t>5=3-4</t>
  </si>
  <si>
    <t>8=6+7</t>
  </si>
  <si>
    <t xml:space="preserve">ianuarie </t>
  </si>
  <si>
    <t xml:space="preserve">februarie </t>
  </si>
  <si>
    <t>martie</t>
  </si>
  <si>
    <t>trim. I 2018</t>
  </si>
  <si>
    <t>aprilie</t>
  </si>
  <si>
    <t xml:space="preserve">mai </t>
  </si>
  <si>
    <t xml:space="preserve">iunie </t>
  </si>
  <si>
    <t>trim. II 2018</t>
  </si>
  <si>
    <t>Semestrul I 2018</t>
  </si>
  <si>
    <t xml:space="preserve">iulie </t>
  </si>
  <si>
    <t>august</t>
  </si>
  <si>
    <t>septembrie</t>
  </si>
  <si>
    <t>trim. III 2018</t>
  </si>
  <si>
    <t>9 LUNI 2018</t>
  </si>
  <si>
    <t>octombrie</t>
  </si>
  <si>
    <t>noiembrie</t>
  </si>
  <si>
    <t>decembrie</t>
  </si>
  <si>
    <t>trim. IV 2018</t>
  </si>
  <si>
    <t>TOTAL AN 2018</t>
  </si>
  <si>
    <t xml:space="preserve">Direcţia Relaţii Contractuale, </t>
  </si>
  <si>
    <t>Ec. Sorina-Daniela OANCEA</t>
  </si>
  <si>
    <t>CAS OLT</t>
  </si>
  <si>
    <t>Direcția Relații Contractuale</t>
  </si>
  <si>
    <t>Unitatea Sanitară,                                           DRG(ACUȚI)</t>
  </si>
  <si>
    <t xml:space="preserve">Valoare contract ianuarie 2018 </t>
  </si>
  <si>
    <t xml:space="preserve">Valoare contract februarie 2018 </t>
  </si>
  <si>
    <t xml:space="preserve">Valoare contract martie 2018 </t>
  </si>
  <si>
    <t xml:space="preserve">Valoare contract trimestrul I-2018 </t>
  </si>
  <si>
    <t xml:space="preserve">Valoare contract aprilie 2018 </t>
  </si>
  <si>
    <t>Influente (+/-)</t>
  </si>
  <si>
    <t>Valoare contract aprilie 2018 modificat</t>
  </si>
  <si>
    <t xml:space="preserve">Valoare contract mai 2018 </t>
  </si>
  <si>
    <t>Valoare contract mai 2018 modificat</t>
  </si>
  <si>
    <t xml:space="preserve">Valoare contract iunie 2018 </t>
  </si>
  <si>
    <t>Valoare contract iunie 2018 modificat</t>
  </si>
  <si>
    <t>Valoare contract trimestrul II-2018</t>
  </si>
  <si>
    <t>Valoare contract trimestrul II-2018 modificat</t>
  </si>
  <si>
    <t>SEMESTRUL I-2018</t>
  </si>
  <si>
    <t>SEMESTRUL I-2018 modificat</t>
  </si>
  <si>
    <t>Valoare contract iulie 2018</t>
  </si>
  <si>
    <t>Valoare contract iulie 2018 modificat</t>
  </si>
  <si>
    <t>Valoare contract august 2018</t>
  </si>
  <si>
    <t>Valoare contract august 2018 modificat</t>
  </si>
  <si>
    <t>Valoare contract septembrie 2018</t>
  </si>
  <si>
    <t>Valoare contract septembrie 2018 modificat</t>
  </si>
  <si>
    <t>Valoare contract trimestrul III-2018</t>
  </si>
  <si>
    <t>Valoare contract trimestrul III-2018 modificat</t>
  </si>
  <si>
    <t>Valoare contract octombrie 2018</t>
  </si>
  <si>
    <t>Valoare contract octombrie 2018 modificat</t>
  </si>
  <si>
    <t>Valoare contract noiembrie 2018</t>
  </si>
  <si>
    <t>Valoare contract noiembrie 2018 modificat</t>
  </si>
  <si>
    <t>Valoare contract decembrie 2018</t>
  </si>
  <si>
    <t>Valoare contract decembrie 2018 modificat</t>
  </si>
  <si>
    <t>Valoare contract trimestrul IV-2018</t>
  </si>
  <si>
    <t>Valoare contract trimestrul IV-2018 modificat</t>
  </si>
  <si>
    <t>Total an 2018</t>
  </si>
  <si>
    <t>Total an 2018 modificat</t>
  </si>
  <si>
    <t>Valoare contract ianuarie 2018 modificat</t>
  </si>
  <si>
    <t>Valoare contract februarie 2018 modificat</t>
  </si>
  <si>
    <t>Valoare contract martie 2018 modificat</t>
  </si>
  <si>
    <t>Hospital Phoenix Network One Day</t>
  </si>
  <si>
    <t>SITUAŢIA</t>
  </si>
  <si>
    <t>ATI (1%)</t>
  </si>
  <si>
    <t>TOTAL GENERAL</t>
  </si>
  <si>
    <t xml:space="preserve">  serviciilor medicale spitalicesti propuse spre contractare pentru anul -2018, conform adresei CNAS nr.RV7483/31.10.2018, înregistrată la CAS Olt cu nr.29.044/01.11.2018</t>
  </si>
  <si>
    <t xml:space="preserve"> serviciilor medicale spitalicesti propuse spre contractare pentru anul -2018, conform adresei CNAS nr.RV7483/31.10.2018, înregistrată la CAS Olt cu nr.29.044/01.11.2018</t>
  </si>
  <si>
    <t xml:space="preserve">   serviciilor medicale spitalicesti propuse spre contractare pentru anul -2018, conform adresei CNAS nr.RV7483/31.10.2018, înregistrată la CAS Olt cu nr.29.044/01.11.2018</t>
  </si>
  <si>
    <t>Anexa nr.1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</si>
</sst>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5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</font>
    <font>
      <sz val="12"/>
      <name val="Arial"/>
      <family val="2"/>
      <charset val="238"/>
    </font>
    <font>
      <sz val="1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/>
    <xf numFmtId="4" fontId="1" fillId="2" borderId="0" xfId="0" applyNumberFormat="1" applyFont="1" applyFill="1" applyAlignment="1">
      <alignment horizontal="center"/>
    </xf>
    <xf numFmtId="0" fontId="2" fillId="2" borderId="0" xfId="0" applyFont="1" applyFill="1"/>
    <xf numFmtId="4" fontId="2" fillId="2" borderId="0" xfId="0" applyNumberFormat="1" applyFont="1" applyFill="1"/>
    <xf numFmtId="4" fontId="1" fillId="0" borderId="0" xfId="0" applyNumberFormat="1" applyFont="1" applyAlignment="1">
      <alignment vertical="center" wrapText="1"/>
    </xf>
    <xf numFmtId="0" fontId="4" fillId="0" borderId="0" xfId="0" applyFont="1"/>
    <xf numFmtId="0" fontId="3" fillId="0" borderId="0" xfId="0" applyFont="1"/>
    <xf numFmtId="0" fontId="3" fillId="0" borderId="0" xfId="0" applyFont="1" applyBorder="1"/>
    <xf numFmtId="0" fontId="1" fillId="0" borderId="0" xfId="0" applyFont="1"/>
    <xf numFmtId="0" fontId="4" fillId="0" borderId="1" xfId="0" applyFont="1" applyBorder="1"/>
    <xf numFmtId="0" fontId="2" fillId="0" borderId="1" xfId="0" applyFont="1" applyBorder="1"/>
    <xf numFmtId="4" fontId="4" fillId="0" borderId="1" xfId="0" applyNumberFormat="1" applyFont="1" applyBorder="1"/>
    <xf numFmtId="4" fontId="3" fillId="0" borderId="1" xfId="0" applyNumberFormat="1" applyFont="1" applyBorder="1"/>
    <xf numFmtId="3" fontId="3" fillId="0" borderId="1" xfId="0" applyNumberFormat="1" applyFont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0" fontId="3" fillId="0" borderId="1" xfId="0" applyFont="1" applyBorder="1"/>
    <xf numFmtId="4" fontId="4" fillId="0" borderId="0" xfId="0" applyNumberFormat="1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3" fontId="6" fillId="0" borderId="0" xfId="0" applyNumberFormat="1" applyFont="1"/>
    <xf numFmtId="0" fontId="9" fillId="0" borderId="1" xfId="0" applyFont="1" applyBorder="1" applyAlignment="1">
      <alignment horizontal="center" vertical="top" wrapText="1"/>
    </xf>
    <xf numFmtId="4" fontId="6" fillId="0" borderId="0" xfId="0" applyNumberFormat="1" applyFont="1"/>
    <xf numFmtId="0" fontId="10" fillId="0" borderId="0" xfId="0" applyFont="1"/>
    <xf numFmtId="0" fontId="4" fillId="2" borderId="1" xfId="0" applyFont="1" applyFill="1" applyBorder="1"/>
    <xf numFmtId="0" fontId="7" fillId="0" borderId="0" xfId="0" applyFont="1"/>
    <xf numFmtId="3" fontId="7" fillId="0" borderId="0" xfId="0" applyNumberFormat="1" applyFont="1"/>
    <xf numFmtId="0" fontId="7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9" fontId="3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6" fillId="0" borderId="7" xfId="0" applyFont="1" applyBorder="1"/>
    <xf numFmtId="4" fontId="9" fillId="0" borderId="1" xfId="0" applyNumberFormat="1" applyFont="1" applyFill="1" applyBorder="1"/>
    <xf numFmtId="4" fontId="11" fillId="0" borderId="1" xfId="0" applyNumberFormat="1" applyFont="1" applyBorder="1" applyAlignment="1"/>
    <xf numFmtId="4" fontId="11" fillId="0" borderId="1" xfId="0" applyNumberFormat="1" applyFont="1" applyBorder="1"/>
    <xf numFmtId="0" fontId="7" fillId="0" borderId="7" xfId="0" applyFont="1" applyBorder="1"/>
    <xf numFmtId="4" fontId="8" fillId="0" borderId="1" xfId="0" applyNumberFormat="1" applyFont="1" applyBorder="1"/>
    <xf numFmtId="4" fontId="9" fillId="0" borderId="1" xfId="0" applyNumberFormat="1" applyFont="1" applyBorder="1"/>
    <xf numFmtId="4" fontId="8" fillId="0" borderId="1" xfId="0" applyNumberFormat="1" applyFont="1" applyBorder="1" applyAlignment="1">
      <alignment horizontal="center"/>
    </xf>
    <xf numFmtId="0" fontId="7" fillId="0" borderId="9" xfId="0" applyFont="1" applyBorder="1"/>
    <xf numFmtId="9" fontId="6" fillId="0" borderId="0" xfId="0" applyNumberFormat="1" applyFont="1"/>
    <xf numFmtId="9" fontId="12" fillId="0" borderId="0" xfId="0" applyNumberFormat="1" applyFont="1"/>
    <xf numFmtId="4" fontId="12" fillId="0" borderId="0" xfId="0" applyNumberFormat="1" applyFont="1"/>
    <xf numFmtId="4" fontId="10" fillId="0" borderId="0" xfId="0" applyNumberFormat="1" applyFont="1"/>
    <xf numFmtId="3" fontId="13" fillId="0" borderId="0" xfId="0" applyNumberFormat="1" applyFont="1" applyAlignment="1">
      <alignment horizontal="left"/>
    </xf>
    <xf numFmtId="0" fontId="2" fillId="2" borderId="0" xfId="0" applyFont="1" applyFill="1" applyAlignment="1">
      <alignment horizontal="center"/>
    </xf>
    <xf numFmtId="164" fontId="0" fillId="0" borderId="0" xfId="0" applyNumberFormat="1"/>
    <xf numFmtId="0" fontId="1" fillId="2" borderId="0" xfId="0" applyFont="1" applyFill="1" applyAlignme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4" fillId="2" borderId="1" xfId="0" applyNumberFormat="1" applyFont="1" applyFill="1" applyBorder="1"/>
    <xf numFmtId="4" fontId="4" fillId="2" borderId="0" xfId="0" applyNumberFormat="1" applyFont="1" applyFill="1"/>
    <xf numFmtId="0" fontId="4" fillId="2" borderId="0" xfId="0" applyFont="1" applyFill="1" applyAlignment="1">
      <alignment horizontal="center"/>
    </xf>
    <xf numFmtId="4" fontId="4" fillId="0" borderId="0" xfId="0" applyNumberFormat="1" applyFont="1" applyAlignment="1">
      <alignment horizontal="center"/>
    </xf>
    <xf numFmtId="0" fontId="14" fillId="0" borderId="0" xfId="0" applyFont="1"/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/>
    <xf numFmtId="3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wrapText="1"/>
    </xf>
    <xf numFmtId="3" fontId="7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/>
    <xf numFmtId="0" fontId="2" fillId="0" borderId="0" xfId="0" applyFont="1" applyAlignment="1">
      <alignment horizontal="center"/>
    </xf>
    <xf numFmtId="4" fontId="4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right"/>
    </xf>
    <xf numFmtId="3" fontId="7" fillId="0" borderId="0" xfId="0" applyNumberFormat="1" applyFont="1" applyAlignment="1">
      <alignment horizontal="center"/>
    </xf>
    <xf numFmtId="3" fontId="7" fillId="0" borderId="0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4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opLeftCell="A13" workbookViewId="0">
      <selection activeCell="A5" sqref="A5:K5"/>
    </sheetView>
  </sheetViews>
  <sheetFormatPr defaultRowHeight="18.75" x14ac:dyDescent="0.3"/>
  <cols>
    <col min="1" max="1" width="20.5703125" style="21" customWidth="1"/>
    <col min="2" max="3" width="14.42578125" style="21" customWidth="1"/>
    <col min="4" max="4" width="14.140625" style="21" customWidth="1"/>
    <col min="5" max="5" width="12.5703125" style="21" customWidth="1"/>
    <col min="6" max="6" width="14.42578125" style="21" customWidth="1"/>
    <col min="7" max="7" width="15.85546875" style="21" customWidth="1"/>
    <col min="8" max="8" width="17" style="21" customWidth="1"/>
    <col min="9" max="9" width="19.5703125" style="21" customWidth="1"/>
    <col min="10" max="10" width="16.42578125" style="21" bestFit="1" customWidth="1"/>
    <col min="11" max="11" width="15.140625" style="21" customWidth="1"/>
    <col min="12" max="237" width="9.140625" style="21"/>
    <col min="238" max="238" width="20.5703125" style="21" customWidth="1"/>
    <col min="239" max="239" width="14.42578125" style="21" customWidth="1"/>
    <col min="240" max="240" width="14.140625" style="21" customWidth="1"/>
    <col min="241" max="241" width="12.5703125" style="21" customWidth="1"/>
    <col min="242" max="243" width="15.85546875" style="21" customWidth="1"/>
    <col min="244" max="244" width="16.42578125" style="21" customWidth="1"/>
    <col min="245" max="245" width="18" style="21" customWidth="1"/>
    <col min="246" max="246" width="14" style="21" customWidth="1"/>
    <col min="247" max="250" width="15.140625" style="21" customWidth="1"/>
    <col min="251" max="251" width="14.7109375" style="21" customWidth="1"/>
    <col min="252" max="254" width="15.85546875" style="21" customWidth="1"/>
    <col min="255" max="255" width="16" style="21" customWidth="1"/>
    <col min="256" max="256" width="10" style="21" customWidth="1"/>
    <col min="257" max="257" width="16" style="21" customWidth="1"/>
    <col min="258" max="258" width="14.7109375" style="21" customWidth="1"/>
    <col min="259" max="259" width="13.28515625" style="21" customWidth="1"/>
    <col min="260" max="260" width="17.85546875" style="21" bestFit="1" customWidth="1"/>
    <col min="261" max="261" width="15.140625" style="21" customWidth="1"/>
    <col min="262" max="262" width="18.140625" style="21" customWidth="1"/>
    <col min="263" max="263" width="17.140625" style="21" customWidth="1"/>
    <col min="264" max="264" width="14.7109375" style="21" customWidth="1"/>
    <col min="265" max="265" width="16.42578125" style="21" bestFit="1" customWidth="1"/>
    <col min="266" max="493" width="9.140625" style="21"/>
    <col min="494" max="494" width="20.5703125" style="21" customWidth="1"/>
    <col min="495" max="495" width="14.42578125" style="21" customWidth="1"/>
    <col min="496" max="496" width="14.140625" style="21" customWidth="1"/>
    <col min="497" max="497" width="12.5703125" style="21" customWidth="1"/>
    <col min="498" max="499" width="15.85546875" style="21" customWidth="1"/>
    <col min="500" max="500" width="16.42578125" style="21" customWidth="1"/>
    <col min="501" max="501" width="18" style="21" customWidth="1"/>
    <col min="502" max="502" width="14" style="21" customWidth="1"/>
    <col min="503" max="506" width="15.140625" style="21" customWidth="1"/>
    <col min="507" max="507" width="14.7109375" style="21" customWidth="1"/>
    <col min="508" max="510" width="15.85546875" style="21" customWidth="1"/>
    <col min="511" max="511" width="16" style="21" customWidth="1"/>
    <col min="512" max="512" width="10" style="21" customWidth="1"/>
    <col min="513" max="513" width="16" style="21" customWidth="1"/>
    <col min="514" max="514" width="14.7109375" style="21" customWidth="1"/>
    <col min="515" max="515" width="13.28515625" style="21" customWidth="1"/>
    <col min="516" max="516" width="17.85546875" style="21" bestFit="1" customWidth="1"/>
    <col min="517" max="517" width="15.140625" style="21" customWidth="1"/>
    <col min="518" max="518" width="18.140625" style="21" customWidth="1"/>
    <col min="519" max="519" width="17.140625" style="21" customWidth="1"/>
    <col min="520" max="520" width="14.7109375" style="21" customWidth="1"/>
    <col min="521" max="521" width="16.42578125" style="21" bestFit="1" customWidth="1"/>
    <col min="522" max="749" width="9.140625" style="21"/>
    <col min="750" max="750" width="20.5703125" style="21" customWidth="1"/>
    <col min="751" max="751" width="14.42578125" style="21" customWidth="1"/>
    <col min="752" max="752" width="14.140625" style="21" customWidth="1"/>
    <col min="753" max="753" width="12.5703125" style="21" customWidth="1"/>
    <col min="754" max="755" width="15.85546875" style="21" customWidth="1"/>
    <col min="756" max="756" width="16.42578125" style="21" customWidth="1"/>
    <col min="757" max="757" width="18" style="21" customWidth="1"/>
    <col min="758" max="758" width="14" style="21" customWidth="1"/>
    <col min="759" max="762" width="15.140625" style="21" customWidth="1"/>
    <col min="763" max="763" width="14.7109375" style="21" customWidth="1"/>
    <col min="764" max="766" width="15.85546875" style="21" customWidth="1"/>
    <col min="767" max="767" width="16" style="21" customWidth="1"/>
    <col min="768" max="768" width="10" style="21" customWidth="1"/>
    <col min="769" max="769" width="16" style="21" customWidth="1"/>
    <col min="770" max="770" width="14.7109375" style="21" customWidth="1"/>
    <col min="771" max="771" width="13.28515625" style="21" customWidth="1"/>
    <col min="772" max="772" width="17.85546875" style="21" bestFit="1" customWidth="1"/>
    <col min="773" max="773" width="15.140625" style="21" customWidth="1"/>
    <col min="774" max="774" width="18.140625" style="21" customWidth="1"/>
    <col min="775" max="775" width="17.140625" style="21" customWidth="1"/>
    <col min="776" max="776" width="14.7109375" style="21" customWidth="1"/>
    <col min="777" max="777" width="16.42578125" style="21" bestFit="1" customWidth="1"/>
    <col min="778" max="1005" width="9.140625" style="21"/>
    <col min="1006" max="1006" width="20.5703125" style="21" customWidth="1"/>
    <col min="1007" max="1007" width="14.42578125" style="21" customWidth="1"/>
    <col min="1008" max="1008" width="14.140625" style="21" customWidth="1"/>
    <col min="1009" max="1009" width="12.5703125" style="21" customWidth="1"/>
    <col min="1010" max="1011" width="15.85546875" style="21" customWidth="1"/>
    <col min="1012" max="1012" width="16.42578125" style="21" customWidth="1"/>
    <col min="1013" max="1013" width="18" style="21" customWidth="1"/>
    <col min="1014" max="1014" width="14" style="21" customWidth="1"/>
    <col min="1015" max="1018" width="15.140625" style="21" customWidth="1"/>
    <col min="1019" max="1019" width="14.7109375" style="21" customWidth="1"/>
    <col min="1020" max="1022" width="15.85546875" style="21" customWidth="1"/>
    <col min="1023" max="1023" width="16" style="21" customWidth="1"/>
    <col min="1024" max="1024" width="10" style="21" customWidth="1"/>
    <col min="1025" max="1025" width="16" style="21" customWidth="1"/>
    <col min="1026" max="1026" width="14.7109375" style="21" customWidth="1"/>
    <col min="1027" max="1027" width="13.28515625" style="21" customWidth="1"/>
    <col min="1028" max="1028" width="17.85546875" style="21" bestFit="1" customWidth="1"/>
    <col min="1029" max="1029" width="15.140625" style="21" customWidth="1"/>
    <col min="1030" max="1030" width="18.140625" style="21" customWidth="1"/>
    <col min="1031" max="1031" width="17.140625" style="21" customWidth="1"/>
    <col min="1032" max="1032" width="14.7109375" style="21" customWidth="1"/>
    <col min="1033" max="1033" width="16.42578125" style="21" bestFit="1" customWidth="1"/>
    <col min="1034" max="1261" width="9.140625" style="21"/>
    <col min="1262" max="1262" width="20.5703125" style="21" customWidth="1"/>
    <col min="1263" max="1263" width="14.42578125" style="21" customWidth="1"/>
    <col min="1264" max="1264" width="14.140625" style="21" customWidth="1"/>
    <col min="1265" max="1265" width="12.5703125" style="21" customWidth="1"/>
    <col min="1266" max="1267" width="15.85546875" style="21" customWidth="1"/>
    <col min="1268" max="1268" width="16.42578125" style="21" customWidth="1"/>
    <col min="1269" max="1269" width="18" style="21" customWidth="1"/>
    <col min="1270" max="1270" width="14" style="21" customWidth="1"/>
    <col min="1271" max="1274" width="15.140625" style="21" customWidth="1"/>
    <col min="1275" max="1275" width="14.7109375" style="21" customWidth="1"/>
    <col min="1276" max="1278" width="15.85546875" style="21" customWidth="1"/>
    <col min="1279" max="1279" width="16" style="21" customWidth="1"/>
    <col min="1280" max="1280" width="10" style="21" customWidth="1"/>
    <col min="1281" max="1281" width="16" style="21" customWidth="1"/>
    <col min="1282" max="1282" width="14.7109375" style="21" customWidth="1"/>
    <col min="1283" max="1283" width="13.28515625" style="21" customWidth="1"/>
    <col min="1284" max="1284" width="17.85546875" style="21" bestFit="1" customWidth="1"/>
    <col min="1285" max="1285" width="15.140625" style="21" customWidth="1"/>
    <col min="1286" max="1286" width="18.140625" style="21" customWidth="1"/>
    <col min="1287" max="1287" width="17.140625" style="21" customWidth="1"/>
    <col min="1288" max="1288" width="14.7109375" style="21" customWidth="1"/>
    <col min="1289" max="1289" width="16.42578125" style="21" bestFit="1" customWidth="1"/>
    <col min="1290" max="1517" width="9.140625" style="21"/>
    <col min="1518" max="1518" width="20.5703125" style="21" customWidth="1"/>
    <col min="1519" max="1519" width="14.42578125" style="21" customWidth="1"/>
    <col min="1520" max="1520" width="14.140625" style="21" customWidth="1"/>
    <col min="1521" max="1521" width="12.5703125" style="21" customWidth="1"/>
    <col min="1522" max="1523" width="15.85546875" style="21" customWidth="1"/>
    <col min="1524" max="1524" width="16.42578125" style="21" customWidth="1"/>
    <col min="1525" max="1525" width="18" style="21" customWidth="1"/>
    <col min="1526" max="1526" width="14" style="21" customWidth="1"/>
    <col min="1527" max="1530" width="15.140625" style="21" customWidth="1"/>
    <col min="1531" max="1531" width="14.7109375" style="21" customWidth="1"/>
    <col min="1532" max="1534" width="15.85546875" style="21" customWidth="1"/>
    <col min="1535" max="1535" width="16" style="21" customWidth="1"/>
    <col min="1536" max="1536" width="10" style="21" customWidth="1"/>
    <col min="1537" max="1537" width="16" style="21" customWidth="1"/>
    <col min="1538" max="1538" width="14.7109375" style="21" customWidth="1"/>
    <col min="1539" max="1539" width="13.28515625" style="21" customWidth="1"/>
    <col min="1540" max="1540" width="17.85546875" style="21" bestFit="1" customWidth="1"/>
    <col min="1541" max="1541" width="15.140625" style="21" customWidth="1"/>
    <col min="1542" max="1542" width="18.140625" style="21" customWidth="1"/>
    <col min="1543" max="1543" width="17.140625" style="21" customWidth="1"/>
    <col min="1544" max="1544" width="14.7109375" style="21" customWidth="1"/>
    <col min="1545" max="1545" width="16.42578125" style="21" bestFit="1" customWidth="1"/>
    <col min="1546" max="1773" width="9.140625" style="21"/>
    <col min="1774" max="1774" width="20.5703125" style="21" customWidth="1"/>
    <col min="1775" max="1775" width="14.42578125" style="21" customWidth="1"/>
    <col min="1776" max="1776" width="14.140625" style="21" customWidth="1"/>
    <col min="1777" max="1777" width="12.5703125" style="21" customWidth="1"/>
    <col min="1778" max="1779" width="15.85546875" style="21" customWidth="1"/>
    <col min="1780" max="1780" width="16.42578125" style="21" customWidth="1"/>
    <col min="1781" max="1781" width="18" style="21" customWidth="1"/>
    <col min="1782" max="1782" width="14" style="21" customWidth="1"/>
    <col min="1783" max="1786" width="15.140625" style="21" customWidth="1"/>
    <col min="1787" max="1787" width="14.7109375" style="21" customWidth="1"/>
    <col min="1788" max="1790" width="15.85546875" style="21" customWidth="1"/>
    <col min="1791" max="1791" width="16" style="21" customWidth="1"/>
    <col min="1792" max="1792" width="10" style="21" customWidth="1"/>
    <col min="1793" max="1793" width="16" style="21" customWidth="1"/>
    <col min="1794" max="1794" width="14.7109375" style="21" customWidth="1"/>
    <col min="1795" max="1795" width="13.28515625" style="21" customWidth="1"/>
    <col min="1796" max="1796" width="17.85546875" style="21" bestFit="1" customWidth="1"/>
    <col min="1797" max="1797" width="15.140625" style="21" customWidth="1"/>
    <col min="1798" max="1798" width="18.140625" style="21" customWidth="1"/>
    <col min="1799" max="1799" width="17.140625" style="21" customWidth="1"/>
    <col min="1800" max="1800" width="14.7109375" style="21" customWidth="1"/>
    <col min="1801" max="1801" width="16.42578125" style="21" bestFit="1" customWidth="1"/>
    <col min="1802" max="2029" width="9.140625" style="21"/>
    <col min="2030" max="2030" width="20.5703125" style="21" customWidth="1"/>
    <col min="2031" max="2031" width="14.42578125" style="21" customWidth="1"/>
    <col min="2032" max="2032" width="14.140625" style="21" customWidth="1"/>
    <col min="2033" max="2033" width="12.5703125" style="21" customWidth="1"/>
    <col min="2034" max="2035" width="15.85546875" style="21" customWidth="1"/>
    <col min="2036" max="2036" width="16.42578125" style="21" customWidth="1"/>
    <col min="2037" max="2037" width="18" style="21" customWidth="1"/>
    <col min="2038" max="2038" width="14" style="21" customWidth="1"/>
    <col min="2039" max="2042" width="15.140625" style="21" customWidth="1"/>
    <col min="2043" max="2043" width="14.7109375" style="21" customWidth="1"/>
    <col min="2044" max="2046" width="15.85546875" style="21" customWidth="1"/>
    <col min="2047" max="2047" width="16" style="21" customWidth="1"/>
    <col min="2048" max="2048" width="10" style="21" customWidth="1"/>
    <col min="2049" max="2049" width="16" style="21" customWidth="1"/>
    <col min="2050" max="2050" width="14.7109375" style="21" customWidth="1"/>
    <col min="2051" max="2051" width="13.28515625" style="21" customWidth="1"/>
    <col min="2052" max="2052" width="17.85546875" style="21" bestFit="1" customWidth="1"/>
    <col min="2053" max="2053" width="15.140625" style="21" customWidth="1"/>
    <col min="2054" max="2054" width="18.140625" style="21" customWidth="1"/>
    <col min="2055" max="2055" width="17.140625" style="21" customWidth="1"/>
    <col min="2056" max="2056" width="14.7109375" style="21" customWidth="1"/>
    <col min="2057" max="2057" width="16.42578125" style="21" bestFit="1" customWidth="1"/>
    <col min="2058" max="2285" width="9.140625" style="21"/>
    <col min="2286" max="2286" width="20.5703125" style="21" customWidth="1"/>
    <col min="2287" max="2287" width="14.42578125" style="21" customWidth="1"/>
    <col min="2288" max="2288" width="14.140625" style="21" customWidth="1"/>
    <col min="2289" max="2289" width="12.5703125" style="21" customWidth="1"/>
    <col min="2290" max="2291" width="15.85546875" style="21" customWidth="1"/>
    <col min="2292" max="2292" width="16.42578125" style="21" customWidth="1"/>
    <col min="2293" max="2293" width="18" style="21" customWidth="1"/>
    <col min="2294" max="2294" width="14" style="21" customWidth="1"/>
    <col min="2295" max="2298" width="15.140625" style="21" customWidth="1"/>
    <col min="2299" max="2299" width="14.7109375" style="21" customWidth="1"/>
    <col min="2300" max="2302" width="15.85546875" style="21" customWidth="1"/>
    <col min="2303" max="2303" width="16" style="21" customWidth="1"/>
    <col min="2304" max="2304" width="10" style="21" customWidth="1"/>
    <col min="2305" max="2305" width="16" style="21" customWidth="1"/>
    <col min="2306" max="2306" width="14.7109375" style="21" customWidth="1"/>
    <col min="2307" max="2307" width="13.28515625" style="21" customWidth="1"/>
    <col min="2308" max="2308" width="17.85546875" style="21" bestFit="1" customWidth="1"/>
    <col min="2309" max="2309" width="15.140625" style="21" customWidth="1"/>
    <col min="2310" max="2310" width="18.140625" style="21" customWidth="1"/>
    <col min="2311" max="2311" width="17.140625" style="21" customWidth="1"/>
    <col min="2312" max="2312" width="14.7109375" style="21" customWidth="1"/>
    <col min="2313" max="2313" width="16.42578125" style="21" bestFit="1" customWidth="1"/>
    <col min="2314" max="2541" width="9.140625" style="21"/>
    <col min="2542" max="2542" width="20.5703125" style="21" customWidth="1"/>
    <col min="2543" max="2543" width="14.42578125" style="21" customWidth="1"/>
    <col min="2544" max="2544" width="14.140625" style="21" customWidth="1"/>
    <col min="2545" max="2545" width="12.5703125" style="21" customWidth="1"/>
    <col min="2546" max="2547" width="15.85546875" style="21" customWidth="1"/>
    <col min="2548" max="2548" width="16.42578125" style="21" customWidth="1"/>
    <col min="2549" max="2549" width="18" style="21" customWidth="1"/>
    <col min="2550" max="2550" width="14" style="21" customWidth="1"/>
    <col min="2551" max="2554" width="15.140625" style="21" customWidth="1"/>
    <col min="2555" max="2555" width="14.7109375" style="21" customWidth="1"/>
    <col min="2556" max="2558" width="15.85546875" style="21" customWidth="1"/>
    <col min="2559" max="2559" width="16" style="21" customWidth="1"/>
    <col min="2560" max="2560" width="10" style="21" customWidth="1"/>
    <col min="2561" max="2561" width="16" style="21" customWidth="1"/>
    <col min="2562" max="2562" width="14.7109375" style="21" customWidth="1"/>
    <col min="2563" max="2563" width="13.28515625" style="21" customWidth="1"/>
    <col min="2564" max="2564" width="17.85546875" style="21" bestFit="1" customWidth="1"/>
    <col min="2565" max="2565" width="15.140625" style="21" customWidth="1"/>
    <col min="2566" max="2566" width="18.140625" style="21" customWidth="1"/>
    <col min="2567" max="2567" width="17.140625" style="21" customWidth="1"/>
    <col min="2568" max="2568" width="14.7109375" style="21" customWidth="1"/>
    <col min="2569" max="2569" width="16.42578125" style="21" bestFit="1" customWidth="1"/>
    <col min="2570" max="2797" width="9.140625" style="21"/>
    <col min="2798" max="2798" width="20.5703125" style="21" customWidth="1"/>
    <col min="2799" max="2799" width="14.42578125" style="21" customWidth="1"/>
    <col min="2800" max="2800" width="14.140625" style="21" customWidth="1"/>
    <col min="2801" max="2801" width="12.5703125" style="21" customWidth="1"/>
    <col min="2802" max="2803" width="15.85546875" style="21" customWidth="1"/>
    <col min="2804" max="2804" width="16.42578125" style="21" customWidth="1"/>
    <col min="2805" max="2805" width="18" style="21" customWidth="1"/>
    <col min="2806" max="2806" width="14" style="21" customWidth="1"/>
    <col min="2807" max="2810" width="15.140625" style="21" customWidth="1"/>
    <col min="2811" max="2811" width="14.7109375" style="21" customWidth="1"/>
    <col min="2812" max="2814" width="15.85546875" style="21" customWidth="1"/>
    <col min="2815" max="2815" width="16" style="21" customWidth="1"/>
    <col min="2816" max="2816" width="10" style="21" customWidth="1"/>
    <col min="2817" max="2817" width="16" style="21" customWidth="1"/>
    <col min="2818" max="2818" width="14.7109375" style="21" customWidth="1"/>
    <col min="2819" max="2819" width="13.28515625" style="21" customWidth="1"/>
    <col min="2820" max="2820" width="17.85546875" style="21" bestFit="1" customWidth="1"/>
    <col min="2821" max="2821" width="15.140625" style="21" customWidth="1"/>
    <col min="2822" max="2822" width="18.140625" style="21" customWidth="1"/>
    <col min="2823" max="2823" width="17.140625" style="21" customWidth="1"/>
    <col min="2824" max="2824" width="14.7109375" style="21" customWidth="1"/>
    <col min="2825" max="2825" width="16.42578125" style="21" bestFit="1" customWidth="1"/>
    <col min="2826" max="3053" width="9.140625" style="21"/>
    <col min="3054" max="3054" width="20.5703125" style="21" customWidth="1"/>
    <col min="3055" max="3055" width="14.42578125" style="21" customWidth="1"/>
    <col min="3056" max="3056" width="14.140625" style="21" customWidth="1"/>
    <col min="3057" max="3057" width="12.5703125" style="21" customWidth="1"/>
    <col min="3058" max="3059" width="15.85546875" style="21" customWidth="1"/>
    <col min="3060" max="3060" width="16.42578125" style="21" customWidth="1"/>
    <col min="3061" max="3061" width="18" style="21" customWidth="1"/>
    <col min="3062" max="3062" width="14" style="21" customWidth="1"/>
    <col min="3063" max="3066" width="15.140625" style="21" customWidth="1"/>
    <col min="3067" max="3067" width="14.7109375" style="21" customWidth="1"/>
    <col min="3068" max="3070" width="15.85546875" style="21" customWidth="1"/>
    <col min="3071" max="3071" width="16" style="21" customWidth="1"/>
    <col min="3072" max="3072" width="10" style="21" customWidth="1"/>
    <col min="3073" max="3073" width="16" style="21" customWidth="1"/>
    <col min="3074" max="3074" width="14.7109375" style="21" customWidth="1"/>
    <col min="3075" max="3075" width="13.28515625" style="21" customWidth="1"/>
    <col min="3076" max="3076" width="17.85546875" style="21" bestFit="1" customWidth="1"/>
    <col min="3077" max="3077" width="15.140625" style="21" customWidth="1"/>
    <col min="3078" max="3078" width="18.140625" style="21" customWidth="1"/>
    <col min="3079" max="3079" width="17.140625" style="21" customWidth="1"/>
    <col min="3080" max="3080" width="14.7109375" style="21" customWidth="1"/>
    <col min="3081" max="3081" width="16.42578125" style="21" bestFit="1" customWidth="1"/>
    <col min="3082" max="3309" width="9.140625" style="21"/>
    <col min="3310" max="3310" width="20.5703125" style="21" customWidth="1"/>
    <col min="3311" max="3311" width="14.42578125" style="21" customWidth="1"/>
    <col min="3312" max="3312" width="14.140625" style="21" customWidth="1"/>
    <col min="3313" max="3313" width="12.5703125" style="21" customWidth="1"/>
    <col min="3314" max="3315" width="15.85546875" style="21" customWidth="1"/>
    <col min="3316" max="3316" width="16.42578125" style="21" customWidth="1"/>
    <col min="3317" max="3317" width="18" style="21" customWidth="1"/>
    <col min="3318" max="3318" width="14" style="21" customWidth="1"/>
    <col min="3319" max="3322" width="15.140625" style="21" customWidth="1"/>
    <col min="3323" max="3323" width="14.7109375" style="21" customWidth="1"/>
    <col min="3324" max="3326" width="15.85546875" style="21" customWidth="1"/>
    <col min="3327" max="3327" width="16" style="21" customWidth="1"/>
    <col min="3328" max="3328" width="10" style="21" customWidth="1"/>
    <col min="3329" max="3329" width="16" style="21" customWidth="1"/>
    <col min="3330" max="3330" width="14.7109375" style="21" customWidth="1"/>
    <col min="3331" max="3331" width="13.28515625" style="21" customWidth="1"/>
    <col min="3332" max="3332" width="17.85546875" style="21" bestFit="1" customWidth="1"/>
    <col min="3333" max="3333" width="15.140625" style="21" customWidth="1"/>
    <col min="3334" max="3334" width="18.140625" style="21" customWidth="1"/>
    <col min="3335" max="3335" width="17.140625" style="21" customWidth="1"/>
    <col min="3336" max="3336" width="14.7109375" style="21" customWidth="1"/>
    <col min="3337" max="3337" width="16.42578125" style="21" bestFit="1" customWidth="1"/>
    <col min="3338" max="3565" width="9.140625" style="21"/>
    <col min="3566" max="3566" width="20.5703125" style="21" customWidth="1"/>
    <col min="3567" max="3567" width="14.42578125" style="21" customWidth="1"/>
    <col min="3568" max="3568" width="14.140625" style="21" customWidth="1"/>
    <col min="3569" max="3569" width="12.5703125" style="21" customWidth="1"/>
    <col min="3570" max="3571" width="15.85546875" style="21" customWidth="1"/>
    <col min="3572" max="3572" width="16.42578125" style="21" customWidth="1"/>
    <col min="3573" max="3573" width="18" style="21" customWidth="1"/>
    <col min="3574" max="3574" width="14" style="21" customWidth="1"/>
    <col min="3575" max="3578" width="15.140625" style="21" customWidth="1"/>
    <col min="3579" max="3579" width="14.7109375" style="21" customWidth="1"/>
    <col min="3580" max="3582" width="15.85546875" style="21" customWidth="1"/>
    <col min="3583" max="3583" width="16" style="21" customWidth="1"/>
    <col min="3584" max="3584" width="10" style="21" customWidth="1"/>
    <col min="3585" max="3585" width="16" style="21" customWidth="1"/>
    <col min="3586" max="3586" width="14.7109375" style="21" customWidth="1"/>
    <col min="3587" max="3587" width="13.28515625" style="21" customWidth="1"/>
    <col min="3588" max="3588" width="17.85546875" style="21" bestFit="1" customWidth="1"/>
    <col min="3589" max="3589" width="15.140625" style="21" customWidth="1"/>
    <col min="3590" max="3590" width="18.140625" style="21" customWidth="1"/>
    <col min="3591" max="3591" width="17.140625" style="21" customWidth="1"/>
    <col min="3592" max="3592" width="14.7109375" style="21" customWidth="1"/>
    <col min="3593" max="3593" width="16.42578125" style="21" bestFit="1" customWidth="1"/>
    <col min="3594" max="3821" width="9.140625" style="21"/>
    <col min="3822" max="3822" width="20.5703125" style="21" customWidth="1"/>
    <col min="3823" max="3823" width="14.42578125" style="21" customWidth="1"/>
    <col min="3824" max="3824" width="14.140625" style="21" customWidth="1"/>
    <col min="3825" max="3825" width="12.5703125" style="21" customWidth="1"/>
    <col min="3826" max="3827" width="15.85546875" style="21" customWidth="1"/>
    <col min="3828" max="3828" width="16.42578125" style="21" customWidth="1"/>
    <col min="3829" max="3829" width="18" style="21" customWidth="1"/>
    <col min="3830" max="3830" width="14" style="21" customWidth="1"/>
    <col min="3831" max="3834" width="15.140625" style="21" customWidth="1"/>
    <col min="3835" max="3835" width="14.7109375" style="21" customWidth="1"/>
    <col min="3836" max="3838" width="15.85546875" style="21" customWidth="1"/>
    <col min="3839" max="3839" width="16" style="21" customWidth="1"/>
    <col min="3840" max="3840" width="10" style="21" customWidth="1"/>
    <col min="3841" max="3841" width="16" style="21" customWidth="1"/>
    <col min="3842" max="3842" width="14.7109375" style="21" customWidth="1"/>
    <col min="3843" max="3843" width="13.28515625" style="21" customWidth="1"/>
    <col min="3844" max="3844" width="17.85546875" style="21" bestFit="1" customWidth="1"/>
    <col min="3845" max="3845" width="15.140625" style="21" customWidth="1"/>
    <col min="3846" max="3846" width="18.140625" style="21" customWidth="1"/>
    <col min="3847" max="3847" width="17.140625" style="21" customWidth="1"/>
    <col min="3848" max="3848" width="14.7109375" style="21" customWidth="1"/>
    <col min="3849" max="3849" width="16.42578125" style="21" bestFit="1" customWidth="1"/>
    <col min="3850" max="4077" width="9.140625" style="21"/>
    <col min="4078" max="4078" width="20.5703125" style="21" customWidth="1"/>
    <col min="4079" max="4079" width="14.42578125" style="21" customWidth="1"/>
    <col min="4080" max="4080" width="14.140625" style="21" customWidth="1"/>
    <col min="4081" max="4081" width="12.5703125" style="21" customWidth="1"/>
    <col min="4082" max="4083" width="15.85546875" style="21" customWidth="1"/>
    <col min="4084" max="4084" width="16.42578125" style="21" customWidth="1"/>
    <col min="4085" max="4085" width="18" style="21" customWidth="1"/>
    <col min="4086" max="4086" width="14" style="21" customWidth="1"/>
    <col min="4087" max="4090" width="15.140625" style="21" customWidth="1"/>
    <col min="4091" max="4091" width="14.7109375" style="21" customWidth="1"/>
    <col min="4092" max="4094" width="15.85546875" style="21" customWidth="1"/>
    <col min="4095" max="4095" width="16" style="21" customWidth="1"/>
    <col min="4096" max="4096" width="10" style="21" customWidth="1"/>
    <col min="4097" max="4097" width="16" style="21" customWidth="1"/>
    <col min="4098" max="4098" width="14.7109375" style="21" customWidth="1"/>
    <col min="4099" max="4099" width="13.28515625" style="21" customWidth="1"/>
    <col min="4100" max="4100" width="17.85546875" style="21" bestFit="1" customWidth="1"/>
    <col min="4101" max="4101" width="15.140625" style="21" customWidth="1"/>
    <col min="4102" max="4102" width="18.140625" style="21" customWidth="1"/>
    <col min="4103" max="4103" width="17.140625" style="21" customWidth="1"/>
    <col min="4104" max="4104" width="14.7109375" style="21" customWidth="1"/>
    <col min="4105" max="4105" width="16.42578125" style="21" bestFit="1" customWidth="1"/>
    <col min="4106" max="4333" width="9.140625" style="21"/>
    <col min="4334" max="4334" width="20.5703125" style="21" customWidth="1"/>
    <col min="4335" max="4335" width="14.42578125" style="21" customWidth="1"/>
    <col min="4336" max="4336" width="14.140625" style="21" customWidth="1"/>
    <col min="4337" max="4337" width="12.5703125" style="21" customWidth="1"/>
    <col min="4338" max="4339" width="15.85546875" style="21" customWidth="1"/>
    <col min="4340" max="4340" width="16.42578125" style="21" customWidth="1"/>
    <col min="4341" max="4341" width="18" style="21" customWidth="1"/>
    <col min="4342" max="4342" width="14" style="21" customWidth="1"/>
    <col min="4343" max="4346" width="15.140625" style="21" customWidth="1"/>
    <col min="4347" max="4347" width="14.7109375" style="21" customWidth="1"/>
    <col min="4348" max="4350" width="15.85546875" style="21" customWidth="1"/>
    <col min="4351" max="4351" width="16" style="21" customWidth="1"/>
    <col min="4352" max="4352" width="10" style="21" customWidth="1"/>
    <col min="4353" max="4353" width="16" style="21" customWidth="1"/>
    <col min="4354" max="4354" width="14.7109375" style="21" customWidth="1"/>
    <col min="4355" max="4355" width="13.28515625" style="21" customWidth="1"/>
    <col min="4356" max="4356" width="17.85546875" style="21" bestFit="1" customWidth="1"/>
    <col min="4357" max="4357" width="15.140625" style="21" customWidth="1"/>
    <col min="4358" max="4358" width="18.140625" style="21" customWidth="1"/>
    <col min="4359" max="4359" width="17.140625" style="21" customWidth="1"/>
    <col min="4360" max="4360" width="14.7109375" style="21" customWidth="1"/>
    <col min="4361" max="4361" width="16.42578125" style="21" bestFit="1" customWidth="1"/>
    <col min="4362" max="4589" width="9.140625" style="21"/>
    <col min="4590" max="4590" width="20.5703125" style="21" customWidth="1"/>
    <col min="4591" max="4591" width="14.42578125" style="21" customWidth="1"/>
    <col min="4592" max="4592" width="14.140625" style="21" customWidth="1"/>
    <col min="4593" max="4593" width="12.5703125" style="21" customWidth="1"/>
    <col min="4594" max="4595" width="15.85546875" style="21" customWidth="1"/>
    <col min="4596" max="4596" width="16.42578125" style="21" customWidth="1"/>
    <col min="4597" max="4597" width="18" style="21" customWidth="1"/>
    <col min="4598" max="4598" width="14" style="21" customWidth="1"/>
    <col min="4599" max="4602" width="15.140625" style="21" customWidth="1"/>
    <col min="4603" max="4603" width="14.7109375" style="21" customWidth="1"/>
    <col min="4604" max="4606" width="15.85546875" style="21" customWidth="1"/>
    <col min="4607" max="4607" width="16" style="21" customWidth="1"/>
    <col min="4608" max="4608" width="10" style="21" customWidth="1"/>
    <col min="4609" max="4609" width="16" style="21" customWidth="1"/>
    <col min="4610" max="4610" width="14.7109375" style="21" customWidth="1"/>
    <col min="4611" max="4611" width="13.28515625" style="21" customWidth="1"/>
    <col min="4612" max="4612" width="17.85546875" style="21" bestFit="1" customWidth="1"/>
    <col min="4613" max="4613" width="15.140625" style="21" customWidth="1"/>
    <col min="4614" max="4614" width="18.140625" style="21" customWidth="1"/>
    <col min="4615" max="4615" width="17.140625" style="21" customWidth="1"/>
    <col min="4616" max="4616" width="14.7109375" style="21" customWidth="1"/>
    <col min="4617" max="4617" width="16.42578125" style="21" bestFit="1" customWidth="1"/>
    <col min="4618" max="4845" width="9.140625" style="21"/>
    <col min="4846" max="4846" width="20.5703125" style="21" customWidth="1"/>
    <col min="4847" max="4847" width="14.42578125" style="21" customWidth="1"/>
    <col min="4848" max="4848" width="14.140625" style="21" customWidth="1"/>
    <col min="4849" max="4849" width="12.5703125" style="21" customWidth="1"/>
    <col min="4850" max="4851" width="15.85546875" style="21" customWidth="1"/>
    <col min="4852" max="4852" width="16.42578125" style="21" customWidth="1"/>
    <col min="4853" max="4853" width="18" style="21" customWidth="1"/>
    <col min="4854" max="4854" width="14" style="21" customWidth="1"/>
    <col min="4855" max="4858" width="15.140625" style="21" customWidth="1"/>
    <col min="4859" max="4859" width="14.7109375" style="21" customWidth="1"/>
    <col min="4860" max="4862" width="15.85546875" style="21" customWidth="1"/>
    <col min="4863" max="4863" width="16" style="21" customWidth="1"/>
    <col min="4864" max="4864" width="10" style="21" customWidth="1"/>
    <col min="4865" max="4865" width="16" style="21" customWidth="1"/>
    <col min="4866" max="4866" width="14.7109375" style="21" customWidth="1"/>
    <col min="4867" max="4867" width="13.28515625" style="21" customWidth="1"/>
    <col min="4868" max="4868" width="17.85546875" style="21" bestFit="1" customWidth="1"/>
    <col min="4869" max="4869" width="15.140625" style="21" customWidth="1"/>
    <col min="4870" max="4870" width="18.140625" style="21" customWidth="1"/>
    <col min="4871" max="4871" width="17.140625" style="21" customWidth="1"/>
    <col min="4872" max="4872" width="14.7109375" style="21" customWidth="1"/>
    <col min="4873" max="4873" width="16.42578125" style="21" bestFit="1" customWidth="1"/>
    <col min="4874" max="5101" width="9.140625" style="21"/>
    <col min="5102" max="5102" width="20.5703125" style="21" customWidth="1"/>
    <col min="5103" max="5103" width="14.42578125" style="21" customWidth="1"/>
    <col min="5104" max="5104" width="14.140625" style="21" customWidth="1"/>
    <col min="5105" max="5105" width="12.5703125" style="21" customWidth="1"/>
    <col min="5106" max="5107" width="15.85546875" style="21" customWidth="1"/>
    <col min="5108" max="5108" width="16.42578125" style="21" customWidth="1"/>
    <col min="5109" max="5109" width="18" style="21" customWidth="1"/>
    <col min="5110" max="5110" width="14" style="21" customWidth="1"/>
    <col min="5111" max="5114" width="15.140625" style="21" customWidth="1"/>
    <col min="5115" max="5115" width="14.7109375" style="21" customWidth="1"/>
    <col min="5116" max="5118" width="15.85546875" style="21" customWidth="1"/>
    <col min="5119" max="5119" width="16" style="21" customWidth="1"/>
    <col min="5120" max="5120" width="10" style="21" customWidth="1"/>
    <col min="5121" max="5121" width="16" style="21" customWidth="1"/>
    <col min="5122" max="5122" width="14.7109375" style="21" customWidth="1"/>
    <col min="5123" max="5123" width="13.28515625" style="21" customWidth="1"/>
    <col min="5124" max="5124" width="17.85546875" style="21" bestFit="1" customWidth="1"/>
    <col min="5125" max="5125" width="15.140625" style="21" customWidth="1"/>
    <col min="5126" max="5126" width="18.140625" style="21" customWidth="1"/>
    <col min="5127" max="5127" width="17.140625" style="21" customWidth="1"/>
    <col min="5128" max="5128" width="14.7109375" style="21" customWidth="1"/>
    <col min="5129" max="5129" width="16.42578125" style="21" bestFit="1" customWidth="1"/>
    <col min="5130" max="5357" width="9.140625" style="21"/>
    <col min="5358" max="5358" width="20.5703125" style="21" customWidth="1"/>
    <col min="5359" max="5359" width="14.42578125" style="21" customWidth="1"/>
    <col min="5360" max="5360" width="14.140625" style="21" customWidth="1"/>
    <col min="5361" max="5361" width="12.5703125" style="21" customWidth="1"/>
    <col min="5362" max="5363" width="15.85546875" style="21" customWidth="1"/>
    <col min="5364" max="5364" width="16.42578125" style="21" customWidth="1"/>
    <col min="5365" max="5365" width="18" style="21" customWidth="1"/>
    <col min="5366" max="5366" width="14" style="21" customWidth="1"/>
    <col min="5367" max="5370" width="15.140625" style="21" customWidth="1"/>
    <col min="5371" max="5371" width="14.7109375" style="21" customWidth="1"/>
    <col min="5372" max="5374" width="15.85546875" style="21" customWidth="1"/>
    <col min="5375" max="5375" width="16" style="21" customWidth="1"/>
    <col min="5376" max="5376" width="10" style="21" customWidth="1"/>
    <col min="5377" max="5377" width="16" style="21" customWidth="1"/>
    <col min="5378" max="5378" width="14.7109375" style="21" customWidth="1"/>
    <col min="5379" max="5379" width="13.28515625" style="21" customWidth="1"/>
    <col min="5380" max="5380" width="17.85546875" style="21" bestFit="1" customWidth="1"/>
    <col min="5381" max="5381" width="15.140625" style="21" customWidth="1"/>
    <col min="5382" max="5382" width="18.140625" style="21" customWidth="1"/>
    <col min="5383" max="5383" width="17.140625" style="21" customWidth="1"/>
    <col min="5384" max="5384" width="14.7109375" style="21" customWidth="1"/>
    <col min="5385" max="5385" width="16.42578125" style="21" bestFit="1" customWidth="1"/>
    <col min="5386" max="5613" width="9.140625" style="21"/>
    <col min="5614" max="5614" width="20.5703125" style="21" customWidth="1"/>
    <col min="5615" max="5615" width="14.42578125" style="21" customWidth="1"/>
    <col min="5616" max="5616" width="14.140625" style="21" customWidth="1"/>
    <col min="5617" max="5617" width="12.5703125" style="21" customWidth="1"/>
    <col min="5618" max="5619" width="15.85546875" style="21" customWidth="1"/>
    <col min="5620" max="5620" width="16.42578125" style="21" customWidth="1"/>
    <col min="5621" max="5621" width="18" style="21" customWidth="1"/>
    <col min="5622" max="5622" width="14" style="21" customWidth="1"/>
    <col min="5623" max="5626" width="15.140625" style="21" customWidth="1"/>
    <col min="5627" max="5627" width="14.7109375" style="21" customWidth="1"/>
    <col min="5628" max="5630" width="15.85546875" style="21" customWidth="1"/>
    <col min="5631" max="5631" width="16" style="21" customWidth="1"/>
    <col min="5632" max="5632" width="10" style="21" customWidth="1"/>
    <col min="5633" max="5633" width="16" style="21" customWidth="1"/>
    <col min="5634" max="5634" width="14.7109375" style="21" customWidth="1"/>
    <col min="5635" max="5635" width="13.28515625" style="21" customWidth="1"/>
    <col min="5636" max="5636" width="17.85546875" style="21" bestFit="1" customWidth="1"/>
    <col min="5637" max="5637" width="15.140625" style="21" customWidth="1"/>
    <col min="5638" max="5638" width="18.140625" style="21" customWidth="1"/>
    <col min="5639" max="5639" width="17.140625" style="21" customWidth="1"/>
    <col min="5640" max="5640" width="14.7109375" style="21" customWidth="1"/>
    <col min="5641" max="5641" width="16.42578125" style="21" bestFit="1" customWidth="1"/>
    <col min="5642" max="5869" width="9.140625" style="21"/>
    <col min="5870" max="5870" width="20.5703125" style="21" customWidth="1"/>
    <col min="5871" max="5871" width="14.42578125" style="21" customWidth="1"/>
    <col min="5872" max="5872" width="14.140625" style="21" customWidth="1"/>
    <col min="5873" max="5873" width="12.5703125" style="21" customWidth="1"/>
    <col min="5874" max="5875" width="15.85546875" style="21" customWidth="1"/>
    <col min="5876" max="5876" width="16.42578125" style="21" customWidth="1"/>
    <col min="5877" max="5877" width="18" style="21" customWidth="1"/>
    <col min="5878" max="5878" width="14" style="21" customWidth="1"/>
    <col min="5879" max="5882" width="15.140625" style="21" customWidth="1"/>
    <col min="5883" max="5883" width="14.7109375" style="21" customWidth="1"/>
    <col min="5884" max="5886" width="15.85546875" style="21" customWidth="1"/>
    <col min="5887" max="5887" width="16" style="21" customWidth="1"/>
    <col min="5888" max="5888" width="10" style="21" customWidth="1"/>
    <col min="5889" max="5889" width="16" style="21" customWidth="1"/>
    <col min="5890" max="5890" width="14.7109375" style="21" customWidth="1"/>
    <col min="5891" max="5891" width="13.28515625" style="21" customWidth="1"/>
    <col min="5892" max="5892" width="17.85546875" style="21" bestFit="1" customWidth="1"/>
    <col min="5893" max="5893" width="15.140625" style="21" customWidth="1"/>
    <col min="5894" max="5894" width="18.140625" style="21" customWidth="1"/>
    <col min="5895" max="5895" width="17.140625" style="21" customWidth="1"/>
    <col min="5896" max="5896" width="14.7109375" style="21" customWidth="1"/>
    <col min="5897" max="5897" width="16.42578125" style="21" bestFit="1" customWidth="1"/>
    <col min="5898" max="6125" width="9.140625" style="21"/>
    <col min="6126" max="6126" width="20.5703125" style="21" customWidth="1"/>
    <col min="6127" max="6127" width="14.42578125" style="21" customWidth="1"/>
    <col min="6128" max="6128" width="14.140625" style="21" customWidth="1"/>
    <col min="6129" max="6129" width="12.5703125" style="21" customWidth="1"/>
    <col min="6130" max="6131" width="15.85546875" style="21" customWidth="1"/>
    <col min="6132" max="6132" width="16.42578125" style="21" customWidth="1"/>
    <col min="6133" max="6133" width="18" style="21" customWidth="1"/>
    <col min="6134" max="6134" width="14" style="21" customWidth="1"/>
    <col min="6135" max="6138" width="15.140625" style="21" customWidth="1"/>
    <col min="6139" max="6139" width="14.7109375" style="21" customWidth="1"/>
    <col min="6140" max="6142" width="15.85546875" style="21" customWidth="1"/>
    <col min="6143" max="6143" width="16" style="21" customWidth="1"/>
    <col min="6144" max="6144" width="10" style="21" customWidth="1"/>
    <col min="6145" max="6145" width="16" style="21" customWidth="1"/>
    <col min="6146" max="6146" width="14.7109375" style="21" customWidth="1"/>
    <col min="6147" max="6147" width="13.28515625" style="21" customWidth="1"/>
    <col min="6148" max="6148" width="17.85546875" style="21" bestFit="1" customWidth="1"/>
    <col min="6149" max="6149" width="15.140625" style="21" customWidth="1"/>
    <col min="6150" max="6150" width="18.140625" style="21" customWidth="1"/>
    <col min="6151" max="6151" width="17.140625" style="21" customWidth="1"/>
    <col min="6152" max="6152" width="14.7109375" style="21" customWidth="1"/>
    <col min="6153" max="6153" width="16.42578125" style="21" bestFit="1" customWidth="1"/>
    <col min="6154" max="6381" width="9.140625" style="21"/>
    <col min="6382" max="6382" width="20.5703125" style="21" customWidth="1"/>
    <col min="6383" max="6383" width="14.42578125" style="21" customWidth="1"/>
    <col min="6384" max="6384" width="14.140625" style="21" customWidth="1"/>
    <col min="6385" max="6385" width="12.5703125" style="21" customWidth="1"/>
    <col min="6386" max="6387" width="15.85546875" style="21" customWidth="1"/>
    <col min="6388" max="6388" width="16.42578125" style="21" customWidth="1"/>
    <col min="6389" max="6389" width="18" style="21" customWidth="1"/>
    <col min="6390" max="6390" width="14" style="21" customWidth="1"/>
    <col min="6391" max="6394" width="15.140625" style="21" customWidth="1"/>
    <col min="6395" max="6395" width="14.7109375" style="21" customWidth="1"/>
    <col min="6396" max="6398" width="15.85546875" style="21" customWidth="1"/>
    <col min="6399" max="6399" width="16" style="21" customWidth="1"/>
    <col min="6400" max="6400" width="10" style="21" customWidth="1"/>
    <col min="6401" max="6401" width="16" style="21" customWidth="1"/>
    <col min="6402" max="6402" width="14.7109375" style="21" customWidth="1"/>
    <col min="6403" max="6403" width="13.28515625" style="21" customWidth="1"/>
    <col min="6404" max="6404" width="17.85546875" style="21" bestFit="1" customWidth="1"/>
    <col min="6405" max="6405" width="15.140625" style="21" customWidth="1"/>
    <col min="6406" max="6406" width="18.140625" style="21" customWidth="1"/>
    <col min="6407" max="6407" width="17.140625" style="21" customWidth="1"/>
    <col min="6408" max="6408" width="14.7109375" style="21" customWidth="1"/>
    <col min="6409" max="6409" width="16.42578125" style="21" bestFit="1" customWidth="1"/>
    <col min="6410" max="6637" width="9.140625" style="21"/>
    <col min="6638" max="6638" width="20.5703125" style="21" customWidth="1"/>
    <col min="6639" max="6639" width="14.42578125" style="21" customWidth="1"/>
    <col min="6640" max="6640" width="14.140625" style="21" customWidth="1"/>
    <col min="6641" max="6641" width="12.5703125" style="21" customWidth="1"/>
    <col min="6642" max="6643" width="15.85546875" style="21" customWidth="1"/>
    <col min="6644" max="6644" width="16.42578125" style="21" customWidth="1"/>
    <col min="6645" max="6645" width="18" style="21" customWidth="1"/>
    <col min="6646" max="6646" width="14" style="21" customWidth="1"/>
    <col min="6647" max="6650" width="15.140625" style="21" customWidth="1"/>
    <col min="6651" max="6651" width="14.7109375" style="21" customWidth="1"/>
    <col min="6652" max="6654" width="15.85546875" style="21" customWidth="1"/>
    <col min="6655" max="6655" width="16" style="21" customWidth="1"/>
    <col min="6656" max="6656" width="10" style="21" customWidth="1"/>
    <col min="6657" max="6657" width="16" style="21" customWidth="1"/>
    <col min="6658" max="6658" width="14.7109375" style="21" customWidth="1"/>
    <col min="6659" max="6659" width="13.28515625" style="21" customWidth="1"/>
    <col min="6660" max="6660" width="17.85546875" style="21" bestFit="1" customWidth="1"/>
    <col min="6661" max="6661" width="15.140625" style="21" customWidth="1"/>
    <col min="6662" max="6662" width="18.140625" style="21" customWidth="1"/>
    <col min="6663" max="6663" width="17.140625" style="21" customWidth="1"/>
    <col min="6664" max="6664" width="14.7109375" style="21" customWidth="1"/>
    <col min="6665" max="6665" width="16.42578125" style="21" bestFit="1" customWidth="1"/>
    <col min="6666" max="6893" width="9.140625" style="21"/>
    <col min="6894" max="6894" width="20.5703125" style="21" customWidth="1"/>
    <col min="6895" max="6895" width="14.42578125" style="21" customWidth="1"/>
    <col min="6896" max="6896" width="14.140625" style="21" customWidth="1"/>
    <col min="6897" max="6897" width="12.5703125" style="21" customWidth="1"/>
    <col min="6898" max="6899" width="15.85546875" style="21" customWidth="1"/>
    <col min="6900" max="6900" width="16.42578125" style="21" customWidth="1"/>
    <col min="6901" max="6901" width="18" style="21" customWidth="1"/>
    <col min="6902" max="6902" width="14" style="21" customWidth="1"/>
    <col min="6903" max="6906" width="15.140625" style="21" customWidth="1"/>
    <col min="6907" max="6907" width="14.7109375" style="21" customWidth="1"/>
    <col min="6908" max="6910" width="15.85546875" style="21" customWidth="1"/>
    <col min="6911" max="6911" width="16" style="21" customWidth="1"/>
    <col min="6912" max="6912" width="10" style="21" customWidth="1"/>
    <col min="6913" max="6913" width="16" style="21" customWidth="1"/>
    <col min="6914" max="6914" width="14.7109375" style="21" customWidth="1"/>
    <col min="6915" max="6915" width="13.28515625" style="21" customWidth="1"/>
    <col min="6916" max="6916" width="17.85546875" style="21" bestFit="1" customWidth="1"/>
    <col min="6917" max="6917" width="15.140625" style="21" customWidth="1"/>
    <col min="6918" max="6918" width="18.140625" style="21" customWidth="1"/>
    <col min="6919" max="6919" width="17.140625" style="21" customWidth="1"/>
    <col min="6920" max="6920" width="14.7109375" style="21" customWidth="1"/>
    <col min="6921" max="6921" width="16.42578125" style="21" bestFit="1" customWidth="1"/>
    <col min="6922" max="7149" width="9.140625" style="21"/>
    <col min="7150" max="7150" width="20.5703125" style="21" customWidth="1"/>
    <col min="7151" max="7151" width="14.42578125" style="21" customWidth="1"/>
    <col min="7152" max="7152" width="14.140625" style="21" customWidth="1"/>
    <col min="7153" max="7153" width="12.5703125" style="21" customWidth="1"/>
    <col min="7154" max="7155" width="15.85546875" style="21" customWidth="1"/>
    <col min="7156" max="7156" width="16.42578125" style="21" customWidth="1"/>
    <col min="7157" max="7157" width="18" style="21" customWidth="1"/>
    <col min="7158" max="7158" width="14" style="21" customWidth="1"/>
    <col min="7159" max="7162" width="15.140625" style="21" customWidth="1"/>
    <col min="7163" max="7163" width="14.7109375" style="21" customWidth="1"/>
    <col min="7164" max="7166" width="15.85546875" style="21" customWidth="1"/>
    <col min="7167" max="7167" width="16" style="21" customWidth="1"/>
    <col min="7168" max="7168" width="10" style="21" customWidth="1"/>
    <col min="7169" max="7169" width="16" style="21" customWidth="1"/>
    <col min="7170" max="7170" width="14.7109375" style="21" customWidth="1"/>
    <col min="7171" max="7171" width="13.28515625" style="21" customWidth="1"/>
    <col min="7172" max="7172" width="17.85546875" style="21" bestFit="1" customWidth="1"/>
    <col min="7173" max="7173" width="15.140625" style="21" customWidth="1"/>
    <col min="7174" max="7174" width="18.140625" style="21" customWidth="1"/>
    <col min="7175" max="7175" width="17.140625" style="21" customWidth="1"/>
    <col min="7176" max="7176" width="14.7109375" style="21" customWidth="1"/>
    <col min="7177" max="7177" width="16.42578125" style="21" bestFit="1" customWidth="1"/>
    <col min="7178" max="7405" width="9.140625" style="21"/>
    <col min="7406" max="7406" width="20.5703125" style="21" customWidth="1"/>
    <col min="7407" max="7407" width="14.42578125" style="21" customWidth="1"/>
    <col min="7408" max="7408" width="14.140625" style="21" customWidth="1"/>
    <col min="7409" max="7409" width="12.5703125" style="21" customWidth="1"/>
    <col min="7410" max="7411" width="15.85546875" style="21" customWidth="1"/>
    <col min="7412" max="7412" width="16.42578125" style="21" customWidth="1"/>
    <col min="7413" max="7413" width="18" style="21" customWidth="1"/>
    <col min="7414" max="7414" width="14" style="21" customWidth="1"/>
    <col min="7415" max="7418" width="15.140625" style="21" customWidth="1"/>
    <col min="7419" max="7419" width="14.7109375" style="21" customWidth="1"/>
    <col min="7420" max="7422" width="15.85546875" style="21" customWidth="1"/>
    <col min="7423" max="7423" width="16" style="21" customWidth="1"/>
    <col min="7424" max="7424" width="10" style="21" customWidth="1"/>
    <col min="7425" max="7425" width="16" style="21" customWidth="1"/>
    <col min="7426" max="7426" width="14.7109375" style="21" customWidth="1"/>
    <col min="7427" max="7427" width="13.28515625" style="21" customWidth="1"/>
    <col min="7428" max="7428" width="17.85546875" style="21" bestFit="1" customWidth="1"/>
    <col min="7429" max="7429" width="15.140625" style="21" customWidth="1"/>
    <col min="7430" max="7430" width="18.140625" style="21" customWidth="1"/>
    <col min="7431" max="7431" width="17.140625" style="21" customWidth="1"/>
    <col min="7432" max="7432" width="14.7109375" style="21" customWidth="1"/>
    <col min="7433" max="7433" width="16.42578125" style="21" bestFit="1" customWidth="1"/>
    <col min="7434" max="7661" width="9.140625" style="21"/>
    <col min="7662" max="7662" width="20.5703125" style="21" customWidth="1"/>
    <col min="7663" max="7663" width="14.42578125" style="21" customWidth="1"/>
    <col min="7664" max="7664" width="14.140625" style="21" customWidth="1"/>
    <col min="7665" max="7665" width="12.5703125" style="21" customWidth="1"/>
    <col min="7666" max="7667" width="15.85546875" style="21" customWidth="1"/>
    <col min="7668" max="7668" width="16.42578125" style="21" customWidth="1"/>
    <col min="7669" max="7669" width="18" style="21" customWidth="1"/>
    <col min="7670" max="7670" width="14" style="21" customWidth="1"/>
    <col min="7671" max="7674" width="15.140625" style="21" customWidth="1"/>
    <col min="7675" max="7675" width="14.7109375" style="21" customWidth="1"/>
    <col min="7676" max="7678" width="15.85546875" style="21" customWidth="1"/>
    <col min="7679" max="7679" width="16" style="21" customWidth="1"/>
    <col min="7680" max="7680" width="10" style="21" customWidth="1"/>
    <col min="7681" max="7681" width="16" style="21" customWidth="1"/>
    <col min="7682" max="7682" width="14.7109375" style="21" customWidth="1"/>
    <col min="7683" max="7683" width="13.28515625" style="21" customWidth="1"/>
    <col min="7684" max="7684" width="17.85546875" style="21" bestFit="1" customWidth="1"/>
    <col min="7685" max="7685" width="15.140625" style="21" customWidth="1"/>
    <col min="7686" max="7686" width="18.140625" style="21" customWidth="1"/>
    <col min="7687" max="7687" width="17.140625" style="21" customWidth="1"/>
    <col min="7688" max="7688" width="14.7109375" style="21" customWidth="1"/>
    <col min="7689" max="7689" width="16.42578125" style="21" bestFit="1" customWidth="1"/>
    <col min="7690" max="7917" width="9.140625" style="21"/>
    <col min="7918" max="7918" width="20.5703125" style="21" customWidth="1"/>
    <col min="7919" max="7919" width="14.42578125" style="21" customWidth="1"/>
    <col min="7920" max="7920" width="14.140625" style="21" customWidth="1"/>
    <col min="7921" max="7921" width="12.5703125" style="21" customWidth="1"/>
    <col min="7922" max="7923" width="15.85546875" style="21" customWidth="1"/>
    <col min="7924" max="7924" width="16.42578125" style="21" customWidth="1"/>
    <col min="7925" max="7925" width="18" style="21" customWidth="1"/>
    <col min="7926" max="7926" width="14" style="21" customWidth="1"/>
    <col min="7927" max="7930" width="15.140625" style="21" customWidth="1"/>
    <col min="7931" max="7931" width="14.7109375" style="21" customWidth="1"/>
    <col min="7932" max="7934" width="15.85546875" style="21" customWidth="1"/>
    <col min="7935" max="7935" width="16" style="21" customWidth="1"/>
    <col min="7936" max="7936" width="10" style="21" customWidth="1"/>
    <col min="7937" max="7937" width="16" style="21" customWidth="1"/>
    <col min="7938" max="7938" width="14.7109375" style="21" customWidth="1"/>
    <col min="7939" max="7939" width="13.28515625" style="21" customWidth="1"/>
    <col min="7940" max="7940" width="17.85546875" style="21" bestFit="1" customWidth="1"/>
    <col min="7941" max="7941" width="15.140625" style="21" customWidth="1"/>
    <col min="7942" max="7942" width="18.140625" style="21" customWidth="1"/>
    <col min="7943" max="7943" width="17.140625" style="21" customWidth="1"/>
    <col min="7944" max="7944" width="14.7109375" style="21" customWidth="1"/>
    <col min="7945" max="7945" width="16.42578125" style="21" bestFit="1" customWidth="1"/>
    <col min="7946" max="8173" width="9.140625" style="21"/>
    <col min="8174" max="8174" width="20.5703125" style="21" customWidth="1"/>
    <col min="8175" max="8175" width="14.42578125" style="21" customWidth="1"/>
    <col min="8176" max="8176" width="14.140625" style="21" customWidth="1"/>
    <col min="8177" max="8177" width="12.5703125" style="21" customWidth="1"/>
    <col min="8178" max="8179" width="15.85546875" style="21" customWidth="1"/>
    <col min="8180" max="8180" width="16.42578125" style="21" customWidth="1"/>
    <col min="8181" max="8181" width="18" style="21" customWidth="1"/>
    <col min="8182" max="8182" width="14" style="21" customWidth="1"/>
    <col min="8183" max="8186" width="15.140625" style="21" customWidth="1"/>
    <col min="8187" max="8187" width="14.7109375" style="21" customWidth="1"/>
    <col min="8188" max="8190" width="15.85546875" style="21" customWidth="1"/>
    <col min="8191" max="8191" width="16" style="21" customWidth="1"/>
    <col min="8192" max="8192" width="10" style="21" customWidth="1"/>
    <col min="8193" max="8193" width="16" style="21" customWidth="1"/>
    <col min="8194" max="8194" width="14.7109375" style="21" customWidth="1"/>
    <col min="8195" max="8195" width="13.28515625" style="21" customWidth="1"/>
    <col min="8196" max="8196" width="17.85546875" style="21" bestFit="1" customWidth="1"/>
    <col min="8197" max="8197" width="15.140625" style="21" customWidth="1"/>
    <col min="8198" max="8198" width="18.140625" style="21" customWidth="1"/>
    <col min="8199" max="8199" width="17.140625" style="21" customWidth="1"/>
    <col min="8200" max="8200" width="14.7109375" style="21" customWidth="1"/>
    <col min="8201" max="8201" width="16.42578125" style="21" bestFit="1" customWidth="1"/>
    <col min="8202" max="8429" width="9.140625" style="21"/>
    <col min="8430" max="8430" width="20.5703125" style="21" customWidth="1"/>
    <col min="8431" max="8431" width="14.42578125" style="21" customWidth="1"/>
    <col min="8432" max="8432" width="14.140625" style="21" customWidth="1"/>
    <col min="8433" max="8433" width="12.5703125" style="21" customWidth="1"/>
    <col min="8434" max="8435" width="15.85546875" style="21" customWidth="1"/>
    <col min="8436" max="8436" width="16.42578125" style="21" customWidth="1"/>
    <col min="8437" max="8437" width="18" style="21" customWidth="1"/>
    <col min="8438" max="8438" width="14" style="21" customWidth="1"/>
    <col min="8439" max="8442" width="15.140625" style="21" customWidth="1"/>
    <col min="8443" max="8443" width="14.7109375" style="21" customWidth="1"/>
    <col min="8444" max="8446" width="15.85546875" style="21" customWidth="1"/>
    <col min="8447" max="8447" width="16" style="21" customWidth="1"/>
    <col min="8448" max="8448" width="10" style="21" customWidth="1"/>
    <col min="8449" max="8449" width="16" style="21" customWidth="1"/>
    <col min="8450" max="8450" width="14.7109375" style="21" customWidth="1"/>
    <col min="8451" max="8451" width="13.28515625" style="21" customWidth="1"/>
    <col min="8452" max="8452" width="17.85546875" style="21" bestFit="1" customWidth="1"/>
    <col min="8453" max="8453" width="15.140625" style="21" customWidth="1"/>
    <col min="8454" max="8454" width="18.140625" style="21" customWidth="1"/>
    <col min="8455" max="8455" width="17.140625" style="21" customWidth="1"/>
    <col min="8456" max="8456" width="14.7109375" style="21" customWidth="1"/>
    <col min="8457" max="8457" width="16.42578125" style="21" bestFit="1" customWidth="1"/>
    <col min="8458" max="8685" width="9.140625" style="21"/>
    <col min="8686" max="8686" width="20.5703125" style="21" customWidth="1"/>
    <col min="8687" max="8687" width="14.42578125" style="21" customWidth="1"/>
    <col min="8688" max="8688" width="14.140625" style="21" customWidth="1"/>
    <col min="8689" max="8689" width="12.5703125" style="21" customWidth="1"/>
    <col min="8690" max="8691" width="15.85546875" style="21" customWidth="1"/>
    <col min="8692" max="8692" width="16.42578125" style="21" customWidth="1"/>
    <col min="8693" max="8693" width="18" style="21" customWidth="1"/>
    <col min="8694" max="8694" width="14" style="21" customWidth="1"/>
    <col min="8695" max="8698" width="15.140625" style="21" customWidth="1"/>
    <col min="8699" max="8699" width="14.7109375" style="21" customWidth="1"/>
    <col min="8700" max="8702" width="15.85546875" style="21" customWidth="1"/>
    <col min="8703" max="8703" width="16" style="21" customWidth="1"/>
    <col min="8704" max="8704" width="10" style="21" customWidth="1"/>
    <col min="8705" max="8705" width="16" style="21" customWidth="1"/>
    <col min="8706" max="8706" width="14.7109375" style="21" customWidth="1"/>
    <col min="8707" max="8707" width="13.28515625" style="21" customWidth="1"/>
    <col min="8708" max="8708" width="17.85546875" style="21" bestFit="1" customWidth="1"/>
    <col min="8709" max="8709" width="15.140625" style="21" customWidth="1"/>
    <col min="8710" max="8710" width="18.140625" style="21" customWidth="1"/>
    <col min="8711" max="8711" width="17.140625" style="21" customWidth="1"/>
    <col min="8712" max="8712" width="14.7109375" style="21" customWidth="1"/>
    <col min="8713" max="8713" width="16.42578125" style="21" bestFit="1" customWidth="1"/>
    <col min="8714" max="8941" width="9.140625" style="21"/>
    <col min="8942" max="8942" width="20.5703125" style="21" customWidth="1"/>
    <col min="8943" max="8943" width="14.42578125" style="21" customWidth="1"/>
    <col min="8944" max="8944" width="14.140625" style="21" customWidth="1"/>
    <col min="8945" max="8945" width="12.5703125" style="21" customWidth="1"/>
    <col min="8946" max="8947" width="15.85546875" style="21" customWidth="1"/>
    <col min="8948" max="8948" width="16.42578125" style="21" customWidth="1"/>
    <col min="8949" max="8949" width="18" style="21" customWidth="1"/>
    <col min="8950" max="8950" width="14" style="21" customWidth="1"/>
    <col min="8951" max="8954" width="15.140625" style="21" customWidth="1"/>
    <col min="8955" max="8955" width="14.7109375" style="21" customWidth="1"/>
    <col min="8956" max="8958" width="15.85546875" style="21" customWidth="1"/>
    <col min="8959" max="8959" width="16" style="21" customWidth="1"/>
    <col min="8960" max="8960" width="10" style="21" customWidth="1"/>
    <col min="8961" max="8961" width="16" style="21" customWidth="1"/>
    <col min="8962" max="8962" width="14.7109375" style="21" customWidth="1"/>
    <col min="8963" max="8963" width="13.28515625" style="21" customWidth="1"/>
    <col min="8964" max="8964" width="17.85546875" style="21" bestFit="1" customWidth="1"/>
    <col min="8965" max="8965" width="15.140625" style="21" customWidth="1"/>
    <col min="8966" max="8966" width="18.140625" style="21" customWidth="1"/>
    <col min="8967" max="8967" width="17.140625" style="21" customWidth="1"/>
    <col min="8968" max="8968" width="14.7109375" style="21" customWidth="1"/>
    <col min="8969" max="8969" width="16.42578125" style="21" bestFit="1" customWidth="1"/>
    <col min="8970" max="9197" width="9.140625" style="21"/>
    <col min="9198" max="9198" width="20.5703125" style="21" customWidth="1"/>
    <col min="9199" max="9199" width="14.42578125" style="21" customWidth="1"/>
    <col min="9200" max="9200" width="14.140625" style="21" customWidth="1"/>
    <col min="9201" max="9201" width="12.5703125" style="21" customWidth="1"/>
    <col min="9202" max="9203" width="15.85546875" style="21" customWidth="1"/>
    <col min="9204" max="9204" width="16.42578125" style="21" customWidth="1"/>
    <col min="9205" max="9205" width="18" style="21" customWidth="1"/>
    <col min="9206" max="9206" width="14" style="21" customWidth="1"/>
    <col min="9207" max="9210" width="15.140625" style="21" customWidth="1"/>
    <col min="9211" max="9211" width="14.7109375" style="21" customWidth="1"/>
    <col min="9212" max="9214" width="15.85546875" style="21" customWidth="1"/>
    <col min="9215" max="9215" width="16" style="21" customWidth="1"/>
    <col min="9216" max="9216" width="10" style="21" customWidth="1"/>
    <col min="9217" max="9217" width="16" style="21" customWidth="1"/>
    <col min="9218" max="9218" width="14.7109375" style="21" customWidth="1"/>
    <col min="9219" max="9219" width="13.28515625" style="21" customWidth="1"/>
    <col min="9220" max="9220" width="17.85546875" style="21" bestFit="1" customWidth="1"/>
    <col min="9221" max="9221" width="15.140625" style="21" customWidth="1"/>
    <col min="9222" max="9222" width="18.140625" style="21" customWidth="1"/>
    <col min="9223" max="9223" width="17.140625" style="21" customWidth="1"/>
    <col min="9224" max="9224" width="14.7109375" style="21" customWidth="1"/>
    <col min="9225" max="9225" width="16.42578125" style="21" bestFit="1" customWidth="1"/>
    <col min="9226" max="9453" width="9.140625" style="21"/>
    <col min="9454" max="9454" width="20.5703125" style="21" customWidth="1"/>
    <col min="9455" max="9455" width="14.42578125" style="21" customWidth="1"/>
    <col min="9456" max="9456" width="14.140625" style="21" customWidth="1"/>
    <col min="9457" max="9457" width="12.5703125" style="21" customWidth="1"/>
    <col min="9458" max="9459" width="15.85546875" style="21" customWidth="1"/>
    <col min="9460" max="9460" width="16.42578125" style="21" customWidth="1"/>
    <col min="9461" max="9461" width="18" style="21" customWidth="1"/>
    <col min="9462" max="9462" width="14" style="21" customWidth="1"/>
    <col min="9463" max="9466" width="15.140625" style="21" customWidth="1"/>
    <col min="9467" max="9467" width="14.7109375" style="21" customWidth="1"/>
    <col min="9468" max="9470" width="15.85546875" style="21" customWidth="1"/>
    <col min="9471" max="9471" width="16" style="21" customWidth="1"/>
    <col min="9472" max="9472" width="10" style="21" customWidth="1"/>
    <col min="9473" max="9473" width="16" style="21" customWidth="1"/>
    <col min="9474" max="9474" width="14.7109375" style="21" customWidth="1"/>
    <col min="9475" max="9475" width="13.28515625" style="21" customWidth="1"/>
    <col min="9476" max="9476" width="17.85546875" style="21" bestFit="1" customWidth="1"/>
    <col min="9477" max="9477" width="15.140625" style="21" customWidth="1"/>
    <col min="9478" max="9478" width="18.140625" style="21" customWidth="1"/>
    <col min="9479" max="9479" width="17.140625" style="21" customWidth="1"/>
    <col min="9480" max="9480" width="14.7109375" style="21" customWidth="1"/>
    <col min="9481" max="9481" width="16.42578125" style="21" bestFit="1" customWidth="1"/>
    <col min="9482" max="9709" width="9.140625" style="21"/>
    <col min="9710" max="9710" width="20.5703125" style="21" customWidth="1"/>
    <col min="9711" max="9711" width="14.42578125" style="21" customWidth="1"/>
    <col min="9712" max="9712" width="14.140625" style="21" customWidth="1"/>
    <col min="9713" max="9713" width="12.5703125" style="21" customWidth="1"/>
    <col min="9714" max="9715" width="15.85546875" style="21" customWidth="1"/>
    <col min="9716" max="9716" width="16.42578125" style="21" customWidth="1"/>
    <col min="9717" max="9717" width="18" style="21" customWidth="1"/>
    <col min="9718" max="9718" width="14" style="21" customWidth="1"/>
    <col min="9719" max="9722" width="15.140625" style="21" customWidth="1"/>
    <col min="9723" max="9723" width="14.7109375" style="21" customWidth="1"/>
    <col min="9724" max="9726" width="15.85546875" style="21" customWidth="1"/>
    <col min="9727" max="9727" width="16" style="21" customWidth="1"/>
    <col min="9728" max="9728" width="10" style="21" customWidth="1"/>
    <col min="9729" max="9729" width="16" style="21" customWidth="1"/>
    <col min="9730" max="9730" width="14.7109375" style="21" customWidth="1"/>
    <col min="9731" max="9731" width="13.28515625" style="21" customWidth="1"/>
    <col min="9732" max="9732" width="17.85546875" style="21" bestFit="1" customWidth="1"/>
    <col min="9733" max="9733" width="15.140625" style="21" customWidth="1"/>
    <col min="9734" max="9734" width="18.140625" style="21" customWidth="1"/>
    <col min="9735" max="9735" width="17.140625" style="21" customWidth="1"/>
    <col min="9736" max="9736" width="14.7109375" style="21" customWidth="1"/>
    <col min="9737" max="9737" width="16.42578125" style="21" bestFit="1" customWidth="1"/>
    <col min="9738" max="9965" width="9.140625" style="21"/>
    <col min="9966" max="9966" width="20.5703125" style="21" customWidth="1"/>
    <col min="9967" max="9967" width="14.42578125" style="21" customWidth="1"/>
    <col min="9968" max="9968" width="14.140625" style="21" customWidth="1"/>
    <col min="9969" max="9969" width="12.5703125" style="21" customWidth="1"/>
    <col min="9970" max="9971" width="15.85546875" style="21" customWidth="1"/>
    <col min="9972" max="9972" width="16.42578125" style="21" customWidth="1"/>
    <col min="9973" max="9973" width="18" style="21" customWidth="1"/>
    <col min="9974" max="9974" width="14" style="21" customWidth="1"/>
    <col min="9975" max="9978" width="15.140625" style="21" customWidth="1"/>
    <col min="9979" max="9979" width="14.7109375" style="21" customWidth="1"/>
    <col min="9980" max="9982" width="15.85546875" style="21" customWidth="1"/>
    <col min="9983" max="9983" width="16" style="21" customWidth="1"/>
    <col min="9984" max="9984" width="10" style="21" customWidth="1"/>
    <col min="9985" max="9985" width="16" style="21" customWidth="1"/>
    <col min="9986" max="9986" width="14.7109375" style="21" customWidth="1"/>
    <col min="9987" max="9987" width="13.28515625" style="21" customWidth="1"/>
    <col min="9988" max="9988" width="17.85546875" style="21" bestFit="1" customWidth="1"/>
    <col min="9989" max="9989" width="15.140625" style="21" customWidth="1"/>
    <col min="9990" max="9990" width="18.140625" style="21" customWidth="1"/>
    <col min="9991" max="9991" width="17.140625" style="21" customWidth="1"/>
    <col min="9992" max="9992" width="14.7109375" style="21" customWidth="1"/>
    <col min="9993" max="9993" width="16.42578125" style="21" bestFit="1" customWidth="1"/>
    <col min="9994" max="10221" width="9.140625" style="21"/>
    <col min="10222" max="10222" width="20.5703125" style="21" customWidth="1"/>
    <col min="10223" max="10223" width="14.42578125" style="21" customWidth="1"/>
    <col min="10224" max="10224" width="14.140625" style="21" customWidth="1"/>
    <col min="10225" max="10225" width="12.5703125" style="21" customWidth="1"/>
    <col min="10226" max="10227" width="15.85546875" style="21" customWidth="1"/>
    <col min="10228" max="10228" width="16.42578125" style="21" customWidth="1"/>
    <col min="10229" max="10229" width="18" style="21" customWidth="1"/>
    <col min="10230" max="10230" width="14" style="21" customWidth="1"/>
    <col min="10231" max="10234" width="15.140625" style="21" customWidth="1"/>
    <col min="10235" max="10235" width="14.7109375" style="21" customWidth="1"/>
    <col min="10236" max="10238" width="15.85546875" style="21" customWidth="1"/>
    <col min="10239" max="10239" width="16" style="21" customWidth="1"/>
    <col min="10240" max="10240" width="10" style="21" customWidth="1"/>
    <col min="10241" max="10241" width="16" style="21" customWidth="1"/>
    <col min="10242" max="10242" width="14.7109375" style="21" customWidth="1"/>
    <col min="10243" max="10243" width="13.28515625" style="21" customWidth="1"/>
    <col min="10244" max="10244" width="17.85546875" style="21" bestFit="1" customWidth="1"/>
    <col min="10245" max="10245" width="15.140625" style="21" customWidth="1"/>
    <col min="10246" max="10246" width="18.140625" style="21" customWidth="1"/>
    <col min="10247" max="10247" width="17.140625" style="21" customWidth="1"/>
    <col min="10248" max="10248" width="14.7109375" style="21" customWidth="1"/>
    <col min="10249" max="10249" width="16.42578125" style="21" bestFit="1" customWidth="1"/>
    <col min="10250" max="10477" width="9.140625" style="21"/>
    <col min="10478" max="10478" width="20.5703125" style="21" customWidth="1"/>
    <col min="10479" max="10479" width="14.42578125" style="21" customWidth="1"/>
    <col min="10480" max="10480" width="14.140625" style="21" customWidth="1"/>
    <col min="10481" max="10481" width="12.5703125" style="21" customWidth="1"/>
    <col min="10482" max="10483" width="15.85546875" style="21" customWidth="1"/>
    <col min="10484" max="10484" width="16.42578125" style="21" customWidth="1"/>
    <col min="10485" max="10485" width="18" style="21" customWidth="1"/>
    <col min="10486" max="10486" width="14" style="21" customWidth="1"/>
    <col min="10487" max="10490" width="15.140625" style="21" customWidth="1"/>
    <col min="10491" max="10491" width="14.7109375" style="21" customWidth="1"/>
    <col min="10492" max="10494" width="15.85546875" style="21" customWidth="1"/>
    <col min="10495" max="10495" width="16" style="21" customWidth="1"/>
    <col min="10496" max="10496" width="10" style="21" customWidth="1"/>
    <col min="10497" max="10497" width="16" style="21" customWidth="1"/>
    <col min="10498" max="10498" width="14.7109375" style="21" customWidth="1"/>
    <col min="10499" max="10499" width="13.28515625" style="21" customWidth="1"/>
    <col min="10500" max="10500" width="17.85546875" style="21" bestFit="1" customWidth="1"/>
    <col min="10501" max="10501" width="15.140625" style="21" customWidth="1"/>
    <col min="10502" max="10502" width="18.140625" style="21" customWidth="1"/>
    <col min="10503" max="10503" width="17.140625" style="21" customWidth="1"/>
    <col min="10504" max="10504" width="14.7109375" style="21" customWidth="1"/>
    <col min="10505" max="10505" width="16.42578125" style="21" bestFit="1" customWidth="1"/>
    <col min="10506" max="10733" width="9.140625" style="21"/>
    <col min="10734" max="10734" width="20.5703125" style="21" customWidth="1"/>
    <col min="10735" max="10735" width="14.42578125" style="21" customWidth="1"/>
    <col min="10736" max="10736" width="14.140625" style="21" customWidth="1"/>
    <col min="10737" max="10737" width="12.5703125" style="21" customWidth="1"/>
    <col min="10738" max="10739" width="15.85546875" style="21" customWidth="1"/>
    <col min="10740" max="10740" width="16.42578125" style="21" customWidth="1"/>
    <col min="10741" max="10741" width="18" style="21" customWidth="1"/>
    <col min="10742" max="10742" width="14" style="21" customWidth="1"/>
    <col min="10743" max="10746" width="15.140625" style="21" customWidth="1"/>
    <col min="10747" max="10747" width="14.7109375" style="21" customWidth="1"/>
    <col min="10748" max="10750" width="15.85546875" style="21" customWidth="1"/>
    <col min="10751" max="10751" width="16" style="21" customWidth="1"/>
    <col min="10752" max="10752" width="10" style="21" customWidth="1"/>
    <col min="10753" max="10753" width="16" style="21" customWidth="1"/>
    <col min="10754" max="10754" width="14.7109375" style="21" customWidth="1"/>
    <col min="10755" max="10755" width="13.28515625" style="21" customWidth="1"/>
    <col min="10756" max="10756" width="17.85546875" style="21" bestFit="1" customWidth="1"/>
    <col min="10757" max="10757" width="15.140625" style="21" customWidth="1"/>
    <col min="10758" max="10758" width="18.140625" style="21" customWidth="1"/>
    <col min="10759" max="10759" width="17.140625" style="21" customWidth="1"/>
    <col min="10760" max="10760" width="14.7109375" style="21" customWidth="1"/>
    <col min="10761" max="10761" width="16.42578125" style="21" bestFit="1" customWidth="1"/>
    <col min="10762" max="10989" width="9.140625" style="21"/>
    <col min="10990" max="10990" width="20.5703125" style="21" customWidth="1"/>
    <col min="10991" max="10991" width="14.42578125" style="21" customWidth="1"/>
    <col min="10992" max="10992" width="14.140625" style="21" customWidth="1"/>
    <col min="10993" max="10993" width="12.5703125" style="21" customWidth="1"/>
    <col min="10994" max="10995" width="15.85546875" style="21" customWidth="1"/>
    <col min="10996" max="10996" width="16.42578125" style="21" customWidth="1"/>
    <col min="10997" max="10997" width="18" style="21" customWidth="1"/>
    <col min="10998" max="10998" width="14" style="21" customWidth="1"/>
    <col min="10999" max="11002" width="15.140625" style="21" customWidth="1"/>
    <col min="11003" max="11003" width="14.7109375" style="21" customWidth="1"/>
    <col min="11004" max="11006" width="15.85546875" style="21" customWidth="1"/>
    <col min="11007" max="11007" width="16" style="21" customWidth="1"/>
    <col min="11008" max="11008" width="10" style="21" customWidth="1"/>
    <col min="11009" max="11009" width="16" style="21" customWidth="1"/>
    <col min="11010" max="11010" width="14.7109375" style="21" customWidth="1"/>
    <col min="11011" max="11011" width="13.28515625" style="21" customWidth="1"/>
    <col min="11012" max="11012" width="17.85546875" style="21" bestFit="1" customWidth="1"/>
    <col min="11013" max="11013" width="15.140625" style="21" customWidth="1"/>
    <col min="11014" max="11014" width="18.140625" style="21" customWidth="1"/>
    <col min="11015" max="11015" width="17.140625" style="21" customWidth="1"/>
    <col min="11016" max="11016" width="14.7109375" style="21" customWidth="1"/>
    <col min="11017" max="11017" width="16.42578125" style="21" bestFit="1" customWidth="1"/>
    <col min="11018" max="11245" width="9.140625" style="21"/>
    <col min="11246" max="11246" width="20.5703125" style="21" customWidth="1"/>
    <col min="11247" max="11247" width="14.42578125" style="21" customWidth="1"/>
    <col min="11248" max="11248" width="14.140625" style="21" customWidth="1"/>
    <col min="11249" max="11249" width="12.5703125" style="21" customWidth="1"/>
    <col min="11250" max="11251" width="15.85546875" style="21" customWidth="1"/>
    <col min="11252" max="11252" width="16.42578125" style="21" customWidth="1"/>
    <col min="11253" max="11253" width="18" style="21" customWidth="1"/>
    <col min="11254" max="11254" width="14" style="21" customWidth="1"/>
    <col min="11255" max="11258" width="15.140625" style="21" customWidth="1"/>
    <col min="11259" max="11259" width="14.7109375" style="21" customWidth="1"/>
    <col min="11260" max="11262" width="15.85546875" style="21" customWidth="1"/>
    <col min="11263" max="11263" width="16" style="21" customWidth="1"/>
    <col min="11264" max="11264" width="10" style="21" customWidth="1"/>
    <col min="11265" max="11265" width="16" style="21" customWidth="1"/>
    <col min="11266" max="11266" width="14.7109375" style="21" customWidth="1"/>
    <col min="11267" max="11267" width="13.28515625" style="21" customWidth="1"/>
    <col min="11268" max="11268" width="17.85546875" style="21" bestFit="1" customWidth="1"/>
    <col min="11269" max="11269" width="15.140625" style="21" customWidth="1"/>
    <col min="11270" max="11270" width="18.140625" style="21" customWidth="1"/>
    <col min="11271" max="11271" width="17.140625" style="21" customWidth="1"/>
    <col min="11272" max="11272" width="14.7109375" style="21" customWidth="1"/>
    <col min="11273" max="11273" width="16.42578125" style="21" bestFit="1" customWidth="1"/>
    <col min="11274" max="11501" width="9.140625" style="21"/>
    <col min="11502" max="11502" width="20.5703125" style="21" customWidth="1"/>
    <col min="11503" max="11503" width="14.42578125" style="21" customWidth="1"/>
    <col min="11504" max="11504" width="14.140625" style="21" customWidth="1"/>
    <col min="11505" max="11505" width="12.5703125" style="21" customWidth="1"/>
    <col min="11506" max="11507" width="15.85546875" style="21" customWidth="1"/>
    <col min="11508" max="11508" width="16.42578125" style="21" customWidth="1"/>
    <col min="11509" max="11509" width="18" style="21" customWidth="1"/>
    <col min="11510" max="11510" width="14" style="21" customWidth="1"/>
    <col min="11511" max="11514" width="15.140625" style="21" customWidth="1"/>
    <col min="11515" max="11515" width="14.7109375" style="21" customWidth="1"/>
    <col min="11516" max="11518" width="15.85546875" style="21" customWidth="1"/>
    <col min="11519" max="11519" width="16" style="21" customWidth="1"/>
    <col min="11520" max="11520" width="10" style="21" customWidth="1"/>
    <col min="11521" max="11521" width="16" style="21" customWidth="1"/>
    <col min="11522" max="11522" width="14.7109375" style="21" customWidth="1"/>
    <col min="11523" max="11523" width="13.28515625" style="21" customWidth="1"/>
    <col min="11524" max="11524" width="17.85546875" style="21" bestFit="1" customWidth="1"/>
    <col min="11525" max="11525" width="15.140625" style="21" customWidth="1"/>
    <col min="11526" max="11526" width="18.140625" style="21" customWidth="1"/>
    <col min="11527" max="11527" width="17.140625" style="21" customWidth="1"/>
    <col min="11528" max="11528" width="14.7109375" style="21" customWidth="1"/>
    <col min="11529" max="11529" width="16.42578125" style="21" bestFit="1" customWidth="1"/>
    <col min="11530" max="11757" width="9.140625" style="21"/>
    <col min="11758" max="11758" width="20.5703125" style="21" customWidth="1"/>
    <col min="11759" max="11759" width="14.42578125" style="21" customWidth="1"/>
    <col min="11760" max="11760" width="14.140625" style="21" customWidth="1"/>
    <col min="11761" max="11761" width="12.5703125" style="21" customWidth="1"/>
    <col min="11762" max="11763" width="15.85546875" style="21" customWidth="1"/>
    <col min="11764" max="11764" width="16.42578125" style="21" customWidth="1"/>
    <col min="11765" max="11765" width="18" style="21" customWidth="1"/>
    <col min="11766" max="11766" width="14" style="21" customWidth="1"/>
    <col min="11767" max="11770" width="15.140625" style="21" customWidth="1"/>
    <col min="11771" max="11771" width="14.7109375" style="21" customWidth="1"/>
    <col min="11772" max="11774" width="15.85546875" style="21" customWidth="1"/>
    <col min="11775" max="11775" width="16" style="21" customWidth="1"/>
    <col min="11776" max="11776" width="10" style="21" customWidth="1"/>
    <col min="11777" max="11777" width="16" style="21" customWidth="1"/>
    <col min="11778" max="11778" width="14.7109375" style="21" customWidth="1"/>
    <col min="11779" max="11779" width="13.28515625" style="21" customWidth="1"/>
    <col min="11780" max="11780" width="17.85546875" style="21" bestFit="1" customWidth="1"/>
    <col min="11781" max="11781" width="15.140625" style="21" customWidth="1"/>
    <col min="11782" max="11782" width="18.140625" style="21" customWidth="1"/>
    <col min="11783" max="11783" width="17.140625" style="21" customWidth="1"/>
    <col min="11784" max="11784" width="14.7109375" style="21" customWidth="1"/>
    <col min="11785" max="11785" width="16.42578125" style="21" bestFit="1" customWidth="1"/>
    <col min="11786" max="12013" width="9.140625" style="21"/>
    <col min="12014" max="12014" width="20.5703125" style="21" customWidth="1"/>
    <col min="12015" max="12015" width="14.42578125" style="21" customWidth="1"/>
    <col min="12016" max="12016" width="14.140625" style="21" customWidth="1"/>
    <col min="12017" max="12017" width="12.5703125" style="21" customWidth="1"/>
    <col min="12018" max="12019" width="15.85546875" style="21" customWidth="1"/>
    <col min="12020" max="12020" width="16.42578125" style="21" customWidth="1"/>
    <col min="12021" max="12021" width="18" style="21" customWidth="1"/>
    <col min="12022" max="12022" width="14" style="21" customWidth="1"/>
    <col min="12023" max="12026" width="15.140625" style="21" customWidth="1"/>
    <col min="12027" max="12027" width="14.7109375" style="21" customWidth="1"/>
    <col min="12028" max="12030" width="15.85546875" style="21" customWidth="1"/>
    <col min="12031" max="12031" width="16" style="21" customWidth="1"/>
    <col min="12032" max="12032" width="10" style="21" customWidth="1"/>
    <col min="12033" max="12033" width="16" style="21" customWidth="1"/>
    <col min="12034" max="12034" width="14.7109375" style="21" customWidth="1"/>
    <col min="12035" max="12035" width="13.28515625" style="21" customWidth="1"/>
    <col min="12036" max="12036" width="17.85546875" style="21" bestFit="1" customWidth="1"/>
    <col min="12037" max="12037" width="15.140625" style="21" customWidth="1"/>
    <col min="12038" max="12038" width="18.140625" style="21" customWidth="1"/>
    <col min="12039" max="12039" width="17.140625" style="21" customWidth="1"/>
    <col min="12040" max="12040" width="14.7109375" style="21" customWidth="1"/>
    <col min="12041" max="12041" width="16.42578125" style="21" bestFit="1" customWidth="1"/>
    <col min="12042" max="12269" width="9.140625" style="21"/>
    <col min="12270" max="12270" width="20.5703125" style="21" customWidth="1"/>
    <col min="12271" max="12271" width="14.42578125" style="21" customWidth="1"/>
    <col min="12272" max="12272" width="14.140625" style="21" customWidth="1"/>
    <col min="12273" max="12273" width="12.5703125" style="21" customWidth="1"/>
    <col min="12274" max="12275" width="15.85546875" style="21" customWidth="1"/>
    <col min="12276" max="12276" width="16.42578125" style="21" customWidth="1"/>
    <col min="12277" max="12277" width="18" style="21" customWidth="1"/>
    <col min="12278" max="12278" width="14" style="21" customWidth="1"/>
    <col min="12279" max="12282" width="15.140625" style="21" customWidth="1"/>
    <col min="12283" max="12283" width="14.7109375" style="21" customWidth="1"/>
    <col min="12284" max="12286" width="15.85546875" style="21" customWidth="1"/>
    <col min="12287" max="12287" width="16" style="21" customWidth="1"/>
    <col min="12288" max="12288" width="10" style="21" customWidth="1"/>
    <col min="12289" max="12289" width="16" style="21" customWidth="1"/>
    <col min="12290" max="12290" width="14.7109375" style="21" customWidth="1"/>
    <col min="12291" max="12291" width="13.28515625" style="21" customWidth="1"/>
    <col min="12292" max="12292" width="17.85546875" style="21" bestFit="1" customWidth="1"/>
    <col min="12293" max="12293" width="15.140625" style="21" customWidth="1"/>
    <col min="12294" max="12294" width="18.140625" style="21" customWidth="1"/>
    <col min="12295" max="12295" width="17.140625" style="21" customWidth="1"/>
    <col min="12296" max="12296" width="14.7109375" style="21" customWidth="1"/>
    <col min="12297" max="12297" width="16.42578125" style="21" bestFit="1" customWidth="1"/>
    <col min="12298" max="12525" width="9.140625" style="21"/>
    <col min="12526" max="12526" width="20.5703125" style="21" customWidth="1"/>
    <col min="12527" max="12527" width="14.42578125" style="21" customWidth="1"/>
    <col min="12528" max="12528" width="14.140625" style="21" customWidth="1"/>
    <col min="12529" max="12529" width="12.5703125" style="21" customWidth="1"/>
    <col min="12530" max="12531" width="15.85546875" style="21" customWidth="1"/>
    <col min="12532" max="12532" width="16.42578125" style="21" customWidth="1"/>
    <col min="12533" max="12533" width="18" style="21" customWidth="1"/>
    <col min="12534" max="12534" width="14" style="21" customWidth="1"/>
    <col min="12535" max="12538" width="15.140625" style="21" customWidth="1"/>
    <col min="12539" max="12539" width="14.7109375" style="21" customWidth="1"/>
    <col min="12540" max="12542" width="15.85546875" style="21" customWidth="1"/>
    <col min="12543" max="12543" width="16" style="21" customWidth="1"/>
    <col min="12544" max="12544" width="10" style="21" customWidth="1"/>
    <col min="12545" max="12545" width="16" style="21" customWidth="1"/>
    <col min="12546" max="12546" width="14.7109375" style="21" customWidth="1"/>
    <col min="12547" max="12547" width="13.28515625" style="21" customWidth="1"/>
    <col min="12548" max="12548" width="17.85546875" style="21" bestFit="1" customWidth="1"/>
    <col min="12549" max="12549" width="15.140625" style="21" customWidth="1"/>
    <col min="12550" max="12550" width="18.140625" style="21" customWidth="1"/>
    <col min="12551" max="12551" width="17.140625" style="21" customWidth="1"/>
    <col min="12552" max="12552" width="14.7109375" style="21" customWidth="1"/>
    <col min="12553" max="12553" width="16.42578125" style="21" bestFit="1" customWidth="1"/>
    <col min="12554" max="12781" width="9.140625" style="21"/>
    <col min="12782" max="12782" width="20.5703125" style="21" customWidth="1"/>
    <col min="12783" max="12783" width="14.42578125" style="21" customWidth="1"/>
    <col min="12784" max="12784" width="14.140625" style="21" customWidth="1"/>
    <col min="12785" max="12785" width="12.5703125" style="21" customWidth="1"/>
    <col min="12786" max="12787" width="15.85546875" style="21" customWidth="1"/>
    <col min="12788" max="12788" width="16.42578125" style="21" customWidth="1"/>
    <col min="12789" max="12789" width="18" style="21" customWidth="1"/>
    <col min="12790" max="12790" width="14" style="21" customWidth="1"/>
    <col min="12791" max="12794" width="15.140625" style="21" customWidth="1"/>
    <col min="12795" max="12795" width="14.7109375" style="21" customWidth="1"/>
    <col min="12796" max="12798" width="15.85546875" style="21" customWidth="1"/>
    <col min="12799" max="12799" width="16" style="21" customWidth="1"/>
    <col min="12800" max="12800" width="10" style="21" customWidth="1"/>
    <col min="12801" max="12801" width="16" style="21" customWidth="1"/>
    <col min="12802" max="12802" width="14.7109375" style="21" customWidth="1"/>
    <col min="12803" max="12803" width="13.28515625" style="21" customWidth="1"/>
    <col min="12804" max="12804" width="17.85546875" style="21" bestFit="1" customWidth="1"/>
    <col min="12805" max="12805" width="15.140625" style="21" customWidth="1"/>
    <col min="12806" max="12806" width="18.140625" style="21" customWidth="1"/>
    <col min="12807" max="12807" width="17.140625" style="21" customWidth="1"/>
    <col min="12808" max="12808" width="14.7109375" style="21" customWidth="1"/>
    <col min="12809" max="12809" width="16.42578125" style="21" bestFit="1" customWidth="1"/>
    <col min="12810" max="13037" width="9.140625" style="21"/>
    <col min="13038" max="13038" width="20.5703125" style="21" customWidth="1"/>
    <col min="13039" max="13039" width="14.42578125" style="21" customWidth="1"/>
    <col min="13040" max="13040" width="14.140625" style="21" customWidth="1"/>
    <col min="13041" max="13041" width="12.5703125" style="21" customWidth="1"/>
    <col min="13042" max="13043" width="15.85546875" style="21" customWidth="1"/>
    <col min="13044" max="13044" width="16.42578125" style="21" customWidth="1"/>
    <col min="13045" max="13045" width="18" style="21" customWidth="1"/>
    <col min="13046" max="13046" width="14" style="21" customWidth="1"/>
    <col min="13047" max="13050" width="15.140625" style="21" customWidth="1"/>
    <col min="13051" max="13051" width="14.7109375" style="21" customWidth="1"/>
    <col min="13052" max="13054" width="15.85546875" style="21" customWidth="1"/>
    <col min="13055" max="13055" width="16" style="21" customWidth="1"/>
    <col min="13056" max="13056" width="10" style="21" customWidth="1"/>
    <col min="13057" max="13057" width="16" style="21" customWidth="1"/>
    <col min="13058" max="13058" width="14.7109375" style="21" customWidth="1"/>
    <col min="13059" max="13059" width="13.28515625" style="21" customWidth="1"/>
    <col min="13060" max="13060" width="17.85546875" style="21" bestFit="1" customWidth="1"/>
    <col min="13061" max="13061" width="15.140625" style="21" customWidth="1"/>
    <col min="13062" max="13062" width="18.140625" style="21" customWidth="1"/>
    <col min="13063" max="13063" width="17.140625" style="21" customWidth="1"/>
    <col min="13064" max="13064" width="14.7109375" style="21" customWidth="1"/>
    <col min="13065" max="13065" width="16.42578125" style="21" bestFit="1" customWidth="1"/>
    <col min="13066" max="13293" width="9.140625" style="21"/>
    <col min="13294" max="13294" width="20.5703125" style="21" customWidth="1"/>
    <col min="13295" max="13295" width="14.42578125" style="21" customWidth="1"/>
    <col min="13296" max="13296" width="14.140625" style="21" customWidth="1"/>
    <col min="13297" max="13297" width="12.5703125" style="21" customWidth="1"/>
    <col min="13298" max="13299" width="15.85546875" style="21" customWidth="1"/>
    <col min="13300" max="13300" width="16.42578125" style="21" customWidth="1"/>
    <col min="13301" max="13301" width="18" style="21" customWidth="1"/>
    <col min="13302" max="13302" width="14" style="21" customWidth="1"/>
    <col min="13303" max="13306" width="15.140625" style="21" customWidth="1"/>
    <col min="13307" max="13307" width="14.7109375" style="21" customWidth="1"/>
    <col min="13308" max="13310" width="15.85546875" style="21" customWidth="1"/>
    <col min="13311" max="13311" width="16" style="21" customWidth="1"/>
    <col min="13312" max="13312" width="10" style="21" customWidth="1"/>
    <col min="13313" max="13313" width="16" style="21" customWidth="1"/>
    <col min="13314" max="13314" width="14.7109375" style="21" customWidth="1"/>
    <col min="13315" max="13315" width="13.28515625" style="21" customWidth="1"/>
    <col min="13316" max="13316" width="17.85546875" style="21" bestFit="1" customWidth="1"/>
    <col min="13317" max="13317" width="15.140625" style="21" customWidth="1"/>
    <col min="13318" max="13318" width="18.140625" style="21" customWidth="1"/>
    <col min="13319" max="13319" width="17.140625" style="21" customWidth="1"/>
    <col min="13320" max="13320" width="14.7109375" style="21" customWidth="1"/>
    <col min="13321" max="13321" width="16.42578125" style="21" bestFit="1" customWidth="1"/>
    <col min="13322" max="13549" width="9.140625" style="21"/>
    <col min="13550" max="13550" width="20.5703125" style="21" customWidth="1"/>
    <col min="13551" max="13551" width="14.42578125" style="21" customWidth="1"/>
    <col min="13552" max="13552" width="14.140625" style="21" customWidth="1"/>
    <col min="13553" max="13553" width="12.5703125" style="21" customWidth="1"/>
    <col min="13554" max="13555" width="15.85546875" style="21" customWidth="1"/>
    <col min="13556" max="13556" width="16.42578125" style="21" customWidth="1"/>
    <col min="13557" max="13557" width="18" style="21" customWidth="1"/>
    <col min="13558" max="13558" width="14" style="21" customWidth="1"/>
    <col min="13559" max="13562" width="15.140625" style="21" customWidth="1"/>
    <col min="13563" max="13563" width="14.7109375" style="21" customWidth="1"/>
    <col min="13564" max="13566" width="15.85546875" style="21" customWidth="1"/>
    <col min="13567" max="13567" width="16" style="21" customWidth="1"/>
    <col min="13568" max="13568" width="10" style="21" customWidth="1"/>
    <col min="13569" max="13569" width="16" style="21" customWidth="1"/>
    <col min="13570" max="13570" width="14.7109375" style="21" customWidth="1"/>
    <col min="13571" max="13571" width="13.28515625" style="21" customWidth="1"/>
    <col min="13572" max="13572" width="17.85546875" style="21" bestFit="1" customWidth="1"/>
    <col min="13573" max="13573" width="15.140625" style="21" customWidth="1"/>
    <col min="13574" max="13574" width="18.140625" style="21" customWidth="1"/>
    <col min="13575" max="13575" width="17.140625" style="21" customWidth="1"/>
    <col min="13576" max="13576" width="14.7109375" style="21" customWidth="1"/>
    <col min="13577" max="13577" width="16.42578125" style="21" bestFit="1" customWidth="1"/>
    <col min="13578" max="13805" width="9.140625" style="21"/>
    <col min="13806" max="13806" width="20.5703125" style="21" customWidth="1"/>
    <col min="13807" max="13807" width="14.42578125" style="21" customWidth="1"/>
    <col min="13808" max="13808" width="14.140625" style="21" customWidth="1"/>
    <col min="13809" max="13809" width="12.5703125" style="21" customWidth="1"/>
    <col min="13810" max="13811" width="15.85546875" style="21" customWidth="1"/>
    <col min="13812" max="13812" width="16.42578125" style="21" customWidth="1"/>
    <col min="13813" max="13813" width="18" style="21" customWidth="1"/>
    <col min="13814" max="13814" width="14" style="21" customWidth="1"/>
    <col min="13815" max="13818" width="15.140625" style="21" customWidth="1"/>
    <col min="13819" max="13819" width="14.7109375" style="21" customWidth="1"/>
    <col min="13820" max="13822" width="15.85546875" style="21" customWidth="1"/>
    <col min="13823" max="13823" width="16" style="21" customWidth="1"/>
    <col min="13824" max="13824" width="10" style="21" customWidth="1"/>
    <col min="13825" max="13825" width="16" style="21" customWidth="1"/>
    <col min="13826" max="13826" width="14.7109375" style="21" customWidth="1"/>
    <col min="13827" max="13827" width="13.28515625" style="21" customWidth="1"/>
    <col min="13828" max="13828" width="17.85546875" style="21" bestFit="1" customWidth="1"/>
    <col min="13829" max="13829" width="15.140625" style="21" customWidth="1"/>
    <col min="13830" max="13830" width="18.140625" style="21" customWidth="1"/>
    <col min="13831" max="13831" width="17.140625" style="21" customWidth="1"/>
    <col min="13832" max="13832" width="14.7109375" style="21" customWidth="1"/>
    <col min="13833" max="13833" width="16.42578125" style="21" bestFit="1" customWidth="1"/>
    <col min="13834" max="14061" width="9.140625" style="21"/>
    <col min="14062" max="14062" width="20.5703125" style="21" customWidth="1"/>
    <col min="14063" max="14063" width="14.42578125" style="21" customWidth="1"/>
    <col min="14064" max="14064" width="14.140625" style="21" customWidth="1"/>
    <col min="14065" max="14065" width="12.5703125" style="21" customWidth="1"/>
    <col min="14066" max="14067" width="15.85546875" style="21" customWidth="1"/>
    <col min="14068" max="14068" width="16.42578125" style="21" customWidth="1"/>
    <col min="14069" max="14069" width="18" style="21" customWidth="1"/>
    <col min="14070" max="14070" width="14" style="21" customWidth="1"/>
    <col min="14071" max="14074" width="15.140625" style="21" customWidth="1"/>
    <col min="14075" max="14075" width="14.7109375" style="21" customWidth="1"/>
    <col min="14076" max="14078" width="15.85546875" style="21" customWidth="1"/>
    <col min="14079" max="14079" width="16" style="21" customWidth="1"/>
    <col min="14080" max="14080" width="10" style="21" customWidth="1"/>
    <col min="14081" max="14081" width="16" style="21" customWidth="1"/>
    <col min="14082" max="14082" width="14.7109375" style="21" customWidth="1"/>
    <col min="14083" max="14083" width="13.28515625" style="21" customWidth="1"/>
    <col min="14084" max="14084" width="17.85546875" style="21" bestFit="1" customWidth="1"/>
    <col min="14085" max="14085" width="15.140625" style="21" customWidth="1"/>
    <col min="14086" max="14086" width="18.140625" style="21" customWidth="1"/>
    <col min="14087" max="14087" width="17.140625" style="21" customWidth="1"/>
    <col min="14088" max="14088" width="14.7109375" style="21" customWidth="1"/>
    <col min="14089" max="14089" width="16.42578125" style="21" bestFit="1" customWidth="1"/>
    <col min="14090" max="14317" width="9.140625" style="21"/>
    <col min="14318" max="14318" width="20.5703125" style="21" customWidth="1"/>
    <col min="14319" max="14319" width="14.42578125" style="21" customWidth="1"/>
    <col min="14320" max="14320" width="14.140625" style="21" customWidth="1"/>
    <col min="14321" max="14321" width="12.5703125" style="21" customWidth="1"/>
    <col min="14322" max="14323" width="15.85546875" style="21" customWidth="1"/>
    <col min="14324" max="14324" width="16.42578125" style="21" customWidth="1"/>
    <col min="14325" max="14325" width="18" style="21" customWidth="1"/>
    <col min="14326" max="14326" width="14" style="21" customWidth="1"/>
    <col min="14327" max="14330" width="15.140625" style="21" customWidth="1"/>
    <col min="14331" max="14331" width="14.7109375" style="21" customWidth="1"/>
    <col min="14332" max="14334" width="15.85546875" style="21" customWidth="1"/>
    <col min="14335" max="14335" width="16" style="21" customWidth="1"/>
    <col min="14336" max="14336" width="10" style="21" customWidth="1"/>
    <col min="14337" max="14337" width="16" style="21" customWidth="1"/>
    <col min="14338" max="14338" width="14.7109375" style="21" customWidth="1"/>
    <col min="14339" max="14339" width="13.28515625" style="21" customWidth="1"/>
    <col min="14340" max="14340" width="17.85546875" style="21" bestFit="1" customWidth="1"/>
    <col min="14341" max="14341" width="15.140625" style="21" customWidth="1"/>
    <col min="14342" max="14342" width="18.140625" style="21" customWidth="1"/>
    <col min="14343" max="14343" width="17.140625" style="21" customWidth="1"/>
    <col min="14344" max="14344" width="14.7109375" style="21" customWidth="1"/>
    <col min="14345" max="14345" width="16.42578125" style="21" bestFit="1" customWidth="1"/>
    <col min="14346" max="14573" width="9.140625" style="21"/>
    <col min="14574" max="14574" width="20.5703125" style="21" customWidth="1"/>
    <col min="14575" max="14575" width="14.42578125" style="21" customWidth="1"/>
    <col min="14576" max="14576" width="14.140625" style="21" customWidth="1"/>
    <col min="14577" max="14577" width="12.5703125" style="21" customWidth="1"/>
    <col min="14578" max="14579" width="15.85546875" style="21" customWidth="1"/>
    <col min="14580" max="14580" width="16.42578125" style="21" customWidth="1"/>
    <col min="14581" max="14581" width="18" style="21" customWidth="1"/>
    <col min="14582" max="14582" width="14" style="21" customWidth="1"/>
    <col min="14583" max="14586" width="15.140625" style="21" customWidth="1"/>
    <col min="14587" max="14587" width="14.7109375" style="21" customWidth="1"/>
    <col min="14588" max="14590" width="15.85546875" style="21" customWidth="1"/>
    <col min="14591" max="14591" width="16" style="21" customWidth="1"/>
    <col min="14592" max="14592" width="10" style="21" customWidth="1"/>
    <col min="14593" max="14593" width="16" style="21" customWidth="1"/>
    <col min="14594" max="14594" width="14.7109375" style="21" customWidth="1"/>
    <col min="14595" max="14595" width="13.28515625" style="21" customWidth="1"/>
    <col min="14596" max="14596" width="17.85546875" style="21" bestFit="1" customWidth="1"/>
    <col min="14597" max="14597" width="15.140625" style="21" customWidth="1"/>
    <col min="14598" max="14598" width="18.140625" style="21" customWidth="1"/>
    <col min="14599" max="14599" width="17.140625" style="21" customWidth="1"/>
    <col min="14600" max="14600" width="14.7109375" style="21" customWidth="1"/>
    <col min="14601" max="14601" width="16.42578125" style="21" bestFit="1" customWidth="1"/>
    <col min="14602" max="14829" width="9.140625" style="21"/>
    <col min="14830" max="14830" width="20.5703125" style="21" customWidth="1"/>
    <col min="14831" max="14831" width="14.42578125" style="21" customWidth="1"/>
    <col min="14832" max="14832" width="14.140625" style="21" customWidth="1"/>
    <col min="14833" max="14833" width="12.5703125" style="21" customWidth="1"/>
    <col min="14834" max="14835" width="15.85546875" style="21" customWidth="1"/>
    <col min="14836" max="14836" width="16.42578125" style="21" customWidth="1"/>
    <col min="14837" max="14837" width="18" style="21" customWidth="1"/>
    <col min="14838" max="14838" width="14" style="21" customWidth="1"/>
    <col min="14839" max="14842" width="15.140625" style="21" customWidth="1"/>
    <col min="14843" max="14843" width="14.7109375" style="21" customWidth="1"/>
    <col min="14844" max="14846" width="15.85546875" style="21" customWidth="1"/>
    <col min="14847" max="14847" width="16" style="21" customWidth="1"/>
    <col min="14848" max="14848" width="10" style="21" customWidth="1"/>
    <col min="14849" max="14849" width="16" style="21" customWidth="1"/>
    <col min="14850" max="14850" width="14.7109375" style="21" customWidth="1"/>
    <col min="14851" max="14851" width="13.28515625" style="21" customWidth="1"/>
    <col min="14852" max="14852" width="17.85546875" style="21" bestFit="1" customWidth="1"/>
    <col min="14853" max="14853" width="15.140625" style="21" customWidth="1"/>
    <col min="14854" max="14854" width="18.140625" style="21" customWidth="1"/>
    <col min="14855" max="14855" width="17.140625" style="21" customWidth="1"/>
    <col min="14856" max="14856" width="14.7109375" style="21" customWidth="1"/>
    <col min="14857" max="14857" width="16.42578125" style="21" bestFit="1" customWidth="1"/>
    <col min="14858" max="15085" width="9.140625" style="21"/>
    <col min="15086" max="15086" width="20.5703125" style="21" customWidth="1"/>
    <col min="15087" max="15087" width="14.42578125" style="21" customWidth="1"/>
    <col min="15088" max="15088" width="14.140625" style="21" customWidth="1"/>
    <col min="15089" max="15089" width="12.5703125" style="21" customWidth="1"/>
    <col min="15090" max="15091" width="15.85546875" style="21" customWidth="1"/>
    <col min="15092" max="15092" width="16.42578125" style="21" customWidth="1"/>
    <col min="15093" max="15093" width="18" style="21" customWidth="1"/>
    <col min="15094" max="15094" width="14" style="21" customWidth="1"/>
    <col min="15095" max="15098" width="15.140625" style="21" customWidth="1"/>
    <col min="15099" max="15099" width="14.7109375" style="21" customWidth="1"/>
    <col min="15100" max="15102" width="15.85546875" style="21" customWidth="1"/>
    <col min="15103" max="15103" width="16" style="21" customWidth="1"/>
    <col min="15104" max="15104" width="10" style="21" customWidth="1"/>
    <col min="15105" max="15105" width="16" style="21" customWidth="1"/>
    <col min="15106" max="15106" width="14.7109375" style="21" customWidth="1"/>
    <col min="15107" max="15107" width="13.28515625" style="21" customWidth="1"/>
    <col min="15108" max="15108" width="17.85546875" style="21" bestFit="1" customWidth="1"/>
    <col min="15109" max="15109" width="15.140625" style="21" customWidth="1"/>
    <col min="15110" max="15110" width="18.140625" style="21" customWidth="1"/>
    <col min="15111" max="15111" width="17.140625" style="21" customWidth="1"/>
    <col min="15112" max="15112" width="14.7109375" style="21" customWidth="1"/>
    <col min="15113" max="15113" width="16.42578125" style="21" bestFit="1" customWidth="1"/>
    <col min="15114" max="15341" width="9.140625" style="21"/>
    <col min="15342" max="15342" width="20.5703125" style="21" customWidth="1"/>
    <col min="15343" max="15343" width="14.42578125" style="21" customWidth="1"/>
    <col min="15344" max="15344" width="14.140625" style="21" customWidth="1"/>
    <col min="15345" max="15345" width="12.5703125" style="21" customWidth="1"/>
    <col min="15346" max="15347" width="15.85546875" style="21" customWidth="1"/>
    <col min="15348" max="15348" width="16.42578125" style="21" customWidth="1"/>
    <col min="15349" max="15349" width="18" style="21" customWidth="1"/>
    <col min="15350" max="15350" width="14" style="21" customWidth="1"/>
    <col min="15351" max="15354" width="15.140625" style="21" customWidth="1"/>
    <col min="15355" max="15355" width="14.7109375" style="21" customWidth="1"/>
    <col min="15356" max="15358" width="15.85546875" style="21" customWidth="1"/>
    <col min="15359" max="15359" width="16" style="21" customWidth="1"/>
    <col min="15360" max="15360" width="10" style="21" customWidth="1"/>
    <col min="15361" max="15361" width="16" style="21" customWidth="1"/>
    <col min="15362" max="15362" width="14.7109375" style="21" customWidth="1"/>
    <col min="15363" max="15363" width="13.28515625" style="21" customWidth="1"/>
    <col min="15364" max="15364" width="17.85546875" style="21" bestFit="1" customWidth="1"/>
    <col min="15365" max="15365" width="15.140625" style="21" customWidth="1"/>
    <col min="15366" max="15366" width="18.140625" style="21" customWidth="1"/>
    <col min="15367" max="15367" width="17.140625" style="21" customWidth="1"/>
    <col min="15368" max="15368" width="14.7109375" style="21" customWidth="1"/>
    <col min="15369" max="15369" width="16.42578125" style="21" bestFit="1" customWidth="1"/>
    <col min="15370" max="15597" width="9.140625" style="21"/>
    <col min="15598" max="15598" width="20.5703125" style="21" customWidth="1"/>
    <col min="15599" max="15599" width="14.42578125" style="21" customWidth="1"/>
    <col min="15600" max="15600" width="14.140625" style="21" customWidth="1"/>
    <col min="15601" max="15601" width="12.5703125" style="21" customWidth="1"/>
    <col min="15602" max="15603" width="15.85546875" style="21" customWidth="1"/>
    <col min="15604" max="15604" width="16.42578125" style="21" customWidth="1"/>
    <col min="15605" max="15605" width="18" style="21" customWidth="1"/>
    <col min="15606" max="15606" width="14" style="21" customWidth="1"/>
    <col min="15607" max="15610" width="15.140625" style="21" customWidth="1"/>
    <col min="15611" max="15611" width="14.7109375" style="21" customWidth="1"/>
    <col min="15612" max="15614" width="15.85546875" style="21" customWidth="1"/>
    <col min="15615" max="15615" width="16" style="21" customWidth="1"/>
    <col min="15616" max="15616" width="10" style="21" customWidth="1"/>
    <col min="15617" max="15617" width="16" style="21" customWidth="1"/>
    <col min="15618" max="15618" width="14.7109375" style="21" customWidth="1"/>
    <col min="15619" max="15619" width="13.28515625" style="21" customWidth="1"/>
    <col min="15620" max="15620" width="17.85546875" style="21" bestFit="1" customWidth="1"/>
    <col min="15621" max="15621" width="15.140625" style="21" customWidth="1"/>
    <col min="15622" max="15622" width="18.140625" style="21" customWidth="1"/>
    <col min="15623" max="15623" width="17.140625" style="21" customWidth="1"/>
    <col min="15624" max="15624" width="14.7109375" style="21" customWidth="1"/>
    <col min="15625" max="15625" width="16.42578125" style="21" bestFit="1" customWidth="1"/>
    <col min="15626" max="15853" width="9.140625" style="21"/>
    <col min="15854" max="15854" width="20.5703125" style="21" customWidth="1"/>
    <col min="15855" max="15855" width="14.42578125" style="21" customWidth="1"/>
    <col min="15856" max="15856" width="14.140625" style="21" customWidth="1"/>
    <col min="15857" max="15857" width="12.5703125" style="21" customWidth="1"/>
    <col min="15858" max="15859" width="15.85546875" style="21" customWidth="1"/>
    <col min="15860" max="15860" width="16.42578125" style="21" customWidth="1"/>
    <col min="15861" max="15861" width="18" style="21" customWidth="1"/>
    <col min="15862" max="15862" width="14" style="21" customWidth="1"/>
    <col min="15863" max="15866" width="15.140625" style="21" customWidth="1"/>
    <col min="15867" max="15867" width="14.7109375" style="21" customWidth="1"/>
    <col min="15868" max="15870" width="15.85546875" style="21" customWidth="1"/>
    <col min="15871" max="15871" width="16" style="21" customWidth="1"/>
    <col min="15872" max="15872" width="10" style="21" customWidth="1"/>
    <col min="15873" max="15873" width="16" style="21" customWidth="1"/>
    <col min="15874" max="15874" width="14.7109375" style="21" customWidth="1"/>
    <col min="15875" max="15875" width="13.28515625" style="21" customWidth="1"/>
    <col min="15876" max="15876" width="17.85546875" style="21" bestFit="1" customWidth="1"/>
    <col min="15877" max="15877" width="15.140625" style="21" customWidth="1"/>
    <col min="15878" max="15878" width="18.140625" style="21" customWidth="1"/>
    <col min="15879" max="15879" width="17.140625" style="21" customWidth="1"/>
    <col min="15880" max="15880" width="14.7109375" style="21" customWidth="1"/>
    <col min="15881" max="15881" width="16.42578125" style="21" bestFit="1" customWidth="1"/>
    <col min="15882" max="16109" width="9.140625" style="21"/>
    <col min="16110" max="16110" width="20.5703125" style="21" customWidth="1"/>
    <col min="16111" max="16111" width="14.42578125" style="21" customWidth="1"/>
    <col min="16112" max="16112" width="14.140625" style="21" customWidth="1"/>
    <col min="16113" max="16113" width="12.5703125" style="21" customWidth="1"/>
    <col min="16114" max="16115" width="15.85546875" style="21" customWidth="1"/>
    <col min="16116" max="16116" width="16.42578125" style="21" customWidth="1"/>
    <col min="16117" max="16117" width="18" style="21" customWidth="1"/>
    <col min="16118" max="16118" width="14" style="21" customWidth="1"/>
    <col min="16119" max="16122" width="15.140625" style="21" customWidth="1"/>
    <col min="16123" max="16123" width="14.7109375" style="21" customWidth="1"/>
    <col min="16124" max="16126" width="15.85546875" style="21" customWidth="1"/>
    <col min="16127" max="16127" width="16" style="21" customWidth="1"/>
    <col min="16128" max="16128" width="10" style="21" customWidth="1"/>
    <col min="16129" max="16129" width="16" style="21" customWidth="1"/>
    <col min="16130" max="16130" width="14.7109375" style="21" customWidth="1"/>
    <col min="16131" max="16131" width="13.28515625" style="21" customWidth="1"/>
    <col min="16132" max="16132" width="17.85546875" style="21" bestFit="1" customWidth="1"/>
    <col min="16133" max="16133" width="15.140625" style="21" customWidth="1"/>
    <col min="16134" max="16134" width="18.140625" style="21" customWidth="1"/>
    <col min="16135" max="16135" width="17.140625" style="21" customWidth="1"/>
    <col min="16136" max="16136" width="14.7109375" style="21" customWidth="1"/>
    <col min="16137" max="16137" width="16.42578125" style="21" bestFit="1" customWidth="1"/>
    <col min="16138" max="16384" width="9.140625" style="21"/>
  </cols>
  <sheetData>
    <row r="1" spans="1:11" s="22" customFormat="1" x14ac:dyDescent="0.3">
      <c r="A1" s="27" t="s">
        <v>18</v>
      </c>
      <c r="B1" s="27"/>
      <c r="C1" s="27"/>
      <c r="D1" s="27"/>
      <c r="E1" s="27"/>
      <c r="F1" s="27"/>
    </row>
    <row r="2" spans="1:11" s="22" customFormat="1" x14ac:dyDescent="0.3">
      <c r="A2" s="27" t="s">
        <v>13</v>
      </c>
      <c r="B2" s="27"/>
      <c r="C2" s="27"/>
      <c r="D2" s="27"/>
      <c r="E2" s="27"/>
      <c r="F2" s="27"/>
    </row>
    <row r="3" spans="1:11" s="22" customFormat="1" x14ac:dyDescent="0.3">
      <c r="A3" s="27" t="s">
        <v>14</v>
      </c>
      <c r="B3" s="27"/>
      <c r="C3" s="27"/>
      <c r="D3" s="27"/>
      <c r="E3" s="27"/>
      <c r="F3" s="27"/>
    </row>
    <row r="4" spans="1:11" s="22" customFormat="1" x14ac:dyDescent="0.3">
      <c r="A4" s="81" t="s">
        <v>12</v>
      </c>
      <c r="B4" s="81"/>
      <c r="C4" s="81"/>
      <c r="D4" s="81"/>
      <c r="E4" s="81"/>
      <c r="F4" s="81"/>
      <c r="G4" s="81"/>
      <c r="H4" s="81"/>
      <c r="I4" s="81"/>
      <c r="J4" s="81"/>
      <c r="K4" s="81"/>
    </row>
    <row r="5" spans="1:11" s="28" customFormat="1" ht="66" customHeight="1" x14ac:dyDescent="0.3">
      <c r="A5" s="82" t="s">
        <v>96</v>
      </c>
      <c r="B5" s="82"/>
      <c r="C5" s="82"/>
      <c r="D5" s="82"/>
      <c r="E5" s="82"/>
      <c r="F5" s="82"/>
      <c r="G5" s="82"/>
      <c r="H5" s="82"/>
      <c r="I5" s="82"/>
      <c r="J5" s="82"/>
      <c r="K5" s="82"/>
    </row>
    <row r="6" spans="1:11" s="28" customFormat="1" ht="42.75" customHeight="1" thickBot="1" x14ac:dyDescent="0.35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1" s="34" customFormat="1" ht="77.25" customHeight="1" x14ac:dyDescent="0.25">
      <c r="A7" s="29" t="s">
        <v>15</v>
      </c>
      <c r="B7" s="30" t="s">
        <v>19</v>
      </c>
      <c r="C7" s="31" t="s">
        <v>20</v>
      </c>
      <c r="D7" s="30" t="s">
        <v>21</v>
      </c>
      <c r="E7" s="32">
        <v>0.05</v>
      </c>
      <c r="F7" s="32" t="s">
        <v>22</v>
      </c>
      <c r="G7" s="33" t="s">
        <v>23</v>
      </c>
      <c r="H7" s="33" t="s">
        <v>24</v>
      </c>
      <c r="I7" s="33" t="s">
        <v>25</v>
      </c>
      <c r="J7" s="31" t="s">
        <v>26</v>
      </c>
      <c r="K7" s="31" t="s">
        <v>27</v>
      </c>
    </row>
    <row r="8" spans="1:11" s="37" customFormat="1" ht="15.75" x14ac:dyDescent="0.25">
      <c r="A8" s="35">
        <v>0</v>
      </c>
      <c r="B8" s="36" t="s">
        <v>28</v>
      </c>
      <c r="C8" s="23">
        <v>2</v>
      </c>
      <c r="D8" s="36">
        <v>3</v>
      </c>
      <c r="E8" s="23" t="s">
        <v>29</v>
      </c>
      <c r="F8" s="23" t="s">
        <v>30</v>
      </c>
      <c r="G8" s="23">
        <v>6</v>
      </c>
      <c r="H8" s="23">
        <v>7</v>
      </c>
      <c r="I8" s="23" t="s">
        <v>31</v>
      </c>
      <c r="J8" s="23">
        <v>9</v>
      </c>
      <c r="K8" s="23" t="s">
        <v>16</v>
      </c>
    </row>
    <row r="9" spans="1:11" x14ac:dyDescent="0.3">
      <c r="A9" s="38" t="s">
        <v>32</v>
      </c>
      <c r="B9" s="83">
        <v>118871000</v>
      </c>
      <c r="C9" s="86">
        <v>1188710</v>
      </c>
      <c r="D9" s="87">
        <v>117682290</v>
      </c>
      <c r="E9" s="86">
        <v>5943550</v>
      </c>
      <c r="F9" s="83">
        <f>B9-C9-E9</f>
        <v>111738740</v>
      </c>
      <c r="G9" s="39">
        <v>10953490.939999999</v>
      </c>
      <c r="H9" s="39">
        <v>0</v>
      </c>
      <c r="I9" s="39">
        <f>G9+H9</f>
        <v>10953490.939999999</v>
      </c>
      <c r="J9" s="91">
        <v>297177.5</v>
      </c>
      <c r="K9" s="91">
        <f>I12+J9</f>
        <v>33398922.849999998</v>
      </c>
    </row>
    <row r="10" spans="1:11" x14ac:dyDescent="0.3">
      <c r="A10" s="38" t="s">
        <v>33</v>
      </c>
      <c r="B10" s="84"/>
      <c r="C10" s="86"/>
      <c r="D10" s="88"/>
      <c r="E10" s="86"/>
      <c r="F10" s="84"/>
      <c r="G10" s="40">
        <v>11069226.859999999</v>
      </c>
      <c r="H10" s="39">
        <v>0</v>
      </c>
      <c r="I10" s="39">
        <f>G10+H10</f>
        <v>11069226.859999999</v>
      </c>
      <c r="J10" s="91"/>
      <c r="K10" s="91"/>
    </row>
    <row r="11" spans="1:11" x14ac:dyDescent="0.3">
      <c r="A11" s="38" t="s">
        <v>34</v>
      </c>
      <c r="B11" s="84"/>
      <c r="C11" s="86"/>
      <c r="D11" s="88"/>
      <c r="E11" s="86"/>
      <c r="F11" s="84"/>
      <c r="G11" s="41">
        <v>11079027.550000001</v>
      </c>
      <c r="H11" s="39">
        <v>0</v>
      </c>
      <c r="I11" s="39">
        <f>G11+H11</f>
        <v>11079027.550000001</v>
      </c>
      <c r="J11" s="91"/>
      <c r="K11" s="91"/>
    </row>
    <row r="12" spans="1:11" s="27" customFormat="1" x14ac:dyDescent="0.3">
      <c r="A12" s="42" t="s">
        <v>35</v>
      </c>
      <c r="B12" s="84"/>
      <c r="C12" s="86"/>
      <c r="D12" s="88"/>
      <c r="E12" s="86"/>
      <c r="F12" s="84"/>
      <c r="G12" s="43">
        <f>SUM(G9:G11)</f>
        <v>33101745.349999998</v>
      </c>
      <c r="H12" s="43">
        <f>SUM(H9:H11)</f>
        <v>0</v>
      </c>
      <c r="I12" s="43">
        <f>SUM(I9:I11)</f>
        <v>33101745.349999998</v>
      </c>
      <c r="J12" s="91"/>
      <c r="K12" s="91"/>
    </row>
    <row r="13" spans="1:11" x14ac:dyDescent="0.3">
      <c r="A13" s="38" t="s">
        <v>36</v>
      </c>
      <c r="B13" s="84"/>
      <c r="C13" s="86"/>
      <c r="D13" s="88"/>
      <c r="E13" s="86"/>
      <c r="F13" s="84"/>
      <c r="G13" s="44">
        <v>11618220.710000001</v>
      </c>
      <c r="H13" s="39">
        <v>0</v>
      </c>
      <c r="I13" s="44">
        <f>SUM(G13:H13)</f>
        <v>11618220.710000001</v>
      </c>
      <c r="J13" s="92">
        <v>297177.5</v>
      </c>
      <c r="K13" s="92">
        <f>J13+I16</f>
        <v>34932991.510000005</v>
      </c>
    </row>
    <row r="14" spans="1:11" x14ac:dyDescent="0.3">
      <c r="A14" s="38" t="s">
        <v>37</v>
      </c>
      <c r="B14" s="84"/>
      <c r="C14" s="86"/>
      <c r="D14" s="88"/>
      <c r="E14" s="86"/>
      <c r="F14" s="84"/>
      <c r="G14" s="44">
        <v>11529882.390000001</v>
      </c>
      <c r="H14" s="39">
        <v>0</v>
      </c>
      <c r="I14" s="44">
        <f>SUM(G14:H14)</f>
        <v>11529882.390000001</v>
      </c>
      <c r="J14" s="92"/>
      <c r="K14" s="92"/>
    </row>
    <row r="15" spans="1:11" x14ac:dyDescent="0.3">
      <c r="A15" s="38" t="s">
        <v>38</v>
      </c>
      <c r="B15" s="84"/>
      <c r="C15" s="86"/>
      <c r="D15" s="88"/>
      <c r="E15" s="86"/>
      <c r="F15" s="84"/>
      <c r="G15" s="44">
        <v>11487710.91</v>
      </c>
      <c r="H15" s="39">
        <v>0</v>
      </c>
      <c r="I15" s="44">
        <f>SUM(G15:H15)</f>
        <v>11487710.91</v>
      </c>
      <c r="J15" s="92"/>
      <c r="K15" s="92"/>
    </row>
    <row r="16" spans="1:11" s="27" customFormat="1" x14ac:dyDescent="0.3">
      <c r="A16" s="42" t="s">
        <v>39</v>
      </c>
      <c r="B16" s="84"/>
      <c r="C16" s="86"/>
      <c r="D16" s="88"/>
      <c r="E16" s="86"/>
      <c r="F16" s="84"/>
      <c r="G16" s="43">
        <f>G13+G14+G15</f>
        <v>34635814.010000005</v>
      </c>
      <c r="H16" s="39">
        <f>H13+H14+H15</f>
        <v>0</v>
      </c>
      <c r="I16" s="43">
        <f>I13+I14+I15</f>
        <v>34635814.010000005</v>
      </c>
      <c r="J16" s="92"/>
      <c r="K16" s="92"/>
    </row>
    <row r="17" spans="1:15" s="27" customFormat="1" x14ac:dyDescent="0.3">
      <c r="A17" s="42" t="s">
        <v>40</v>
      </c>
      <c r="B17" s="84"/>
      <c r="C17" s="86"/>
      <c r="D17" s="88"/>
      <c r="E17" s="86"/>
      <c r="F17" s="84"/>
      <c r="G17" s="43">
        <f>G12+G16</f>
        <v>67737559.359999999</v>
      </c>
      <c r="H17" s="43">
        <f>H12+H16</f>
        <v>0</v>
      </c>
      <c r="I17" s="43">
        <f>I12+I16</f>
        <v>67737559.359999999</v>
      </c>
      <c r="J17" s="45">
        <f>J9+J13</f>
        <v>594355</v>
      </c>
      <c r="K17" s="45">
        <f>K9+K13</f>
        <v>68331914.359999999</v>
      </c>
    </row>
    <row r="18" spans="1:15" ht="15.75" customHeight="1" x14ac:dyDescent="0.3">
      <c r="A18" s="38" t="s">
        <v>41</v>
      </c>
      <c r="B18" s="84"/>
      <c r="C18" s="86"/>
      <c r="D18" s="88"/>
      <c r="E18" s="86"/>
      <c r="F18" s="84"/>
      <c r="G18" s="44">
        <v>11499710.92</v>
      </c>
      <c r="H18" s="44">
        <v>0</v>
      </c>
      <c r="I18" s="44">
        <f>SUM(G18:H18)</f>
        <v>11499710.92</v>
      </c>
      <c r="J18" s="92">
        <v>297177.5</v>
      </c>
      <c r="K18" s="92">
        <f>I21+J18</f>
        <v>34804002.039999999</v>
      </c>
    </row>
    <row r="19" spans="1:15" x14ac:dyDescent="0.3">
      <c r="A19" s="38" t="s">
        <v>42</v>
      </c>
      <c r="B19" s="84"/>
      <c r="C19" s="86"/>
      <c r="D19" s="88"/>
      <c r="E19" s="86"/>
      <c r="F19" s="84"/>
      <c r="G19" s="44">
        <v>11509553.67</v>
      </c>
      <c r="H19" s="44">
        <v>0</v>
      </c>
      <c r="I19" s="44">
        <f>SUM(G19:H19)</f>
        <v>11509553.67</v>
      </c>
      <c r="J19" s="92"/>
      <c r="K19" s="92"/>
    </row>
    <row r="20" spans="1:15" x14ac:dyDescent="0.3">
      <c r="A20" s="38" t="s">
        <v>43</v>
      </c>
      <c r="B20" s="84"/>
      <c r="C20" s="86"/>
      <c r="D20" s="88"/>
      <c r="E20" s="86"/>
      <c r="F20" s="84"/>
      <c r="G20" s="44">
        <v>11497559.949999999</v>
      </c>
      <c r="H20" s="44">
        <v>0</v>
      </c>
      <c r="I20" s="44">
        <f>SUM(G20:H20)</f>
        <v>11497559.949999999</v>
      </c>
      <c r="J20" s="92"/>
      <c r="K20" s="92"/>
    </row>
    <row r="21" spans="1:15" s="27" customFormat="1" x14ac:dyDescent="0.3">
      <c r="A21" s="42" t="s">
        <v>44</v>
      </c>
      <c r="B21" s="84"/>
      <c r="C21" s="86"/>
      <c r="D21" s="88"/>
      <c r="E21" s="86"/>
      <c r="F21" s="84"/>
      <c r="G21" s="43">
        <f>G18+G19+G20</f>
        <v>34506824.539999999</v>
      </c>
      <c r="H21" s="43">
        <f>I21-G21</f>
        <v>0</v>
      </c>
      <c r="I21" s="43">
        <f>I18+I19+I20</f>
        <v>34506824.539999999</v>
      </c>
      <c r="J21" s="92"/>
      <c r="K21" s="92"/>
    </row>
    <row r="22" spans="1:15" s="27" customFormat="1" x14ac:dyDescent="0.3">
      <c r="A22" s="42" t="s">
        <v>45</v>
      </c>
      <c r="B22" s="84"/>
      <c r="C22" s="86"/>
      <c r="D22" s="88"/>
      <c r="E22" s="86"/>
      <c r="F22" s="84"/>
      <c r="G22" s="43">
        <f>G17+G21</f>
        <v>102244383.90000001</v>
      </c>
      <c r="H22" s="43">
        <f>H17+H21</f>
        <v>0</v>
      </c>
      <c r="I22" s="43">
        <f>I17+I21</f>
        <v>102244383.90000001</v>
      </c>
      <c r="J22" s="43">
        <f>J17+J18</f>
        <v>891532.5</v>
      </c>
      <c r="K22" s="43">
        <f>K17+K18</f>
        <v>103135916.40000001</v>
      </c>
    </row>
    <row r="23" spans="1:15" x14ac:dyDescent="0.3">
      <c r="A23" s="38" t="s">
        <v>46</v>
      </c>
      <c r="B23" s="84"/>
      <c r="C23" s="86"/>
      <c r="D23" s="88"/>
      <c r="E23" s="86"/>
      <c r="F23" s="84"/>
      <c r="G23" s="44">
        <v>11573274.859999999</v>
      </c>
      <c r="H23" s="44">
        <v>0</v>
      </c>
      <c r="I23" s="44">
        <f>SUM(G23:H23)</f>
        <v>11573274.859999999</v>
      </c>
      <c r="J23" s="92">
        <v>0</v>
      </c>
      <c r="K23" s="92">
        <f>I26+J23</f>
        <v>27036906.100000001</v>
      </c>
    </row>
    <row r="24" spans="1:15" x14ac:dyDescent="0.3">
      <c r="A24" s="38" t="s">
        <v>47</v>
      </c>
      <c r="B24" s="84"/>
      <c r="C24" s="86"/>
      <c r="D24" s="88"/>
      <c r="E24" s="86"/>
      <c r="F24" s="84"/>
      <c r="G24" s="44">
        <v>1997877.87</v>
      </c>
      <c r="H24" s="44">
        <v>10271013</v>
      </c>
      <c r="I24" s="44">
        <f>SUM(G24:H24)</f>
        <v>12268890.870000001</v>
      </c>
      <c r="J24" s="92"/>
      <c r="K24" s="92"/>
    </row>
    <row r="25" spans="1:15" x14ac:dyDescent="0.3">
      <c r="A25" s="38" t="s">
        <v>48</v>
      </c>
      <c r="B25" s="84"/>
      <c r="C25" s="86"/>
      <c r="D25" s="88"/>
      <c r="E25" s="86"/>
      <c r="F25" s="84"/>
      <c r="G25" s="44">
        <v>1866753.37</v>
      </c>
      <c r="H25" s="44">
        <v>1327987</v>
      </c>
      <c r="I25" s="44">
        <f>SUM(G25:H25)</f>
        <v>3194740.37</v>
      </c>
      <c r="J25" s="92"/>
      <c r="K25" s="92"/>
    </row>
    <row r="26" spans="1:15" s="27" customFormat="1" x14ac:dyDescent="0.3">
      <c r="A26" s="42" t="s">
        <v>49</v>
      </c>
      <c r="B26" s="84"/>
      <c r="C26" s="86"/>
      <c r="D26" s="88"/>
      <c r="E26" s="86"/>
      <c r="F26" s="84"/>
      <c r="G26" s="43">
        <f>SUM(G23:G25)</f>
        <v>15437906.100000001</v>
      </c>
      <c r="H26" s="43">
        <f>SUM(H23:H25)</f>
        <v>11599000</v>
      </c>
      <c r="I26" s="43">
        <f>SUM(I23:I25)</f>
        <v>27036906.100000001</v>
      </c>
      <c r="J26" s="92"/>
      <c r="K26" s="92"/>
    </row>
    <row r="27" spans="1:15" s="27" customFormat="1" ht="19.5" thickBot="1" x14ac:dyDescent="0.35">
      <c r="A27" s="46" t="s">
        <v>50</v>
      </c>
      <c r="B27" s="85"/>
      <c r="C27" s="86"/>
      <c r="D27" s="89"/>
      <c r="E27" s="86"/>
      <c r="F27" s="90"/>
      <c r="G27" s="43">
        <f>SUM(G26,G21,G16,G12)</f>
        <v>117682290</v>
      </c>
      <c r="H27" s="43">
        <f>H12+H16+H21+H26</f>
        <v>11599000</v>
      </c>
      <c r="I27" s="43">
        <f>I12+I16+I21+I26</f>
        <v>129281290</v>
      </c>
      <c r="J27" s="43">
        <f>J9+J13+J18+J23</f>
        <v>891532.5</v>
      </c>
      <c r="K27" s="43">
        <f>K9+K13+K18+K23</f>
        <v>130172822.5</v>
      </c>
    </row>
    <row r="28" spans="1:15" x14ac:dyDescent="0.3">
      <c r="E28" s="47"/>
      <c r="F28" s="48"/>
      <c r="G28" s="49"/>
      <c r="H28" s="24"/>
      <c r="I28" s="22"/>
      <c r="J28" s="24"/>
      <c r="K28" s="49"/>
    </row>
    <row r="30" spans="1:15" x14ac:dyDescent="0.3">
      <c r="A30" s="25" t="s">
        <v>51</v>
      </c>
      <c r="B30" s="25"/>
      <c r="C30" s="50"/>
      <c r="D30" s="50"/>
      <c r="E30" s="50"/>
      <c r="F30" s="50"/>
      <c r="G30" s="1"/>
      <c r="H30" s="24"/>
      <c r="I30" s="9" t="s">
        <v>14</v>
      </c>
      <c r="J30" s="24"/>
      <c r="K30" s="24"/>
      <c r="L30" s="24"/>
      <c r="M30" s="24"/>
      <c r="N30" s="24"/>
      <c r="O30" s="24"/>
    </row>
    <row r="31" spans="1:15" x14ac:dyDescent="0.3">
      <c r="A31" s="25" t="s">
        <v>52</v>
      </c>
      <c r="B31" s="25"/>
      <c r="C31" s="25"/>
      <c r="D31" s="50"/>
      <c r="E31" s="50"/>
      <c r="F31" s="50"/>
      <c r="G31" s="1"/>
      <c r="H31" s="24"/>
      <c r="I31" s="25" t="s">
        <v>17</v>
      </c>
      <c r="J31" s="24"/>
      <c r="K31" s="24"/>
      <c r="L31" s="24"/>
      <c r="M31" s="24"/>
      <c r="N31" s="24"/>
      <c r="O31" s="24"/>
    </row>
  </sheetData>
  <mergeCells count="15">
    <mergeCell ref="A4:K4"/>
    <mergeCell ref="A5:K5"/>
    <mergeCell ref="B9:B27"/>
    <mergeCell ref="C9:C27"/>
    <mergeCell ref="D9:D27"/>
    <mergeCell ref="E9:E27"/>
    <mergeCell ref="F9:F27"/>
    <mergeCell ref="J9:J12"/>
    <mergeCell ref="K9:K12"/>
    <mergeCell ref="J13:J16"/>
    <mergeCell ref="K13:K16"/>
    <mergeCell ref="J18:J21"/>
    <mergeCell ref="K18:K21"/>
    <mergeCell ref="J23:J26"/>
    <mergeCell ref="K23:K26"/>
  </mergeCells>
  <pageMargins left="0.11811023622047245" right="0.11811023622047245" top="0.15748031496062992" bottom="0.15748031496062992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89"/>
  <sheetViews>
    <sheetView tabSelected="1" topLeftCell="D1" workbookViewId="0">
      <selection activeCell="A5" sqref="A5:M5"/>
    </sheetView>
  </sheetViews>
  <sheetFormatPr defaultColWidth="13.85546875" defaultRowHeight="12.75" x14ac:dyDescent="0.2"/>
  <cols>
    <col min="1" max="1" width="30.42578125" style="1" customWidth="1"/>
    <col min="2" max="2" width="14.85546875" style="3" customWidth="1"/>
    <col min="3" max="3" width="15.140625" style="52" customWidth="1"/>
    <col min="4" max="4" width="13.140625" style="73" customWidth="1"/>
    <col min="5" max="47" width="13.85546875" style="1"/>
    <col min="48" max="49" width="13.85546875" style="1" customWidth="1"/>
    <col min="50" max="16384" width="13.85546875" style="1"/>
  </cols>
  <sheetData>
    <row r="1" spans="1:49" ht="15" x14ac:dyDescent="0.25">
      <c r="A1" s="51" t="s">
        <v>53</v>
      </c>
      <c r="B1" s="2"/>
      <c r="C1" s="77"/>
      <c r="M1" s="1" t="s">
        <v>99</v>
      </c>
    </row>
    <row r="2" spans="1:49" ht="15" x14ac:dyDescent="0.25">
      <c r="A2" s="51" t="s">
        <v>54</v>
      </c>
      <c r="B2" s="4"/>
    </row>
    <row r="3" spans="1:49" ht="15" x14ac:dyDescent="0.25">
      <c r="A3" s="53" t="s">
        <v>14</v>
      </c>
      <c r="B3" s="4"/>
    </row>
    <row r="4" spans="1:49" ht="15" customHeight="1" x14ac:dyDescent="0.2">
      <c r="A4" s="95" t="s">
        <v>93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 t="s">
        <v>93</v>
      </c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 t="s">
        <v>93</v>
      </c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54"/>
      <c r="AQ4" s="54"/>
      <c r="AR4" s="95" t="s">
        <v>93</v>
      </c>
      <c r="AS4" s="95"/>
      <c r="AT4" s="95"/>
      <c r="AU4" s="95"/>
      <c r="AV4" s="95"/>
      <c r="AW4" s="95"/>
    </row>
    <row r="5" spans="1:49" ht="21" customHeight="1" x14ac:dyDescent="0.2">
      <c r="A5" s="96" t="s">
        <v>98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 t="s">
        <v>97</v>
      </c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 t="s">
        <v>97</v>
      </c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5"/>
      <c r="AQ5" s="5"/>
      <c r="AS5" s="96" t="s">
        <v>97</v>
      </c>
      <c r="AT5" s="96"/>
      <c r="AU5" s="96"/>
      <c r="AV5" s="96"/>
      <c r="AW5" s="96"/>
    </row>
    <row r="6" spans="1:49" ht="16.5" customHeight="1" x14ac:dyDescent="0.2">
      <c r="A6" s="5"/>
      <c r="AR6" s="5"/>
      <c r="AS6" s="96"/>
      <c r="AT6" s="96"/>
      <c r="AU6" s="96"/>
      <c r="AV6" s="96"/>
      <c r="AW6" s="96"/>
    </row>
    <row r="7" spans="1:49" ht="63" customHeight="1" x14ac:dyDescent="0.2">
      <c r="A7" s="18" t="s">
        <v>55</v>
      </c>
      <c r="B7" s="78" t="s">
        <v>56</v>
      </c>
      <c r="C7" s="76" t="s">
        <v>57</v>
      </c>
      <c r="D7" s="76" t="s">
        <v>58</v>
      </c>
      <c r="E7" s="78" t="s">
        <v>59</v>
      </c>
      <c r="F7" s="78" t="s">
        <v>60</v>
      </c>
      <c r="G7" s="76" t="s">
        <v>61</v>
      </c>
      <c r="H7" s="78" t="s">
        <v>62</v>
      </c>
      <c r="I7" s="76" t="s">
        <v>63</v>
      </c>
      <c r="J7" s="76" t="s">
        <v>61</v>
      </c>
      <c r="K7" s="76" t="s">
        <v>64</v>
      </c>
      <c r="L7" s="76" t="s">
        <v>65</v>
      </c>
      <c r="M7" s="76" t="s">
        <v>61</v>
      </c>
      <c r="N7" s="76" t="s">
        <v>66</v>
      </c>
      <c r="O7" s="76" t="s">
        <v>67</v>
      </c>
      <c r="P7" s="76" t="s">
        <v>61</v>
      </c>
      <c r="Q7" s="76" t="s">
        <v>68</v>
      </c>
      <c r="R7" s="76" t="s">
        <v>69</v>
      </c>
      <c r="S7" s="76" t="s">
        <v>61</v>
      </c>
      <c r="T7" s="76" t="s">
        <v>70</v>
      </c>
      <c r="U7" s="76" t="s">
        <v>71</v>
      </c>
      <c r="V7" s="76" t="s">
        <v>61</v>
      </c>
      <c r="W7" s="76" t="s">
        <v>72</v>
      </c>
      <c r="X7" s="76" t="s">
        <v>73</v>
      </c>
      <c r="Y7" s="76" t="s">
        <v>61</v>
      </c>
      <c r="Z7" s="76" t="s">
        <v>74</v>
      </c>
      <c r="AA7" s="76" t="s">
        <v>75</v>
      </c>
      <c r="AB7" s="76" t="s">
        <v>61</v>
      </c>
      <c r="AC7" s="76" t="s">
        <v>76</v>
      </c>
      <c r="AD7" s="76" t="s">
        <v>77</v>
      </c>
      <c r="AE7" s="76" t="s">
        <v>61</v>
      </c>
      <c r="AF7" s="76" t="s">
        <v>78</v>
      </c>
      <c r="AG7" s="76" t="s">
        <v>79</v>
      </c>
      <c r="AH7" s="76" t="s">
        <v>61</v>
      </c>
      <c r="AI7" s="76" t="s">
        <v>80</v>
      </c>
      <c r="AJ7" s="76" t="s">
        <v>81</v>
      </c>
      <c r="AK7" s="76" t="s">
        <v>61</v>
      </c>
      <c r="AL7" s="76" t="s">
        <v>82</v>
      </c>
      <c r="AM7" s="76" t="s">
        <v>83</v>
      </c>
      <c r="AN7" s="76" t="s">
        <v>61</v>
      </c>
      <c r="AO7" s="76" t="s">
        <v>84</v>
      </c>
      <c r="AP7" s="76" t="s">
        <v>85</v>
      </c>
      <c r="AQ7" s="76" t="s">
        <v>61</v>
      </c>
      <c r="AR7" s="76" t="s">
        <v>86</v>
      </c>
      <c r="AS7" s="55" t="s">
        <v>87</v>
      </c>
      <c r="AT7" s="76" t="s">
        <v>61</v>
      </c>
      <c r="AU7" s="56" t="s">
        <v>88</v>
      </c>
      <c r="AV7" s="70"/>
    </row>
    <row r="8" spans="1:49" x14ac:dyDescent="0.2">
      <c r="A8" s="16" t="s">
        <v>0</v>
      </c>
      <c r="B8" s="14"/>
      <c r="C8" s="14"/>
      <c r="D8" s="14"/>
      <c r="E8" s="11"/>
      <c r="F8" s="14"/>
      <c r="G8" s="14"/>
      <c r="H8" s="14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</row>
    <row r="9" spans="1:49" s="6" customFormat="1" x14ac:dyDescent="0.2">
      <c r="A9" s="10" t="s">
        <v>1</v>
      </c>
      <c r="B9" s="74">
        <v>5598031.5</v>
      </c>
      <c r="C9" s="74">
        <v>5598031.5</v>
      </c>
      <c r="D9" s="74">
        <v>5598031.5</v>
      </c>
      <c r="E9" s="12">
        <f t="shared" ref="E9:E12" si="0">B9+C9+D9</f>
        <v>16794094.5</v>
      </c>
      <c r="F9" s="74">
        <v>6109608</v>
      </c>
      <c r="G9" s="74">
        <v>0</v>
      </c>
      <c r="H9" s="74">
        <f>SUM(F9:G9)</f>
        <v>6109608</v>
      </c>
      <c r="I9" s="12">
        <v>6109608</v>
      </c>
      <c r="J9" s="12">
        <v>0</v>
      </c>
      <c r="K9" s="12">
        <f>SUM(I9:J9)</f>
        <v>6109608</v>
      </c>
      <c r="L9" s="12">
        <v>6109608</v>
      </c>
      <c r="M9" s="12">
        <v>0</v>
      </c>
      <c r="N9" s="12">
        <f>SUM(L9:M9)</f>
        <v>6109608</v>
      </c>
      <c r="O9" s="12">
        <f>F9+I9+L9</f>
        <v>18328824</v>
      </c>
      <c r="P9" s="12">
        <f>G9+J9+M9</f>
        <v>0</v>
      </c>
      <c r="Q9" s="12">
        <f>SUM(O9:P9)</f>
        <v>18328824</v>
      </c>
      <c r="R9" s="13">
        <f>E9+O9</f>
        <v>35122918.5</v>
      </c>
      <c r="S9" s="12">
        <f>P9</f>
        <v>0</v>
      </c>
      <c r="T9" s="12">
        <f>SUM(R9:S9)</f>
        <v>35122918.5</v>
      </c>
      <c r="U9" s="12">
        <v>6109608</v>
      </c>
      <c r="V9" s="12">
        <v>0</v>
      </c>
      <c r="W9" s="12">
        <f>SUM(U9:V9)</f>
        <v>6109608</v>
      </c>
      <c r="X9" s="12">
        <v>6109608</v>
      </c>
      <c r="Y9" s="12">
        <v>0</v>
      </c>
      <c r="Z9" s="12">
        <f>SUM(X9:Y9)</f>
        <v>6109608</v>
      </c>
      <c r="AA9" s="12">
        <v>6109608</v>
      </c>
      <c r="AB9" s="12">
        <v>0</v>
      </c>
      <c r="AC9" s="12">
        <f>SUM(AA9:AB9)</f>
        <v>6109608</v>
      </c>
      <c r="AD9" s="12">
        <f>U9+X9+AA9</f>
        <v>18328824</v>
      </c>
      <c r="AE9" s="12">
        <f>V9+Y9+AB9</f>
        <v>0</v>
      </c>
      <c r="AF9" s="12">
        <f>SUM(AD9:AE9)</f>
        <v>18328824</v>
      </c>
      <c r="AG9" s="12">
        <v>6109608</v>
      </c>
      <c r="AH9" s="12">
        <v>0</v>
      </c>
      <c r="AI9" s="12">
        <f>SUM(AG9:AH9)</f>
        <v>6109608</v>
      </c>
      <c r="AJ9" s="12">
        <v>47484</v>
      </c>
      <c r="AK9" s="12">
        <v>6062124</v>
      </c>
      <c r="AL9" s="12">
        <f>SUM(AJ9:AK9)</f>
        <v>6109608</v>
      </c>
      <c r="AM9" s="12">
        <v>47484</v>
      </c>
      <c r="AN9" s="12">
        <v>61333.5</v>
      </c>
      <c r="AO9" s="12">
        <f>SUM(AM9:AN9)</f>
        <v>108817.5</v>
      </c>
      <c r="AP9" s="12">
        <f>AG9+AJ9+AM9</f>
        <v>6204576</v>
      </c>
      <c r="AQ9" s="12">
        <f>AH9+AK9+AN9</f>
        <v>6123457.5</v>
      </c>
      <c r="AR9" s="12">
        <f>SUM(AP9:AQ9)</f>
        <v>12328033.5</v>
      </c>
      <c r="AS9" s="12">
        <f>B9+C9+D9+F9+I9+L9+U9+X9+AA9+AG9+AJ9+AM9</f>
        <v>59656318.5</v>
      </c>
      <c r="AT9" s="12">
        <f>S9+AE9+AQ9</f>
        <v>6123457.5</v>
      </c>
      <c r="AU9" s="12">
        <f>SUM(AS9:AT9)</f>
        <v>65779776</v>
      </c>
      <c r="AV9" s="17"/>
    </row>
    <row r="10" spans="1:49" s="6" customFormat="1" x14ac:dyDescent="0.2">
      <c r="A10" s="10" t="s">
        <v>2</v>
      </c>
      <c r="B10" s="74">
        <v>404840.89</v>
      </c>
      <c r="C10" s="74">
        <v>404840.89</v>
      </c>
      <c r="D10" s="74">
        <v>404840.89</v>
      </c>
      <c r="E10" s="12">
        <f t="shared" si="0"/>
        <v>1214522.67</v>
      </c>
      <c r="F10" s="74">
        <v>431868.94</v>
      </c>
      <c r="G10" s="74">
        <v>0</v>
      </c>
      <c r="H10" s="74">
        <f t="shared" ref="H10:H12" si="1">SUM(F10:G10)</f>
        <v>431868.94</v>
      </c>
      <c r="I10" s="12">
        <v>431868.94</v>
      </c>
      <c r="J10" s="12">
        <v>0</v>
      </c>
      <c r="K10" s="12">
        <f t="shared" ref="K10:K12" si="2">SUM(I10:J10)</f>
        <v>431868.94</v>
      </c>
      <c r="L10" s="12">
        <v>431868.94</v>
      </c>
      <c r="M10" s="12">
        <v>0</v>
      </c>
      <c r="N10" s="12">
        <f t="shared" ref="N10:N12" si="3">SUM(L10:M10)</f>
        <v>431868.94</v>
      </c>
      <c r="O10" s="12">
        <f>F10+I10+L10</f>
        <v>1295606.82</v>
      </c>
      <c r="P10" s="12">
        <f t="shared" ref="P10:P12" si="4">G10+J10+M10</f>
        <v>0</v>
      </c>
      <c r="Q10" s="12">
        <f t="shared" ref="Q10:Q12" si="5">SUM(O10:P10)</f>
        <v>1295606.82</v>
      </c>
      <c r="R10" s="13">
        <f t="shared" ref="R10:R12" si="6">E10+O10</f>
        <v>2510129.4900000002</v>
      </c>
      <c r="S10" s="12">
        <f t="shared" ref="S10:S12" si="7">P10</f>
        <v>0</v>
      </c>
      <c r="T10" s="12">
        <f t="shared" ref="T10:T12" si="8">SUM(R10:S10)</f>
        <v>2510129.4900000002</v>
      </c>
      <c r="U10" s="12">
        <v>431868.94</v>
      </c>
      <c r="V10" s="12">
        <v>0</v>
      </c>
      <c r="W10" s="12">
        <f t="shared" ref="W10:W12" si="9">SUM(U10:V10)</f>
        <v>431868.94</v>
      </c>
      <c r="X10" s="12">
        <v>431868.94</v>
      </c>
      <c r="Y10" s="12">
        <v>0</v>
      </c>
      <c r="Z10" s="12">
        <f t="shared" ref="Z10:Z12" si="10">SUM(X10:Y10)</f>
        <v>431868.94</v>
      </c>
      <c r="AA10" s="12">
        <v>431868.94</v>
      </c>
      <c r="AB10" s="12">
        <v>0</v>
      </c>
      <c r="AC10" s="12">
        <f t="shared" ref="AC10:AC12" si="11">SUM(AA10:AB10)</f>
        <v>431868.94</v>
      </c>
      <c r="AD10" s="12">
        <f t="shared" ref="AD10:AE35" si="12">U10+X10+AA10</f>
        <v>1295606.82</v>
      </c>
      <c r="AE10" s="12">
        <f t="shared" si="12"/>
        <v>0</v>
      </c>
      <c r="AF10" s="12">
        <f t="shared" ref="AF10:AF12" si="13">SUM(AD10:AE10)</f>
        <v>1295606.82</v>
      </c>
      <c r="AG10" s="12">
        <v>431868.94</v>
      </c>
      <c r="AH10" s="12">
        <v>0</v>
      </c>
      <c r="AI10" s="12">
        <f t="shared" ref="AI10:AI12" si="14">SUM(AG10:AH10)</f>
        <v>431868.94</v>
      </c>
      <c r="AJ10" s="12">
        <v>84454.38</v>
      </c>
      <c r="AK10" s="12">
        <v>347414.57</v>
      </c>
      <c r="AL10" s="12">
        <f t="shared" ref="AL10:AL12" si="15">SUM(AJ10:AK10)</f>
        <v>431868.95</v>
      </c>
      <c r="AM10" s="12">
        <v>84454.38</v>
      </c>
      <c r="AN10" s="12">
        <v>105567.98</v>
      </c>
      <c r="AO10" s="12">
        <f t="shared" ref="AO10:AO12" si="16">SUM(AM10:AN10)</f>
        <v>190022.36</v>
      </c>
      <c r="AP10" s="12">
        <f t="shared" ref="AP10:AQ35" si="17">AG10+AJ10+AM10</f>
        <v>600777.69999999995</v>
      </c>
      <c r="AQ10" s="12">
        <f t="shared" si="17"/>
        <v>452982.55</v>
      </c>
      <c r="AR10" s="12">
        <f t="shared" ref="AR10:AR12" si="18">SUM(AP10:AQ10)</f>
        <v>1053760.25</v>
      </c>
      <c r="AS10" s="12">
        <f t="shared" ref="AS10:AS12" si="19">B10+C10+D10+F10+I10+L10+U10+X10+AA10+AG10+AJ10+AM10</f>
        <v>4406514.01</v>
      </c>
      <c r="AT10" s="12">
        <f t="shared" ref="AT10:AT12" si="20">S10+AE10+AQ10</f>
        <v>452982.55</v>
      </c>
      <c r="AU10" s="12">
        <f t="shared" ref="AU10:AU12" si="21">SUM(AS10:AT10)</f>
        <v>4859496.5599999996</v>
      </c>
      <c r="AV10" s="17"/>
    </row>
    <row r="11" spans="1:49" s="6" customFormat="1" x14ac:dyDescent="0.2">
      <c r="A11" s="10" t="s">
        <v>3</v>
      </c>
      <c r="B11" s="74">
        <v>1727870.03</v>
      </c>
      <c r="C11" s="74">
        <v>1727870.03</v>
      </c>
      <c r="D11" s="74">
        <v>1727870.03</v>
      </c>
      <c r="E11" s="12">
        <f t="shared" si="0"/>
        <v>5183610.09</v>
      </c>
      <c r="F11" s="74">
        <v>1830217.21</v>
      </c>
      <c r="G11" s="74">
        <v>0</v>
      </c>
      <c r="H11" s="74">
        <f t="shared" si="1"/>
        <v>1830217.21</v>
      </c>
      <c r="I11" s="12">
        <v>1821401.15</v>
      </c>
      <c r="J11" s="12">
        <v>0</v>
      </c>
      <c r="K11" s="12">
        <f t="shared" si="2"/>
        <v>1821401.15</v>
      </c>
      <c r="L11" s="12">
        <v>1821401.15</v>
      </c>
      <c r="M11" s="12">
        <v>0</v>
      </c>
      <c r="N11" s="12">
        <f t="shared" si="3"/>
        <v>1821401.15</v>
      </c>
      <c r="O11" s="12">
        <f>F11+I11+L11</f>
        <v>5473019.5099999998</v>
      </c>
      <c r="P11" s="12">
        <f t="shared" si="4"/>
        <v>0</v>
      </c>
      <c r="Q11" s="12">
        <f t="shared" si="5"/>
        <v>5473019.5099999998</v>
      </c>
      <c r="R11" s="13">
        <f t="shared" si="6"/>
        <v>10656629.6</v>
      </c>
      <c r="S11" s="12">
        <f t="shared" si="7"/>
        <v>0</v>
      </c>
      <c r="T11" s="12">
        <f t="shared" si="8"/>
        <v>10656629.6</v>
      </c>
      <c r="U11" s="12">
        <v>1821401.15</v>
      </c>
      <c r="V11" s="12">
        <v>0</v>
      </c>
      <c r="W11" s="12">
        <f t="shared" si="9"/>
        <v>1821401.15</v>
      </c>
      <c r="X11" s="12">
        <v>1821401.15</v>
      </c>
      <c r="Y11" s="12">
        <v>0</v>
      </c>
      <c r="Z11" s="12">
        <f t="shared" si="10"/>
        <v>1821401.15</v>
      </c>
      <c r="AA11" s="12">
        <v>1821401.15</v>
      </c>
      <c r="AB11" s="12">
        <v>0</v>
      </c>
      <c r="AC11" s="12">
        <f t="shared" si="11"/>
        <v>1821401.15</v>
      </c>
      <c r="AD11" s="12">
        <f t="shared" si="12"/>
        <v>5464203.4499999993</v>
      </c>
      <c r="AE11" s="12">
        <f t="shared" si="12"/>
        <v>0</v>
      </c>
      <c r="AF11" s="12">
        <f t="shared" si="13"/>
        <v>5464203.4499999993</v>
      </c>
      <c r="AG11" s="12">
        <v>1821401.1600000001</v>
      </c>
      <c r="AH11" s="12">
        <v>0</v>
      </c>
      <c r="AI11" s="12">
        <f t="shared" si="14"/>
        <v>1821401.1600000001</v>
      </c>
      <c r="AJ11" s="12">
        <v>1177827.6499999999</v>
      </c>
      <c r="AK11" s="12">
        <v>643573.51000000024</v>
      </c>
      <c r="AL11" s="12">
        <f t="shared" si="15"/>
        <v>1821401.1600000001</v>
      </c>
      <c r="AM11" s="12">
        <v>1177827.6499999999</v>
      </c>
      <c r="AN11" s="12">
        <v>643573.51</v>
      </c>
      <c r="AO11" s="12">
        <f t="shared" si="16"/>
        <v>1821401.16</v>
      </c>
      <c r="AP11" s="12">
        <f t="shared" si="17"/>
        <v>4177056.46</v>
      </c>
      <c r="AQ11" s="12">
        <f t="shared" si="17"/>
        <v>1287147.0200000003</v>
      </c>
      <c r="AR11" s="12">
        <f t="shared" si="18"/>
        <v>5464203.4800000004</v>
      </c>
      <c r="AS11" s="12">
        <f t="shared" si="19"/>
        <v>20297889.509999998</v>
      </c>
      <c r="AT11" s="12">
        <f t="shared" si="20"/>
        <v>1287147.0200000003</v>
      </c>
      <c r="AU11" s="12">
        <f t="shared" si="21"/>
        <v>21585036.529999997</v>
      </c>
      <c r="AV11" s="17"/>
    </row>
    <row r="12" spans="1:49" s="6" customFormat="1" x14ac:dyDescent="0.2">
      <c r="A12" s="10" t="s">
        <v>4</v>
      </c>
      <c r="B12" s="74">
        <v>518053.63</v>
      </c>
      <c r="C12" s="74">
        <v>518053.63</v>
      </c>
      <c r="D12" s="74">
        <v>518053.63</v>
      </c>
      <c r="E12" s="12">
        <f t="shared" si="0"/>
        <v>1554160.8900000001</v>
      </c>
      <c r="F12" s="74">
        <v>533832</v>
      </c>
      <c r="G12" s="74">
        <v>0</v>
      </c>
      <c r="H12" s="74">
        <f t="shared" si="1"/>
        <v>533832</v>
      </c>
      <c r="I12" s="12">
        <v>533832</v>
      </c>
      <c r="J12" s="12">
        <v>0</v>
      </c>
      <c r="K12" s="12">
        <f t="shared" si="2"/>
        <v>533832</v>
      </c>
      <c r="L12" s="12">
        <v>533832</v>
      </c>
      <c r="M12" s="12">
        <v>0</v>
      </c>
      <c r="N12" s="12">
        <f t="shared" si="3"/>
        <v>533832</v>
      </c>
      <c r="O12" s="12">
        <f>F12+I12+L12</f>
        <v>1601496</v>
      </c>
      <c r="P12" s="12">
        <f t="shared" si="4"/>
        <v>0</v>
      </c>
      <c r="Q12" s="12">
        <f t="shared" si="5"/>
        <v>1601496</v>
      </c>
      <c r="R12" s="13">
        <f t="shared" si="6"/>
        <v>3155656.89</v>
      </c>
      <c r="S12" s="12">
        <f t="shared" si="7"/>
        <v>0</v>
      </c>
      <c r="T12" s="12">
        <f t="shared" si="8"/>
        <v>3155656.89</v>
      </c>
      <c r="U12" s="12">
        <v>533832</v>
      </c>
      <c r="V12" s="12">
        <v>0</v>
      </c>
      <c r="W12" s="12">
        <f t="shared" si="9"/>
        <v>533832</v>
      </c>
      <c r="X12" s="12">
        <v>533832</v>
      </c>
      <c r="Y12" s="12">
        <v>0</v>
      </c>
      <c r="Z12" s="12">
        <f t="shared" si="10"/>
        <v>533832</v>
      </c>
      <c r="AA12" s="12">
        <v>533832</v>
      </c>
      <c r="AB12" s="12">
        <v>0</v>
      </c>
      <c r="AC12" s="12">
        <f t="shared" si="11"/>
        <v>533832</v>
      </c>
      <c r="AD12" s="12">
        <f t="shared" si="12"/>
        <v>1601496</v>
      </c>
      <c r="AE12" s="12">
        <f t="shared" si="12"/>
        <v>0</v>
      </c>
      <c r="AF12" s="12">
        <f t="shared" si="13"/>
        <v>1601496</v>
      </c>
      <c r="AG12" s="12">
        <v>533832</v>
      </c>
      <c r="AH12" s="12">
        <v>0</v>
      </c>
      <c r="AI12" s="12">
        <f t="shared" si="14"/>
        <v>533832</v>
      </c>
      <c r="AJ12" s="12">
        <v>113336.64</v>
      </c>
      <c r="AK12" s="12">
        <v>420495.35999999999</v>
      </c>
      <c r="AL12" s="12">
        <f t="shared" si="15"/>
        <v>533832</v>
      </c>
      <c r="AM12" s="12">
        <v>113336.64</v>
      </c>
      <c r="AN12" s="12">
        <v>144545.28</v>
      </c>
      <c r="AO12" s="12">
        <f t="shared" si="16"/>
        <v>257881.91999999998</v>
      </c>
      <c r="AP12" s="12">
        <f t="shared" si="17"/>
        <v>760505.28</v>
      </c>
      <c r="AQ12" s="12">
        <f t="shared" si="17"/>
        <v>565040.64000000001</v>
      </c>
      <c r="AR12" s="12">
        <f t="shared" si="18"/>
        <v>1325545.92</v>
      </c>
      <c r="AS12" s="12">
        <f t="shared" si="19"/>
        <v>5517658.1699999999</v>
      </c>
      <c r="AT12" s="12">
        <f t="shared" si="20"/>
        <v>565040.64000000001</v>
      </c>
      <c r="AU12" s="12">
        <f t="shared" si="21"/>
        <v>6082698.8099999996</v>
      </c>
      <c r="AV12" s="17"/>
    </row>
    <row r="13" spans="1:49" s="7" customFormat="1" x14ac:dyDescent="0.2">
      <c r="A13" s="16" t="s">
        <v>5</v>
      </c>
      <c r="B13" s="15">
        <f>SUM(B9:B12)</f>
        <v>8248796.0499999998</v>
      </c>
      <c r="C13" s="15">
        <f t="shared" ref="C13:AU13" si="22">SUM(C9:C12)</f>
        <v>8248796.0499999998</v>
      </c>
      <c r="D13" s="15">
        <f t="shared" si="22"/>
        <v>8248796.0499999998</v>
      </c>
      <c r="E13" s="15">
        <f t="shared" si="22"/>
        <v>24746388.150000002</v>
      </c>
      <c r="F13" s="15">
        <f t="shared" si="22"/>
        <v>8905526.1500000004</v>
      </c>
      <c r="G13" s="15">
        <f t="shared" si="22"/>
        <v>0</v>
      </c>
      <c r="H13" s="15">
        <f t="shared" si="22"/>
        <v>8905526.1500000004</v>
      </c>
      <c r="I13" s="15">
        <f t="shared" si="22"/>
        <v>8896710.0899999999</v>
      </c>
      <c r="J13" s="15">
        <f t="shared" si="22"/>
        <v>0</v>
      </c>
      <c r="K13" s="15">
        <f t="shared" si="22"/>
        <v>8896710.0899999999</v>
      </c>
      <c r="L13" s="15">
        <f t="shared" si="22"/>
        <v>8896710.0899999999</v>
      </c>
      <c r="M13" s="15">
        <f t="shared" si="22"/>
        <v>0</v>
      </c>
      <c r="N13" s="15">
        <f t="shared" si="22"/>
        <v>8896710.0899999999</v>
      </c>
      <c r="O13" s="15">
        <f t="shared" si="22"/>
        <v>26698946.329999998</v>
      </c>
      <c r="P13" s="15">
        <f t="shared" si="22"/>
        <v>0</v>
      </c>
      <c r="Q13" s="15">
        <f t="shared" si="22"/>
        <v>26698946.329999998</v>
      </c>
      <c r="R13" s="15">
        <f t="shared" si="22"/>
        <v>51445334.480000004</v>
      </c>
      <c r="S13" s="15">
        <f t="shared" si="22"/>
        <v>0</v>
      </c>
      <c r="T13" s="15">
        <f t="shared" si="22"/>
        <v>51445334.480000004</v>
      </c>
      <c r="U13" s="15">
        <f t="shared" si="22"/>
        <v>8896710.0899999999</v>
      </c>
      <c r="V13" s="15">
        <f t="shared" si="22"/>
        <v>0</v>
      </c>
      <c r="W13" s="15">
        <f t="shared" si="22"/>
        <v>8896710.0899999999</v>
      </c>
      <c r="X13" s="15">
        <f t="shared" si="22"/>
        <v>8896710.0899999999</v>
      </c>
      <c r="Y13" s="15">
        <f t="shared" si="22"/>
        <v>0</v>
      </c>
      <c r="Z13" s="15">
        <f t="shared" si="22"/>
        <v>8896710.0899999999</v>
      </c>
      <c r="AA13" s="15">
        <f t="shared" si="22"/>
        <v>8896710.0899999999</v>
      </c>
      <c r="AB13" s="15">
        <f t="shared" si="22"/>
        <v>0</v>
      </c>
      <c r="AC13" s="15">
        <f t="shared" si="22"/>
        <v>8896710.0899999999</v>
      </c>
      <c r="AD13" s="15">
        <f t="shared" si="22"/>
        <v>26690130.27</v>
      </c>
      <c r="AE13" s="15">
        <f t="shared" si="22"/>
        <v>0</v>
      </c>
      <c r="AF13" s="15">
        <f t="shared" si="22"/>
        <v>26690130.27</v>
      </c>
      <c r="AG13" s="15">
        <f t="shared" si="22"/>
        <v>8896710.1000000015</v>
      </c>
      <c r="AH13" s="15">
        <f t="shared" si="22"/>
        <v>0</v>
      </c>
      <c r="AI13" s="15">
        <f t="shared" si="22"/>
        <v>8896710.1000000015</v>
      </c>
      <c r="AJ13" s="15">
        <f t="shared" si="22"/>
        <v>1423102.6699999997</v>
      </c>
      <c r="AK13" s="15">
        <f t="shared" si="22"/>
        <v>7473607.4400000004</v>
      </c>
      <c r="AL13" s="15">
        <f t="shared" si="22"/>
        <v>8896710.1099999994</v>
      </c>
      <c r="AM13" s="15">
        <f t="shared" si="22"/>
        <v>1423102.6699999997</v>
      </c>
      <c r="AN13" s="15">
        <f t="shared" si="22"/>
        <v>955020.27</v>
      </c>
      <c r="AO13" s="15">
        <f t="shared" si="22"/>
        <v>2378122.94</v>
      </c>
      <c r="AP13" s="15">
        <f t="shared" si="22"/>
        <v>11742915.439999999</v>
      </c>
      <c r="AQ13" s="15">
        <f t="shared" si="22"/>
        <v>8428627.7100000009</v>
      </c>
      <c r="AR13" s="15">
        <f t="shared" si="22"/>
        <v>20171543.149999999</v>
      </c>
      <c r="AS13" s="15">
        <f t="shared" si="22"/>
        <v>89878380.189999998</v>
      </c>
      <c r="AT13" s="15">
        <f t="shared" si="22"/>
        <v>8428627.7100000009</v>
      </c>
      <c r="AU13" s="15">
        <f t="shared" si="22"/>
        <v>98307007.900000006</v>
      </c>
      <c r="AV13" s="17"/>
      <c r="AW13" s="65"/>
    </row>
    <row r="14" spans="1:49" s="6" customFormat="1" x14ac:dyDescent="0.2">
      <c r="A14" s="16"/>
      <c r="B14" s="26"/>
      <c r="C14" s="57"/>
      <c r="D14" s="58"/>
      <c r="E14" s="12"/>
      <c r="F14" s="59"/>
      <c r="G14" s="59"/>
      <c r="H14" s="59"/>
      <c r="I14" s="12"/>
      <c r="J14" s="12"/>
      <c r="K14" s="12"/>
      <c r="L14" s="12"/>
      <c r="M14" s="12"/>
      <c r="N14" s="12"/>
      <c r="O14" s="12"/>
      <c r="P14" s="12"/>
      <c r="Q14" s="12"/>
      <c r="R14" s="13"/>
      <c r="S14" s="13"/>
      <c r="T14" s="13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7"/>
    </row>
    <row r="15" spans="1:49" s="6" customFormat="1" ht="60.75" customHeight="1" x14ac:dyDescent="0.2">
      <c r="A15" s="19" t="s">
        <v>6</v>
      </c>
      <c r="B15" s="78" t="s">
        <v>89</v>
      </c>
      <c r="C15" s="76" t="s">
        <v>90</v>
      </c>
      <c r="D15" s="76" t="s">
        <v>91</v>
      </c>
      <c r="E15" s="78" t="s">
        <v>59</v>
      </c>
      <c r="F15" s="78" t="s">
        <v>60</v>
      </c>
      <c r="G15" s="76" t="s">
        <v>61</v>
      </c>
      <c r="H15" s="78" t="s">
        <v>62</v>
      </c>
      <c r="I15" s="76" t="s">
        <v>64</v>
      </c>
      <c r="J15" s="76" t="s">
        <v>61</v>
      </c>
      <c r="K15" s="76" t="s">
        <v>64</v>
      </c>
      <c r="L15" s="76" t="s">
        <v>66</v>
      </c>
      <c r="M15" s="76" t="s">
        <v>61</v>
      </c>
      <c r="N15" s="76" t="s">
        <v>66</v>
      </c>
      <c r="O15" s="76" t="s">
        <v>67</v>
      </c>
      <c r="P15" s="76" t="s">
        <v>61</v>
      </c>
      <c r="Q15" s="76" t="s">
        <v>68</v>
      </c>
      <c r="R15" s="76" t="s">
        <v>69</v>
      </c>
      <c r="S15" s="76" t="s">
        <v>61</v>
      </c>
      <c r="T15" s="76" t="s">
        <v>70</v>
      </c>
      <c r="U15" s="76" t="s">
        <v>71</v>
      </c>
      <c r="V15" s="76" t="s">
        <v>61</v>
      </c>
      <c r="W15" s="76" t="s">
        <v>72</v>
      </c>
      <c r="X15" s="76" t="s">
        <v>73</v>
      </c>
      <c r="Y15" s="76" t="s">
        <v>61</v>
      </c>
      <c r="Z15" s="76" t="s">
        <v>74</v>
      </c>
      <c r="AA15" s="76" t="s">
        <v>75</v>
      </c>
      <c r="AB15" s="76" t="s">
        <v>61</v>
      </c>
      <c r="AC15" s="76" t="s">
        <v>76</v>
      </c>
      <c r="AD15" s="76" t="s">
        <v>77</v>
      </c>
      <c r="AE15" s="76" t="s">
        <v>61</v>
      </c>
      <c r="AF15" s="76" t="s">
        <v>78</v>
      </c>
      <c r="AG15" s="76" t="s">
        <v>79</v>
      </c>
      <c r="AH15" s="76" t="s">
        <v>61</v>
      </c>
      <c r="AI15" s="76" t="s">
        <v>80</v>
      </c>
      <c r="AJ15" s="76" t="s">
        <v>81</v>
      </c>
      <c r="AK15" s="76" t="s">
        <v>61</v>
      </c>
      <c r="AL15" s="76" t="s">
        <v>82</v>
      </c>
      <c r="AM15" s="76" t="s">
        <v>83</v>
      </c>
      <c r="AN15" s="76" t="s">
        <v>61</v>
      </c>
      <c r="AO15" s="76" t="s">
        <v>84</v>
      </c>
      <c r="AP15" s="76" t="s">
        <v>85</v>
      </c>
      <c r="AQ15" s="76" t="s">
        <v>61</v>
      </c>
      <c r="AR15" s="76" t="s">
        <v>86</v>
      </c>
      <c r="AS15" s="55" t="s">
        <v>87</v>
      </c>
      <c r="AT15" s="76" t="s">
        <v>61</v>
      </c>
      <c r="AU15" s="56" t="s">
        <v>88</v>
      </c>
      <c r="AV15" s="70"/>
      <c r="AW15" s="1"/>
    </row>
    <row r="16" spans="1:49" s="6" customFormat="1" x14ac:dyDescent="0.2">
      <c r="A16" s="10" t="s">
        <v>1</v>
      </c>
      <c r="B16" s="74">
        <v>711646.41</v>
      </c>
      <c r="C16" s="74">
        <v>711646.41</v>
      </c>
      <c r="D16" s="74">
        <v>711646.41</v>
      </c>
      <c r="E16" s="12">
        <f t="shared" ref="E16:E20" si="23">B16+C16+D16</f>
        <v>2134939.23</v>
      </c>
      <c r="F16" s="74">
        <v>664931.18999999994</v>
      </c>
      <c r="G16" s="74">
        <v>0</v>
      </c>
      <c r="H16" s="74">
        <f>SUM(F16:G16)</f>
        <v>664931.18999999994</v>
      </c>
      <c r="I16" s="12">
        <v>608017.96</v>
      </c>
      <c r="J16" s="12">
        <v>0</v>
      </c>
      <c r="K16" s="12">
        <f>SUM(I16:J16)</f>
        <v>608017.96</v>
      </c>
      <c r="L16" s="12">
        <v>632952.66</v>
      </c>
      <c r="M16" s="12">
        <v>0</v>
      </c>
      <c r="N16" s="12">
        <f>SUM(L16:M16)</f>
        <v>632952.66</v>
      </c>
      <c r="O16" s="12">
        <f>F16+I16+L16</f>
        <v>1905901.81</v>
      </c>
      <c r="P16" s="12">
        <f>G16+J16+M16</f>
        <v>0</v>
      </c>
      <c r="Q16" s="12">
        <f>SUM(O16:P16)</f>
        <v>1905901.81</v>
      </c>
      <c r="R16" s="13">
        <f>E16+O16</f>
        <v>4040841.04</v>
      </c>
      <c r="S16" s="12">
        <f>P16</f>
        <v>0</v>
      </c>
      <c r="T16" s="12">
        <f>SUM(R16:S16)</f>
        <v>4040841.04</v>
      </c>
      <c r="U16" s="12">
        <v>633483.51</v>
      </c>
      <c r="V16" s="12">
        <v>0</v>
      </c>
      <c r="W16" s="12">
        <f>SUM(U16:V16)</f>
        <v>633483.51</v>
      </c>
      <c r="X16" s="12">
        <v>633483.51</v>
      </c>
      <c r="Y16" s="12">
        <v>0</v>
      </c>
      <c r="Z16" s="12">
        <f>SUM(X16:Y16)</f>
        <v>633483.51</v>
      </c>
      <c r="AA16" s="12">
        <v>633483.51</v>
      </c>
      <c r="AB16" s="12">
        <v>0</v>
      </c>
      <c r="AC16" s="12">
        <f>SUM(AA16:AB16)</f>
        <v>633483.51</v>
      </c>
      <c r="AD16" s="12">
        <f t="shared" si="12"/>
        <v>1900450.53</v>
      </c>
      <c r="AE16" s="12">
        <f>V16+Y16+AB16</f>
        <v>0</v>
      </c>
      <c r="AF16" s="12">
        <f>SUM(AD16:AE16)</f>
        <v>1900450.53</v>
      </c>
      <c r="AG16" s="12">
        <v>619739.26</v>
      </c>
      <c r="AH16" s="12">
        <v>0</v>
      </c>
      <c r="AI16" s="12">
        <f>SUM(AG16:AH16)</f>
        <v>619739.26</v>
      </c>
      <c r="AJ16" s="12">
        <v>34340.800000000003</v>
      </c>
      <c r="AK16" s="12">
        <v>662438.24</v>
      </c>
      <c r="AL16" s="12">
        <f>SUM(AJ16:AK16)</f>
        <v>696779.04</v>
      </c>
      <c r="AM16" s="12">
        <v>34340.800000000003</v>
      </c>
      <c r="AN16" s="12">
        <v>0</v>
      </c>
      <c r="AO16" s="12">
        <f>SUM(AM16:AN16)</f>
        <v>34340.800000000003</v>
      </c>
      <c r="AP16" s="12">
        <f t="shared" si="17"/>
        <v>688420.8600000001</v>
      </c>
      <c r="AQ16" s="12">
        <f>AH16+AK16+AN16</f>
        <v>662438.24</v>
      </c>
      <c r="AR16" s="12">
        <f>SUM(AP16:AQ16)</f>
        <v>1350859.1</v>
      </c>
      <c r="AS16" s="12">
        <f>B16+C16+D16+F16+I16+L16+U16+X16+AA16+AG16+AJ16+AM16</f>
        <v>6629712.4299999988</v>
      </c>
      <c r="AT16" s="12">
        <f>S16+AE16+AQ16</f>
        <v>662438.24</v>
      </c>
      <c r="AU16" s="12">
        <f>SUM(AS16:AT16)</f>
        <v>7292150.669999999</v>
      </c>
      <c r="AV16" s="17"/>
    </row>
    <row r="17" spans="1:49" s="6" customFormat="1" x14ac:dyDescent="0.2">
      <c r="A17" s="10" t="s">
        <v>2</v>
      </c>
      <c r="B17" s="74">
        <v>79089.95</v>
      </c>
      <c r="C17" s="74">
        <v>79089.95</v>
      </c>
      <c r="D17" s="74">
        <v>79089.95</v>
      </c>
      <c r="E17" s="12">
        <f t="shared" si="23"/>
        <v>237269.84999999998</v>
      </c>
      <c r="F17" s="74">
        <v>77622.600000000006</v>
      </c>
      <c r="G17" s="74">
        <v>0</v>
      </c>
      <c r="H17" s="74">
        <f t="shared" ref="H17:H20" si="24">SUM(F17:G17)</f>
        <v>77622.600000000006</v>
      </c>
      <c r="I17" s="12">
        <v>65035.15</v>
      </c>
      <c r="J17" s="12">
        <v>0</v>
      </c>
      <c r="K17" s="12">
        <f t="shared" ref="K17:K20" si="25">SUM(I17:J17)</f>
        <v>65035.15</v>
      </c>
      <c r="L17" s="12">
        <v>65035.15</v>
      </c>
      <c r="M17" s="12">
        <v>0</v>
      </c>
      <c r="N17" s="12">
        <f t="shared" ref="N17:N20" si="26">SUM(L17:M17)</f>
        <v>65035.15</v>
      </c>
      <c r="O17" s="12">
        <f>F17+I17+L17</f>
        <v>207692.9</v>
      </c>
      <c r="P17" s="12">
        <f t="shared" ref="P17:P20" si="27">G17+J17+M17</f>
        <v>0</v>
      </c>
      <c r="Q17" s="12">
        <f t="shared" ref="Q17:Q20" si="28">SUM(O17:P17)</f>
        <v>207692.9</v>
      </c>
      <c r="R17" s="13">
        <f t="shared" ref="R17:R20" si="29">E17+O17</f>
        <v>444962.75</v>
      </c>
      <c r="S17" s="12">
        <f t="shared" ref="S17:S20" si="30">P17</f>
        <v>0</v>
      </c>
      <c r="T17" s="12">
        <f t="shared" ref="T17:T20" si="31">SUM(R17:S17)</f>
        <v>444962.75</v>
      </c>
      <c r="U17" s="12">
        <v>62937.25</v>
      </c>
      <c r="V17" s="12">
        <v>0</v>
      </c>
      <c r="W17" s="12">
        <f t="shared" ref="W17:W20" si="32">SUM(U17:V17)</f>
        <v>62937.25</v>
      </c>
      <c r="X17" s="12">
        <v>62937.25</v>
      </c>
      <c r="Y17" s="12">
        <v>0</v>
      </c>
      <c r="Z17" s="12">
        <f t="shared" ref="Z17:Z20" si="33">SUM(X17:Y17)</f>
        <v>62937.25</v>
      </c>
      <c r="AA17" s="12">
        <v>58741.43</v>
      </c>
      <c r="AB17" s="12">
        <v>0</v>
      </c>
      <c r="AC17" s="12">
        <f t="shared" ref="AC17:AC20" si="34">SUM(AA17:AB17)</f>
        <v>58741.43</v>
      </c>
      <c r="AD17" s="12">
        <f t="shared" si="12"/>
        <v>184615.93</v>
      </c>
      <c r="AE17" s="12">
        <f t="shared" si="12"/>
        <v>0</v>
      </c>
      <c r="AF17" s="12">
        <f t="shared" ref="AF17:AF20" si="35">SUM(AD17:AE17)</f>
        <v>184615.93</v>
      </c>
      <c r="AG17" s="12">
        <v>71328.88</v>
      </c>
      <c r="AH17" s="12">
        <v>0</v>
      </c>
      <c r="AI17" s="12">
        <f t="shared" ref="AI17:AI20" si="36">SUM(AG17:AH17)</f>
        <v>71328.88</v>
      </c>
      <c r="AJ17" s="12">
        <v>16783.27</v>
      </c>
      <c r="AK17" s="12">
        <v>48251.89</v>
      </c>
      <c r="AL17" s="12">
        <f t="shared" ref="AL17:AL20" si="37">SUM(AJ17:AK17)</f>
        <v>65035.16</v>
      </c>
      <c r="AM17" s="12">
        <v>12587.45</v>
      </c>
      <c r="AN17" s="12">
        <v>12587.45</v>
      </c>
      <c r="AO17" s="12">
        <f t="shared" ref="AO17:AO20" si="38">SUM(AM17:AN17)</f>
        <v>25174.9</v>
      </c>
      <c r="AP17" s="12">
        <f t="shared" si="17"/>
        <v>100699.6</v>
      </c>
      <c r="AQ17" s="12">
        <f t="shared" si="17"/>
        <v>60839.34</v>
      </c>
      <c r="AR17" s="12">
        <f t="shared" ref="AR17:AR20" si="39">SUM(AP17:AQ17)</f>
        <v>161538.94</v>
      </c>
      <c r="AS17" s="12">
        <f t="shared" ref="AS17:AS20" si="40">B17+C17+D17+F17+I17+L17+U17+X17+AA17+AG17+AJ17+AM17</f>
        <v>730278.28</v>
      </c>
      <c r="AT17" s="12">
        <f t="shared" ref="AT17:AT20" si="41">S17+AE17+AQ17</f>
        <v>60839.34</v>
      </c>
      <c r="AU17" s="12">
        <f t="shared" ref="AU17:AU20" si="42">SUM(AS17:AT17)</f>
        <v>791117.62</v>
      </c>
      <c r="AV17" s="17"/>
    </row>
    <row r="18" spans="1:49" s="6" customFormat="1" x14ac:dyDescent="0.2">
      <c r="A18" s="10" t="s">
        <v>3</v>
      </c>
      <c r="B18" s="74">
        <v>204113.83</v>
      </c>
      <c r="C18" s="74">
        <v>252672.06</v>
      </c>
      <c r="D18" s="74">
        <v>215024</v>
      </c>
      <c r="E18" s="12">
        <f t="shared" si="23"/>
        <v>671809.89</v>
      </c>
      <c r="F18" s="74">
        <v>220087.36</v>
      </c>
      <c r="G18" s="74">
        <v>0</v>
      </c>
      <c r="H18" s="74">
        <f t="shared" si="24"/>
        <v>220087.36</v>
      </c>
      <c r="I18" s="12">
        <v>209374.37</v>
      </c>
      <c r="J18" s="12">
        <v>0</v>
      </c>
      <c r="K18" s="12">
        <f t="shared" si="25"/>
        <v>209374.37</v>
      </c>
      <c r="L18" s="12">
        <v>188352.44</v>
      </c>
      <c r="M18" s="12">
        <v>0</v>
      </c>
      <c r="N18" s="12">
        <f t="shared" si="26"/>
        <v>188352.44</v>
      </c>
      <c r="O18" s="12">
        <f>F18+I18+L18</f>
        <v>617814.16999999993</v>
      </c>
      <c r="P18" s="12">
        <f t="shared" si="27"/>
        <v>0</v>
      </c>
      <c r="Q18" s="12">
        <f t="shared" si="28"/>
        <v>617814.16999999993</v>
      </c>
      <c r="R18" s="13">
        <f t="shared" si="29"/>
        <v>1289624.06</v>
      </c>
      <c r="S18" s="12">
        <f t="shared" si="30"/>
        <v>0</v>
      </c>
      <c r="T18" s="12">
        <f t="shared" si="31"/>
        <v>1289624.06</v>
      </c>
      <c r="U18" s="12">
        <v>207889.86</v>
      </c>
      <c r="V18" s="12">
        <v>0</v>
      </c>
      <c r="W18" s="12">
        <f t="shared" si="32"/>
        <v>207889.86</v>
      </c>
      <c r="X18" s="12">
        <v>207889.86</v>
      </c>
      <c r="Y18" s="12">
        <v>0</v>
      </c>
      <c r="Z18" s="12">
        <f t="shared" si="33"/>
        <v>207889.86</v>
      </c>
      <c r="AA18" s="12">
        <v>207889.86</v>
      </c>
      <c r="AB18" s="12">
        <v>0</v>
      </c>
      <c r="AC18" s="12">
        <f t="shared" si="34"/>
        <v>207889.86</v>
      </c>
      <c r="AD18" s="12">
        <f t="shared" si="12"/>
        <v>623669.57999999996</v>
      </c>
      <c r="AE18" s="12">
        <f t="shared" si="12"/>
        <v>0</v>
      </c>
      <c r="AF18" s="12">
        <f t="shared" si="35"/>
        <v>623669.57999999996</v>
      </c>
      <c r="AG18" s="12">
        <v>235645.3</v>
      </c>
      <c r="AH18" s="12">
        <v>0</v>
      </c>
      <c r="AI18" s="12">
        <f t="shared" si="36"/>
        <v>235645.3</v>
      </c>
      <c r="AJ18" s="12">
        <v>88457.12</v>
      </c>
      <c r="AK18" s="12">
        <v>187885.48</v>
      </c>
      <c r="AL18" s="12">
        <f t="shared" si="37"/>
        <v>276342.59999999998</v>
      </c>
      <c r="AM18" s="12">
        <v>88457.12</v>
      </c>
      <c r="AN18" s="12">
        <v>128387.56</v>
      </c>
      <c r="AO18" s="12">
        <f t="shared" si="38"/>
        <v>216844.68</v>
      </c>
      <c r="AP18" s="12">
        <f t="shared" si="17"/>
        <v>412559.54</v>
      </c>
      <c r="AQ18" s="12">
        <f t="shared" si="17"/>
        <v>316273.04000000004</v>
      </c>
      <c r="AR18" s="12">
        <f t="shared" si="39"/>
        <v>728832.58000000007</v>
      </c>
      <c r="AS18" s="12">
        <f t="shared" si="40"/>
        <v>2325853.1799999997</v>
      </c>
      <c r="AT18" s="12">
        <f t="shared" si="41"/>
        <v>316273.04000000004</v>
      </c>
      <c r="AU18" s="12">
        <f t="shared" si="42"/>
        <v>2642126.2199999997</v>
      </c>
      <c r="AV18" s="17"/>
    </row>
    <row r="19" spans="1:49" s="6" customFormat="1" x14ac:dyDescent="0.2">
      <c r="A19" s="10" t="s">
        <v>4</v>
      </c>
      <c r="B19" s="74">
        <v>23513.229999999996</v>
      </c>
      <c r="C19" s="74">
        <v>25650.799999999996</v>
      </c>
      <c r="D19" s="74">
        <v>34201.06</v>
      </c>
      <c r="E19" s="12">
        <f t="shared" si="23"/>
        <v>83365.09</v>
      </c>
      <c r="F19" s="74">
        <v>27272.81</v>
      </c>
      <c r="G19" s="74">
        <v>0</v>
      </c>
      <c r="H19" s="74">
        <f t="shared" si="24"/>
        <v>27272.81</v>
      </c>
      <c r="I19" s="12">
        <v>27272.81</v>
      </c>
      <c r="J19" s="12">
        <v>0</v>
      </c>
      <c r="K19" s="12">
        <f t="shared" si="25"/>
        <v>27272.81</v>
      </c>
      <c r="L19" s="12">
        <v>27272.81</v>
      </c>
      <c r="M19" s="12">
        <v>0</v>
      </c>
      <c r="N19" s="12">
        <f t="shared" si="26"/>
        <v>27272.81</v>
      </c>
      <c r="O19" s="12">
        <f>F19+I19+L19</f>
        <v>81818.430000000008</v>
      </c>
      <c r="P19" s="12">
        <f t="shared" si="27"/>
        <v>0</v>
      </c>
      <c r="Q19" s="12">
        <f t="shared" si="28"/>
        <v>81818.430000000008</v>
      </c>
      <c r="R19" s="13">
        <f t="shared" si="29"/>
        <v>165183.52000000002</v>
      </c>
      <c r="S19" s="12">
        <f t="shared" si="30"/>
        <v>0</v>
      </c>
      <c r="T19" s="12">
        <f t="shared" si="31"/>
        <v>165183.52000000002</v>
      </c>
      <c r="U19" s="12">
        <v>25174.9</v>
      </c>
      <c r="V19" s="12">
        <v>0</v>
      </c>
      <c r="W19" s="12">
        <f t="shared" si="32"/>
        <v>25174.9</v>
      </c>
      <c r="X19" s="12">
        <v>25174.9</v>
      </c>
      <c r="Y19" s="12">
        <v>0</v>
      </c>
      <c r="Z19" s="12">
        <f t="shared" si="33"/>
        <v>25174.9</v>
      </c>
      <c r="AA19" s="12">
        <v>25174.9</v>
      </c>
      <c r="AB19" s="12">
        <v>0</v>
      </c>
      <c r="AC19" s="12">
        <f t="shared" si="34"/>
        <v>25174.9</v>
      </c>
      <c r="AD19" s="12">
        <f t="shared" si="12"/>
        <v>75524.700000000012</v>
      </c>
      <c r="AE19" s="12">
        <f t="shared" si="12"/>
        <v>0</v>
      </c>
      <c r="AF19" s="12">
        <f t="shared" si="35"/>
        <v>75524.700000000012</v>
      </c>
      <c r="AG19" s="12">
        <v>33566.520000000004</v>
      </c>
      <c r="AH19" s="12">
        <v>0</v>
      </c>
      <c r="AI19" s="12">
        <f t="shared" si="36"/>
        <v>33566.520000000004</v>
      </c>
      <c r="AJ19" s="12">
        <v>8391.64</v>
      </c>
      <c r="AK19" s="12">
        <v>48251.89</v>
      </c>
      <c r="AL19" s="12">
        <f t="shared" si="37"/>
        <v>56643.53</v>
      </c>
      <c r="AM19" s="12">
        <v>8391.64</v>
      </c>
      <c r="AN19" s="12">
        <v>0</v>
      </c>
      <c r="AO19" s="12">
        <f t="shared" si="38"/>
        <v>8391.64</v>
      </c>
      <c r="AP19" s="12">
        <f t="shared" si="17"/>
        <v>50349.8</v>
      </c>
      <c r="AQ19" s="12">
        <f t="shared" si="17"/>
        <v>48251.89</v>
      </c>
      <c r="AR19" s="12">
        <f t="shared" si="39"/>
        <v>98601.69</v>
      </c>
      <c r="AS19" s="12">
        <f t="shared" si="40"/>
        <v>291058.02</v>
      </c>
      <c r="AT19" s="12">
        <f t="shared" si="41"/>
        <v>48251.89</v>
      </c>
      <c r="AU19" s="12">
        <f t="shared" si="42"/>
        <v>339309.91000000003</v>
      </c>
      <c r="AV19" s="17"/>
    </row>
    <row r="20" spans="1:49" s="6" customFormat="1" x14ac:dyDescent="0.2">
      <c r="A20" s="10" t="s">
        <v>7</v>
      </c>
      <c r="B20" s="74">
        <v>704231.46</v>
      </c>
      <c r="C20" s="74">
        <v>704231.46</v>
      </c>
      <c r="D20" s="74">
        <v>704231.46</v>
      </c>
      <c r="E20" s="12">
        <f t="shared" si="23"/>
        <v>2112694.38</v>
      </c>
      <c r="F20" s="74">
        <v>728358.36</v>
      </c>
      <c r="G20" s="74">
        <v>0</v>
      </c>
      <c r="H20" s="74">
        <f t="shared" si="24"/>
        <v>728358.36</v>
      </c>
      <c r="I20" s="12">
        <v>695384.54</v>
      </c>
      <c r="J20" s="12">
        <v>0</v>
      </c>
      <c r="K20" s="12">
        <f t="shared" si="25"/>
        <v>695384.54</v>
      </c>
      <c r="L20" s="12">
        <v>695384.54</v>
      </c>
      <c r="M20" s="12">
        <v>0</v>
      </c>
      <c r="N20" s="12">
        <f t="shared" si="26"/>
        <v>695384.54</v>
      </c>
      <c r="O20" s="12">
        <f>F20+I20+L20</f>
        <v>2119127.44</v>
      </c>
      <c r="P20" s="12">
        <f t="shared" si="27"/>
        <v>0</v>
      </c>
      <c r="Q20" s="12">
        <f t="shared" si="28"/>
        <v>2119127.44</v>
      </c>
      <c r="R20" s="13">
        <f t="shared" si="29"/>
        <v>4231821.82</v>
      </c>
      <c r="S20" s="12">
        <f t="shared" si="30"/>
        <v>0</v>
      </c>
      <c r="T20" s="12">
        <f t="shared" si="31"/>
        <v>4231821.82</v>
      </c>
      <c r="U20" s="12">
        <v>689595.76</v>
      </c>
      <c r="V20" s="12">
        <v>0</v>
      </c>
      <c r="W20" s="12">
        <f t="shared" si="32"/>
        <v>689595.76</v>
      </c>
      <c r="X20" s="12">
        <v>689595.76</v>
      </c>
      <c r="Y20" s="12">
        <v>0</v>
      </c>
      <c r="Z20" s="12">
        <f t="shared" si="33"/>
        <v>689595.76</v>
      </c>
      <c r="AA20" s="12">
        <v>689595.76</v>
      </c>
      <c r="AB20" s="12">
        <v>0</v>
      </c>
      <c r="AC20" s="12">
        <f t="shared" si="34"/>
        <v>689595.76</v>
      </c>
      <c r="AD20" s="12">
        <f t="shared" si="12"/>
        <v>2068787.28</v>
      </c>
      <c r="AE20" s="12">
        <f t="shared" si="12"/>
        <v>0</v>
      </c>
      <c r="AF20" s="12">
        <f t="shared" si="35"/>
        <v>2068787.28</v>
      </c>
      <c r="AG20" s="12">
        <v>678018.22</v>
      </c>
      <c r="AH20" s="12">
        <v>0</v>
      </c>
      <c r="AI20" s="12">
        <f t="shared" si="36"/>
        <v>678018.22</v>
      </c>
      <c r="AJ20" s="12">
        <v>73344.73</v>
      </c>
      <c r="AK20" s="12">
        <v>776890.72</v>
      </c>
      <c r="AL20" s="12">
        <f t="shared" si="37"/>
        <v>850235.45</v>
      </c>
      <c r="AM20" s="12">
        <v>73344.73</v>
      </c>
      <c r="AN20" s="12">
        <v>6138.63</v>
      </c>
      <c r="AO20" s="12">
        <f t="shared" si="38"/>
        <v>79483.360000000001</v>
      </c>
      <c r="AP20" s="12">
        <f t="shared" si="17"/>
        <v>824707.67999999993</v>
      </c>
      <c r="AQ20" s="12">
        <f t="shared" si="17"/>
        <v>783029.35</v>
      </c>
      <c r="AR20" s="12">
        <f t="shared" si="39"/>
        <v>1607737.0299999998</v>
      </c>
      <c r="AS20" s="12">
        <f t="shared" si="40"/>
        <v>7125316.7800000003</v>
      </c>
      <c r="AT20" s="12">
        <f t="shared" si="41"/>
        <v>783029.35</v>
      </c>
      <c r="AU20" s="12">
        <f t="shared" si="42"/>
        <v>7908346.1299999999</v>
      </c>
      <c r="AV20" s="17"/>
      <c r="AW20" s="17"/>
    </row>
    <row r="21" spans="1:49" s="7" customFormat="1" x14ac:dyDescent="0.2">
      <c r="A21" s="16" t="s">
        <v>5</v>
      </c>
      <c r="B21" s="15">
        <f>SUM(B16:B20)</f>
        <v>1722594.88</v>
      </c>
      <c r="C21" s="15">
        <f t="shared" ref="C21:AU21" si="43">SUM(C16:C20)</f>
        <v>1773290.68</v>
      </c>
      <c r="D21" s="15">
        <f t="shared" si="43"/>
        <v>1744192.88</v>
      </c>
      <c r="E21" s="15">
        <f t="shared" si="43"/>
        <v>5240078.4399999995</v>
      </c>
      <c r="F21" s="15">
        <f t="shared" si="43"/>
        <v>1718272.3199999998</v>
      </c>
      <c r="G21" s="15">
        <f t="shared" si="43"/>
        <v>0</v>
      </c>
      <c r="H21" s="15">
        <f t="shared" si="43"/>
        <v>1718272.3199999998</v>
      </c>
      <c r="I21" s="15">
        <f t="shared" si="43"/>
        <v>1605084.83</v>
      </c>
      <c r="J21" s="15">
        <f t="shared" si="43"/>
        <v>0</v>
      </c>
      <c r="K21" s="15">
        <f t="shared" si="43"/>
        <v>1605084.83</v>
      </c>
      <c r="L21" s="15">
        <f t="shared" si="43"/>
        <v>1608997.6</v>
      </c>
      <c r="M21" s="15">
        <f t="shared" si="43"/>
        <v>0</v>
      </c>
      <c r="N21" s="15">
        <f t="shared" si="43"/>
        <v>1608997.6</v>
      </c>
      <c r="O21" s="15">
        <f t="shared" si="43"/>
        <v>4932354.75</v>
      </c>
      <c r="P21" s="15">
        <f t="shared" si="43"/>
        <v>0</v>
      </c>
      <c r="Q21" s="15">
        <f t="shared" si="43"/>
        <v>4932354.75</v>
      </c>
      <c r="R21" s="15">
        <f t="shared" si="43"/>
        <v>10172433.189999999</v>
      </c>
      <c r="S21" s="15">
        <f t="shared" si="43"/>
        <v>0</v>
      </c>
      <c r="T21" s="15">
        <f t="shared" si="43"/>
        <v>10172433.189999999</v>
      </c>
      <c r="U21" s="15">
        <f t="shared" si="43"/>
        <v>1619081.28</v>
      </c>
      <c r="V21" s="15">
        <f t="shared" si="43"/>
        <v>0</v>
      </c>
      <c r="W21" s="15">
        <f t="shared" si="43"/>
        <v>1619081.28</v>
      </c>
      <c r="X21" s="15">
        <f t="shared" si="43"/>
        <v>1619081.28</v>
      </c>
      <c r="Y21" s="15">
        <f t="shared" si="43"/>
        <v>0</v>
      </c>
      <c r="Z21" s="15">
        <f t="shared" si="43"/>
        <v>1619081.28</v>
      </c>
      <c r="AA21" s="15">
        <f t="shared" si="43"/>
        <v>1614885.46</v>
      </c>
      <c r="AB21" s="15">
        <f t="shared" si="43"/>
        <v>0</v>
      </c>
      <c r="AC21" s="15">
        <f t="shared" si="43"/>
        <v>1614885.46</v>
      </c>
      <c r="AD21" s="15">
        <f t="shared" si="43"/>
        <v>4853048.0200000005</v>
      </c>
      <c r="AE21" s="15">
        <f t="shared" si="43"/>
        <v>0</v>
      </c>
      <c r="AF21" s="15">
        <f t="shared" si="43"/>
        <v>4853048.0200000005</v>
      </c>
      <c r="AG21" s="15">
        <f t="shared" si="43"/>
        <v>1638298.18</v>
      </c>
      <c r="AH21" s="15">
        <f t="shared" si="43"/>
        <v>0</v>
      </c>
      <c r="AI21" s="15">
        <f t="shared" si="43"/>
        <v>1638298.18</v>
      </c>
      <c r="AJ21" s="15">
        <f t="shared" si="43"/>
        <v>221317.56</v>
      </c>
      <c r="AK21" s="15">
        <f t="shared" si="43"/>
        <v>1723718.22</v>
      </c>
      <c r="AL21" s="15">
        <f t="shared" si="43"/>
        <v>1945035.78</v>
      </c>
      <c r="AM21" s="15">
        <f t="shared" si="43"/>
        <v>217121.74</v>
      </c>
      <c r="AN21" s="15">
        <f t="shared" si="43"/>
        <v>147113.64000000001</v>
      </c>
      <c r="AO21" s="15">
        <f t="shared" si="43"/>
        <v>364235.38</v>
      </c>
      <c r="AP21" s="15">
        <f t="shared" si="43"/>
        <v>2076737.48</v>
      </c>
      <c r="AQ21" s="15">
        <f t="shared" si="43"/>
        <v>1870831.8599999999</v>
      </c>
      <c r="AR21" s="15">
        <f t="shared" si="43"/>
        <v>3947569.34</v>
      </c>
      <c r="AS21" s="15">
        <f t="shared" si="43"/>
        <v>17102218.689999998</v>
      </c>
      <c r="AT21" s="15">
        <f t="shared" si="43"/>
        <v>1870831.8599999999</v>
      </c>
      <c r="AU21" s="15">
        <f t="shared" si="43"/>
        <v>18973050.549999997</v>
      </c>
      <c r="AV21" s="17"/>
      <c r="AW21" s="65"/>
    </row>
    <row r="22" spans="1:49" s="6" customFormat="1" x14ac:dyDescent="0.2">
      <c r="A22" s="16"/>
      <c r="B22" s="26"/>
      <c r="C22" s="57"/>
      <c r="D22" s="58"/>
      <c r="E22" s="12"/>
      <c r="F22" s="59"/>
      <c r="G22" s="59"/>
      <c r="H22" s="59"/>
      <c r="I22" s="12"/>
      <c r="J22" s="12"/>
      <c r="K22" s="12"/>
      <c r="L22" s="12"/>
      <c r="M22" s="12"/>
      <c r="N22" s="12"/>
      <c r="O22" s="12"/>
      <c r="P22" s="12"/>
      <c r="Q22" s="12"/>
      <c r="R22" s="13"/>
      <c r="S22" s="13"/>
      <c r="T22" s="13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7"/>
    </row>
    <row r="23" spans="1:49" s="6" customFormat="1" ht="63.75" customHeight="1" x14ac:dyDescent="0.2">
      <c r="A23" s="20" t="s">
        <v>8</v>
      </c>
      <c r="B23" s="78" t="s">
        <v>89</v>
      </c>
      <c r="C23" s="76" t="s">
        <v>90</v>
      </c>
      <c r="D23" s="76" t="s">
        <v>91</v>
      </c>
      <c r="E23" s="78" t="s">
        <v>59</v>
      </c>
      <c r="F23" s="78" t="s">
        <v>60</v>
      </c>
      <c r="G23" s="76" t="s">
        <v>61</v>
      </c>
      <c r="H23" s="78" t="s">
        <v>62</v>
      </c>
      <c r="I23" s="76" t="s">
        <v>64</v>
      </c>
      <c r="J23" s="76" t="s">
        <v>61</v>
      </c>
      <c r="K23" s="76" t="s">
        <v>64</v>
      </c>
      <c r="L23" s="76" t="s">
        <v>66</v>
      </c>
      <c r="M23" s="76" t="s">
        <v>61</v>
      </c>
      <c r="N23" s="76" t="s">
        <v>66</v>
      </c>
      <c r="O23" s="76" t="s">
        <v>67</v>
      </c>
      <c r="P23" s="76" t="s">
        <v>61</v>
      </c>
      <c r="Q23" s="76" t="s">
        <v>68</v>
      </c>
      <c r="R23" s="76" t="s">
        <v>69</v>
      </c>
      <c r="S23" s="76" t="s">
        <v>61</v>
      </c>
      <c r="T23" s="76" t="s">
        <v>70</v>
      </c>
      <c r="U23" s="76" t="s">
        <v>71</v>
      </c>
      <c r="V23" s="76" t="s">
        <v>61</v>
      </c>
      <c r="W23" s="76" t="s">
        <v>72</v>
      </c>
      <c r="X23" s="76" t="s">
        <v>73</v>
      </c>
      <c r="Y23" s="76" t="s">
        <v>61</v>
      </c>
      <c r="Z23" s="76" t="s">
        <v>74</v>
      </c>
      <c r="AA23" s="76" t="s">
        <v>75</v>
      </c>
      <c r="AB23" s="76" t="s">
        <v>61</v>
      </c>
      <c r="AC23" s="76" t="s">
        <v>76</v>
      </c>
      <c r="AD23" s="76" t="s">
        <v>77</v>
      </c>
      <c r="AE23" s="76" t="s">
        <v>61</v>
      </c>
      <c r="AF23" s="76" t="s">
        <v>78</v>
      </c>
      <c r="AG23" s="76" t="s">
        <v>79</v>
      </c>
      <c r="AH23" s="76" t="s">
        <v>61</v>
      </c>
      <c r="AI23" s="76" t="s">
        <v>80</v>
      </c>
      <c r="AJ23" s="76" t="s">
        <v>81</v>
      </c>
      <c r="AK23" s="76" t="s">
        <v>61</v>
      </c>
      <c r="AL23" s="76" t="s">
        <v>82</v>
      </c>
      <c r="AM23" s="76" t="s">
        <v>83</v>
      </c>
      <c r="AN23" s="76" t="s">
        <v>61</v>
      </c>
      <c r="AO23" s="76" t="s">
        <v>84</v>
      </c>
      <c r="AP23" s="76" t="s">
        <v>85</v>
      </c>
      <c r="AQ23" s="76" t="s">
        <v>61</v>
      </c>
      <c r="AR23" s="76" t="s">
        <v>86</v>
      </c>
      <c r="AS23" s="55" t="s">
        <v>87</v>
      </c>
      <c r="AT23" s="76" t="s">
        <v>61</v>
      </c>
      <c r="AU23" s="56" t="s">
        <v>88</v>
      </c>
      <c r="AV23" s="70"/>
      <c r="AW23" s="1"/>
    </row>
    <row r="24" spans="1:49" s="6" customFormat="1" x14ac:dyDescent="0.2">
      <c r="A24" s="10" t="s">
        <v>1</v>
      </c>
      <c r="B24" s="74">
        <v>273401.2</v>
      </c>
      <c r="C24" s="74">
        <v>273401.2</v>
      </c>
      <c r="D24" s="74">
        <v>273401.2</v>
      </c>
      <c r="E24" s="12">
        <f t="shared" ref="E24:E27" si="44">B24+C24+D24</f>
        <v>820203.60000000009</v>
      </c>
      <c r="F24" s="74">
        <v>258114.2</v>
      </c>
      <c r="G24" s="74">
        <v>0</v>
      </c>
      <c r="H24" s="74">
        <f>SUM(F24:G24)</f>
        <v>258114.2</v>
      </c>
      <c r="I24" s="12">
        <v>188743.67999999999</v>
      </c>
      <c r="J24" s="12">
        <v>0</v>
      </c>
      <c r="K24" s="12">
        <f>SUM(I24:J24)</f>
        <v>188743.67999999999</v>
      </c>
      <c r="L24" s="12">
        <v>188745.28</v>
      </c>
      <c r="M24" s="12">
        <v>0</v>
      </c>
      <c r="N24" s="12">
        <f>SUM(L24:M24)</f>
        <v>188745.28</v>
      </c>
      <c r="O24" s="12">
        <f>F24+I24+L24</f>
        <v>635603.16</v>
      </c>
      <c r="P24" s="12">
        <f>G24+J24+M24</f>
        <v>0</v>
      </c>
      <c r="Q24" s="12">
        <f>SUM(O24:P24)</f>
        <v>635603.16</v>
      </c>
      <c r="R24" s="13">
        <f>E24+O24</f>
        <v>1455806.7600000002</v>
      </c>
      <c r="S24" s="12">
        <f>P24</f>
        <v>0</v>
      </c>
      <c r="T24" s="12">
        <f>SUM(R24:S24)</f>
        <v>1455806.7600000002</v>
      </c>
      <c r="U24" s="12">
        <v>193519.28</v>
      </c>
      <c r="V24" s="12">
        <v>0</v>
      </c>
      <c r="W24" s="12">
        <f>SUM(U24:V24)</f>
        <v>193519.28</v>
      </c>
      <c r="X24" s="12">
        <v>193519.28</v>
      </c>
      <c r="Y24" s="12">
        <v>0</v>
      </c>
      <c r="Z24" s="12">
        <f>SUM(X24:Y24)</f>
        <v>193519.28</v>
      </c>
      <c r="AA24" s="12">
        <v>193519.28</v>
      </c>
      <c r="AB24" s="12">
        <v>0</v>
      </c>
      <c r="AC24" s="12">
        <f>SUM(AA24:AB24)</f>
        <v>193519.28</v>
      </c>
      <c r="AD24" s="12">
        <f t="shared" si="12"/>
        <v>580557.84</v>
      </c>
      <c r="AE24" s="12">
        <f>V24+Y24+AB24</f>
        <v>0</v>
      </c>
      <c r="AF24" s="12">
        <f>SUM(AD24:AE24)</f>
        <v>580557.84</v>
      </c>
      <c r="AG24" s="12">
        <v>128488.64</v>
      </c>
      <c r="AH24" s="12">
        <v>0</v>
      </c>
      <c r="AI24" s="12">
        <f>SUM(AG24:AH24)</f>
        <v>128488.64</v>
      </c>
      <c r="AJ24" s="12">
        <v>33330.639999999999</v>
      </c>
      <c r="AK24" s="12">
        <v>91672</v>
      </c>
      <c r="AL24" s="12">
        <f>SUM(AJ24:AK24)</f>
        <v>125002.64</v>
      </c>
      <c r="AM24" s="12">
        <v>16664.52</v>
      </c>
      <c r="AN24" s="12">
        <v>10810</v>
      </c>
      <c r="AO24" s="12">
        <f>SUM(AM24:AN24)</f>
        <v>27474.52</v>
      </c>
      <c r="AP24" s="12">
        <f t="shared" si="17"/>
        <v>178483.8</v>
      </c>
      <c r="AQ24" s="12">
        <f>AH24+AK24+AN24</f>
        <v>102482</v>
      </c>
      <c r="AR24" s="12">
        <f>SUM(AP24:AQ24)</f>
        <v>280965.8</v>
      </c>
      <c r="AS24" s="12">
        <f>B24+C24+D24+F24+I24+L24+U24+X24+AA24+AG24+AJ24+AM24</f>
        <v>2214848.4000000004</v>
      </c>
      <c r="AT24" s="12">
        <f>S24+AE24+AQ24</f>
        <v>102482</v>
      </c>
      <c r="AU24" s="12">
        <f>SUM(AS24:AT24)</f>
        <v>2317330.4000000004</v>
      </c>
      <c r="AV24" s="17"/>
    </row>
    <row r="25" spans="1:49" s="6" customFormat="1" x14ac:dyDescent="0.2">
      <c r="A25" s="10" t="s">
        <v>2</v>
      </c>
      <c r="B25" s="74">
        <v>522.03</v>
      </c>
      <c r="C25" s="74">
        <v>522.03</v>
      </c>
      <c r="D25" s="74">
        <v>522.03</v>
      </c>
      <c r="E25" s="12">
        <f t="shared" si="44"/>
        <v>1566.09</v>
      </c>
      <c r="F25" s="74">
        <v>522.03</v>
      </c>
      <c r="G25" s="74">
        <v>0</v>
      </c>
      <c r="H25" s="74">
        <f t="shared" ref="H25:H27" si="45">SUM(F25:G25)</f>
        <v>522.03</v>
      </c>
      <c r="I25" s="12">
        <v>522.03</v>
      </c>
      <c r="J25" s="12">
        <v>0</v>
      </c>
      <c r="K25" s="12">
        <f t="shared" ref="K25:K27" si="46">SUM(I25:J25)</f>
        <v>522.03</v>
      </c>
      <c r="L25" s="12">
        <v>522.03</v>
      </c>
      <c r="M25" s="12">
        <v>0</v>
      </c>
      <c r="N25" s="12">
        <f t="shared" ref="N25:N27" si="47">SUM(L25:M25)</f>
        <v>522.03</v>
      </c>
      <c r="O25" s="12">
        <f>F25+I25+L25</f>
        <v>1566.09</v>
      </c>
      <c r="P25" s="12">
        <f t="shared" ref="P25:P27" si="48">G25+J25+M25</f>
        <v>0</v>
      </c>
      <c r="Q25" s="12">
        <f t="shared" ref="Q25:Q27" si="49">SUM(O25:P25)</f>
        <v>1566.09</v>
      </c>
      <c r="R25" s="13">
        <f t="shared" ref="R25:R27" si="50">E25+O25</f>
        <v>3132.18</v>
      </c>
      <c r="S25" s="12">
        <f t="shared" ref="S25:S27" si="51">P25</f>
        <v>0</v>
      </c>
      <c r="T25" s="12">
        <f t="shared" ref="T25:T27" si="52">SUM(R25:S25)</f>
        <v>3132.18</v>
      </c>
      <c r="U25" s="12">
        <v>522.03</v>
      </c>
      <c r="V25" s="12">
        <v>0</v>
      </c>
      <c r="W25" s="12">
        <f t="shared" ref="W25:W27" si="53">SUM(U25:V25)</f>
        <v>522.03</v>
      </c>
      <c r="X25" s="12">
        <v>522.03</v>
      </c>
      <c r="Y25" s="12">
        <v>0</v>
      </c>
      <c r="Z25" s="12">
        <f t="shared" ref="Z25:Z27" si="54">SUM(X25:Y25)</f>
        <v>522.03</v>
      </c>
      <c r="AA25" s="12">
        <v>522.03</v>
      </c>
      <c r="AB25" s="12">
        <v>0</v>
      </c>
      <c r="AC25" s="12">
        <f t="shared" ref="AC25:AC27" si="55">SUM(AA25:AB25)</f>
        <v>522.03</v>
      </c>
      <c r="AD25" s="12">
        <f t="shared" si="12"/>
        <v>1566.09</v>
      </c>
      <c r="AE25" s="12">
        <f t="shared" si="12"/>
        <v>0</v>
      </c>
      <c r="AF25" s="12">
        <f t="shared" ref="AF25:AF27" si="56">SUM(AD25:AE25)</f>
        <v>1566.09</v>
      </c>
      <c r="AG25" s="12">
        <v>522.03</v>
      </c>
      <c r="AH25" s="12">
        <v>0</v>
      </c>
      <c r="AI25" s="12">
        <f t="shared" ref="AI25:AI27" si="57">SUM(AG25:AH25)</f>
        <v>522.03</v>
      </c>
      <c r="AJ25" s="12">
        <v>522.03</v>
      </c>
      <c r="AK25" s="12">
        <v>0</v>
      </c>
      <c r="AL25" s="12">
        <f t="shared" ref="AL25:AL27" si="58">SUM(AJ25:AK25)</f>
        <v>522.03</v>
      </c>
      <c r="AM25" s="12">
        <v>0</v>
      </c>
      <c r="AN25" s="12">
        <v>522.03</v>
      </c>
      <c r="AO25" s="12">
        <f t="shared" ref="AO25:AO27" si="59">SUM(AM25:AN25)</f>
        <v>522.03</v>
      </c>
      <c r="AP25" s="12">
        <f t="shared" si="17"/>
        <v>1044.06</v>
      </c>
      <c r="AQ25" s="12">
        <f t="shared" si="17"/>
        <v>522.03</v>
      </c>
      <c r="AR25" s="12">
        <f t="shared" ref="AR25:AR27" si="60">SUM(AP25:AQ25)</f>
        <v>1566.09</v>
      </c>
      <c r="AS25" s="12">
        <f t="shared" ref="AS25:AS27" si="61">B25+C25+D25+F25+I25+L25+U25+X25+AA25+AG25+AJ25+AM25</f>
        <v>5742.3299999999981</v>
      </c>
      <c r="AT25" s="12">
        <f t="shared" ref="AT25:AT27" si="62">S25+AE25+AQ25</f>
        <v>522.03</v>
      </c>
      <c r="AU25" s="12">
        <f t="shared" ref="AU25:AU27" si="63">SUM(AS25:AT25)</f>
        <v>6264.3599999999979</v>
      </c>
      <c r="AV25" s="17"/>
    </row>
    <row r="26" spans="1:49" s="6" customFormat="1" x14ac:dyDescent="0.2">
      <c r="A26" s="10" t="s">
        <v>3</v>
      </c>
      <c r="B26" s="74">
        <v>24459</v>
      </c>
      <c r="C26" s="74">
        <v>24459</v>
      </c>
      <c r="D26" s="74">
        <v>24459</v>
      </c>
      <c r="E26" s="12">
        <f t="shared" si="44"/>
        <v>73377</v>
      </c>
      <c r="F26" s="74">
        <v>23319</v>
      </c>
      <c r="G26" s="74">
        <v>0</v>
      </c>
      <c r="H26" s="74">
        <f t="shared" si="45"/>
        <v>23319</v>
      </c>
      <c r="I26" s="12">
        <v>35980.620000000003</v>
      </c>
      <c r="J26" s="12">
        <v>0</v>
      </c>
      <c r="K26" s="12">
        <f t="shared" si="46"/>
        <v>35980.620000000003</v>
      </c>
      <c r="L26" s="12">
        <v>35980.620000000003</v>
      </c>
      <c r="M26" s="12">
        <v>0</v>
      </c>
      <c r="N26" s="12">
        <f t="shared" si="47"/>
        <v>35980.620000000003</v>
      </c>
      <c r="O26" s="12">
        <f>F26+I26+L26</f>
        <v>95280.24</v>
      </c>
      <c r="P26" s="12">
        <f t="shared" si="48"/>
        <v>0</v>
      </c>
      <c r="Q26" s="12">
        <f t="shared" si="49"/>
        <v>95280.24</v>
      </c>
      <c r="R26" s="13">
        <f t="shared" si="50"/>
        <v>168657.24</v>
      </c>
      <c r="S26" s="12">
        <f t="shared" si="51"/>
        <v>0</v>
      </c>
      <c r="T26" s="12">
        <f t="shared" si="52"/>
        <v>168657.24</v>
      </c>
      <c r="U26" s="12">
        <v>34884.620000000003</v>
      </c>
      <c r="V26" s="12">
        <v>0</v>
      </c>
      <c r="W26" s="12">
        <f t="shared" si="53"/>
        <v>34884.620000000003</v>
      </c>
      <c r="X26" s="12">
        <v>34884.620000000003</v>
      </c>
      <c r="Y26" s="12">
        <v>0</v>
      </c>
      <c r="Z26" s="12">
        <f t="shared" si="54"/>
        <v>34884.620000000003</v>
      </c>
      <c r="AA26" s="12">
        <v>34884.620000000003</v>
      </c>
      <c r="AB26" s="12">
        <v>0</v>
      </c>
      <c r="AC26" s="12">
        <f t="shared" si="55"/>
        <v>34884.620000000003</v>
      </c>
      <c r="AD26" s="12">
        <f t="shared" si="12"/>
        <v>104653.86000000002</v>
      </c>
      <c r="AE26" s="12">
        <f t="shared" si="12"/>
        <v>0</v>
      </c>
      <c r="AF26" s="12">
        <f t="shared" si="56"/>
        <v>104653.86000000002</v>
      </c>
      <c r="AG26" s="12">
        <v>25020.62</v>
      </c>
      <c r="AH26" s="12">
        <v>0</v>
      </c>
      <c r="AI26" s="12">
        <f t="shared" si="57"/>
        <v>25020.62</v>
      </c>
      <c r="AJ26" s="12">
        <v>25020.62</v>
      </c>
      <c r="AK26" s="12">
        <v>2698</v>
      </c>
      <c r="AL26" s="12">
        <f t="shared" si="58"/>
        <v>27718.62</v>
      </c>
      <c r="AM26" s="12">
        <v>25020.62</v>
      </c>
      <c r="AN26" s="12">
        <v>2698</v>
      </c>
      <c r="AO26" s="12">
        <f t="shared" si="59"/>
        <v>27718.62</v>
      </c>
      <c r="AP26" s="12">
        <f t="shared" si="17"/>
        <v>75061.86</v>
      </c>
      <c r="AQ26" s="12">
        <f t="shared" si="17"/>
        <v>5396</v>
      </c>
      <c r="AR26" s="12">
        <f t="shared" si="60"/>
        <v>80457.86</v>
      </c>
      <c r="AS26" s="12">
        <f t="shared" si="61"/>
        <v>348372.95999999996</v>
      </c>
      <c r="AT26" s="12">
        <f t="shared" si="62"/>
        <v>5396</v>
      </c>
      <c r="AU26" s="12">
        <f t="shared" si="63"/>
        <v>353768.95999999996</v>
      </c>
      <c r="AV26" s="17"/>
    </row>
    <row r="27" spans="1:49" s="6" customFormat="1" x14ac:dyDescent="0.2">
      <c r="A27" s="10" t="s">
        <v>4</v>
      </c>
      <c r="B27" s="74">
        <v>1494</v>
      </c>
      <c r="C27" s="74">
        <v>1494</v>
      </c>
      <c r="D27" s="74">
        <v>1494</v>
      </c>
      <c r="E27" s="12">
        <f t="shared" si="44"/>
        <v>4482</v>
      </c>
      <c r="F27" s="74">
        <v>1494</v>
      </c>
      <c r="G27" s="74">
        <v>0</v>
      </c>
      <c r="H27" s="74">
        <f t="shared" si="45"/>
        <v>1494</v>
      </c>
      <c r="I27" s="12">
        <v>648</v>
      </c>
      <c r="J27" s="12">
        <v>0</v>
      </c>
      <c r="K27" s="12">
        <f t="shared" si="46"/>
        <v>648</v>
      </c>
      <c r="L27" s="12">
        <v>648</v>
      </c>
      <c r="M27" s="12">
        <v>0</v>
      </c>
      <c r="N27" s="12">
        <f t="shared" si="47"/>
        <v>648</v>
      </c>
      <c r="O27" s="12">
        <f>F27+I27+L27</f>
        <v>2790</v>
      </c>
      <c r="P27" s="12">
        <f t="shared" si="48"/>
        <v>0</v>
      </c>
      <c r="Q27" s="12">
        <f t="shared" si="49"/>
        <v>2790</v>
      </c>
      <c r="R27" s="13">
        <f t="shared" si="50"/>
        <v>7272</v>
      </c>
      <c r="S27" s="12">
        <f t="shared" si="51"/>
        <v>0</v>
      </c>
      <c r="T27" s="12">
        <f t="shared" si="52"/>
        <v>7272</v>
      </c>
      <c r="U27" s="12">
        <v>2706</v>
      </c>
      <c r="V27" s="12">
        <v>0</v>
      </c>
      <c r="W27" s="12">
        <f t="shared" si="53"/>
        <v>2706</v>
      </c>
      <c r="X27" s="12">
        <v>2706</v>
      </c>
      <c r="Y27" s="12">
        <v>0</v>
      </c>
      <c r="Z27" s="12">
        <f t="shared" si="54"/>
        <v>2706</v>
      </c>
      <c r="AA27" s="12">
        <v>2706</v>
      </c>
      <c r="AB27" s="12">
        <v>0</v>
      </c>
      <c r="AC27" s="12">
        <f t="shared" si="55"/>
        <v>2706</v>
      </c>
      <c r="AD27" s="12">
        <f t="shared" si="12"/>
        <v>8118</v>
      </c>
      <c r="AE27" s="12">
        <f t="shared" si="12"/>
        <v>0</v>
      </c>
      <c r="AF27" s="12">
        <f t="shared" si="56"/>
        <v>8118</v>
      </c>
      <c r="AG27" s="12">
        <v>648</v>
      </c>
      <c r="AH27" s="12">
        <v>0</v>
      </c>
      <c r="AI27" s="12">
        <f t="shared" si="57"/>
        <v>648</v>
      </c>
      <c r="AJ27" s="12">
        <v>1804</v>
      </c>
      <c r="AK27" s="12">
        <v>4930</v>
      </c>
      <c r="AL27" s="12">
        <f t="shared" si="58"/>
        <v>6734</v>
      </c>
      <c r="AM27" s="12">
        <v>1747</v>
      </c>
      <c r="AN27" s="12">
        <v>0</v>
      </c>
      <c r="AO27" s="12">
        <f t="shared" si="59"/>
        <v>1747</v>
      </c>
      <c r="AP27" s="12">
        <f t="shared" si="17"/>
        <v>4199</v>
      </c>
      <c r="AQ27" s="12">
        <f t="shared" si="17"/>
        <v>4930</v>
      </c>
      <c r="AR27" s="12">
        <f t="shared" si="60"/>
        <v>9129</v>
      </c>
      <c r="AS27" s="12">
        <f t="shared" si="61"/>
        <v>19589</v>
      </c>
      <c r="AT27" s="12">
        <f t="shared" si="62"/>
        <v>4930</v>
      </c>
      <c r="AU27" s="12">
        <f t="shared" si="63"/>
        <v>24519</v>
      </c>
      <c r="AV27" s="17"/>
    </row>
    <row r="28" spans="1:49" s="7" customFormat="1" x14ac:dyDescent="0.2">
      <c r="A28" s="16" t="s">
        <v>5</v>
      </c>
      <c r="B28" s="15">
        <f>SUM(B24:B27)</f>
        <v>299876.23000000004</v>
      </c>
      <c r="C28" s="15">
        <f t="shared" ref="C28:AU28" si="64">SUM(C24:C27)</f>
        <v>299876.23000000004</v>
      </c>
      <c r="D28" s="15">
        <f t="shared" si="64"/>
        <v>299876.23000000004</v>
      </c>
      <c r="E28" s="15">
        <f t="shared" si="64"/>
        <v>899628.69000000006</v>
      </c>
      <c r="F28" s="15">
        <f t="shared" si="64"/>
        <v>283449.23</v>
      </c>
      <c r="G28" s="15">
        <f t="shared" si="64"/>
        <v>0</v>
      </c>
      <c r="H28" s="15">
        <f t="shared" si="64"/>
        <v>283449.23</v>
      </c>
      <c r="I28" s="15">
        <f t="shared" si="64"/>
        <v>225894.33</v>
      </c>
      <c r="J28" s="15">
        <f t="shared" si="64"/>
        <v>0</v>
      </c>
      <c r="K28" s="15">
        <f t="shared" si="64"/>
        <v>225894.33</v>
      </c>
      <c r="L28" s="15">
        <f t="shared" si="64"/>
        <v>225895.93</v>
      </c>
      <c r="M28" s="15">
        <f t="shared" si="64"/>
        <v>0</v>
      </c>
      <c r="N28" s="15">
        <f t="shared" si="64"/>
        <v>225895.93</v>
      </c>
      <c r="O28" s="15">
        <f t="shared" si="64"/>
        <v>735239.49</v>
      </c>
      <c r="P28" s="15">
        <f t="shared" si="64"/>
        <v>0</v>
      </c>
      <c r="Q28" s="15">
        <f t="shared" si="64"/>
        <v>735239.49</v>
      </c>
      <c r="R28" s="15">
        <f t="shared" si="64"/>
        <v>1634868.1800000002</v>
      </c>
      <c r="S28" s="15">
        <f t="shared" si="64"/>
        <v>0</v>
      </c>
      <c r="T28" s="15">
        <f t="shared" si="64"/>
        <v>1634868.1800000002</v>
      </c>
      <c r="U28" s="15">
        <f t="shared" si="64"/>
        <v>231631.93</v>
      </c>
      <c r="V28" s="15">
        <f t="shared" si="64"/>
        <v>0</v>
      </c>
      <c r="W28" s="15">
        <f t="shared" si="64"/>
        <v>231631.93</v>
      </c>
      <c r="X28" s="15">
        <f t="shared" si="64"/>
        <v>231631.93</v>
      </c>
      <c r="Y28" s="15">
        <f t="shared" si="64"/>
        <v>0</v>
      </c>
      <c r="Z28" s="15">
        <f t="shared" si="64"/>
        <v>231631.93</v>
      </c>
      <c r="AA28" s="15">
        <f t="shared" si="64"/>
        <v>231631.93</v>
      </c>
      <c r="AB28" s="15">
        <f t="shared" si="64"/>
        <v>0</v>
      </c>
      <c r="AC28" s="15">
        <f t="shared" si="64"/>
        <v>231631.93</v>
      </c>
      <c r="AD28" s="15">
        <f t="shared" si="64"/>
        <v>694895.78999999992</v>
      </c>
      <c r="AE28" s="15">
        <f t="shared" si="64"/>
        <v>0</v>
      </c>
      <c r="AF28" s="15">
        <f t="shared" si="64"/>
        <v>694895.78999999992</v>
      </c>
      <c r="AG28" s="15">
        <f t="shared" si="64"/>
        <v>154679.29</v>
      </c>
      <c r="AH28" s="15">
        <f t="shared" si="64"/>
        <v>0</v>
      </c>
      <c r="AI28" s="15">
        <f t="shared" si="64"/>
        <v>154679.29</v>
      </c>
      <c r="AJ28" s="15">
        <f t="shared" si="64"/>
        <v>60677.289999999994</v>
      </c>
      <c r="AK28" s="15">
        <f t="shared" si="64"/>
        <v>99300</v>
      </c>
      <c r="AL28" s="15">
        <f t="shared" si="64"/>
        <v>159977.29</v>
      </c>
      <c r="AM28" s="15">
        <f t="shared" si="64"/>
        <v>43432.14</v>
      </c>
      <c r="AN28" s="15">
        <f t="shared" si="64"/>
        <v>14030.03</v>
      </c>
      <c r="AO28" s="15">
        <f t="shared" si="64"/>
        <v>57462.17</v>
      </c>
      <c r="AP28" s="15">
        <f t="shared" si="64"/>
        <v>258788.71999999997</v>
      </c>
      <c r="AQ28" s="15">
        <f t="shared" si="64"/>
        <v>113330.03</v>
      </c>
      <c r="AR28" s="15">
        <f t="shared" si="64"/>
        <v>372118.75</v>
      </c>
      <c r="AS28" s="15">
        <f t="shared" si="64"/>
        <v>2588552.6900000004</v>
      </c>
      <c r="AT28" s="15">
        <f t="shared" si="64"/>
        <v>113330.03</v>
      </c>
      <c r="AU28" s="15">
        <f t="shared" si="64"/>
        <v>2701882.72</v>
      </c>
      <c r="AV28" s="17"/>
    </row>
    <row r="29" spans="1:49" s="6" customFormat="1" x14ac:dyDescent="0.2">
      <c r="A29" s="16"/>
      <c r="B29" s="26"/>
      <c r="C29" s="57"/>
      <c r="D29" s="58"/>
      <c r="E29" s="12"/>
      <c r="F29" s="59"/>
      <c r="G29" s="59"/>
      <c r="H29" s="59"/>
      <c r="I29" s="12"/>
      <c r="J29" s="12"/>
      <c r="K29" s="12"/>
      <c r="L29" s="12"/>
      <c r="M29" s="12"/>
      <c r="N29" s="12"/>
      <c r="O29" s="12"/>
      <c r="P29" s="15"/>
      <c r="Q29" s="12"/>
      <c r="R29" s="13"/>
      <c r="S29" s="13"/>
      <c r="T29" s="13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7"/>
    </row>
    <row r="30" spans="1:49" s="6" customFormat="1" ht="50.25" customHeight="1" x14ac:dyDescent="0.2">
      <c r="A30" s="19" t="s">
        <v>9</v>
      </c>
      <c r="B30" s="78" t="s">
        <v>89</v>
      </c>
      <c r="C30" s="76" t="s">
        <v>90</v>
      </c>
      <c r="D30" s="76" t="s">
        <v>91</v>
      </c>
      <c r="E30" s="78" t="s">
        <v>59</v>
      </c>
      <c r="F30" s="78" t="s">
        <v>60</v>
      </c>
      <c r="G30" s="76" t="s">
        <v>61</v>
      </c>
      <c r="H30" s="78" t="s">
        <v>62</v>
      </c>
      <c r="I30" s="76" t="s">
        <v>64</v>
      </c>
      <c r="J30" s="76" t="s">
        <v>61</v>
      </c>
      <c r="K30" s="76" t="s">
        <v>64</v>
      </c>
      <c r="L30" s="76" t="s">
        <v>66</v>
      </c>
      <c r="M30" s="76" t="s">
        <v>61</v>
      </c>
      <c r="N30" s="76" t="s">
        <v>66</v>
      </c>
      <c r="O30" s="76" t="s">
        <v>67</v>
      </c>
      <c r="P30" s="76" t="s">
        <v>61</v>
      </c>
      <c r="Q30" s="76" t="s">
        <v>68</v>
      </c>
      <c r="R30" s="76" t="s">
        <v>69</v>
      </c>
      <c r="S30" s="76" t="s">
        <v>61</v>
      </c>
      <c r="T30" s="76" t="s">
        <v>70</v>
      </c>
      <c r="U30" s="76" t="s">
        <v>71</v>
      </c>
      <c r="V30" s="76" t="s">
        <v>61</v>
      </c>
      <c r="W30" s="76" t="s">
        <v>72</v>
      </c>
      <c r="X30" s="76" t="s">
        <v>73</v>
      </c>
      <c r="Y30" s="76" t="s">
        <v>61</v>
      </c>
      <c r="Z30" s="76" t="s">
        <v>74</v>
      </c>
      <c r="AA30" s="76" t="s">
        <v>75</v>
      </c>
      <c r="AB30" s="76" t="s">
        <v>61</v>
      </c>
      <c r="AC30" s="76" t="s">
        <v>76</v>
      </c>
      <c r="AD30" s="76" t="s">
        <v>77</v>
      </c>
      <c r="AE30" s="76" t="s">
        <v>61</v>
      </c>
      <c r="AF30" s="76" t="s">
        <v>78</v>
      </c>
      <c r="AG30" s="76" t="s">
        <v>79</v>
      </c>
      <c r="AH30" s="76" t="s">
        <v>61</v>
      </c>
      <c r="AI30" s="76" t="s">
        <v>80</v>
      </c>
      <c r="AJ30" s="76" t="s">
        <v>81</v>
      </c>
      <c r="AK30" s="76" t="s">
        <v>61</v>
      </c>
      <c r="AL30" s="76" t="s">
        <v>82</v>
      </c>
      <c r="AM30" s="76" t="s">
        <v>83</v>
      </c>
      <c r="AN30" s="76" t="s">
        <v>61</v>
      </c>
      <c r="AO30" s="76" t="s">
        <v>84</v>
      </c>
      <c r="AP30" s="76" t="s">
        <v>85</v>
      </c>
      <c r="AQ30" s="76" t="s">
        <v>61</v>
      </c>
      <c r="AR30" s="76" t="s">
        <v>86</v>
      </c>
      <c r="AS30" s="55" t="s">
        <v>87</v>
      </c>
      <c r="AT30" s="76" t="s">
        <v>61</v>
      </c>
      <c r="AU30" s="56" t="s">
        <v>88</v>
      </c>
      <c r="AV30" s="70"/>
      <c r="AW30" s="1"/>
    </row>
    <row r="31" spans="1:49" s="6" customFormat="1" x14ac:dyDescent="0.2">
      <c r="A31" s="10" t="s">
        <v>1</v>
      </c>
      <c r="B31" s="74">
        <v>325772.37</v>
      </c>
      <c r="C31" s="74">
        <v>339889.93999999994</v>
      </c>
      <c r="D31" s="74">
        <v>383994.45</v>
      </c>
      <c r="E31" s="12">
        <f t="shared" ref="E31:E35" si="65">B31+C31+D31</f>
        <v>1049656.76</v>
      </c>
      <c r="F31" s="74">
        <v>379878</v>
      </c>
      <c r="G31" s="74">
        <v>0</v>
      </c>
      <c r="H31" s="74">
        <f>SUM(F31:G31)</f>
        <v>379878</v>
      </c>
      <c r="I31" s="12">
        <v>467461.67</v>
      </c>
      <c r="J31" s="12">
        <v>0</v>
      </c>
      <c r="K31" s="12">
        <f>SUM(I31:J31)</f>
        <v>467461.67</v>
      </c>
      <c r="L31" s="12">
        <v>417900.88</v>
      </c>
      <c r="M31" s="12">
        <v>0</v>
      </c>
      <c r="N31" s="12">
        <f>SUM(L31:M31)</f>
        <v>417900.88</v>
      </c>
      <c r="O31" s="12">
        <f>F31+I31+L31</f>
        <v>1265240.5499999998</v>
      </c>
      <c r="P31" s="12">
        <f>G31+J31+M31</f>
        <v>0</v>
      </c>
      <c r="Q31" s="12">
        <f>SUM(O31:P31)</f>
        <v>1265240.5499999998</v>
      </c>
      <c r="R31" s="13">
        <f>E31+O31</f>
        <v>2314897.3099999996</v>
      </c>
      <c r="S31" s="12">
        <f>P31</f>
        <v>0</v>
      </c>
      <c r="T31" s="12">
        <f>SUM(R31:S31)</f>
        <v>2314897.3099999996</v>
      </c>
      <c r="U31" s="12">
        <v>417900.88</v>
      </c>
      <c r="V31" s="12">
        <v>0</v>
      </c>
      <c r="W31" s="12">
        <f>SUM(U31:V31)</f>
        <v>417900.88</v>
      </c>
      <c r="X31" s="12">
        <v>417387.9</v>
      </c>
      <c r="Y31" s="12">
        <v>0</v>
      </c>
      <c r="Z31" s="12">
        <f>SUM(X31:Y31)</f>
        <v>417387.9</v>
      </c>
      <c r="AA31" s="12">
        <v>417387.9</v>
      </c>
      <c r="AB31" s="12">
        <v>0</v>
      </c>
      <c r="AC31" s="12">
        <f>SUM(AA31:AB31)</f>
        <v>417387.9</v>
      </c>
      <c r="AD31" s="12">
        <f t="shared" si="12"/>
        <v>1252676.6800000002</v>
      </c>
      <c r="AE31" s="12">
        <f>V31+Y31+AB31</f>
        <v>0</v>
      </c>
      <c r="AF31" s="12">
        <f>SUM(AD31:AE31)</f>
        <v>1252676.6800000002</v>
      </c>
      <c r="AG31" s="12">
        <v>419952.8</v>
      </c>
      <c r="AH31" s="12">
        <v>0</v>
      </c>
      <c r="AI31" s="12">
        <f>SUM(AG31:AH31)</f>
        <v>419952.8</v>
      </c>
      <c r="AJ31" s="12">
        <v>104988.2</v>
      </c>
      <c r="AK31" s="12">
        <v>524941</v>
      </c>
      <c r="AL31" s="12">
        <f>SUM(AJ31:AK31)</f>
        <v>629929.19999999995</v>
      </c>
      <c r="AM31" s="12">
        <v>35138.949999999997</v>
      </c>
      <c r="AN31" s="79">
        <v>105416.78</v>
      </c>
      <c r="AO31" s="12">
        <f>SUM(AM31:AN31)</f>
        <v>140555.72999999998</v>
      </c>
      <c r="AP31" s="12">
        <f t="shared" si="17"/>
        <v>560079.94999999995</v>
      </c>
      <c r="AQ31" s="12">
        <f>AH31+AK31+AN31</f>
        <v>630357.78</v>
      </c>
      <c r="AR31" s="12">
        <f>SUM(AP31:AQ31)</f>
        <v>1190437.73</v>
      </c>
      <c r="AS31" s="12">
        <f>B31+C31+D31+F31+I31+L31+U31+X31+AA31+AG31+AJ31+AM31</f>
        <v>4127653.94</v>
      </c>
      <c r="AT31" s="12">
        <f>S31+AE31+AQ31</f>
        <v>630357.78</v>
      </c>
      <c r="AU31" s="12">
        <f>SUM(AS31:AT31)</f>
        <v>4758011.72</v>
      </c>
      <c r="AV31" s="17"/>
    </row>
    <row r="32" spans="1:49" s="6" customFormat="1" x14ac:dyDescent="0.2">
      <c r="A32" s="10" t="s">
        <v>2</v>
      </c>
      <c r="B32" s="74">
        <v>35218.81</v>
      </c>
      <c r="C32" s="74">
        <v>39697.899999999994</v>
      </c>
      <c r="D32" s="74">
        <v>39077.379999999997</v>
      </c>
      <c r="E32" s="12">
        <f t="shared" si="65"/>
        <v>113994.09</v>
      </c>
      <c r="F32" s="74">
        <v>22228.240000000002</v>
      </c>
      <c r="G32" s="74">
        <v>0</v>
      </c>
      <c r="H32" s="74">
        <f t="shared" ref="H32:H35" si="66">SUM(F32:G32)</f>
        <v>22228.240000000002</v>
      </c>
      <c r="I32" s="12">
        <v>43883.35</v>
      </c>
      <c r="J32" s="12">
        <v>0</v>
      </c>
      <c r="K32" s="12">
        <f t="shared" ref="K32:K35" si="67">SUM(I32:J32)</f>
        <v>43883.35</v>
      </c>
      <c r="L32" s="12">
        <v>41614.79</v>
      </c>
      <c r="M32" s="12">
        <v>0</v>
      </c>
      <c r="N32" s="12">
        <f t="shared" ref="N32:N35" si="68">SUM(L32:M32)</f>
        <v>41614.79</v>
      </c>
      <c r="O32" s="12">
        <f>F32+I32+L32</f>
        <v>107726.38</v>
      </c>
      <c r="P32" s="12">
        <f t="shared" ref="P32:P35" si="69">G32+J32+M32</f>
        <v>0</v>
      </c>
      <c r="Q32" s="12">
        <f t="shared" ref="Q32:Q35" si="70">SUM(O32:P32)</f>
        <v>107726.38</v>
      </c>
      <c r="R32" s="13">
        <f t="shared" ref="R32:R35" si="71">E32+O32</f>
        <v>221720.47</v>
      </c>
      <c r="S32" s="12">
        <f t="shared" ref="S32:S35" si="72">P32</f>
        <v>0</v>
      </c>
      <c r="T32" s="12">
        <f t="shared" ref="T32:T35" si="73">SUM(R32:S32)</f>
        <v>221720.47</v>
      </c>
      <c r="U32" s="12">
        <v>33527.620000000003</v>
      </c>
      <c r="V32" s="12">
        <v>0</v>
      </c>
      <c r="W32" s="12">
        <f t="shared" ref="W32:W35" si="74">SUM(U32:V32)</f>
        <v>33527.620000000003</v>
      </c>
      <c r="X32" s="12">
        <v>43883.35</v>
      </c>
      <c r="Y32" s="12">
        <v>0</v>
      </c>
      <c r="Z32" s="12">
        <f t="shared" ref="Z32:Z35" si="75">SUM(X32:Y32)</f>
        <v>43883.35</v>
      </c>
      <c r="AA32" s="12">
        <v>36085.449999999997</v>
      </c>
      <c r="AB32" s="12">
        <v>0</v>
      </c>
      <c r="AC32" s="12">
        <f t="shared" ref="AC32:AC35" si="76">SUM(AA32:AB32)</f>
        <v>36085.449999999997</v>
      </c>
      <c r="AD32" s="12">
        <f t="shared" si="12"/>
        <v>113496.42</v>
      </c>
      <c r="AE32" s="12">
        <f t="shared" si="12"/>
        <v>0</v>
      </c>
      <c r="AF32" s="12">
        <f t="shared" ref="AF32:AF35" si="77">SUM(AD32:AE32)</f>
        <v>113496.42</v>
      </c>
      <c r="AG32" s="12">
        <v>48994.03</v>
      </c>
      <c r="AH32" s="12">
        <v>0</v>
      </c>
      <c r="AI32" s="12">
        <f t="shared" ref="AI32:AI35" si="78">SUM(AG32:AH32)</f>
        <v>48994.03</v>
      </c>
      <c r="AJ32" s="12">
        <v>48994.03</v>
      </c>
      <c r="AK32" s="12">
        <v>0</v>
      </c>
      <c r="AL32" s="12">
        <f t="shared" ref="AL32:AL35" si="79">SUM(AJ32:AK32)</f>
        <v>48994.03</v>
      </c>
      <c r="AM32" s="12">
        <v>9148.82</v>
      </c>
      <c r="AN32" s="80">
        <v>39845.21</v>
      </c>
      <c r="AO32" s="12">
        <f t="shared" ref="AO32:AO35" si="80">SUM(AM32:AN32)</f>
        <v>48994.03</v>
      </c>
      <c r="AP32" s="12">
        <f t="shared" si="17"/>
        <v>107136.88</v>
      </c>
      <c r="AQ32" s="12">
        <f t="shared" si="17"/>
        <v>39845.21</v>
      </c>
      <c r="AR32" s="12">
        <f t="shared" ref="AR32:AR35" si="81">SUM(AP32:AQ32)</f>
        <v>146982.09</v>
      </c>
      <c r="AS32" s="12">
        <f t="shared" ref="AS32:AS35" si="82">B32+C32+D32+F32+I32+L32+U32+X32+AA32+AG32+AJ32+AM32</f>
        <v>442353.77000000008</v>
      </c>
      <c r="AT32" s="12">
        <f>S32+AE32+AQ32</f>
        <v>39845.21</v>
      </c>
      <c r="AU32" s="12">
        <f t="shared" ref="AU32:AU35" si="83">SUM(AS32:AT32)</f>
        <v>482198.9800000001</v>
      </c>
      <c r="AV32" s="17"/>
    </row>
    <row r="33" spans="1:49" s="6" customFormat="1" x14ac:dyDescent="0.2">
      <c r="A33" s="10" t="s">
        <v>3</v>
      </c>
      <c r="B33" s="74">
        <v>141126.80000000002</v>
      </c>
      <c r="C33" s="74">
        <v>183814.7</v>
      </c>
      <c r="D33" s="74">
        <v>179229.2</v>
      </c>
      <c r="E33" s="12">
        <f t="shared" si="65"/>
        <v>504170.7</v>
      </c>
      <c r="F33" s="74">
        <v>155724</v>
      </c>
      <c r="G33" s="74">
        <v>0</v>
      </c>
      <c r="H33" s="74">
        <f t="shared" si="66"/>
        <v>155724</v>
      </c>
      <c r="I33" s="12">
        <v>154520</v>
      </c>
      <c r="J33" s="12">
        <v>0</v>
      </c>
      <c r="K33" s="12">
        <f t="shared" si="67"/>
        <v>154520</v>
      </c>
      <c r="L33" s="12">
        <v>133509</v>
      </c>
      <c r="M33" s="12">
        <v>0</v>
      </c>
      <c r="N33" s="12">
        <f t="shared" si="68"/>
        <v>133509</v>
      </c>
      <c r="O33" s="12">
        <f>F33+I33+L33</f>
        <v>443753</v>
      </c>
      <c r="P33" s="12">
        <f t="shared" si="69"/>
        <v>0</v>
      </c>
      <c r="Q33" s="12">
        <f t="shared" si="70"/>
        <v>443753</v>
      </c>
      <c r="R33" s="13">
        <f t="shared" si="71"/>
        <v>947923.7</v>
      </c>
      <c r="S33" s="12">
        <f t="shared" si="72"/>
        <v>0</v>
      </c>
      <c r="T33" s="12">
        <f t="shared" si="73"/>
        <v>947923.7</v>
      </c>
      <c r="U33" s="12">
        <v>133509</v>
      </c>
      <c r="V33" s="12">
        <v>0</v>
      </c>
      <c r="W33" s="12">
        <f t="shared" si="74"/>
        <v>133509</v>
      </c>
      <c r="X33" s="12">
        <v>133509</v>
      </c>
      <c r="Y33" s="12">
        <v>0</v>
      </c>
      <c r="Z33" s="12">
        <f t="shared" si="75"/>
        <v>133509</v>
      </c>
      <c r="AA33" s="12">
        <v>133509</v>
      </c>
      <c r="AB33" s="12">
        <v>0</v>
      </c>
      <c r="AC33" s="12">
        <f t="shared" si="76"/>
        <v>133509</v>
      </c>
      <c r="AD33" s="12">
        <f t="shared" si="12"/>
        <v>400527</v>
      </c>
      <c r="AE33" s="12">
        <f t="shared" si="12"/>
        <v>0</v>
      </c>
      <c r="AF33" s="12">
        <f t="shared" si="77"/>
        <v>400527</v>
      </c>
      <c r="AG33" s="12">
        <v>184401</v>
      </c>
      <c r="AH33" s="12">
        <v>0</v>
      </c>
      <c r="AI33" s="12">
        <f t="shared" si="78"/>
        <v>184401</v>
      </c>
      <c r="AJ33" s="12">
        <v>97925</v>
      </c>
      <c r="AK33" s="12">
        <v>145970</v>
      </c>
      <c r="AL33" s="12">
        <f t="shared" si="79"/>
        <v>243895</v>
      </c>
      <c r="AM33" s="12">
        <v>97935.93</v>
      </c>
      <c r="AN33" s="12">
        <v>62330.07</v>
      </c>
      <c r="AO33" s="12">
        <f t="shared" si="80"/>
        <v>160266</v>
      </c>
      <c r="AP33" s="12">
        <f t="shared" si="17"/>
        <v>380261.93</v>
      </c>
      <c r="AQ33" s="12">
        <f t="shared" si="17"/>
        <v>208300.07</v>
      </c>
      <c r="AR33" s="12">
        <f t="shared" si="81"/>
        <v>588562</v>
      </c>
      <c r="AS33" s="12">
        <f t="shared" si="82"/>
        <v>1728712.63</v>
      </c>
      <c r="AT33" s="12">
        <f>S33+AE33+AQ33</f>
        <v>208300.07</v>
      </c>
      <c r="AU33" s="12">
        <f t="shared" si="83"/>
        <v>1937012.7</v>
      </c>
      <c r="AV33" s="17"/>
    </row>
    <row r="34" spans="1:49" s="6" customFormat="1" x14ac:dyDescent="0.2">
      <c r="A34" s="10" t="s">
        <v>4</v>
      </c>
      <c r="B34" s="74">
        <v>29718.799999999999</v>
      </c>
      <c r="C34" s="74">
        <v>33197.86</v>
      </c>
      <c r="D34" s="74">
        <v>33197.86</v>
      </c>
      <c r="E34" s="12">
        <f t="shared" si="65"/>
        <v>96114.52</v>
      </c>
      <c r="F34" s="74">
        <v>27141.77</v>
      </c>
      <c r="G34" s="74">
        <v>0</v>
      </c>
      <c r="H34" s="74">
        <f t="shared" si="66"/>
        <v>27141.77</v>
      </c>
      <c r="I34" s="12">
        <v>25706.62</v>
      </c>
      <c r="J34" s="12">
        <v>0</v>
      </c>
      <c r="K34" s="12">
        <f t="shared" si="67"/>
        <v>25706.62</v>
      </c>
      <c r="L34" s="12">
        <v>25706.62</v>
      </c>
      <c r="M34" s="12">
        <v>0</v>
      </c>
      <c r="N34" s="12">
        <f t="shared" si="68"/>
        <v>25706.62</v>
      </c>
      <c r="O34" s="12">
        <f>F34+I34+L34</f>
        <v>78555.009999999995</v>
      </c>
      <c r="P34" s="12">
        <f t="shared" si="69"/>
        <v>0</v>
      </c>
      <c r="Q34" s="12">
        <f t="shared" si="70"/>
        <v>78555.009999999995</v>
      </c>
      <c r="R34" s="13">
        <f t="shared" si="71"/>
        <v>174669.53</v>
      </c>
      <c r="S34" s="12">
        <f t="shared" si="72"/>
        <v>0</v>
      </c>
      <c r="T34" s="12">
        <f t="shared" si="73"/>
        <v>174669.53</v>
      </c>
      <c r="U34" s="12">
        <v>25706.62</v>
      </c>
      <c r="V34" s="12">
        <v>0</v>
      </c>
      <c r="W34" s="12">
        <f t="shared" si="74"/>
        <v>25706.62</v>
      </c>
      <c r="X34" s="12">
        <v>25706.62</v>
      </c>
      <c r="Y34" s="12">
        <v>0</v>
      </c>
      <c r="Z34" s="12">
        <f t="shared" si="75"/>
        <v>25706.62</v>
      </c>
      <c r="AA34" s="12">
        <v>25706.62</v>
      </c>
      <c r="AB34" s="12">
        <v>0</v>
      </c>
      <c r="AC34" s="12">
        <f t="shared" si="76"/>
        <v>25706.62</v>
      </c>
      <c r="AD34" s="12">
        <f t="shared" si="12"/>
        <v>77119.86</v>
      </c>
      <c r="AE34" s="12">
        <f t="shared" si="12"/>
        <v>0</v>
      </c>
      <c r="AF34" s="12">
        <f t="shared" si="77"/>
        <v>77119.86</v>
      </c>
      <c r="AG34" s="12">
        <v>38382.959999999999</v>
      </c>
      <c r="AH34" s="12">
        <v>0</v>
      </c>
      <c r="AI34" s="12">
        <f t="shared" si="78"/>
        <v>38382.959999999999</v>
      </c>
      <c r="AJ34" s="12">
        <v>25706.62</v>
      </c>
      <c r="AK34" s="12">
        <v>155331.84</v>
      </c>
      <c r="AL34" s="12">
        <f t="shared" si="79"/>
        <v>181038.46</v>
      </c>
      <c r="AM34" s="12">
        <v>25706.62</v>
      </c>
      <c r="AN34" s="12">
        <v>0</v>
      </c>
      <c r="AO34" s="12">
        <f t="shared" si="80"/>
        <v>25706.62</v>
      </c>
      <c r="AP34" s="12">
        <f t="shared" si="17"/>
        <v>89796.2</v>
      </c>
      <c r="AQ34" s="12">
        <f t="shared" si="17"/>
        <v>155331.84</v>
      </c>
      <c r="AR34" s="12">
        <f t="shared" si="81"/>
        <v>245128.03999999998</v>
      </c>
      <c r="AS34" s="12">
        <f t="shared" si="82"/>
        <v>341585.58999999997</v>
      </c>
      <c r="AT34" s="12">
        <f t="shared" ref="AT34" si="84">S34+AE34+AQ34</f>
        <v>155331.84</v>
      </c>
      <c r="AU34" s="12">
        <f t="shared" si="83"/>
        <v>496917.42999999993</v>
      </c>
      <c r="AV34" s="17"/>
    </row>
    <row r="35" spans="1:49" s="6" customFormat="1" x14ac:dyDescent="0.2">
      <c r="A35" s="10" t="s">
        <v>92</v>
      </c>
      <c r="B35" s="74">
        <v>150387</v>
      </c>
      <c r="C35" s="74">
        <v>150663.5</v>
      </c>
      <c r="D35" s="74">
        <v>150663.5</v>
      </c>
      <c r="E35" s="12">
        <f t="shared" si="65"/>
        <v>451714</v>
      </c>
      <c r="F35" s="74">
        <v>126001</v>
      </c>
      <c r="G35" s="74">
        <v>0</v>
      </c>
      <c r="H35" s="74">
        <f t="shared" si="66"/>
        <v>126001</v>
      </c>
      <c r="I35" s="12">
        <v>110621.5</v>
      </c>
      <c r="J35" s="12">
        <v>0</v>
      </c>
      <c r="K35" s="12">
        <f t="shared" si="67"/>
        <v>110621.5</v>
      </c>
      <c r="L35" s="12">
        <v>137376</v>
      </c>
      <c r="M35" s="12">
        <v>0</v>
      </c>
      <c r="N35" s="12">
        <f t="shared" si="68"/>
        <v>137376</v>
      </c>
      <c r="O35" s="12">
        <f>F35+I35+L35</f>
        <v>373998.5</v>
      </c>
      <c r="P35" s="12">
        <f t="shared" si="69"/>
        <v>0</v>
      </c>
      <c r="Q35" s="12">
        <f t="shared" si="70"/>
        <v>373998.5</v>
      </c>
      <c r="R35" s="13">
        <f t="shared" si="71"/>
        <v>825712.5</v>
      </c>
      <c r="S35" s="12">
        <f t="shared" si="72"/>
        <v>0</v>
      </c>
      <c r="T35" s="12">
        <f t="shared" si="73"/>
        <v>825712.5</v>
      </c>
      <c r="U35" s="12">
        <v>141643.5</v>
      </c>
      <c r="V35" s="12">
        <v>0</v>
      </c>
      <c r="W35" s="12">
        <f t="shared" si="74"/>
        <v>141643.5</v>
      </c>
      <c r="X35" s="12">
        <v>141643.5</v>
      </c>
      <c r="Y35" s="12">
        <v>0</v>
      </c>
      <c r="Z35" s="12">
        <f t="shared" si="75"/>
        <v>141643.5</v>
      </c>
      <c r="AA35" s="12">
        <v>141643.5</v>
      </c>
      <c r="AB35" s="12">
        <v>0</v>
      </c>
      <c r="AC35" s="12">
        <f t="shared" si="76"/>
        <v>141643.5</v>
      </c>
      <c r="AD35" s="12">
        <f t="shared" si="12"/>
        <v>424930.5</v>
      </c>
      <c r="AE35" s="12">
        <f t="shared" si="12"/>
        <v>0</v>
      </c>
      <c r="AF35" s="12">
        <f t="shared" si="77"/>
        <v>424930.5</v>
      </c>
      <c r="AG35" s="12">
        <v>191856.5</v>
      </c>
      <c r="AH35" s="12">
        <v>0</v>
      </c>
      <c r="AI35" s="12">
        <f t="shared" si="78"/>
        <v>191856.5</v>
      </c>
      <c r="AJ35" s="12">
        <v>15166.5</v>
      </c>
      <c r="AK35" s="12">
        <v>148144.5</v>
      </c>
      <c r="AL35" s="12">
        <f t="shared" si="79"/>
        <v>163311</v>
      </c>
      <c r="AM35" s="12">
        <v>15166.5</v>
      </c>
      <c r="AN35" s="12">
        <v>4231</v>
      </c>
      <c r="AO35" s="12">
        <f t="shared" si="80"/>
        <v>19397.5</v>
      </c>
      <c r="AP35" s="12">
        <f t="shared" si="17"/>
        <v>222189.5</v>
      </c>
      <c r="AQ35" s="12">
        <f t="shared" si="17"/>
        <v>152375.5</v>
      </c>
      <c r="AR35" s="12">
        <f t="shared" si="81"/>
        <v>374565</v>
      </c>
      <c r="AS35" s="12">
        <f t="shared" si="82"/>
        <v>1472832.5</v>
      </c>
      <c r="AT35" s="12">
        <f>S35+AE35+AQ35</f>
        <v>152375.5</v>
      </c>
      <c r="AU35" s="12">
        <f t="shared" si="83"/>
        <v>1625208</v>
      </c>
      <c r="AV35" s="17"/>
    </row>
    <row r="36" spans="1:49" s="7" customFormat="1" x14ac:dyDescent="0.2">
      <c r="A36" s="16" t="s">
        <v>5</v>
      </c>
      <c r="B36" s="75">
        <f>SUM(B31:B35)</f>
        <v>682223.78</v>
      </c>
      <c r="C36" s="75">
        <f t="shared" ref="C36:AU36" si="85">SUM(C31:C35)</f>
        <v>747263.9</v>
      </c>
      <c r="D36" s="75">
        <f t="shared" si="85"/>
        <v>786162.39</v>
      </c>
      <c r="E36" s="75">
        <f t="shared" si="85"/>
        <v>2215650.0700000003</v>
      </c>
      <c r="F36" s="75">
        <f t="shared" si="85"/>
        <v>710973.01</v>
      </c>
      <c r="G36" s="75">
        <f t="shared" si="85"/>
        <v>0</v>
      </c>
      <c r="H36" s="75">
        <f t="shared" si="85"/>
        <v>710973.01</v>
      </c>
      <c r="I36" s="75">
        <f t="shared" si="85"/>
        <v>802193.14</v>
      </c>
      <c r="J36" s="75">
        <f t="shared" si="85"/>
        <v>0</v>
      </c>
      <c r="K36" s="75">
        <f t="shared" si="85"/>
        <v>802193.14</v>
      </c>
      <c r="L36" s="75">
        <f t="shared" si="85"/>
        <v>756107.28999999992</v>
      </c>
      <c r="M36" s="75">
        <f t="shared" si="85"/>
        <v>0</v>
      </c>
      <c r="N36" s="75">
        <f t="shared" si="85"/>
        <v>756107.28999999992</v>
      </c>
      <c r="O36" s="75">
        <f t="shared" si="85"/>
        <v>2269273.4399999995</v>
      </c>
      <c r="P36" s="75">
        <f t="shared" si="85"/>
        <v>0</v>
      </c>
      <c r="Q36" s="75">
        <f t="shared" si="85"/>
        <v>2269273.4399999995</v>
      </c>
      <c r="R36" s="75">
        <f t="shared" si="85"/>
        <v>4484923.51</v>
      </c>
      <c r="S36" s="75">
        <f t="shared" si="85"/>
        <v>0</v>
      </c>
      <c r="T36" s="75">
        <f t="shared" si="85"/>
        <v>4484923.51</v>
      </c>
      <c r="U36" s="75">
        <f t="shared" si="85"/>
        <v>752287.62</v>
      </c>
      <c r="V36" s="75">
        <f t="shared" si="85"/>
        <v>0</v>
      </c>
      <c r="W36" s="75">
        <f t="shared" si="85"/>
        <v>752287.62</v>
      </c>
      <c r="X36" s="75">
        <f t="shared" si="85"/>
        <v>762130.37</v>
      </c>
      <c r="Y36" s="75">
        <f t="shared" si="85"/>
        <v>0</v>
      </c>
      <c r="Z36" s="75">
        <f t="shared" si="85"/>
        <v>762130.37</v>
      </c>
      <c r="AA36" s="75">
        <f t="shared" si="85"/>
        <v>754332.47000000009</v>
      </c>
      <c r="AB36" s="75">
        <f t="shared" si="85"/>
        <v>0</v>
      </c>
      <c r="AC36" s="75">
        <f t="shared" si="85"/>
        <v>754332.47000000009</v>
      </c>
      <c r="AD36" s="75">
        <f t="shared" si="85"/>
        <v>2268750.46</v>
      </c>
      <c r="AE36" s="75">
        <f t="shared" si="85"/>
        <v>0</v>
      </c>
      <c r="AF36" s="75">
        <f t="shared" si="85"/>
        <v>2268750.46</v>
      </c>
      <c r="AG36" s="75">
        <f t="shared" si="85"/>
        <v>883587.28999999992</v>
      </c>
      <c r="AH36" s="75">
        <f t="shared" si="85"/>
        <v>0</v>
      </c>
      <c r="AI36" s="75">
        <f t="shared" si="85"/>
        <v>883587.28999999992</v>
      </c>
      <c r="AJ36" s="75">
        <f t="shared" si="85"/>
        <v>292780.34999999998</v>
      </c>
      <c r="AK36" s="75">
        <f t="shared" si="85"/>
        <v>974387.34</v>
      </c>
      <c r="AL36" s="75">
        <f t="shared" si="85"/>
        <v>1267167.69</v>
      </c>
      <c r="AM36" s="75">
        <f t="shared" si="85"/>
        <v>183096.81999999998</v>
      </c>
      <c r="AN36" s="75">
        <f t="shared" si="85"/>
        <v>211823.06</v>
      </c>
      <c r="AO36" s="75">
        <f t="shared" si="85"/>
        <v>394919.88</v>
      </c>
      <c r="AP36" s="75">
        <f t="shared" si="85"/>
        <v>1359464.46</v>
      </c>
      <c r="AQ36" s="75">
        <f t="shared" si="85"/>
        <v>1186210.3999999999</v>
      </c>
      <c r="AR36" s="75">
        <f t="shared" si="85"/>
        <v>2545674.86</v>
      </c>
      <c r="AS36" s="75">
        <f t="shared" si="85"/>
        <v>8113138.4299999997</v>
      </c>
      <c r="AT36" s="75">
        <f t="shared" si="85"/>
        <v>1186210.3999999999</v>
      </c>
      <c r="AU36" s="75">
        <f t="shared" si="85"/>
        <v>9299348.8300000001</v>
      </c>
      <c r="AV36" s="17"/>
    </row>
    <row r="37" spans="1:49" s="6" customFormat="1" x14ac:dyDescent="0.2">
      <c r="A37" s="16"/>
      <c r="B37" s="26"/>
      <c r="C37" s="57"/>
      <c r="D37" s="58"/>
      <c r="E37" s="12"/>
      <c r="F37" s="59"/>
      <c r="G37" s="59"/>
      <c r="H37" s="59"/>
      <c r="I37" s="12"/>
      <c r="J37" s="12"/>
      <c r="K37" s="12"/>
      <c r="L37" s="12"/>
      <c r="M37" s="12"/>
      <c r="N37" s="12"/>
      <c r="O37" s="12"/>
      <c r="P37" s="12"/>
      <c r="Q37" s="12"/>
      <c r="R37" s="13"/>
      <c r="S37" s="13"/>
      <c r="T37" s="13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7"/>
    </row>
    <row r="38" spans="1:49" s="6" customFormat="1" ht="57" customHeight="1" x14ac:dyDescent="0.2">
      <c r="A38" s="19" t="s">
        <v>10</v>
      </c>
      <c r="B38" s="78" t="s">
        <v>89</v>
      </c>
      <c r="C38" s="76" t="s">
        <v>90</v>
      </c>
      <c r="D38" s="76" t="s">
        <v>91</v>
      </c>
      <c r="E38" s="78" t="s">
        <v>59</v>
      </c>
      <c r="F38" s="78" t="s">
        <v>60</v>
      </c>
      <c r="G38" s="76" t="s">
        <v>61</v>
      </c>
      <c r="H38" s="78" t="s">
        <v>62</v>
      </c>
      <c r="I38" s="76" t="s">
        <v>64</v>
      </c>
      <c r="J38" s="76" t="s">
        <v>61</v>
      </c>
      <c r="K38" s="76" t="s">
        <v>64</v>
      </c>
      <c r="L38" s="76" t="s">
        <v>66</v>
      </c>
      <c r="M38" s="76" t="s">
        <v>61</v>
      </c>
      <c r="N38" s="76" t="s">
        <v>66</v>
      </c>
      <c r="O38" s="76" t="s">
        <v>67</v>
      </c>
      <c r="P38" s="76" t="s">
        <v>61</v>
      </c>
      <c r="Q38" s="76" t="s">
        <v>68</v>
      </c>
      <c r="R38" s="76" t="s">
        <v>69</v>
      </c>
      <c r="S38" s="76" t="s">
        <v>61</v>
      </c>
      <c r="T38" s="76" t="s">
        <v>70</v>
      </c>
      <c r="U38" s="76" t="s">
        <v>71</v>
      </c>
      <c r="V38" s="76" t="s">
        <v>61</v>
      </c>
      <c r="W38" s="76" t="s">
        <v>72</v>
      </c>
      <c r="X38" s="76" t="s">
        <v>73</v>
      </c>
      <c r="Y38" s="76" t="s">
        <v>61</v>
      </c>
      <c r="Z38" s="76" t="s">
        <v>74</v>
      </c>
      <c r="AA38" s="76" t="s">
        <v>75</v>
      </c>
      <c r="AB38" s="76" t="s">
        <v>61</v>
      </c>
      <c r="AC38" s="76" t="s">
        <v>76</v>
      </c>
      <c r="AD38" s="76" t="s">
        <v>77</v>
      </c>
      <c r="AE38" s="76" t="s">
        <v>61</v>
      </c>
      <c r="AF38" s="76" t="s">
        <v>78</v>
      </c>
      <c r="AG38" s="76" t="s">
        <v>79</v>
      </c>
      <c r="AH38" s="76" t="s">
        <v>61</v>
      </c>
      <c r="AI38" s="76" t="s">
        <v>80</v>
      </c>
      <c r="AJ38" s="76" t="s">
        <v>81</v>
      </c>
      <c r="AK38" s="76" t="s">
        <v>61</v>
      </c>
      <c r="AL38" s="76" t="s">
        <v>82</v>
      </c>
      <c r="AM38" s="76" t="s">
        <v>83</v>
      </c>
      <c r="AN38" s="76" t="s">
        <v>61</v>
      </c>
      <c r="AO38" s="76" t="s">
        <v>84</v>
      </c>
      <c r="AP38" s="76" t="s">
        <v>85</v>
      </c>
      <c r="AQ38" s="76" t="s">
        <v>61</v>
      </c>
      <c r="AR38" s="76" t="s">
        <v>86</v>
      </c>
      <c r="AS38" s="55" t="s">
        <v>87</v>
      </c>
      <c r="AT38" s="76" t="s">
        <v>61</v>
      </c>
      <c r="AU38" s="56" t="s">
        <v>88</v>
      </c>
      <c r="AV38" s="70"/>
      <c r="AW38" s="1"/>
    </row>
    <row r="39" spans="1:49" s="6" customFormat="1" x14ac:dyDescent="0.2">
      <c r="A39" s="10" t="s">
        <v>1</v>
      </c>
      <c r="B39" s="74">
        <f t="shared" ref="B39:D42" si="86">B24+B31</f>
        <v>599173.57000000007</v>
      </c>
      <c r="C39" s="74">
        <f t="shared" si="86"/>
        <v>613291.1399999999</v>
      </c>
      <c r="D39" s="74">
        <f t="shared" si="86"/>
        <v>657395.65</v>
      </c>
      <c r="E39" s="12">
        <f t="shared" ref="E39:E43" si="87">B39+C39+D39</f>
        <v>1869860.3599999999</v>
      </c>
      <c r="F39" s="74">
        <f t="shared" ref="F39:G42" si="88">F31+F24</f>
        <v>637992.19999999995</v>
      </c>
      <c r="G39" s="74">
        <f t="shared" si="88"/>
        <v>0</v>
      </c>
      <c r="H39" s="74">
        <f>SUM(F39:G39)</f>
        <v>637992.19999999995</v>
      </c>
      <c r="I39" s="74">
        <f>I24+I31</f>
        <v>656205.35</v>
      </c>
      <c r="J39" s="74">
        <f>J31+J24</f>
        <v>0</v>
      </c>
      <c r="K39" s="74">
        <f>SUM(I39:J39)</f>
        <v>656205.35</v>
      </c>
      <c r="L39" s="74">
        <f>L24+L31</f>
        <v>606646.16</v>
      </c>
      <c r="M39" s="74">
        <f>M24+M31</f>
        <v>0</v>
      </c>
      <c r="N39" s="74">
        <f>SUM(L39:M39)</f>
        <v>606646.16</v>
      </c>
      <c r="O39" s="74">
        <f>O31+O24</f>
        <v>1900843.71</v>
      </c>
      <c r="P39" s="74">
        <f>P24+P31</f>
        <v>0</v>
      </c>
      <c r="Q39" s="74">
        <f>SUM(O39:P39)</f>
        <v>1900843.71</v>
      </c>
      <c r="R39" s="13">
        <f>E39+O39</f>
        <v>3770704.07</v>
      </c>
      <c r="S39" s="74">
        <f>S24+S31</f>
        <v>0</v>
      </c>
      <c r="T39" s="74">
        <f>SUM(R39:S39)</f>
        <v>3770704.07</v>
      </c>
      <c r="U39" s="74">
        <f t="shared" ref="U39:AS42" si="89">U31+U24</f>
        <v>611420.16000000003</v>
      </c>
      <c r="V39" s="74">
        <f>V24+V31</f>
        <v>0</v>
      </c>
      <c r="W39" s="74">
        <f>SUM(U39:V39)</f>
        <v>611420.16000000003</v>
      </c>
      <c r="X39" s="74">
        <f t="shared" si="89"/>
        <v>610907.18000000005</v>
      </c>
      <c r="Y39" s="74">
        <f>Y24+Y31</f>
        <v>0</v>
      </c>
      <c r="Z39" s="74">
        <f>SUM(X39:Y39)</f>
        <v>610907.18000000005</v>
      </c>
      <c r="AA39" s="74">
        <f t="shared" si="89"/>
        <v>610907.18000000005</v>
      </c>
      <c r="AB39" s="74">
        <f>AB24+AB31</f>
        <v>0</v>
      </c>
      <c r="AC39" s="74">
        <f>SUM(AA39:AB39)</f>
        <v>610907.18000000005</v>
      </c>
      <c r="AD39" s="74">
        <f t="shared" si="89"/>
        <v>1833234.52</v>
      </c>
      <c r="AE39" s="12">
        <f>V39+Y39+AB39</f>
        <v>0</v>
      </c>
      <c r="AF39" s="74">
        <f>SUM(AD39:AE39)</f>
        <v>1833234.52</v>
      </c>
      <c r="AG39" s="74">
        <f t="shared" si="89"/>
        <v>548441.43999999994</v>
      </c>
      <c r="AH39" s="74">
        <f>AH24+AH31</f>
        <v>0</v>
      </c>
      <c r="AI39" s="74">
        <f>SUM(AG39:AH39)</f>
        <v>548441.43999999994</v>
      </c>
      <c r="AJ39" s="74">
        <f t="shared" si="89"/>
        <v>138318.84</v>
      </c>
      <c r="AK39" s="74">
        <f>AK24+AK31</f>
        <v>616613</v>
      </c>
      <c r="AL39" s="74">
        <f>SUM(AJ39:AK39)</f>
        <v>754931.84</v>
      </c>
      <c r="AM39" s="74">
        <f t="shared" si="89"/>
        <v>51803.47</v>
      </c>
      <c r="AN39" s="74">
        <f>AN24+AN31</f>
        <v>116226.78</v>
      </c>
      <c r="AO39" s="74">
        <f>SUM(AM39:AN39)</f>
        <v>168030.25</v>
      </c>
      <c r="AP39" s="74">
        <f t="shared" si="89"/>
        <v>738563.75</v>
      </c>
      <c r="AQ39" s="12">
        <f>AH39+AK39+AN39</f>
        <v>732839.78</v>
      </c>
      <c r="AR39" s="74">
        <f>SUM(AP39:AQ39)</f>
        <v>1471403.53</v>
      </c>
      <c r="AS39" s="74">
        <f t="shared" si="89"/>
        <v>6342502.3399999999</v>
      </c>
      <c r="AT39" s="12">
        <f>S39+AE39+AQ39</f>
        <v>732839.78</v>
      </c>
      <c r="AU39" s="74">
        <f>SUM(AS39:AT39)</f>
        <v>7075342.1200000001</v>
      </c>
      <c r="AV39" s="17"/>
    </row>
    <row r="40" spans="1:49" s="6" customFormat="1" x14ac:dyDescent="0.2">
      <c r="A40" s="10" t="s">
        <v>2</v>
      </c>
      <c r="B40" s="74">
        <f t="shared" si="86"/>
        <v>35740.839999999997</v>
      </c>
      <c r="C40" s="74">
        <f t="shared" si="86"/>
        <v>40219.929999999993</v>
      </c>
      <c r="D40" s="74">
        <f t="shared" si="86"/>
        <v>39599.409999999996</v>
      </c>
      <c r="E40" s="12">
        <f t="shared" si="87"/>
        <v>115560.18</v>
      </c>
      <c r="F40" s="74">
        <f t="shared" si="88"/>
        <v>22750.27</v>
      </c>
      <c r="G40" s="74">
        <f t="shared" si="88"/>
        <v>0</v>
      </c>
      <c r="H40" s="74">
        <f t="shared" ref="H40:H43" si="90">SUM(F40:G40)</f>
        <v>22750.27</v>
      </c>
      <c r="I40" s="74">
        <f t="shared" ref="I40:I42" si="91">I25+I32</f>
        <v>44405.38</v>
      </c>
      <c r="J40" s="74">
        <f>J32+J25</f>
        <v>0</v>
      </c>
      <c r="K40" s="74">
        <f t="shared" ref="K40:K43" si="92">SUM(I40:J40)</f>
        <v>44405.38</v>
      </c>
      <c r="L40" s="74">
        <f t="shared" ref="L40:M42" si="93">L25+L32</f>
        <v>42136.82</v>
      </c>
      <c r="M40" s="74">
        <f t="shared" si="93"/>
        <v>0</v>
      </c>
      <c r="N40" s="74">
        <f t="shared" ref="N40:N43" si="94">SUM(L40:M40)</f>
        <v>42136.82</v>
      </c>
      <c r="O40" s="74">
        <f>O32+O25</f>
        <v>109292.47</v>
      </c>
      <c r="P40" s="74">
        <f t="shared" ref="P40:P42" si="95">P25+P32</f>
        <v>0</v>
      </c>
      <c r="Q40" s="74">
        <f t="shared" ref="Q40:Q43" si="96">SUM(O40:P40)</f>
        <v>109292.47</v>
      </c>
      <c r="R40" s="13">
        <f t="shared" ref="R40:R43" si="97">E40+O40</f>
        <v>224852.65</v>
      </c>
      <c r="S40" s="74">
        <f t="shared" ref="S40:S42" si="98">S25+S32</f>
        <v>0</v>
      </c>
      <c r="T40" s="74">
        <f t="shared" ref="T40:T43" si="99">SUM(R40:S40)</f>
        <v>224852.65</v>
      </c>
      <c r="U40" s="74">
        <f t="shared" si="89"/>
        <v>34049.65</v>
      </c>
      <c r="V40" s="74">
        <f t="shared" ref="V40:V42" si="100">V25+V32</f>
        <v>0</v>
      </c>
      <c r="W40" s="74">
        <f t="shared" ref="W40:W43" si="101">SUM(U40:V40)</f>
        <v>34049.65</v>
      </c>
      <c r="X40" s="74">
        <f t="shared" si="89"/>
        <v>44405.38</v>
      </c>
      <c r="Y40" s="74">
        <f t="shared" ref="Y40:Y42" si="102">Y25+Y32</f>
        <v>0</v>
      </c>
      <c r="Z40" s="74">
        <f t="shared" ref="Z40:Z43" si="103">SUM(X40:Y40)</f>
        <v>44405.38</v>
      </c>
      <c r="AA40" s="74">
        <f t="shared" si="89"/>
        <v>36607.479999999996</v>
      </c>
      <c r="AB40" s="74">
        <f t="shared" ref="AB40:AB42" si="104">AB25+AB32</f>
        <v>0</v>
      </c>
      <c r="AC40" s="74">
        <f t="shared" ref="AC40:AC43" si="105">SUM(AA40:AB40)</f>
        <v>36607.479999999996</v>
      </c>
      <c r="AD40" s="74">
        <f t="shared" si="89"/>
        <v>115062.51</v>
      </c>
      <c r="AE40" s="12">
        <f t="shared" ref="AE40:AE43" si="106">V40+Y40+AB40</f>
        <v>0</v>
      </c>
      <c r="AF40" s="74">
        <f t="shared" ref="AF40:AF43" si="107">SUM(AD40:AE40)</f>
        <v>115062.51</v>
      </c>
      <c r="AG40" s="74">
        <f t="shared" si="89"/>
        <v>49516.06</v>
      </c>
      <c r="AH40" s="74">
        <f t="shared" ref="AH40:AH42" si="108">AH25+AH32</f>
        <v>0</v>
      </c>
      <c r="AI40" s="74">
        <f t="shared" ref="AI40:AI43" si="109">SUM(AG40:AH40)</f>
        <v>49516.06</v>
      </c>
      <c r="AJ40" s="74">
        <f t="shared" si="89"/>
        <v>49516.06</v>
      </c>
      <c r="AK40" s="74">
        <f>AK32+AK25</f>
        <v>0</v>
      </c>
      <c r="AL40" s="74">
        <f t="shared" ref="AL40:AL43" si="110">SUM(AJ40:AK40)</f>
        <v>49516.06</v>
      </c>
      <c r="AM40" s="74">
        <f t="shared" si="89"/>
        <v>9148.82</v>
      </c>
      <c r="AN40" s="74">
        <f>AN25+AN32</f>
        <v>40367.24</v>
      </c>
      <c r="AO40" s="74">
        <f t="shared" ref="AO40:AO43" si="111">SUM(AM40:AN40)</f>
        <v>49516.06</v>
      </c>
      <c r="AP40" s="74">
        <f t="shared" si="89"/>
        <v>108180.94</v>
      </c>
      <c r="AQ40" s="12">
        <f t="shared" ref="AQ40:AQ43" si="112">AH40+AK40+AN40</f>
        <v>40367.24</v>
      </c>
      <c r="AR40" s="74">
        <f t="shared" ref="AR40:AR43" si="113">SUM(AP40:AQ40)</f>
        <v>148548.18</v>
      </c>
      <c r="AS40" s="74">
        <f t="shared" si="89"/>
        <v>448096.10000000009</v>
      </c>
      <c r="AT40" s="12">
        <f t="shared" ref="AT40:AT43" si="114">S40+AE40+AQ40</f>
        <v>40367.24</v>
      </c>
      <c r="AU40" s="74">
        <f t="shared" ref="AU40:AU43" si="115">SUM(AS40:AT40)</f>
        <v>488463.34000000008</v>
      </c>
      <c r="AV40" s="17"/>
    </row>
    <row r="41" spans="1:49" s="6" customFormat="1" x14ac:dyDescent="0.2">
      <c r="A41" s="10" t="s">
        <v>3</v>
      </c>
      <c r="B41" s="74">
        <f t="shared" si="86"/>
        <v>165585.80000000002</v>
      </c>
      <c r="C41" s="74">
        <f t="shared" si="86"/>
        <v>208273.7</v>
      </c>
      <c r="D41" s="74">
        <f t="shared" si="86"/>
        <v>203688.2</v>
      </c>
      <c r="E41" s="12">
        <f t="shared" si="87"/>
        <v>577547.69999999995</v>
      </c>
      <c r="F41" s="74">
        <f t="shared" si="88"/>
        <v>179043</v>
      </c>
      <c r="G41" s="74">
        <f t="shared" si="88"/>
        <v>0</v>
      </c>
      <c r="H41" s="74">
        <f t="shared" si="90"/>
        <v>179043</v>
      </c>
      <c r="I41" s="74">
        <f t="shared" si="91"/>
        <v>190500.62</v>
      </c>
      <c r="J41" s="74">
        <f>J33+J26</f>
        <v>0</v>
      </c>
      <c r="K41" s="74">
        <f t="shared" si="92"/>
        <v>190500.62</v>
      </c>
      <c r="L41" s="74">
        <f t="shared" si="93"/>
        <v>169489.62</v>
      </c>
      <c r="M41" s="74">
        <f t="shared" si="93"/>
        <v>0</v>
      </c>
      <c r="N41" s="74">
        <f t="shared" si="94"/>
        <v>169489.62</v>
      </c>
      <c r="O41" s="74">
        <f>O33+O26</f>
        <v>539033.24</v>
      </c>
      <c r="P41" s="74">
        <f t="shared" si="95"/>
        <v>0</v>
      </c>
      <c r="Q41" s="74">
        <f t="shared" si="96"/>
        <v>539033.24</v>
      </c>
      <c r="R41" s="13">
        <f t="shared" si="97"/>
        <v>1116580.94</v>
      </c>
      <c r="S41" s="74">
        <f t="shared" si="98"/>
        <v>0</v>
      </c>
      <c r="T41" s="74">
        <f t="shared" si="99"/>
        <v>1116580.94</v>
      </c>
      <c r="U41" s="74">
        <f t="shared" si="89"/>
        <v>168393.62</v>
      </c>
      <c r="V41" s="74">
        <f t="shared" si="100"/>
        <v>0</v>
      </c>
      <c r="W41" s="74">
        <f t="shared" si="101"/>
        <v>168393.62</v>
      </c>
      <c r="X41" s="74">
        <f t="shared" si="89"/>
        <v>168393.62</v>
      </c>
      <c r="Y41" s="74">
        <f t="shared" si="102"/>
        <v>0</v>
      </c>
      <c r="Z41" s="74">
        <f t="shared" si="103"/>
        <v>168393.62</v>
      </c>
      <c r="AA41" s="74">
        <f t="shared" si="89"/>
        <v>168393.62</v>
      </c>
      <c r="AB41" s="74">
        <f t="shared" si="104"/>
        <v>0</v>
      </c>
      <c r="AC41" s="74">
        <f t="shared" si="105"/>
        <v>168393.62</v>
      </c>
      <c r="AD41" s="74">
        <f t="shared" si="89"/>
        <v>505180.86</v>
      </c>
      <c r="AE41" s="12">
        <f t="shared" si="106"/>
        <v>0</v>
      </c>
      <c r="AF41" s="74">
        <f t="shared" si="107"/>
        <v>505180.86</v>
      </c>
      <c r="AG41" s="74">
        <f t="shared" si="89"/>
        <v>209421.62</v>
      </c>
      <c r="AH41" s="74">
        <f t="shared" si="108"/>
        <v>0</v>
      </c>
      <c r="AI41" s="74">
        <f t="shared" si="109"/>
        <v>209421.62</v>
      </c>
      <c r="AJ41" s="74">
        <f t="shared" si="89"/>
        <v>122945.62</v>
      </c>
      <c r="AK41" s="74">
        <f>AK26+AK33</f>
        <v>148668</v>
      </c>
      <c r="AL41" s="74">
        <f t="shared" si="110"/>
        <v>271613.62</v>
      </c>
      <c r="AM41" s="74">
        <f t="shared" si="89"/>
        <v>122956.54999999999</v>
      </c>
      <c r="AN41" s="74">
        <f>AN33+AN26</f>
        <v>65028.07</v>
      </c>
      <c r="AO41" s="74">
        <f t="shared" si="111"/>
        <v>187984.62</v>
      </c>
      <c r="AP41" s="74">
        <f t="shared" si="89"/>
        <v>455323.79</v>
      </c>
      <c r="AQ41" s="12">
        <f t="shared" si="112"/>
        <v>213696.07</v>
      </c>
      <c r="AR41" s="74">
        <f t="shared" si="113"/>
        <v>669019.86</v>
      </c>
      <c r="AS41" s="74">
        <f t="shared" si="89"/>
        <v>2077085.5899999999</v>
      </c>
      <c r="AT41" s="12">
        <f t="shared" si="114"/>
        <v>213696.07</v>
      </c>
      <c r="AU41" s="74">
        <f t="shared" si="115"/>
        <v>2290781.6599999997</v>
      </c>
      <c r="AV41" s="17"/>
    </row>
    <row r="42" spans="1:49" s="6" customFormat="1" x14ac:dyDescent="0.2">
      <c r="A42" s="10" t="s">
        <v>4</v>
      </c>
      <c r="B42" s="74">
        <f t="shared" si="86"/>
        <v>31212.799999999999</v>
      </c>
      <c r="C42" s="74">
        <f t="shared" si="86"/>
        <v>34691.86</v>
      </c>
      <c r="D42" s="74">
        <f t="shared" si="86"/>
        <v>34691.86</v>
      </c>
      <c r="E42" s="12">
        <f t="shared" si="87"/>
        <v>100596.52</v>
      </c>
      <c r="F42" s="74">
        <f t="shared" si="88"/>
        <v>28635.77</v>
      </c>
      <c r="G42" s="74">
        <f t="shared" si="88"/>
        <v>0</v>
      </c>
      <c r="H42" s="74">
        <f t="shared" si="90"/>
        <v>28635.77</v>
      </c>
      <c r="I42" s="74">
        <f t="shared" si="91"/>
        <v>26354.62</v>
      </c>
      <c r="J42" s="74">
        <f>J34+J27</f>
        <v>0</v>
      </c>
      <c r="K42" s="74">
        <f t="shared" si="92"/>
        <v>26354.62</v>
      </c>
      <c r="L42" s="74">
        <f t="shared" si="93"/>
        <v>26354.62</v>
      </c>
      <c r="M42" s="74">
        <f t="shared" si="93"/>
        <v>0</v>
      </c>
      <c r="N42" s="74">
        <f t="shared" si="94"/>
        <v>26354.62</v>
      </c>
      <c r="O42" s="74">
        <f>O34+O27</f>
        <v>81345.009999999995</v>
      </c>
      <c r="P42" s="74">
        <f t="shared" si="95"/>
        <v>0</v>
      </c>
      <c r="Q42" s="74">
        <f t="shared" si="96"/>
        <v>81345.009999999995</v>
      </c>
      <c r="R42" s="13">
        <f t="shared" si="97"/>
        <v>181941.53</v>
      </c>
      <c r="S42" s="74">
        <f t="shared" si="98"/>
        <v>0</v>
      </c>
      <c r="T42" s="74">
        <f t="shared" si="99"/>
        <v>181941.53</v>
      </c>
      <c r="U42" s="74">
        <f t="shared" si="89"/>
        <v>28412.62</v>
      </c>
      <c r="V42" s="74">
        <f t="shared" si="100"/>
        <v>0</v>
      </c>
      <c r="W42" s="74">
        <f t="shared" si="101"/>
        <v>28412.62</v>
      </c>
      <c r="X42" s="74">
        <f t="shared" si="89"/>
        <v>28412.62</v>
      </c>
      <c r="Y42" s="74">
        <f t="shared" si="102"/>
        <v>0</v>
      </c>
      <c r="Z42" s="74">
        <f t="shared" si="103"/>
        <v>28412.62</v>
      </c>
      <c r="AA42" s="74">
        <f t="shared" si="89"/>
        <v>28412.62</v>
      </c>
      <c r="AB42" s="74">
        <f t="shared" si="104"/>
        <v>0</v>
      </c>
      <c r="AC42" s="74">
        <f t="shared" si="105"/>
        <v>28412.62</v>
      </c>
      <c r="AD42" s="74">
        <f t="shared" si="89"/>
        <v>85237.86</v>
      </c>
      <c r="AE42" s="12">
        <f t="shared" si="106"/>
        <v>0</v>
      </c>
      <c r="AF42" s="74">
        <f t="shared" si="107"/>
        <v>85237.86</v>
      </c>
      <c r="AG42" s="74">
        <f t="shared" si="89"/>
        <v>39030.959999999999</v>
      </c>
      <c r="AH42" s="74">
        <f t="shared" si="108"/>
        <v>0</v>
      </c>
      <c r="AI42" s="74">
        <f t="shared" si="109"/>
        <v>39030.959999999999</v>
      </c>
      <c r="AJ42" s="74">
        <f t="shared" si="89"/>
        <v>27510.62</v>
      </c>
      <c r="AK42" s="74">
        <f>AK34+AK27</f>
        <v>160261.84</v>
      </c>
      <c r="AL42" s="74">
        <f t="shared" si="110"/>
        <v>187772.46</v>
      </c>
      <c r="AM42" s="74">
        <f t="shared" si="89"/>
        <v>27453.62</v>
      </c>
      <c r="AN42" s="74">
        <f>AN27+AN34</f>
        <v>0</v>
      </c>
      <c r="AO42" s="74">
        <f t="shared" si="111"/>
        <v>27453.62</v>
      </c>
      <c r="AP42" s="74">
        <f t="shared" si="89"/>
        <v>93995.199999999997</v>
      </c>
      <c r="AQ42" s="12">
        <f t="shared" si="112"/>
        <v>160261.84</v>
      </c>
      <c r="AR42" s="74">
        <f t="shared" si="113"/>
        <v>254257.03999999998</v>
      </c>
      <c r="AS42" s="74">
        <f t="shared" si="89"/>
        <v>361174.58999999997</v>
      </c>
      <c r="AT42" s="12">
        <f t="shared" si="114"/>
        <v>160261.84</v>
      </c>
      <c r="AU42" s="74">
        <f t="shared" si="115"/>
        <v>521436.42999999993</v>
      </c>
      <c r="AV42" s="17"/>
    </row>
    <row r="43" spans="1:49" s="6" customFormat="1" x14ac:dyDescent="0.2">
      <c r="A43" s="10" t="s">
        <v>92</v>
      </c>
      <c r="B43" s="74">
        <v>150387</v>
      </c>
      <c r="C43" s="74">
        <v>150663.5</v>
      </c>
      <c r="D43" s="74">
        <v>150663.5</v>
      </c>
      <c r="E43" s="12">
        <f t="shared" si="87"/>
        <v>451714</v>
      </c>
      <c r="F43" s="74">
        <f>F35</f>
        <v>126001</v>
      </c>
      <c r="G43" s="74">
        <f>G35</f>
        <v>0</v>
      </c>
      <c r="H43" s="74">
        <f t="shared" si="90"/>
        <v>126001</v>
      </c>
      <c r="I43" s="74">
        <f>I35</f>
        <v>110621.5</v>
      </c>
      <c r="J43" s="74">
        <f>J35</f>
        <v>0</v>
      </c>
      <c r="K43" s="74">
        <f t="shared" si="92"/>
        <v>110621.5</v>
      </c>
      <c r="L43" s="74">
        <f>L35</f>
        <v>137376</v>
      </c>
      <c r="M43" s="74">
        <f>M35</f>
        <v>0</v>
      </c>
      <c r="N43" s="74">
        <f t="shared" si="94"/>
        <v>137376</v>
      </c>
      <c r="O43" s="74">
        <f>O35</f>
        <v>373998.5</v>
      </c>
      <c r="P43" s="74">
        <f>P35</f>
        <v>0</v>
      </c>
      <c r="Q43" s="74">
        <f t="shared" si="96"/>
        <v>373998.5</v>
      </c>
      <c r="R43" s="13">
        <f t="shared" si="97"/>
        <v>825712.5</v>
      </c>
      <c r="S43" s="74">
        <f>S35</f>
        <v>0</v>
      </c>
      <c r="T43" s="74">
        <f t="shared" si="99"/>
        <v>825712.5</v>
      </c>
      <c r="U43" s="74">
        <f t="shared" ref="U43:AS43" si="116">U35</f>
        <v>141643.5</v>
      </c>
      <c r="V43" s="74">
        <f>V35</f>
        <v>0</v>
      </c>
      <c r="W43" s="74">
        <f t="shared" si="101"/>
        <v>141643.5</v>
      </c>
      <c r="X43" s="74">
        <f t="shared" si="116"/>
        <v>141643.5</v>
      </c>
      <c r="Y43" s="74">
        <f>Y35</f>
        <v>0</v>
      </c>
      <c r="Z43" s="74">
        <f t="shared" si="103"/>
        <v>141643.5</v>
      </c>
      <c r="AA43" s="74">
        <f t="shared" si="116"/>
        <v>141643.5</v>
      </c>
      <c r="AB43" s="74">
        <f>AB35</f>
        <v>0</v>
      </c>
      <c r="AC43" s="74">
        <f t="shared" si="105"/>
        <v>141643.5</v>
      </c>
      <c r="AD43" s="74">
        <f t="shared" si="116"/>
        <v>424930.5</v>
      </c>
      <c r="AE43" s="12">
        <f t="shared" si="106"/>
        <v>0</v>
      </c>
      <c r="AF43" s="74">
        <f t="shared" si="107"/>
        <v>424930.5</v>
      </c>
      <c r="AG43" s="74">
        <f t="shared" si="116"/>
        <v>191856.5</v>
      </c>
      <c r="AH43" s="74">
        <f>AH35</f>
        <v>0</v>
      </c>
      <c r="AI43" s="74">
        <f t="shared" si="109"/>
        <v>191856.5</v>
      </c>
      <c r="AJ43" s="74">
        <f t="shared" si="116"/>
        <v>15166.5</v>
      </c>
      <c r="AK43" s="74">
        <f>AK35</f>
        <v>148144.5</v>
      </c>
      <c r="AL43" s="74">
        <f t="shared" si="110"/>
        <v>163311</v>
      </c>
      <c r="AM43" s="74">
        <f t="shared" si="116"/>
        <v>15166.5</v>
      </c>
      <c r="AN43" s="74">
        <f>AN35</f>
        <v>4231</v>
      </c>
      <c r="AO43" s="74">
        <f t="shared" si="111"/>
        <v>19397.5</v>
      </c>
      <c r="AP43" s="74">
        <f t="shared" si="116"/>
        <v>222189.5</v>
      </c>
      <c r="AQ43" s="12">
        <f t="shared" si="112"/>
        <v>152375.5</v>
      </c>
      <c r="AR43" s="74">
        <f t="shared" si="113"/>
        <v>374565</v>
      </c>
      <c r="AS43" s="74">
        <f t="shared" si="116"/>
        <v>1472832.5</v>
      </c>
      <c r="AT43" s="12">
        <f t="shared" si="114"/>
        <v>152375.5</v>
      </c>
      <c r="AU43" s="74">
        <f t="shared" si="115"/>
        <v>1625208</v>
      </c>
      <c r="AW43" s="17"/>
    </row>
    <row r="44" spans="1:49" s="7" customFormat="1" x14ac:dyDescent="0.2">
      <c r="A44" s="16" t="s">
        <v>5</v>
      </c>
      <c r="B44" s="75">
        <f>SUM(B39:B43)</f>
        <v>982100.01000000013</v>
      </c>
      <c r="C44" s="75">
        <f t="shared" ref="C44:AU44" si="117">SUM(C39:C43)</f>
        <v>1047140.1299999998</v>
      </c>
      <c r="D44" s="75">
        <f t="shared" si="117"/>
        <v>1086038.6200000001</v>
      </c>
      <c r="E44" s="75">
        <f t="shared" si="117"/>
        <v>3115278.76</v>
      </c>
      <c r="F44" s="75">
        <f t="shared" si="117"/>
        <v>994422.24</v>
      </c>
      <c r="G44" s="75">
        <f t="shared" si="117"/>
        <v>0</v>
      </c>
      <c r="H44" s="75">
        <f t="shared" si="117"/>
        <v>994422.24</v>
      </c>
      <c r="I44" s="75">
        <f t="shared" si="117"/>
        <v>1028087.47</v>
      </c>
      <c r="J44" s="75">
        <f t="shared" si="117"/>
        <v>0</v>
      </c>
      <c r="K44" s="75">
        <f t="shared" si="117"/>
        <v>1028087.47</v>
      </c>
      <c r="L44" s="75">
        <f t="shared" si="117"/>
        <v>982003.22</v>
      </c>
      <c r="M44" s="75">
        <f t="shared" si="117"/>
        <v>0</v>
      </c>
      <c r="N44" s="75">
        <f t="shared" si="117"/>
        <v>982003.22</v>
      </c>
      <c r="O44" s="75">
        <f t="shared" si="117"/>
        <v>3004512.9299999997</v>
      </c>
      <c r="P44" s="75">
        <f t="shared" si="117"/>
        <v>0</v>
      </c>
      <c r="Q44" s="75">
        <f t="shared" si="117"/>
        <v>3004512.9299999997</v>
      </c>
      <c r="R44" s="75">
        <f t="shared" si="117"/>
        <v>6119791.6900000004</v>
      </c>
      <c r="S44" s="75">
        <f t="shared" si="117"/>
        <v>0</v>
      </c>
      <c r="T44" s="75">
        <f t="shared" si="117"/>
        <v>6119791.6900000004</v>
      </c>
      <c r="U44" s="75">
        <f t="shared" si="117"/>
        <v>983919.55</v>
      </c>
      <c r="V44" s="75">
        <f t="shared" si="117"/>
        <v>0</v>
      </c>
      <c r="W44" s="75">
        <f t="shared" si="117"/>
        <v>983919.55</v>
      </c>
      <c r="X44" s="75">
        <f t="shared" si="117"/>
        <v>993762.3</v>
      </c>
      <c r="Y44" s="75">
        <f t="shared" si="117"/>
        <v>0</v>
      </c>
      <c r="Z44" s="75">
        <f t="shared" si="117"/>
        <v>993762.3</v>
      </c>
      <c r="AA44" s="75">
        <f t="shared" si="117"/>
        <v>985964.4</v>
      </c>
      <c r="AB44" s="75">
        <f t="shared" si="117"/>
        <v>0</v>
      </c>
      <c r="AC44" s="75">
        <f t="shared" si="117"/>
        <v>985964.4</v>
      </c>
      <c r="AD44" s="75">
        <f t="shared" si="117"/>
        <v>2963646.25</v>
      </c>
      <c r="AE44" s="75">
        <f t="shared" si="117"/>
        <v>0</v>
      </c>
      <c r="AF44" s="75">
        <f t="shared" si="117"/>
        <v>2963646.25</v>
      </c>
      <c r="AG44" s="75">
        <f t="shared" si="117"/>
        <v>1038266.58</v>
      </c>
      <c r="AH44" s="75">
        <f t="shared" si="117"/>
        <v>0</v>
      </c>
      <c r="AI44" s="75">
        <f t="shared" si="117"/>
        <v>1038266.58</v>
      </c>
      <c r="AJ44" s="75">
        <f t="shared" si="117"/>
        <v>353457.64</v>
      </c>
      <c r="AK44" s="75">
        <f t="shared" si="117"/>
        <v>1073687.3399999999</v>
      </c>
      <c r="AL44" s="75">
        <f t="shared" si="117"/>
        <v>1427144.98</v>
      </c>
      <c r="AM44" s="75">
        <f t="shared" si="117"/>
        <v>226528.96</v>
      </c>
      <c r="AN44" s="75">
        <f t="shared" si="117"/>
        <v>225853.09</v>
      </c>
      <c r="AO44" s="75">
        <f t="shared" si="117"/>
        <v>452382.05</v>
      </c>
      <c r="AP44" s="75">
        <f t="shared" si="117"/>
        <v>1618253.18</v>
      </c>
      <c r="AQ44" s="75">
        <f t="shared" si="117"/>
        <v>1299540.4300000002</v>
      </c>
      <c r="AR44" s="75">
        <f t="shared" si="117"/>
        <v>2917793.61</v>
      </c>
      <c r="AS44" s="75">
        <f t="shared" si="117"/>
        <v>10701691.119999999</v>
      </c>
      <c r="AT44" s="75">
        <f t="shared" si="117"/>
        <v>1299540.4300000002</v>
      </c>
      <c r="AU44" s="75">
        <f t="shared" si="117"/>
        <v>12001231.549999999</v>
      </c>
      <c r="AV44" s="6"/>
      <c r="AW44" s="65"/>
    </row>
    <row r="45" spans="1:49" s="6" customFormat="1" x14ac:dyDescent="0.2">
      <c r="A45" s="16"/>
      <c r="B45" s="26"/>
      <c r="C45" s="57"/>
      <c r="D45" s="58"/>
      <c r="E45" s="12"/>
      <c r="F45" s="59"/>
      <c r="G45" s="59"/>
      <c r="H45" s="59"/>
      <c r="I45" s="12"/>
      <c r="J45" s="12"/>
      <c r="K45" s="12"/>
      <c r="L45" s="12"/>
      <c r="M45" s="12"/>
      <c r="N45" s="12"/>
      <c r="O45" s="12"/>
      <c r="P45" s="12"/>
      <c r="Q45" s="12"/>
      <c r="R45" s="13"/>
      <c r="S45" s="13"/>
      <c r="T45" s="13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</row>
    <row r="46" spans="1:49" s="6" customFormat="1" ht="60.75" customHeight="1" x14ac:dyDescent="0.2">
      <c r="A46" s="19" t="s">
        <v>11</v>
      </c>
      <c r="B46" s="78" t="s">
        <v>89</v>
      </c>
      <c r="C46" s="76" t="s">
        <v>90</v>
      </c>
      <c r="D46" s="76" t="s">
        <v>91</v>
      </c>
      <c r="E46" s="78" t="s">
        <v>59</v>
      </c>
      <c r="F46" s="78" t="s">
        <v>60</v>
      </c>
      <c r="G46" s="76" t="s">
        <v>61</v>
      </c>
      <c r="H46" s="78" t="s">
        <v>62</v>
      </c>
      <c r="I46" s="76" t="s">
        <v>64</v>
      </c>
      <c r="J46" s="76" t="s">
        <v>61</v>
      </c>
      <c r="K46" s="76" t="s">
        <v>64</v>
      </c>
      <c r="L46" s="76" t="s">
        <v>66</v>
      </c>
      <c r="M46" s="76" t="s">
        <v>61</v>
      </c>
      <c r="N46" s="76" t="s">
        <v>66</v>
      </c>
      <c r="O46" s="76" t="s">
        <v>67</v>
      </c>
      <c r="P46" s="76" t="s">
        <v>61</v>
      </c>
      <c r="Q46" s="76" t="s">
        <v>68</v>
      </c>
      <c r="R46" s="76" t="s">
        <v>69</v>
      </c>
      <c r="S46" s="76" t="s">
        <v>61</v>
      </c>
      <c r="T46" s="76" t="s">
        <v>70</v>
      </c>
      <c r="U46" s="76" t="s">
        <v>71</v>
      </c>
      <c r="V46" s="76" t="s">
        <v>61</v>
      </c>
      <c r="W46" s="76" t="s">
        <v>72</v>
      </c>
      <c r="X46" s="76" t="s">
        <v>73</v>
      </c>
      <c r="Y46" s="76" t="s">
        <v>61</v>
      </c>
      <c r="Z46" s="76" t="s">
        <v>74</v>
      </c>
      <c r="AA46" s="76" t="s">
        <v>75</v>
      </c>
      <c r="AB46" s="76" t="s">
        <v>61</v>
      </c>
      <c r="AC46" s="76" t="s">
        <v>76</v>
      </c>
      <c r="AD46" s="76" t="s">
        <v>77</v>
      </c>
      <c r="AE46" s="76" t="s">
        <v>61</v>
      </c>
      <c r="AF46" s="76" t="s">
        <v>78</v>
      </c>
      <c r="AG46" s="76" t="s">
        <v>79</v>
      </c>
      <c r="AH46" s="76" t="s">
        <v>61</v>
      </c>
      <c r="AI46" s="76" t="s">
        <v>80</v>
      </c>
      <c r="AJ46" s="76" t="s">
        <v>81</v>
      </c>
      <c r="AK46" s="76" t="s">
        <v>61</v>
      </c>
      <c r="AL46" s="76" t="s">
        <v>82</v>
      </c>
      <c r="AM46" s="76" t="s">
        <v>83</v>
      </c>
      <c r="AN46" s="76" t="s">
        <v>61</v>
      </c>
      <c r="AO46" s="76" t="s">
        <v>84</v>
      </c>
      <c r="AP46" s="76" t="s">
        <v>85</v>
      </c>
      <c r="AQ46" s="76" t="s">
        <v>61</v>
      </c>
      <c r="AR46" s="76" t="s">
        <v>86</v>
      </c>
      <c r="AS46" s="55" t="s">
        <v>87</v>
      </c>
      <c r="AT46" s="76" t="s">
        <v>61</v>
      </c>
      <c r="AU46" s="56" t="s">
        <v>88</v>
      </c>
      <c r="AV46" s="70"/>
      <c r="AW46" s="1"/>
    </row>
    <row r="47" spans="1:49" s="6" customFormat="1" x14ac:dyDescent="0.2">
      <c r="A47" s="16" t="s">
        <v>1</v>
      </c>
      <c r="B47" s="75">
        <f t="shared" ref="B47:D50" si="118">B9+B16+B39</f>
        <v>6908851.4800000004</v>
      </c>
      <c r="C47" s="75">
        <f t="shared" si="118"/>
        <v>6922969.0499999998</v>
      </c>
      <c r="D47" s="75">
        <f t="shared" si="118"/>
        <v>6967073.5600000005</v>
      </c>
      <c r="E47" s="12">
        <f t="shared" ref="E47:E52" si="119">B47+C47+D47</f>
        <v>20798894.090000004</v>
      </c>
      <c r="F47" s="75">
        <f t="shared" ref="F47:G50" si="120">F9+F16+F39</f>
        <v>7412531.3899999997</v>
      </c>
      <c r="G47" s="75">
        <f t="shared" si="120"/>
        <v>0</v>
      </c>
      <c r="H47" s="75">
        <f>SUM(F47:G47)</f>
        <v>7412531.3899999997</v>
      </c>
      <c r="I47" s="75">
        <f t="shared" ref="I47:L50" si="121">I9+I16+I39</f>
        <v>7373831.3099999996</v>
      </c>
      <c r="J47" s="75">
        <f>J9+J16+J39</f>
        <v>0</v>
      </c>
      <c r="K47" s="75">
        <f t="shared" si="121"/>
        <v>7373831.3099999996</v>
      </c>
      <c r="L47" s="75">
        <f t="shared" si="121"/>
        <v>7349206.8200000003</v>
      </c>
      <c r="M47" s="75">
        <f>M9+M16+M39</f>
        <v>0</v>
      </c>
      <c r="N47" s="75">
        <f>SUM(L47:M47)</f>
        <v>7349206.8200000003</v>
      </c>
      <c r="O47" s="75">
        <f t="shared" ref="O47:P50" si="122">O9+O16+O39</f>
        <v>22135569.52</v>
      </c>
      <c r="P47" s="75">
        <f t="shared" si="122"/>
        <v>0</v>
      </c>
      <c r="Q47" s="75">
        <f>SUM(O47:P47)</f>
        <v>22135569.52</v>
      </c>
      <c r="R47" s="13">
        <f>E47+O47</f>
        <v>42934463.609999999</v>
      </c>
      <c r="S47" s="75">
        <f>S9+S16+S39</f>
        <v>0</v>
      </c>
      <c r="T47" s="75">
        <f>SUM(R47:S47)</f>
        <v>42934463.609999999</v>
      </c>
      <c r="U47" s="75">
        <f t="shared" ref="U47:U50" si="123">U9+U16+U39</f>
        <v>7354511.6699999999</v>
      </c>
      <c r="V47" s="75">
        <f>V9+V16+V39</f>
        <v>0</v>
      </c>
      <c r="W47" s="75">
        <f>SUM(U47:V47)</f>
        <v>7354511.6699999999</v>
      </c>
      <c r="X47" s="75">
        <f t="shared" ref="X47:AS50" si="124">X9+X16+X39</f>
        <v>7353998.6899999995</v>
      </c>
      <c r="Y47" s="75">
        <f>Y9+Y16+Y39</f>
        <v>0</v>
      </c>
      <c r="Z47" s="75">
        <f>SUM(X47:Y47)</f>
        <v>7353998.6899999995</v>
      </c>
      <c r="AA47" s="75">
        <f t="shared" si="124"/>
        <v>7353998.6899999995</v>
      </c>
      <c r="AB47" s="75">
        <f>AB9+AB16+AB39</f>
        <v>0</v>
      </c>
      <c r="AC47" s="75">
        <f>SUM(AA47:AB47)</f>
        <v>7353998.6899999995</v>
      </c>
      <c r="AD47" s="75">
        <f t="shared" si="124"/>
        <v>22062509.050000001</v>
      </c>
      <c r="AE47" s="12">
        <f>V47+Y47+AB47</f>
        <v>0</v>
      </c>
      <c r="AF47" s="75">
        <f>SUM(AD47:AE47)</f>
        <v>22062509.050000001</v>
      </c>
      <c r="AG47" s="75">
        <f t="shared" si="124"/>
        <v>7277788.6999999993</v>
      </c>
      <c r="AH47" s="75">
        <f>AH9+AH16+AH39</f>
        <v>0</v>
      </c>
      <c r="AI47" s="75">
        <f>SUM(AG47:AH47)</f>
        <v>7277788.6999999993</v>
      </c>
      <c r="AJ47" s="75">
        <f t="shared" si="124"/>
        <v>220143.64</v>
      </c>
      <c r="AK47" s="75">
        <f>AK9+AK16+AK39</f>
        <v>7341175.2400000002</v>
      </c>
      <c r="AL47" s="75">
        <f>SUM(AJ47:AK47)</f>
        <v>7561318.8799999999</v>
      </c>
      <c r="AM47" s="75">
        <f t="shared" si="124"/>
        <v>133628.27000000002</v>
      </c>
      <c r="AN47" s="75">
        <f t="shared" si="124"/>
        <v>177560.28</v>
      </c>
      <c r="AO47" s="75">
        <f>SUM(AM47:AN47)</f>
        <v>311188.55000000005</v>
      </c>
      <c r="AP47" s="75">
        <f t="shared" si="124"/>
        <v>7631560.6100000003</v>
      </c>
      <c r="AQ47" s="12">
        <f>AH47+AK47+AN47</f>
        <v>7518735.5200000005</v>
      </c>
      <c r="AR47" s="75">
        <f>SUM(AP47:AQ47)</f>
        <v>15150296.130000001</v>
      </c>
      <c r="AS47" s="75">
        <f t="shared" si="124"/>
        <v>72628533.269999996</v>
      </c>
      <c r="AT47" s="12">
        <f>S47+AE47+AQ47</f>
        <v>7518735.5200000005</v>
      </c>
      <c r="AU47" s="75">
        <f>SUM(AS47:AT47)</f>
        <v>80147268.789999992</v>
      </c>
      <c r="AW47" s="17"/>
    </row>
    <row r="48" spans="1:49" s="6" customFormat="1" x14ac:dyDescent="0.2">
      <c r="A48" s="16" t="s">
        <v>2</v>
      </c>
      <c r="B48" s="75">
        <f t="shared" si="118"/>
        <v>519671.68000000005</v>
      </c>
      <c r="C48" s="75">
        <f t="shared" si="118"/>
        <v>524150.77</v>
      </c>
      <c r="D48" s="75">
        <f t="shared" si="118"/>
        <v>523530.25</v>
      </c>
      <c r="E48" s="12">
        <f t="shared" si="119"/>
        <v>1567352.7000000002</v>
      </c>
      <c r="F48" s="75">
        <f t="shared" si="120"/>
        <v>532241.81000000006</v>
      </c>
      <c r="G48" s="75">
        <f t="shared" si="120"/>
        <v>0</v>
      </c>
      <c r="H48" s="75">
        <f t="shared" ref="H48:H52" si="125">SUM(F48:G48)</f>
        <v>532241.81000000006</v>
      </c>
      <c r="I48" s="75">
        <f t="shared" si="121"/>
        <v>541309.47</v>
      </c>
      <c r="J48" s="75">
        <f>J10+J17+J40</f>
        <v>0</v>
      </c>
      <c r="K48" s="75">
        <f t="shared" si="121"/>
        <v>541309.47</v>
      </c>
      <c r="L48" s="75">
        <f t="shared" si="121"/>
        <v>539040.91</v>
      </c>
      <c r="M48" s="75">
        <f>M10+M17+M40</f>
        <v>0</v>
      </c>
      <c r="N48" s="75">
        <f t="shared" ref="N48:N52" si="126">SUM(L48:M48)</f>
        <v>539040.91</v>
      </c>
      <c r="O48" s="75">
        <f t="shared" si="122"/>
        <v>1612592.19</v>
      </c>
      <c r="P48" s="75">
        <f t="shared" si="122"/>
        <v>0</v>
      </c>
      <c r="Q48" s="75">
        <f t="shared" ref="Q48:Q52" si="127">SUM(O48:P48)</f>
        <v>1612592.19</v>
      </c>
      <c r="R48" s="13">
        <f t="shared" ref="R48:R52" si="128">E48+O48</f>
        <v>3179944.89</v>
      </c>
      <c r="S48" s="75">
        <f>S10+S17+S40</f>
        <v>0</v>
      </c>
      <c r="T48" s="75">
        <f t="shared" ref="T48:T52" si="129">SUM(R48:S48)</f>
        <v>3179944.89</v>
      </c>
      <c r="U48" s="75">
        <f t="shared" si="123"/>
        <v>528855.84</v>
      </c>
      <c r="V48" s="75">
        <f>V10+V17+V40</f>
        <v>0</v>
      </c>
      <c r="W48" s="75">
        <f t="shared" ref="W48:W52" si="130">SUM(U48:V48)</f>
        <v>528855.84</v>
      </c>
      <c r="X48" s="75">
        <f t="shared" si="124"/>
        <v>539211.56999999995</v>
      </c>
      <c r="Y48" s="75">
        <f>Y10+Y17+Y40</f>
        <v>0</v>
      </c>
      <c r="Z48" s="75">
        <f t="shared" ref="Z48:Z52" si="131">SUM(X48:Y48)</f>
        <v>539211.56999999995</v>
      </c>
      <c r="AA48" s="75">
        <f t="shared" si="124"/>
        <v>527217.85</v>
      </c>
      <c r="AB48" s="75">
        <f>AB10+AB17+AB40</f>
        <v>0</v>
      </c>
      <c r="AC48" s="75">
        <f t="shared" ref="AC48:AC52" si="132">SUM(AA48:AB48)</f>
        <v>527217.85</v>
      </c>
      <c r="AD48" s="75">
        <f t="shared" si="124"/>
        <v>1595285.26</v>
      </c>
      <c r="AE48" s="12">
        <f t="shared" ref="AE48:AE52" si="133">V48+Y48+AB48</f>
        <v>0</v>
      </c>
      <c r="AF48" s="75">
        <f t="shared" ref="AF48:AF52" si="134">SUM(AD48:AE48)</f>
        <v>1595285.26</v>
      </c>
      <c r="AG48" s="75">
        <f t="shared" si="124"/>
        <v>552713.88</v>
      </c>
      <c r="AH48" s="75">
        <f>AH10+AH17+AH40</f>
        <v>0</v>
      </c>
      <c r="AI48" s="75">
        <f t="shared" ref="AI48:AI52" si="135">SUM(AG48:AH48)</f>
        <v>552713.88</v>
      </c>
      <c r="AJ48" s="75">
        <f t="shared" si="124"/>
        <v>150753.71000000002</v>
      </c>
      <c r="AK48" s="75">
        <f>AK10+AK17+AK40</f>
        <v>395666.46</v>
      </c>
      <c r="AL48" s="75">
        <f t="shared" ref="AL48:AL52" si="136">SUM(AJ48:AK48)</f>
        <v>546420.17000000004</v>
      </c>
      <c r="AM48" s="75">
        <f t="shared" si="124"/>
        <v>106190.65</v>
      </c>
      <c r="AN48" s="75">
        <f t="shared" si="124"/>
        <v>158522.66999999998</v>
      </c>
      <c r="AO48" s="75">
        <f t="shared" ref="AO48:AO52" si="137">SUM(AM48:AN48)</f>
        <v>264713.31999999995</v>
      </c>
      <c r="AP48" s="75">
        <f t="shared" si="124"/>
        <v>809658.24</v>
      </c>
      <c r="AQ48" s="12">
        <f t="shared" ref="AQ48:AQ52" si="138">AH48+AK48+AN48</f>
        <v>554189.13</v>
      </c>
      <c r="AR48" s="75">
        <f t="shared" ref="AR48:AR52" si="139">SUM(AP48:AQ48)</f>
        <v>1363847.37</v>
      </c>
      <c r="AS48" s="75">
        <f t="shared" si="124"/>
        <v>5584888.3900000006</v>
      </c>
      <c r="AT48" s="12">
        <f t="shared" ref="AT48:AT52" si="140">S48+AE48+AQ48</f>
        <v>554189.13</v>
      </c>
      <c r="AU48" s="75">
        <f t="shared" ref="AU48:AU52" si="141">SUM(AS48:AT48)</f>
        <v>6139077.5200000005</v>
      </c>
      <c r="AW48" s="17"/>
    </row>
    <row r="49" spans="1:49" s="6" customFormat="1" x14ac:dyDescent="0.2">
      <c r="A49" s="16" t="s">
        <v>3</v>
      </c>
      <c r="B49" s="75">
        <f t="shared" si="118"/>
        <v>2097569.66</v>
      </c>
      <c r="C49" s="75">
        <f t="shared" si="118"/>
        <v>2188815.79</v>
      </c>
      <c r="D49" s="75">
        <f t="shared" si="118"/>
        <v>2146582.23</v>
      </c>
      <c r="E49" s="12">
        <f t="shared" si="119"/>
        <v>6432967.6799999997</v>
      </c>
      <c r="F49" s="75">
        <f t="shared" si="120"/>
        <v>2229347.5699999998</v>
      </c>
      <c r="G49" s="75">
        <f t="shared" si="120"/>
        <v>0</v>
      </c>
      <c r="H49" s="75">
        <f t="shared" si="125"/>
        <v>2229347.5699999998</v>
      </c>
      <c r="I49" s="75">
        <f t="shared" si="121"/>
        <v>2221276.14</v>
      </c>
      <c r="J49" s="75">
        <f>J11+J18+J41</f>
        <v>0</v>
      </c>
      <c r="K49" s="75">
        <f t="shared" si="121"/>
        <v>2221276.14</v>
      </c>
      <c r="L49" s="75">
        <f t="shared" si="121"/>
        <v>2179243.21</v>
      </c>
      <c r="M49" s="75">
        <f>M11+M18+M41</f>
        <v>0</v>
      </c>
      <c r="N49" s="75">
        <f t="shared" si="126"/>
        <v>2179243.21</v>
      </c>
      <c r="O49" s="75">
        <f t="shared" si="122"/>
        <v>6629866.9199999999</v>
      </c>
      <c r="P49" s="75">
        <f t="shared" si="122"/>
        <v>0</v>
      </c>
      <c r="Q49" s="75">
        <f t="shared" si="127"/>
        <v>6629866.9199999999</v>
      </c>
      <c r="R49" s="13">
        <f t="shared" si="128"/>
        <v>13062834.6</v>
      </c>
      <c r="S49" s="75">
        <f>S11+S18+S41</f>
        <v>0</v>
      </c>
      <c r="T49" s="75">
        <f t="shared" si="129"/>
        <v>13062834.6</v>
      </c>
      <c r="U49" s="75">
        <f t="shared" si="123"/>
        <v>2197684.63</v>
      </c>
      <c r="V49" s="75">
        <f>V11+V18+V41</f>
        <v>0</v>
      </c>
      <c r="W49" s="75">
        <f t="shared" si="130"/>
        <v>2197684.63</v>
      </c>
      <c r="X49" s="75">
        <f t="shared" si="124"/>
        <v>2197684.63</v>
      </c>
      <c r="Y49" s="75">
        <f>Y11+Y18+Y41</f>
        <v>0</v>
      </c>
      <c r="Z49" s="75">
        <f t="shared" si="131"/>
        <v>2197684.63</v>
      </c>
      <c r="AA49" s="75">
        <f t="shared" si="124"/>
        <v>2197684.63</v>
      </c>
      <c r="AB49" s="75">
        <f>AB11+AB18+AB41</f>
        <v>0</v>
      </c>
      <c r="AC49" s="75">
        <f t="shared" si="132"/>
        <v>2197684.63</v>
      </c>
      <c r="AD49" s="75">
        <f t="shared" si="124"/>
        <v>6593053.8899999997</v>
      </c>
      <c r="AE49" s="12">
        <f t="shared" si="133"/>
        <v>0</v>
      </c>
      <c r="AF49" s="75">
        <f t="shared" si="134"/>
        <v>6593053.8899999997</v>
      </c>
      <c r="AG49" s="75">
        <f t="shared" si="124"/>
        <v>2266468.08</v>
      </c>
      <c r="AH49" s="75">
        <f>AH11+AH18+AH41</f>
        <v>0</v>
      </c>
      <c r="AI49" s="75">
        <f t="shared" si="135"/>
        <v>2266468.08</v>
      </c>
      <c r="AJ49" s="75">
        <f t="shared" si="124"/>
        <v>1389230.3900000001</v>
      </c>
      <c r="AK49" s="75">
        <f>AK11+AK18+AK41</f>
        <v>980126.99000000022</v>
      </c>
      <c r="AL49" s="75">
        <f t="shared" si="136"/>
        <v>2369357.3800000004</v>
      </c>
      <c r="AM49" s="75">
        <f t="shared" si="124"/>
        <v>1389241.32</v>
      </c>
      <c r="AN49" s="75">
        <f t="shared" si="124"/>
        <v>836989.14</v>
      </c>
      <c r="AO49" s="75">
        <f t="shared" si="137"/>
        <v>2226230.46</v>
      </c>
      <c r="AP49" s="75">
        <f t="shared" si="124"/>
        <v>5044939.79</v>
      </c>
      <c r="AQ49" s="12">
        <f t="shared" si="138"/>
        <v>1817116.1300000004</v>
      </c>
      <c r="AR49" s="75">
        <f t="shared" si="139"/>
        <v>6862055.9199999999</v>
      </c>
      <c r="AS49" s="75">
        <f t="shared" si="124"/>
        <v>24700828.279999997</v>
      </c>
      <c r="AT49" s="12">
        <f t="shared" si="140"/>
        <v>1817116.1300000004</v>
      </c>
      <c r="AU49" s="75">
        <f t="shared" si="141"/>
        <v>26517944.409999996</v>
      </c>
      <c r="AW49" s="17"/>
    </row>
    <row r="50" spans="1:49" s="6" customFormat="1" x14ac:dyDescent="0.2">
      <c r="A50" s="16" t="s">
        <v>4</v>
      </c>
      <c r="B50" s="75">
        <f t="shared" si="118"/>
        <v>572779.66</v>
      </c>
      <c r="C50" s="75">
        <f t="shared" si="118"/>
        <v>578396.29</v>
      </c>
      <c r="D50" s="75">
        <f t="shared" si="118"/>
        <v>586946.54999999993</v>
      </c>
      <c r="E50" s="12">
        <f t="shared" si="119"/>
        <v>1738122.5</v>
      </c>
      <c r="F50" s="75">
        <f t="shared" si="120"/>
        <v>589740.58000000007</v>
      </c>
      <c r="G50" s="75">
        <f t="shared" si="120"/>
        <v>0</v>
      </c>
      <c r="H50" s="75">
        <f t="shared" si="125"/>
        <v>589740.58000000007</v>
      </c>
      <c r="I50" s="75">
        <f t="shared" si="121"/>
        <v>587459.43000000005</v>
      </c>
      <c r="J50" s="75">
        <f>J12+J19+J42</f>
        <v>0</v>
      </c>
      <c r="K50" s="75">
        <f t="shared" si="121"/>
        <v>587459.43000000005</v>
      </c>
      <c r="L50" s="75">
        <f t="shared" si="121"/>
        <v>587459.43000000005</v>
      </c>
      <c r="M50" s="75">
        <f>M12+M19+M42</f>
        <v>0</v>
      </c>
      <c r="N50" s="75">
        <f t="shared" si="126"/>
        <v>587459.43000000005</v>
      </c>
      <c r="O50" s="75">
        <f t="shared" si="122"/>
        <v>1764659.44</v>
      </c>
      <c r="P50" s="75">
        <f t="shared" si="122"/>
        <v>0</v>
      </c>
      <c r="Q50" s="75">
        <f t="shared" si="127"/>
        <v>1764659.44</v>
      </c>
      <c r="R50" s="13">
        <f t="shared" si="128"/>
        <v>3502781.94</v>
      </c>
      <c r="S50" s="75">
        <f>S12+S19+S42</f>
        <v>0</v>
      </c>
      <c r="T50" s="75">
        <f t="shared" si="129"/>
        <v>3502781.94</v>
      </c>
      <c r="U50" s="75">
        <f t="shared" si="123"/>
        <v>587419.52</v>
      </c>
      <c r="V50" s="75">
        <f>V12+V19+V42</f>
        <v>0</v>
      </c>
      <c r="W50" s="75">
        <f t="shared" si="130"/>
        <v>587419.52</v>
      </c>
      <c r="X50" s="75">
        <f t="shared" si="124"/>
        <v>587419.52</v>
      </c>
      <c r="Y50" s="75">
        <f>Y12+Y19+Y42</f>
        <v>0</v>
      </c>
      <c r="Z50" s="75">
        <f t="shared" si="131"/>
        <v>587419.52</v>
      </c>
      <c r="AA50" s="75">
        <f t="shared" si="124"/>
        <v>587419.52</v>
      </c>
      <c r="AB50" s="75">
        <f>AB12+AB19+AB42</f>
        <v>0</v>
      </c>
      <c r="AC50" s="75">
        <f t="shared" si="132"/>
        <v>587419.52</v>
      </c>
      <c r="AD50" s="75">
        <f t="shared" si="124"/>
        <v>1762258.56</v>
      </c>
      <c r="AE50" s="12">
        <f t="shared" si="133"/>
        <v>0</v>
      </c>
      <c r="AF50" s="75">
        <f t="shared" si="134"/>
        <v>1762258.56</v>
      </c>
      <c r="AG50" s="75">
        <f t="shared" si="124"/>
        <v>606429.48</v>
      </c>
      <c r="AH50" s="75">
        <f>AH12+AH19+AH42</f>
        <v>0</v>
      </c>
      <c r="AI50" s="75">
        <f t="shared" si="135"/>
        <v>606429.48</v>
      </c>
      <c r="AJ50" s="75">
        <f t="shared" si="124"/>
        <v>149238.9</v>
      </c>
      <c r="AK50" s="75">
        <f>AK12+AK19+AK42</f>
        <v>629009.09</v>
      </c>
      <c r="AL50" s="75">
        <f t="shared" si="136"/>
        <v>778247.99</v>
      </c>
      <c r="AM50" s="75">
        <f t="shared" si="124"/>
        <v>149181.9</v>
      </c>
      <c r="AN50" s="75">
        <f t="shared" si="124"/>
        <v>144545.28</v>
      </c>
      <c r="AO50" s="75">
        <f t="shared" si="137"/>
        <v>293727.18</v>
      </c>
      <c r="AP50" s="75">
        <f t="shared" si="124"/>
        <v>904850.28</v>
      </c>
      <c r="AQ50" s="12">
        <f t="shared" si="138"/>
        <v>773554.37</v>
      </c>
      <c r="AR50" s="75">
        <f t="shared" si="139"/>
        <v>1678404.65</v>
      </c>
      <c r="AS50" s="75">
        <f t="shared" si="124"/>
        <v>6169890.7799999993</v>
      </c>
      <c r="AT50" s="12">
        <f t="shared" si="140"/>
        <v>773554.37</v>
      </c>
      <c r="AU50" s="75">
        <f t="shared" si="141"/>
        <v>6943445.1499999994</v>
      </c>
      <c r="AW50" s="17"/>
    </row>
    <row r="51" spans="1:49" s="6" customFormat="1" x14ac:dyDescent="0.2">
      <c r="A51" s="16" t="s">
        <v>7</v>
      </c>
      <c r="B51" s="75">
        <v>704231.46</v>
      </c>
      <c r="C51" s="75">
        <v>704231.46</v>
      </c>
      <c r="D51" s="75">
        <v>704231.46</v>
      </c>
      <c r="E51" s="12">
        <f t="shared" si="119"/>
        <v>2112694.38</v>
      </c>
      <c r="F51" s="75">
        <f>F20</f>
        <v>728358.36</v>
      </c>
      <c r="G51" s="75">
        <f>G20</f>
        <v>0</v>
      </c>
      <c r="H51" s="75">
        <f t="shared" si="125"/>
        <v>728358.36</v>
      </c>
      <c r="I51" s="75">
        <f>I20</f>
        <v>695384.54</v>
      </c>
      <c r="J51" s="75">
        <f>J20</f>
        <v>0</v>
      </c>
      <c r="K51" s="75">
        <f>K20</f>
        <v>695384.54</v>
      </c>
      <c r="L51" s="75">
        <f>L20</f>
        <v>695384.54</v>
      </c>
      <c r="M51" s="75">
        <f>M20</f>
        <v>0</v>
      </c>
      <c r="N51" s="75">
        <f t="shared" si="126"/>
        <v>695384.54</v>
      </c>
      <c r="O51" s="75">
        <f>O20</f>
        <v>2119127.44</v>
      </c>
      <c r="P51" s="75">
        <f>P20</f>
        <v>0</v>
      </c>
      <c r="Q51" s="75">
        <f t="shared" si="127"/>
        <v>2119127.44</v>
      </c>
      <c r="R51" s="13">
        <f t="shared" si="128"/>
        <v>4231821.82</v>
      </c>
      <c r="S51" s="75">
        <f>S20</f>
        <v>0</v>
      </c>
      <c r="T51" s="75">
        <f t="shared" si="129"/>
        <v>4231821.82</v>
      </c>
      <c r="U51" s="75">
        <f>U20</f>
        <v>689595.76</v>
      </c>
      <c r="V51" s="75">
        <f>V20</f>
        <v>0</v>
      </c>
      <c r="W51" s="75">
        <f t="shared" si="130"/>
        <v>689595.76</v>
      </c>
      <c r="X51" s="75">
        <f t="shared" ref="X51:AS51" si="142">X20</f>
        <v>689595.76</v>
      </c>
      <c r="Y51" s="75">
        <f>Y20</f>
        <v>0</v>
      </c>
      <c r="Z51" s="75">
        <f t="shared" si="131"/>
        <v>689595.76</v>
      </c>
      <c r="AA51" s="75">
        <f t="shared" si="142"/>
        <v>689595.76</v>
      </c>
      <c r="AB51" s="75">
        <f>AB20</f>
        <v>0</v>
      </c>
      <c r="AC51" s="75">
        <f t="shared" si="132"/>
        <v>689595.76</v>
      </c>
      <c r="AD51" s="75">
        <f t="shared" si="142"/>
        <v>2068787.28</v>
      </c>
      <c r="AE51" s="12">
        <f t="shared" si="133"/>
        <v>0</v>
      </c>
      <c r="AF51" s="75">
        <f t="shared" si="134"/>
        <v>2068787.28</v>
      </c>
      <c r="AG51" s="75">
        <f t="shared" si="142"/>
        <v>678018.22</v>
      </c>
      <c r="AH51" s="75">
        <f>AH20</f>
        <v>0</v>
      </c>
      <c r="AI51" s="75">
        <f t="shared" si="135"/>
        <v>678018.22</v>
      </c>
      <c r="AJ51" s="75">
        <f t="shared" si="142"/>
        <v>73344.73</v>
      </c>
      <c r="AK51" s="75">
        <f>AK20</f>
        <v>776890.72</v>
      </c>
      <c r="AL51" s="75">
        <f t="shared" si="136"/>
        <v>850235.45</v>
      </c>
      <c r="AM51" s="75">
        <f t="shared" si="142"/>
        <v>73344.73</v>
      </c>
      <c r="AN51" s="75">
        <f t="shared" si="142"/>
        <v>6138.63</v>
      </c>
      <c r="AO51" s="75">
        <f t="shared" si="137"/>
        <v>79483.360000000001</v>
      </c>
      <c r="AP51" s="75">
        <f t="shared" si="142"/>
        <v>824707.67999999993</v>
      </c>
      <c r="AQ51" s="12">
        <f t="shared" si="138"/>
        <v>783029.35</v>
      </c>
      <c r="AR51" s="75">
        <f t="shared" si="139"/>
        <v>1607737.0299999998</v>
      </c>
      <c r="AS51" s="75">
        <f t="shared" si="142"/>
        <v>7125316.7800000003</v>
      </c>
      <c r="AT51" s="12">
        <f t="shared" si="140"/>
        <v>783029.35</v>
      </c>
      <c r="AU51" s="75">
        <f t="shared" si="141"/>
        <v>7908346.1299999999</v>
      </c>
      <c r="AW51" s="17"/>
    </row>
    <row r="52" spans="1:49" s="6" customFormat="1" x14ac:dyDescent="0.2">
      <c r="A52" s="16" t="s">
        <v>92</v>
      </c>
      <c r="B52" s="75">
        <v>150387</v>
      </c>
      <c r="C52" s="75">
        <v>150663.5</v>
      </c>
      <c r="D52" s="75">
        <v>150663.5</v>
      </c>
      <c r="E52" s="12">
        <f t="shared" si="119"/>
        <v>451714</v>
      </c>
      <c r="F52" s="75">
        <f>F43</f>
        <v>126001</v>
      </c>
      <c r="G52" s="75">
        <f>G43</f>
        <v>0</v>
      </c>
      <c r="H52" s="75">
        <f t="shared" si="125"/>
        <v>126001</v>
      </c>
      <c r="I52" s="75">
        <f>I43</f>
        <v>110621.5</v>
      </c>
      <c r="J52" s="75">
        <f>J43</f>
        <v>0</v>
      </c>
      <c r="K52" s="75">
        <f>K43</f>
        <v>110621.5</v>
      </c>
      <c r="L52" s="75">
        <f>L43</f>
        <v>137376</v>
      </c>
      <c r="M52" s="75">
        <f>M43</f>
        <v>0</v>
      </c>
      <c r="N52" s="75">
        <f t="shared" si="126"/>
        <v>137376</v>
      </c>
      <c r="O52" s="75">
        <f>O43</f>
        <v>373998.5</v>
      </c>
      <c r="P52" s="75">
        <f>P43</f>
        <v>0</v>
      </c>
      <c r="Q52" s="75">
        <f t="shared" si="127"/>
        <v>373998.5</v>
      </c>
      <c r="R52" s="13">
        <f t="shared" si="128"/>
        <v>825712.5</v>
      </c>
      <c r="S52" s="75">
        <f>S43</f>
        <v>0</v>
      </c>
      <c r="T52" s="75">
        <f t="shared" si="129"/>
        <v>825712.5</v>
      </c>
      <c r="U52" s="75">
        <f>U43</f>
        <v>141643.5</v>
      </c>
      <c r="V52" s="75">
        <f>V43</f>
        <v>0</v>
      </c>
      <c r="W52" s="75">
        <f t="shared" si="130"/>
        <v>141643.5</v>
      </c>
      <c r="X52" s="75">
        <f t="shared" ref="X52:AS52" si="143">X43</f>
        <v>141643.5</v>
      </c>
      <c r="Y52" s="75">
        <f>Y43</f>
        <v>0</v>
      </c>
      <c r="Z52" s="75">
        <f t="shared" si="131"/>
        <v>141643.5</v>
      </c>
      <c r="AA52" s="75">
        <f t="shared" si="143"/>
        <v>141643.5</v>
      </c>
      <c r="AB52" s="75">
        <f>AB43</f>
        <v>0</v>
      </c>
      <c r="AC52" s="75">
        <f t="shared" si="132"/>
        <v>141643.5</v>
      </c>
      <c r="AD52" s="75">
        <f t="shared" si="143"/>
        <v>424930.5</v>
      </c>
      <c r="AE52" s="12">
        <f t="shared" si="133"/>
        <v>0</v>
      </c>
      <c r="AF52" s="75">
        <f t="shared" si="134"/>
        <v>424930.5</v>
      </c>
      <c r="AG52" s="75">
        <f t="shared" si="143"/>
        <v>191856.5</v>
      </c>
      <c r="AH52" s="75">
        <f>AH43</f>
        <v>0</v>
      </c>
      <c r="AI52" s="75">
        <f t="shared" si="135"/>
        <v>191856.5</v>
      </c>
      <c r="AJ52" s="75">
        <f t="shared" si="143"/>
        <v>15166.5</v>
      </c>
      <c r="AK52" s="75">
        <f>AK43</f>
        <v>148144.5</v>
      </c>
      <c r="AL52" s="75">
        <f t="shared" si="136"/>
        <v>163311</v>
      </c>
      <c r="AM52" s="75">
        <f t="shared" si="143"/>
        <v>15166.5</v>
      </c>
      <c r="AN52" s="75">
        <f t="shared" si="143"/>
        <v>4231</v>
      </c>
      <c r="AO52" s="75">
        <f t="shared" si="137"/>
        <v>19397.5</v>
      </c>
      <c r="AP52" s="75">
        <f t="shared" si="143"/>
        <v>222189.5</v>
      </c>
      <c r="AQ52" s="12">
        <f t="shared" si="138"/>
        <v>152375.5</v>
      </c>
      <c r="AR52" s="75">
        <f t="shared" si="139"/>
        <v>374565</v>
      </c>
      <c r="AS52" s="75">
        <f t="shared" si="143"/>
        <v>1472832.5</v>
      </c>
      <c r="AT52" s="12">
        <f t="shared" si="140"/>
        <v>152375.5</v>
      </c>
      <c r="AU52" s="75">
        <f t="shared" si="141"/>
        <v>1625208</v>
      </c>
      <c r="AV52" s="63"/>
      <c r="AW52" s="17"/>
    </row>
    <row r="53" spans="1:49" s="6" customFormat="1" ht="12" customHeight="1" x14ac:dyDescent="0.2">
      <c r="A53" s="16" t="s">
        <v>5</v>
      </c>
      <c r="B53" s="75">
        <f>SUM(B47:B52)</f>
        <v>10953490.940000001</v>
      </c>
      <c r="C53" s="75">
        <f t="shared" ref="C53:AU53" si="144">SUM(C47:C52)</f>
        <v>11069226.859999999</v>
      </c>
      <c r="D53" s="75">
        <f t="shared" si="144"/>
        <v>11079027.550000001</v>
      </c>
      <c r="E53" s="75">
        <f t="shared" si="144"/>
        <v>33101745.350000001</v>
      </c>
      <c r="F53" s="75">
        <f t="shared" si="144"/>
        <v>11618220.709999999</v>
      </c>
      <c r="G53" s="75">
        <f t="shared" si="144"/>
        <v>0</v>
      </c>
      <c r="H53" s="75">
        <f t="shared" si="144"/>
        <v>11618220.709999999</v>
      </c>
      <c r="I53" s="75">
        <f t="shared" si="144"/>
        <v>11529882.390000001</v>
      </c>
      <c r="J53" s="75">
        <f t="shared" si="144"/>
        <v>0</v>
      </c>
      <c r="K53" s="75">
        <f t="shared" si="144"/>
        <v>11529882.390000001</v>
      </c>
      <c r="L53" s="75">
        <f t="shared" si="144"/>
        <v>11487710.91</v>
      </c>
      <c r="M53" s="75">
        <f t="shared" si="144"/>
        <v>0</v>
      </c>
      <c r="N53" s="75">
        <f t="shared" si="144"/>
        <v>11487710.91</v>
      </c>
      <c r="O53" s="75">
        <f t="shared" si="144"/>
        <v>34635814.010000005</v>
      </c>
      <c r="P53" s="75">
        <f t="shared" si="144"/>
        <v>0</v>
      </c>
      <c r="Q53" s="75">
        <f t="shared" si="144"/>
        <v>34635814.010000005</v>
      </c>
      <c r="R53" s="75">
        <f t="shared" si="144"/>
        <v>67737559.359999999</v>
      </c>
      <c r="S53" s="75">
        <f t="shared" si="144"/>
        <v>0</v>
      </c>
      <c r="T53" s="75">
        <f t="shared" si="144"/>
        <v>67737559.359999999</v>
      </c>
      <c r="U53" s="75">
        <f t="shared" si="144"/>
        <v>11499710.92</v>
      </c>
      <c r="V53" s="75">
        <f t="shared" si="144"/>
        <v>0</v>
      </c>
      <c r="W53" s="75">
        <f t="shared" si="144"/>
        <v>11499710.92</v>
      </c>
      <c r="X53" s="75">
        <f t="shared" si="144"/>
        <v>11509553.67</v>
      </c>
      <c r="Y53" s="75">
        <f t="shared" si="144"/>
        <v>0</v>
      </c>
      <c r="Z53" s="75">
        <f t="shared" si="144"/>
        <v>11509553.67</v>
      </c>
      <c r="AA53" s="75">
        <f t="shared" si="144"/>
        <v>11497559.949999997</v>
      </c>
      <c r="AB53" s="75">
        <f t="shared" si="144"/>
        <v>0</v>
      </c>
      <c r="AC53" s="75">
        <f t="shared" si="144"/>
        <v>11497559.949999997</v>
      </c>
      <c r="AD53" s="75">
        <f t="shared" si="144"/>
        <v>34506824.539999999</v>
      </c>
      <c r="AE53" s="75">
        <f t="shared" si="144"/>
        <v>0</v>
      </c>
      <c r="AF53" s="75">
        <f t="shared" si="144"/>
        <v>34506824.539999999</v>
      </c>
      <c r="AG53" s="75">
        <f t="shared" si="144"/>
        <v>11573274.860000001</v>
      </c>
      <c r="AH53" s="75">
        <f t="shared" si="144"/>
        <v>0</v>
      </c>
      <c r="AI53" s="75">
        <f t="shared" si="144"/>
        <v>11573274.860000001</v>
      </c>
      <c r="AJ53" s="75">
        <f t="shared" si="144"/>
        <v>1997877.87</v>
      </c>
      <c r="AK53" s="75">
        <f t="shared" si="144"/>
        <v>10271013.000000002</v>
      </c>
      <c r="AL53" s="75">
        <f t="shared" si="144"/>
        <v>12268890.869999999</v>
      </c>
      <c r="AM53" s="75">
        <f t="shared" si="144"/>
        <v>1866753.3699999999</v>
      </c>
      <c r="AN53" s="75">
        <f t="shared" si="144"/>
        <v>1327986.9999999998</v>
      </c>
      <c r="AO53" s="75">
        <f t="shared" si="144"/>
        <v>3194740.37</v>
      </c>
      <c r="AP53" s="75">
        <f t="shared" si="144"/>
        <v>15437906.1</v>
      </c>
      <c r="AQ53" s="75">
        <f t="shared" si="144"/>
        <v>11599000</v>
      </c>
      <c r="AR53" s="75">
        <f t="shared" si="144"/>
        <v>27036906.100000001</v>
      </c>
      <c r="AS53" s="75">
        <f t="shared" si="144"/>
        <v>117682290</v>
      </c>
      <c r="AT53" s="75">
        <f t="shared" si="144"/>
        <v>11599000</v>
      </c>
      <c r="AU53" s="75">
        <f t="shared" si="144"/>
        <v>129281289.99999999</v>
      </c>
      <c r="AV53" s="63"/>
      <c r="AW53" s="17"/>
    </row>
    <row r="54" spans="1:49" s="6" customFormat="1" x14ac:dyDescent="0.2">
      <c r="A54" s="8"/>
      <c r="B54" s="60"/>
      <c r="C54" s="61"/>
      <c r="D54" s="62"/>
      <c r="N54" s="64"/>
    </row>
    <row r="55" spans="1:49" s="63" customFormat="1" x14ac:dyDescent="0.2">
      <c r="A55" s="19" t="s">
        <v>94</v>
      </c>
      <c r="B55" s="98" t="s">
        <v>59</v>
      </c>
      <c r="C55" s="98"/>
      <c r="D55" s="98"/>
      <c r="E55" s="98"/>
      <c r="F55" s="93" t="s">
        <v>67</v>
      </c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 t="s">
        <v>69</v>
      </c>
      <c r="S55" s="93"/>
      <c r="T55" s="93"/>
      <c r="U55" s="93" t="s">
        <v>77</v>
      </c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 t="s">
        <v>85</v>
      </c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7" t="s">
        <v>87</v>
      </c>
      <c r="AT55" s="97"/>
      <c r="AU55" s="97"/>
    </row>
    <row r="56" spans="1:49" s="9" customFormat="1" x14ac:dyDescent="0.2">
      <c r="A56" s="10" t="s">
        <v>1</v>
      </c>
      <c r="B56" s="94">
        <v>179335.47</v>
      </c>
      <c r="C56" s="94"/>
      <c r="D56" s="94"/>
      <c r="E56" s="94"/>
      <c r="F56" s="94">
        <v>202626.51</v>
      </c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9">
        <f>B56+F56</f>
        <v>381961.98</v>
      </c>
      <c r="S56" s="99"/>
      <c r="T56" s="99"/>
      <c r="U56" s="94">
        <v>213288.82</v>
      </c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>
        <f>B56+F56+U56+AG56</f>
        <v>595250.80000000005</v>
      </c>
      <c r="AT56" s="94"/>
      <c r="AU56" s="94"/>
    </row>
    <row r="57" spans="1:49" s="9" customFormat="1" x14ac:dyDescent="0.2">
      <c r="A57" s="10" t="s">
        <v>3</v>
      </c>
      <c r="B57" s="94">
        <v>117842.03</v>
      </c>
      <c r="C57" s="94"/>
      <c r="D57" s="94"/>
      <c r="E57" s="94"/>
      <c r="F57" s="94">
        <v>94550.99</v>
      </c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9">
        <f>B57+F57</f>
        <v>212393.02000000002</v>
      </c>
      <c r="S57" s="99"/>
      <c r="T57" s="99"/>
      <c r="U57" s="94">
        <v>83888.68</v>
      </c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>
        <f>B57+F57+U57+AG57</f>
        <v>296281.7</v>
      </c>
      <c r="AT57" s="94"/>
      <c r="AU57" s="94"/>
    </row>
    <row r="58" spans="1:49" s="9" customFormat="1" x14ac:dyDescent="0.2">
      <c r="A58" s="16" t="s">
        <v>5</v>
      </c>
      <c r="B58" s="94">
        <f>SUM(B56:B57)</f>
        <v>297177.5</v>
      </c>
      <c r="C58" s="94"/>
      <c r="D58" s="94"/>
      <c r="E58" s="94"/>
      <c r="F58" s="94">
        <f>SUM(F56:F57)</f>
        <v>297177.5</v>
      </c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9">
        <f>SUM(R56:R57)</f>
        <v>594355</v>
      </c>
      <c r="S58" s="99"/>
      <c r="T58" s="99"/>
      <c r="U58" s="94">
        <f>U56+U57</f>
        <v>297177.5</v>
      </c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>
        <f>SUM(AS56:AS57)</f>
        <v>891532.5</v>
      </c>
      <c r="AT58" s="94"/>
      <c r="AU58" s="94"/>
    </row>
    <row r="59" spans="1:49" s="9" customFormat="1" x14ac:dyDescent="0.2">
      <c r="A59" s="75"/>
      <c r="B59" s="66"/>
      <c r="C59" s="67"/>
      <c r="D59" s="68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</row>
    <row r="60" spans="1:49" s="9" customFormat="1" ht="51" x14ac:dyDescent="0.2">
      <c r="A60" s="19" t="s">
        <v>95</v>
      </c>
      <c r="B60" s="78" t="s">
        <v>89</v>
      </c>
      <c r="C60" s="76" t="s">
        <v>90</v>
      </c>
      <c r="D60" s="76" t="s">
        <v>91</v>
      </c>
      <c r="E60" s="78" t="s">
        <v>59</v>
      </c>
      <c r="F60" s="78" t="s">
        <v>60</v>
      </c>
      <c r="G60" s="76" t="s">
        <v>61</v>
      </c>
      <c r="H60" s="78" t="s">
        <v>62</v>
      </c>
      <c r="I60" s="76" t="s">
        <v>64</v>
      </c>
      <c r="J60" s="76" t="s">
        <v>61</v>
      </c>
      <c r="K60" s="76" t="s">
        <v>64</v>
      </c>
      <c r="L60" s="76" t="s">
        <v>66</v>
      </c>
      <c r="M60" s="76" t="s">
        <v>61</v>
      </c>
      <c r="N60" s="76" t="s">
        <v>66</v>
      </c>
      <c r="O60" s="76" t="s">
        <v>67</v>
      </c>
      <c r="P60" s="76" t="s">
        <v>61</v>
      </c>
      <c r="Q60" s="76" t="s">
        <v>68</v>
      </c>
      <c r="R60" s="76" t="s">
        <v>69</v>
      </c>
      <c r="S60" s="76" t="s">
        <v>61</v>
      </c>
      <c r="T60" s="76" t="s">
        <v>70</v>
      </c>
      <c r="U60" s="76" t="s">
        <v>71</v>
      </c>
      <c r="V60" s="76" t="s">
        <v>61</v>
      </c>
      <c r="W60" s="76" t="s">
        <v>72</v>
      </c>
      <c r="X60" s="76" t="s">
        <v>73</v>
      </c>
      <c r="Y60" s="76" t="s">
        <v>61</v>
      </c>
      <c r="Z60" s="76" t="s">
        <v>74</v>
      </c>
      <c r="AA60" s="76" t="s">
        <v>75</v>
      </c>
      <c r="AB60" s="76" t="s">
        <v>61</v>
      </c>
      <c r="AC60" s="76" t="s">
        <v>76</v>
      </c>
      <c r="AD60" s="76" t="s">
        <v>77</v>
      </c>
      <c r="AE60" s="76" t="s">
        <v>61</v>
      </c>
      <c r="AF60" s="76" t="s">
        <v>78</v>
      </c>
      <c r="AG60" s="76" t="s">
        <v>79</v>
      </c>
      <c r="AH60" s="76" t="s">
        <v>61</v>
      </c>
      <c r="AI60" s="76" t="s">
        <v>80</v>
      </c>
      <c r="AJ60" s="76" t="s">
        <v>81</v>
      </c>
      <c r="AK60" s="76" t="s">
        <v>61</v>
      </c>
      <c r="AL60" s="76" t="s">
        <v>82</v>
      </c>
      <c r="AM60" s="76" t="s">
        <v>83</v>
      </c>
      <c r="AN60" s="76" t="s">
        <v>61</v>
      </c>
      <c r="AO60" s="76" t="s">
        <v>84</v>
      </c>
      <c r="AP60" s="76" t="s">
        <v>85</v>
      </c>
      <c r="AQ60" s="76" t="s">
        <v>61</v>
      </c>
      <c r="AR60" s="76" t="s">
        <v>86</v>
      </c>
      <c r="AS60" s="55" t="s">
        <v>87</v>
      </c>
      <c r="AT60" s="76" t="s">
        <v>61</v>
      </c>
      <c r="AU60" s="56" t="s">
        <v>88</v>
      </c>
    </row>
    <row r="61" spans="1:49" s="9" customFormat="1" x14ac:dyDescent="0.2">
      <c r="A61" s="16" t="s">
        <v>1</v>
      </c>
      <c r="B61" s="75">
        <f>B47</f>
        <v>6908851.4800000004</v>
      </c>
      <c r="C61" s="75">
        <f t="shared" ref="C61:D61" si="145">C47</f>
        <v>6922969.0499999998</v>
      </c>
      <c r="D61" s="75">
        <f t="shared" si="145"/>
        <v>6967073.5600000005</v>
      </c>
      <c r="E61" s="12">
        <f>B61+C61+D61+B56</f>
        <v>20978229.560000002</v>
      </c>
      <c r="F61" s="75">
        <f>F47</f>
        <v>7412531.3899999997</v>
      </c>
      <c r="G61" s="75">
        <f>G47</f>
        <v>0</v>
      </c>
      <c r="H61" s="75">
        <f>SUM(F61:G61)</f>
        <v>7412531.3899999997</v>
      </c>
      <c r="I61" s="75">
        <f>I47</f>
        <v>7373831.3099999996</v>
      </c>
      <c r="J61" s="75">
        <f>J47</f>
        <v>0</v>
      </c>
      <c r="K61" s="75">
        <f>SUM(I61:J61)</f>
        <v>7373831.3099999996</v>
      </c>
      <c r="L61" s="75">
        <f>L47</f>
        <v>7349206.8200000003</v>
      </c>
      <c r="M61" s="75">
        <f>M47</f>
        <v>0</v>
      </c>
      <c r="N61" s="75">
        <f>SUM(L61:M61)</f>
        <v>7349206.8200000003</v>
      </c>
      <c r="O61" s="75">
        <f>O47+F56</f>
        <v>22338196.030000001</v>
      </c>
      <c r="P61" s="75">
        <f>P47</f>
        <v>0</v>
      </c>
      <c r="Q61" s="75">
        <f>SUM(O61:P61)</f>
        <v>22338196.030000001</v>
      </c>
      <c r="R61" s="13">
        <f>E61+O61</f>
        <v>43316425.590000004</v>
      </c>
      <c r="S61" s="75">
        <f>S47</f>
        <v>0</v>
      </c>
      <c r="T61" s="75">
        <f>SUM(R61:S61)</f>
        <v>43316425.590000004</v>
      </c>
      <c r="U61" s="75">
        <f>U47</f>
        <v>7354511.6699999999</v>
      </c>
      <c r="V61" s="75">
        <f>V47</f>
        <v>0</v>
      </c>
      <c r="W61" s="75">
        <f>SUM(U61:V61)</f>
        <v>7354511.6699999999</v>
      </c>
      <c r="X61" s="75">
        <f>X47</f>
        <v>7353998.6899999995</v>
      </c>
      <c r="Y61" s="75">
        <f>Y47</f>
        <v>0</v>
      </c>
      <c r="Z61" s="75">
        <f>SUM(X61:Y61)</f>
        <v>7353998.6899999995</v>
      </c>
      <c r="AA61" s="75">
        <f>AA47</f>
        <v>7353998.6899999995</v>
      </c>
      <c r="AB61" s="75">
        <f>AB47</f>
        <v>0</v>
      </c>
      <c r="AC61" s="75">
        <f>SUM(AA61:AB61)</f>
        <v>7353998.6899999995</v>
      </c>
      <c r="AD61" s="75">
        <f>AD47+U56</f>
        <v>22275797.870000001</v>
      </c>
      <c r="AE61" s="12">
        <f>V61+Y61+AB61</f>
        <v>0</v>
      </c>
      <c r="AF61" s="75">
        <f>SUM(AD61:AE61)</f>
        <v>22275797.870000001</v>
      </c>
      <c r="AG61" s="75">
        <f>AG47</f>
        <v>7277788.6999999993</v>
      </c>
      <c r="AH61" s="75">
        <f>AH47</f>
        <v>0</v>
      </c>
      <c r="AI61" s="75">
        <f>SUM(AG61:AH61)</f>
        <v>7277788.6999999993</v>
      </c>
      <c r="AJ61" s="75">
        <f>AJ47</f>
        <v>220143.64</v>
      </c>
      <c r="AK61" s="75">
        <f>AK47</f>
        <v>7341175.2400000002</v>
      </c>
      <c r="AL61" s="75">
        <f>SUM(AJ61:AK61)</f>
        <v>7561318.8799999999</v>
      </c>
      <c r="AM61" s="75">
        <f>AM47</f>
        <v>133628.27000000002</v>
      </c>
      <c r="AN61" s="75">
        <f>AN47</f>
        <v>177560.28</v>
      </c>
      <c r="AO61" s="75">
        <f>SUM(AM61:AN61)</f>
        <v>311188.55000000005</v>
      </c>
      <c r="AP61" s="75">
        <f>AP47+AG56</f>
        <v>7631560.6100000003</v>
      </c>
      <c r="AQ61" s="12">
        <f>AH61+AK61+AN61</f>
        <v>7518735.5200000005</v>
      </c>
      <c r="AR61" s="75">
        <f>SUM(AP61:AQ61)</f>
        <v>15150296.130000001</v>
      </c>
      <c r="AS61" s="75">
        <f>E61+O61+AD61+AP61</f>
        <v>73223784.070000008</v>
      </c>
      <c r="AT61" s="12">
        <f>S61+AE61+AQ61</f>
        <v>7518735.5200000005</v>
      </c>
      <c r="AU61" s="75">
        <f>SUM(AS61:AT61)</f>
        <v>80742519.590000004</v>
      </c>
      <c r="AV61" s="72"/>
    </row>
    <row r="62" spans="1:49" s="9" customFormat="1" x14ac:dyDescent="0.2">
      <c r="A62" s="16" t="s">
        <v>2</v>
      </c>
      <c r="B62" s="75">
        <f t="shared" ref="B62:D66" si="146">B48</f>
        <v>519671.68000000005</v>
      </c>
      <c r="C62" s="75">
        <f t="shared" si="146"/>
        <v>524150.77</v>
      </c>
      <c r="D62" s="75">
        <f t="shared" si="146"/>
        <v>523530.25</v>
      </c>
      <c r="E62" s="12">
        <f t="shared" ref="E62:E66" si="147">B62+C62+D62</f>
        <v>1567352.7000000002</v>
      </c>
      <c r="F62" s="75">
        <f t="shared" ref="F62:G66" si="148">F48</f>
        <v>532241.81000000006</v>
      </c>
      <c r="G62" s="75">
        <f t="shared" si="148"/>
        <v>0</v>
      </c>
      <c r="H62" s="75">
        <f t="shared" ref="H62:H66" si="149">SUM(F62:G62)</f>
        <v>532241.81000000006</v>
      </c>
      <c r="I62" s="75">
        <f t="shared" ref="I62:J66" si="150">I48</f>
        <v>541309.47</v>
      </c>
      <c r="J62" s="75">
        <f t="shared" si="150"/>
        <v>0</v>
      </c>
      <c r="K62" s="75">
        <f t="shared" ref="K62:K66" si="151">SUM(I62:J62)</f>
        <v>541309.47</v>
      </c>
      <c r="L62" s="75">
        <f t="shared" ref="L62:M66" si="152">L48</f>
        <v>539040.91</v>
      </c>
      <c r="M62" s="75">
        <f t="shared" si="152"/>
        <v>0</v>
      </c>
      <c r="N62" s="75">
        <f t="shared" ref="N62:N66" si="153">SUM(L62:M62)</f>
        <v>539040.91</v>
      </c>
      <c r="O62" s="75">
        <f t="shared" ref="O62:P66" si="154">O48</f>
        <v>1612592.19</v>
      </c>
      <c r="P62" s="75">
        <f t="shared" si="154"/>
        <v>0</v>
      </c>
      <c r="Q62" s="75">
        <f t="shared" ref="Q62:Q66" si="155">SUM(O62:P62)</f>
        <v>1612592.19</v>
      </c>
      <c r="R62" s="13">
        <f t="shared" ref="R62:R66" si="156">E62+O62</f>
        <v>3179944.89</v>
      </c>
      <c r="S62" s="75">
        <f t="shared" ref="S62:S66" si="157">S48</f>
        <v>0</v>
      </c>
      <c r="T62" s="75">
        <f t="shared" ref="T62:T66" si="158">SUM(R62:S62)</f>
        <v>3179944.89</v>
      </c>
      <c r="U62" s="75">
        <f t="shared" ref="U62:V66" si="159">U48</f>
        <v>528855.84</v>
      </c>
      <c r="V62" s="75">
        <f t="shared" si="159"/>
        <v>0</v>
      </c>
      <c r="W62" s="75">
        <f t="shared" ref="W62:W66" si="160">SUM(U62:V62)</f>
        <v>528855.84</v>
      </c>
      <c r="X62" s="75">
        <f t="shared" ref="X62:Y66" si="161">X48</f>
        <v>539211.56999999995</v>
      </c>
      <c r="Y62" s="75">
        <f t="shared" si="161"/>
        <v>0</v>
      </c>
      <c r="Z62" s="75">
        <f t="shared" ref="Z62:Z66" si="162">SUM(X62:Y62)</f>
        <v>539211.56999999995</v>
      </c>
      <c r="AA62" s="75">
        <f t="shared" ref="AA62:AB66" si="163">AA48</f>
        <v>527217.85</v>
      </c>
      <c r="AB62" s="75">
        <f t="shared" si="163"/>
        <v>0</v>
      </c>
      <c r="AC62" s="75">
        <f t="shared" ref="AC62:AC66" si="164">SUM(AA62:AB62)</f>
        <v>527217.85</v>
      </c>
      <c r="AD62" s="75">
        <f t="shared" ref="AD62:AD66" si="165">AD48</f>
        <v>1595285.26</v>
      </c>
      <c r="AE62" s="12">
        <f t="shared" ref="AE62:AE66" si="166">V62+Y62+AB62</f>
        <v>0</v>
      </c>
      <c r="AF62" s="75">
        <f t="shared" ref="AF62:AF66" si="167">SUM(AD62:AE62)</f>
        <v>1595285.26</v>
      </c>
      <c r="AG62" s="75">
        <f t="shared" ref="AG62:AH66" si="168">AG48</f>
        <v>552713.88</v>
      </c>
      <c r="AH62" s="75">
        <f t="shared" si="168"/>
        <v>0</v>
      </c>
      <c r="AI62" s="75">
        <f t="shared" ref="AI62:AI66" si="169">SUM(AG62:AH62)</f>
        <v>552713.88</v>
      </c>
      <c r="AJ62" s="75">
        <f t="shared" ref="AJ62:AK66" si="170">AJ48</f>
        <v>150753.71000000002</v>
      </c>
      <c r="AK62" s="75">
        <f t="shared" si="170"/>
        <v>395666.46</v>
      </c>
      <c r="AL62" s="75">
        <f t="shared" ref="AL62:AL66" si="171">SUM(AJ62:AK62)</f>
        <v>546420.17000000004</v>
      </c>
      <c r="AM62" s="75">
        <f t="shared" ref="AM62:AN66" si="172">AM48</f>
        <v>106190.65</v>
      </c>
      <c r="AN62" s="75">
        <f t="shared" si="172"/>
        <v>158522.66999999998</v>
      </c>
      <c r="AO62" s="75">
        <f t="shared" ref="AO62:AO66" si="173">SUM(AM62:AN62)</f>
        <v>264713.31999999995</v>
      </c>
      <c r="AP62" s="75">
        <f t="shared" ref="AP62:AP66" si="174">AP48</f>
        <v>809658.24</v>
      </c>
      <c r="AQ62" s="12">
        <f t="shared" ref="AQ62:AQ66" si="175">AH62+AK62+AN62</f>
        <v>554189.13</v>
      </c>
      <c r="AR62" s="75">
        <f t="shared" ref="AR62:AR66" si="176">SUM(AP62:AQ62)</f>
        <v>1363847.37</v>
      </c>
      <c r="AS62" s="75">
        <f t="shared" ref="AS62:AS66" si="177">E62+O62+AD62+AP62</f>
        <v>5584888.3900000006</v>
      </c>
      <c r="AT62" s="12">
        <f t="shared" ref="AT62:AT66" si="178">S62+AE62+AQ62</f>
        <v>554189.13</v>
      </c>
      <c r="AU62" s="75">
        <f t="shared" ref="AU62:AU66" si="179">SUM(AS62:AT62)</f>
        <v>6139077.5200000005</v>
      </c>
      <c r="AV62" s="72"/>
    </row>
    <row r="63" spans="1:49" s="9" customFormat="1" x14ac:dyDescent="0.2">
      <c r="A63" s="16" t="s">
        <v>3</v>
      </c>
      <c r="B63" s="75">
        <f t="shared" si="146"/>
        <v>2097569.66</v>
      </c>
      <c r="C63" s="75">
        <f t="shared" si="146"/>
        <v>2188815.79</v>
      </c>
      <c r="D63" s="75">
        <f t="shared" si="146"/>
        <v>2146582.23</v>
      </c>
      <c r="E63" s="12">
        <f>B63+C63+D63+B57</f>
        <v>6550809.71</v>
      </c>
      <c r="F63" s="75">
        <f t="shared" si="148"/>
        <v>2229347.5699999998</v>
      </c>
      <c r="G63" s="75">
        <f t="shared" si="148"/>
        <v>0</v>
      </c>
      <c r="H63" s="75">
        <f t="shared" si="149"/>
        <v>2229347.5699999998</v>
      </c>
      <c r="I63" s="75">
        <f t="shared" si="150"/>
        <v>2221276.14</v>
      </c>
      <c r="J63" s="75">
        <f t="shared" si="150"/>
        <v>0</v>
      </c>
      <c r="K63" s="75">
        <f t="shared" si="151"/>
        <v>2221276.14</v>
      </c>
      <c r="L63" s="75">
        <f t="shared" si="152"/>
        <v>2179243.21</v>
      </c>
      <c r="M63" s="75">
        <f t="shared" si="152"/>
        <v>0</v>
      </c>
      <c r="N63" s="75">
        <f t="shared" si="153"/>
        <v>2179243.21</v>
      </c>
      <c r="O63" s="75">
        <f>O49+F57</f>
        <v>6724417.9100000001</v>
      </c>
      <c r="P63" s="75">
        <f t="shared" si="154"/>
        <v>0</v>
      </c>
      <c r="Q63" s="75">
        <f t="shared" si="155"/>
        <v>6724417.9100000001</v>
      </c>
      <c r="R63" s="13">
        <f t="shared" si="156"/>
        <v>13275227.620000001</v>
      </c>
      <c r="S63" s="75">
        <f t="shared" si="157"/>
        <v>0</v>
      </c>
      <c r="T63" s="75">
        <f t="shared" si="158"/>
        <v>13275227.620000001</v>
      </c>
      <c r="U63" s="75">
        <f t="shared" si="159"/>
        <v>2197684.63</v>
      </c>
      <c r="V63" s="75">
        <f t="shared" si="159"/>
        <v>0</v>
      </c>
      <c r="W63" s="75">
        <f t="shared" si="160"/>
        <v>2197684.63</v>
      </c>
      <c r="X63" s="75">
        <f t="shared" si="161"/>
        <v>2197684.63</v>
      </c>
      <c r="Y63" s="75">
        <f t="shared" si="161"/>
        <v>0</v>
      </c>
      <c r="Z63" s="75">
        <f t="shared" si="162"/>
        <v>2197684.63</v>
      </c>
      <c r="AA63" s="75">
        <f t="shared" si="163"/>
        <v>2197684.63</v>
      </c>
      <c r="AB63" s="75">
        <f t="shared" si="163"/>
        <v>0</v>
      </c>
      <c r="AC63" s="75">
        <f t="shared" si="164"/>
        <v>2197684.63</v>
      </c>
      <c r="AD63" s="75">
        <f>AD49+U57</f>
        <v>6676942.5699999994</v>
      </c>
      <c r="AE63" s="12">
        <f t="shared" si="166"/>
        <v>0</v>
      </c>
      <c r="AF63" s="75">
        <f t="shared" si="167"/>
        <v>6676942.5699999994</v>
      </c>
      <c r="AG63" s="75">
        <f t="shared" si="168"/>
        <v>2266468.08</v>
      </c>
      <c r="AH63" s="75">
        <f t="shared" si="168"/>
        <v>0</v>
      </c>
      <c r="AI63" s="75">
        <f t="shared" si="169"/>
        <v>2266468.08</v>
      </c>
      <c r="AJ63" s="75">
        <f t="shared" si="170"/>
        <v>1389230.3900000001</v>
      </c>
      <c r="AK63" s="75">
        <f t="shared" si="170"/>
        <v>980126.99000000022</v>
      </c>
      <c r="AL63" s="75">
        <f t="shared" si="171"/>
        <v>2369357.3800000004</v>
      </c>
      <c r="AM63" s="75">
        <f t="shared" si="172"/>
        <v>1389241.32</v>
      </c>
      <c r="AN63" s="75">
        <f t="shared" si="172"/>
        <v>836989.14</v>
      </c>
      <c r="AO63" s="75">
        <f t="shared" si="173"/>
        <v>2226230.46</v>
      </c>
      <c r="AP63" s="75">
        <f>AP49+AG57</f>
        <v>5044939.79</v>
      </c>
      <c r="AQ63" s="12">
        <f t="shared" si="175"/>
        <v>1817116.1300000004</v>
      </c>
      <c r="AR63" s="75">
        <f t="shared" si="176"/>
        <v>6862055.9199999999</v>
      </c>
      <c r="AS63" s="75">
        <f t="shared" si="177"/>
        <v>24997109.98</v>
      </c>
      <c r="AT63" s="12">
        <f t="shared" si="178"/>
        <v>1817116.1300000004</v>
      </c>
      <c r="AU63" s="75">
        <f t="shared" si="179"/>
        <v>26814226.109999999</v>
      </c>
      <c r="AV63" s="72"/>
    </row>
    <row r="64" spans="1:49" s="9" customFormat="1" x14ac:dyDescent="0.2">
      <c r="A64" s="16" t="s">
        <v>4</v>
      </c>
      <c r="B64" s="75">
        <f t="shared" si="146"/>
        <v>572779.66</v>
      </c>
      <c r="C64" s="75">
        <f t="shared" si="146"/>
        <v>578396.29</v>
      </c>
      <c r="D64" s="75">
        <f t="shared" si="146"/>
        <v>586946.54999999993</v>
      </c>
      <c r="E64" s="12">
        <f t="shared" si="147"/>
        <v>1738122.5</v>
      </c>
      <c r="F64" s="75">
        <f t="shared" si="148"/>
        <v>589740.58000000007</v>
      </c>
      <c r="G64" s="75">
        <f t="shared" si="148"/>
        <v>0</v>
      </c>
      <c r="H64" s="75">
        <f t="shared" si="149"/>
        <v>589740.58000000007</v>
      </c>
      <c r="I64" s="75">
        <f t="shared" si="150"/>
        <v>587459.43000000005</v>
      </c>
      <c r="J64" s="75">
        <f t="shared" si="150"/>
        <v>0</v>
      </c>
      <c r="K64" s="75">
        <f t="shared" si="151"/>
        <v>587459.43000000005</v>
      </c>
      <c r="L64" s="75">
        <f t="shared" si="152"/>
        <v>587459.43000000005</v>
      </c>
      <c r="M64" s="75">
        <f t="shared" si="152"/>
        <v>0</v>
      </c>
      <c r="N64" s="75">
        <f t="shared" si="153"/>
        <v>587459.43000000005</v>
      </c>
      <c r="O64" s="75">
        <f t="shared" si="154"/>
        <v>1764659.44</v>
      </c>
      <c r="P64" s="75">
        <f t="shared" si="154"/>
        <v>0</v>
      </c>
      <c r="Q64" s="75">
        <f t="shared" si="155"/>
        <v>1764659.44</v>
      </c>
      <c r="R64" s="13">
        <f t="shared" si="156"/>
        <v>3502781.94</v>
      </c>
      <c r="S64" s="75">
        <f t="shared" si="157"/>
        <v>0</v>
      </c>
      <c r="T64" s="75">
        <f t="shared" si="158"/>
        <v>3502781.94</v>
      </c>
      <c r="U64" s="75">
        <f t="shared" si="159"/>
        <v>587419.52</v>
      </c>
      <c r="V64" s="75">
        <f t="shared" si="159"/>
        <v>0</v>
      </c>
      <c r="W64" s="75">
        <f t="shared" si="160"/>
        <v>587419.52</v>
      </c>
      <c r="X64" s="75">
        <f t="shared" si="161"/>
        <v>587419.52</v>
      </c>
      <c r="Y64" s="75">
        <f t="shared" si="161"/>
        <v>0</v>
      </c>
      <c r="Z64" s="75">
        <f t="shared" si="162"/>
        <v>587419.52</v>
      </c>
      <c r="AA64" s="75">
        <f t="shared" si="163"/>
        <v>587419.52</v>
      </c>
      <c r="AB64" s="75">
        <f t="shared" si="163"/>
        <v>0</v>
      </c>
      <c r="AC64" s="75">
        <f t="shared" si="164"/>
        <v>587419.52</v>
      </c>
      <c r="AD64" s="75">
        <f t="shared" si="165"/>
        <v>1762258.56</v>
      </c>
      <c r="AE64" s="12">
        <f t="shared" si="166"/>
        <v>0</v>
      </c>
      <c r="AF64" s="75">
        <f t="shared" si="167"/>
        <v>1762258.56</v>
      </c>
      <c r="AG64" s="75">
        <f t="shared" si="168"/>
        <v>606429.48</v>
      </c>
      <c r="AH64" s="75">
        <f t="shared" si="168"/>
        <v>0</v>
      </c>
      <c r="AI64" s="75">
        <f t="shared" si="169"/>
        <v>606429.48</v>
      </c>
      <c r="AJ64" s="75">
        <f t="shared" si="170"/>
        <v>149238.9</v>
      </c>
      <c r="AK64" s="75">
        <f t="shared" si="170"/>
        <v>629009.09</v>
      </c>
      <c r="AL64" s="75">
        <f t="shared" si="171"/>
        <v>778247.99</v>
      </c>
      <c r="AM64" s="75">
        <f t="shared" si="172"/>
        <v>149181.9</v>
      </c>
      <c r="AN64" s="75">
        <f t="shared" si="172"/>
        <v>144545.28</v>
      </c>
      <c r="AO64" s="75">
        <f t="shared" si="173"/>
        <v>293727.18</v>
      </c>
      <c r="AP64" s="75">
        <f t="shared" si="174"/>
        <v>904850.28</v>
      </c>
      <c r="AQ64" s="12">
        <f t="shared" si="175"/>
        <v>773554.37</v>
      </c>
      <c r="AR64" s="75">
        <f t="shared" si="176"/>
        <v>1678404.65</v>
      </c>
      <c r="AS64" s="75">
        <f t="shared" si="177"/>
        <v>6169890.7800000003</v>
      </c>
      <c r="AT64" s="12">
        <f t="shared" si="178"/>
        <v>773554.37</v>
      </c>
      <c r="AU64" s="75">
        <f t="shared" si="179"/>
        <v>6943445.1500000004</v>
      </c>
      <c r="AV64" s="72"/>
    </row>
    <row r="65" spans="1:49" s="9" customFormat="1" x14ac:dyDescent="0.2">
      <c r="A65" s="16" t="s">
        <v>7</v>
      </c>
      <c r="B65" s="75">
        <f t="shared" si="146"/>
        <v>704231.46</v>
      </c>
      <c r="C65" s="75">
        <f t="shared" si="146"/>
        <v>704231.46</v>
      </c>
      <c r="D65" s="75">
        <f t="shared" si="146"/>
        <v>704231.46</v>
      </c>
      <c r="E65" s="12">
        <f t="shared" si="147"/>
        <v>2112694.38</v>
      </c>
      <c r="F65" s="75">
        <f t="shared" si="148"/>
        <v>728358.36</v>
      </c>
      <c r="G65" s="75">
        <f t="shared" si="148"/>
        <v>0</v>
      </c>
      <c r="H65" s="75">
        <f t="shared" si="149"/>
        <v>728358.36</v>
      </c>
      <c r="I65" s="75">
        <f t="shared" si="150"/>
        <v>695384.54</v>
      </c>
      <c r="J65" s="75">
        <f t="shared" si="150"/>
        <v>0</v>
      </c>
      <c r="K65" s="75">
        <f t="shared" si="151"/>
        <v>695384.54</v>
      </c>
      <c r="L65" s="75">
        <f t="shared" si="152"/>
        <v>695384.54</v>
      </c>
      <c r="M65" s="75">
        <f t="shared" si="152"/>
        <v>0</v>
      </c>
      <c r="N65" s="75">
        <f t="shared" si="153"/>
        <v>695384.54</v>
      </c>
      <c r="O65" s="75">
        <f t="shared" si="154"/>
        <v>2119127.44</v>
      </c>
      <c r="P65" s="75">
        <f t="shared" si="154"/>
        <v>0</v>
      </c>
      <c r="Q65" s="75">
        <f t="shared" si="155"/>
        <v>2119127.44</v>
      </c>
      <c r="R65" s="13">
        <f t="shared" si="156"/>
        <v>4231821.82</v>
      </c>
      <c r="S65" s="75">
        <f t="shared" si="157"/>
        <v>0</v>
      </c>
      <c r="T65" s="75">
        <f t="shared" si="158"/>
        <v>4231821.82</v>
      </c>
      <c r="U65" s="75">
        <f t="shared" si="159"/>
        <v>689595.76</v>
      </c>
      <c r="V65" s="75">
        <f t="shared" si="159"/>
        <v>0</v>
      </c>
      <c r="W65" s="75">
        <f t="shared" si="160"/>
        <v>689595.76</v>
      </c>
      <c r="X65" s="75">
        <f t="shared" si="161"/>
        <v>689595.76</v>
      </c>
      <c r="Y65" s="75">
        <f t="shared" si="161"/>
        <v>0</v>
      </c>
      <c r="Z65" s="75">
        <f t="shared" si="162"/>
        <v>689595.76</v>
      </c>
      <c r="AA65" s="75">
        <f t="shared" si="163"/>
        <v>689595.76</v>
      </c>
      <c r="AB65" s="75">
        <f t="shared" si="163"/>
        <v>0</v>
      </c>
      <c r="AC65" s="75">
        <f t="shared" si="164"/>
        <v>689595.76</v>
      </c>
      <c r="AD65" s="75">
        <f t="shared" si="165"/>
        <v>2068787.28</v>
      </c>
      <c r="AE65" s="12">
        <f t="shared" si="166"/>
        <v>0</v>
      </c>
      <c r="AF65" s="75">
        <f t="shared" si="167"/>
        <v>2068787.28</v>
      </c>
      <c r="AG65" s="75">
        <f t="shared" si="168"/>
        <v>678018.22</v>
      </c>
      <c r="AH65" s="75">
        <f t="shared" si="168"/>
        <v>0</v>
      </c>
      <c r="AI65" s="75">
        <f t="shared" si="169"/>
        <v>678018.22</v>
      </c>
      <c r="AJ65" s="75">
        <f t="shared" si="170"/>
        <v>73344.73</v>
      </c>
      <c r="AK65" s="75">
        <f t="shared" si="170"/>
        <v>776890.72</v>
      </c>
      <c r="AL65" s="75">
        <f t="shared" si="171"/>
        <v>850235.45</v>
      </c>
      <c r="AM65" s="75">
        <f t="shared" si="172"/>
        <v>73344.73</v>
      </c>
      <c r="AN65" s="75">
        <f t="shared" si="172"/>
        <v>6138.63</v>
      </c>
      <c r="AO65" s="75">
        <f t="shared" si="173"/>
        <v>79483.360000000001</v>
      </c>
      <c r="AP65" s="75">
        <f t="shared" si="174"/>
        <v>824707.67999999993</v>
      </c>
      <c r="AQ65" s="12">
        <f t="shared" si="175"/>
        <v>783029.35</v>
      </c>
      <c r="AR65" s="75">
        <f t="shared" si="176"/>
        <v>1607737.0299999998</v>
      </c>
      <c r="AS65" s="75">
        <f t="shared" si="177"/>
        <v>7125316.7800000003</v>
      </c>
      <c r="AT65" s="12">
        <f t="shared" si="178"/>
        <v>783029.35</v>
      </c>
      <c r="AU65" s="75">
        <f t="shared" si="179"/>
        <v>7908346.1299999999</v>
      </c>
      <c r="AV65" s="72"/>
    </row>
    <row r="66" spans="1:49" s="9" customFormat="1" x14ac:dyDescent="0.2">
      <c r="A66" s="16" t="s">
        <v>92</v>
      </c>
      <c r="B66" s="75">
        <f t="shared" si="146"/>
        <v>150387</v>
      </c>
      <c r="C66" s="75">
        <f t="shared" si="146"/>
        <v>150663.5</v>
      </c>
      <c r="D66" s="75">
        <f t="shared" si="146"/>
        <v>150663.5</v>
      </c>
      <c r="E66" s="12">
        <f t="shared" si="147"/>
        <v>451714</v>
      </c>
      <c r="F66" s="75">
        <f t="shared" si="148"/>
        <v>126001</v>
      </c>
      <c r="G66" s="75">
        <f t="shared" si="148"/>
        <v>0</v>
      </c>
      <c r="H66" s="75">
        <f t="shared" si="149"/>
        <v>126001</v>
      </c>
      <c r="I66" s="75">
        <f t="shared" si="150"/>
        <v>110621.5</v>
      </c>
      <c r="J66" s="75">
        <f t="shared" si="150"/>
        <v>0</v>
      </c>
      <c r="K66" s="75">
        <f t="shared" si="151"/>
        <v>110621.5</v>
      </c>
      <c r="L66" s="75">
        <f t="shared" si="152"/>
        <v>137376</v>
      </c>
      <c r="M66" s="75">
        <f t="shared" si="152"/>
        <v>0</v>
      </c>
      <c r="N66" s="75">
        <f t="shared" si="153"/>
        <v>137376</v>
      </c>
      <c r="O66" s="75">
        <f t="shared" si="154"/>
        <v>373998.5</v>
      </c>
      <c r="P66" s="75">
        <f t="shared" si="154"/>
        <v>0</v>
      </c>
      <c r="Q66" s="75">
        <f t="shared" si="155"/>
        <v>373998.5</v>
      </c>
      <c r="R66" s="13">
        <f t="shared" si="156"/>
        <v>825712.5</v>
      </c>
      <c r="S66" s="75">
        <f t="shared" si="157"/>
        <v>0</v>
      </c>
      <c r="T66" s="75">
        <f t="shared" si="158"/>
        <v>825712.5</v>
      </c>
      <c r="U66" s="75">
        <f t="shared" si="159"/>
        <v>141643.5</v>
      </c>
      <c r="V66" s="75">
        <f t="shared" si="159"/>
        <v>0</v>
      </c>
      <c r="W66" s="75">
        <f t="shared" si="160"/>
        <v>141643.5</v>
      </c>
      <c r="X66" s="75">
        <f t="shared" si="161"/>
        <v>141643.5</v>
      </c>
      <c r="Y66" s="75">
        <f t="shared" si="161"/>
        <v>0</v>
      </c>
      <c r="Z66" s="75">
        <f t="shared" si="162"/>
        <v>141643.5</v>
      </c>
      <c r="AA66" s="75">
        <f t="shared" si="163"/>
        <v>141643.5</v>
      </c>
      <c r="AB66" s="75">
        <f t="shared" si="163"/>
        <v>0</v>
      </c>
      <c r="AC66" s="75">
        <f t="shared" si="164"/>
        <v>141643.5</v>
      </c>
      <c r="AD66" s="75">
        <f t="shared" si="165"/>
        <v>424930.5</v>
      </c>
      <c r="AE66" s="12">
        <f t="shared" si="166"/>
        <v>0</v>
      </c>
      <c r="AF66" s="75">
        <f t="shared" si="167"/>
        <v>424930.5</v>
      </c>
      <c r="AG66" s="75">
        <f t="shared" si="168"/>
        <v>191856.5</v>
      </c>
      <c r="AH66" s="75">
        <f t="shared" si="168"/>
        <v>0</v>
      </c>
      <c r="AI66" s="75">
        <f t="shared" si="169"/>
        <v>191856.5</v>
      </c>
      <c r="AJ66" s="75">
        <f t="shared" si="170"/>
        <v>15166.5</v>
      </c>
      <c r="AK66" s="75">
        <f t="shared" si="170"/>
        <v>148144.5</v>
      </c>
      <c r="AL66" s="75">
        <f t="shared" si="171"/>
        <v>163311</v>
      </c>
      <c r="AM66" s="75">
        <f t="shared" si="172"/>
        <v>15166.5</v>
      </c>
      <c r="AN66" s="75">
        <f t="shared" si="172"/>
        <v>4231</v>
      </c>
      <c r="AO66" s="75">
        <f t="shared" si="173"/>
        <v>19397.5</v>
      </c>
      <c r="AP66" s="75">
        <f t="shared" si="174"/>
        <v>222189.5</v>
      </c>
      <c r="AQ66" s="12">
        <f t="shared" si="175"/>
        <v>152375.5</v>
      </c>
      <c r="AR66" s="75">
        <f t="shared" si="176"/>
        <v>374565</v>
      </c>
      <c r="AS66" s="75">
        <f t="shared" si="177"/>
        <v>1472832.5</v>
      </c>
      <c r="AT66" s="12">
        <f t="shared" si="178"/>
        <v>152375.5</v>
      </c>
      <c r="AU66" s="75">
        <f t="shared" si="179"/>
        <v>1625208</v>
      </c>
      <c r="AV66" s="72"/>
    </row>
    <row r="67" spans="1:49" s="9" customFormat="1" x14ac:dyDescent="0.2">
      <c r="A67" s="16" t="s">
        <v>5</v>
      </c>
      <c r="B67" s="75">
        <f>SUM(B61:B66)</f>
        <v>10953490.940000001</v>
      </c>
      <c r="C67" s="75">
        <f t="shared" ref="C67:AU67" si="180">SUM(C61:C66)</f>
        <v>11069226.859999999</v>
      </c>
      <c r="D67" s="75">
        <f t="shared" si="180"/>
        <v>11079027.550000001</v>
      </c>
      <c r="E67" s="75">
        <f t="shared" si="180"/>
        <v>33398922.850000001</v>
      </c>
      <c r="F67" s="75">
        <f t="shared" si="180"/>
        <v>11618220.709999999</v>
      </c>
      <c r="G67" s="75">
        <f t="shared" si="180"/>
        <v>0</v>
      </c>
      <c r="H67" s="75">
        <f t="shared" si="180"/>
        <v>11618220.709999999</v>
      </c>
      <c r="I67" s="75">
        <f t="shared" si="180"/>
        <v>11529882.390000001</v>
      </c>
      <c r="J67" s="75">
        <f t="shared" si="180"/>
        <v>0</v>
      </c>
      <c r="K67" s="75">
        <f t="shared" si="180"/>
        <v>11529882.390000001</v>
      </c>
      <c r="L67" s="75">
        <f t="shared" si="180"/>
        <v>11487710.91</v>
      </c>
      <c r="M67" s="75">
        <f t="shared" si="180"/>
        <v>0</v>
      </c>
      <c r="N67" s="75">
        <f t="shared" si="180"/>
        <v>11487710.91</v>
      </c>
      <c r="O67" s="75">
        <f t="shared" si="180"/>
        <v>34932991.510000005</v>
      </c>
      <c r="P67" s="75">
        <f t="shared" si="180"/>
        <v>0</v>
      </c>
      <c r="Q67" s="75">
        <f t="shared" si="180"/>
        <v>34932991.510000005</v>
      </c>
      <c r="R67" s="75">
        <f t="shared" si="180"/>
        <v>68331914.360000014</v>
      </c>
      <c r="S67" s="75">
        <f t="shared" si="180"/>
        <v>0</v>
      </c>
      <c r="T67" s="75">
        <f t="shared" si="180"/>
        <v>68331914.360000014</v>
      </c>
      <c r="U67" s="75">
        <f t="shared" si="180"/>
        <v>11499710.92</v>
      </c>
      <c r="V67" s="75">
        <f t="shared" si="180"/>
        <v>0</v>
      </c>
      <c r="W67" s="75">
        <f t="shared" si="180"/>
        <v>11499710.92</v>
      </c>
      <c r="X67" s="75">
        <f t="shared" si="180"/>
        <v>11509553.67</v>
      </c>
      <c r="Y67" s="75">
        <f t="shared" si="180"/>
        <v>0</v>
      </c>
      <c r="Z67" s="75">
        <f t="shared" si="180"/>
        <v>11509553.67</v>
      </c>
      <c r="AA67" s="75">
        <f t="shared" si="180"/>
        <v>11497559.949999997</v>
      </c>
      <c r="AB67" s="75">
        <f t="shared" si="180"/>
        <v>0</v>
      </c>
      <c r="AC67" s="75">
        <f t="shared" si="180"/>
        <v>11497559.949999997</v>
      </c>
      <c r="AD67" s="75">
        <f t="shared" si="180"/>
        <v>34804002.039999999</v>
      </c>
      <c r="AE67" s="75">
        <f t="shared" si="180"/>
        <v>0</v>
      </c>
      <c r="AF67" s="75">
        <f t="shared" si="180"/>
        <v>34804002.039999999</v>
      </c>
      <c r="AG67" s="75">
        <f t="shared" si="180"/>
        <v>11573274.860000001</v>
      </c>
      <c r="AH67" s="75">
        <f t="shared" si="180"/>
        <v>0</v>
      </c>
      <c r="AI67" s="75">
        <f t="shared" si="180"/>
        <v>11573274.860000001</v>
      </c>
      <c r="AJ67" s="75">
        <f t="shared" si="180"/>
        <v>1997877.87</v>
      </c>
      <c r="AK67" s="75">
        <f t="shared" si="180"/>
        <v>10271013.000000002</v>
      </c>
      <c r="AL67" s="75">
        <f t="shared" si="180"/>
        <v>12268890.869999999</v>
      </c>
      <c r="AM67" s="75">
        <f t="shared" si="180"/>
        <v>1866753.3699999999</v>
      </c>
      <c r="AN67" s="75">
        <f t="shared" si="180"/>
        <v>1327986.9999999998</v>
      </c>
      <c r="AO67" s="75">
        <f t="shared" si="180"/>
        <v>3194740.37</v>
      </c>
      <c r="AP67" s="75">
        <f t="shared" si="180"/>
        <v>15437906.1</v>
      </c>
      <c r="AQ67" s="75">
        <f t="shared" si="180"/>
        <v>11599000</v>
      </c>
      <c r="AR67" s="75">
        <f t="shared" si="180"/>
        <v>27036906.100000001</v>
      </c>
      <c r="AS67" s="75">
        <f t="shared" si="180"/>
        <v>118573822.50000001</v>
      </c>
      <c r="AT67" s="75">
        <f t="shared" si="180"/>
        <v>11599000</v>
      </c>
      <c r="AU67" s="75">
        <f t="shared" si="180"/>
        <v>130172822.5</v>
      </c>
      <c r="AV67" s="72"/>
      <c r="AW67" s="72"/>
    </row>
    <row r="68" spans="1:49" s="9" customFormat="1" x14ac:dyDescent="0.2">
      <c r="A68" s="8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</row>
    <row r="69" spans="1:49" ht="18.75" x14ac:dyDescent="0.3">
      <c r="B69" s="25" t="s">
        <v>51</v>
      </c>
      <c r="C69" s="50"/>
      <c r="D69" s="50"/>
      <c r="E69" s="50"/>
      <c r="F69" s="50"/>
      <c r="G69" s="50"/>
      <c r="H69" s="50"/>
      <c r="K69" s="9" t="s">
        <v>14</v>
      </c>
      <c r="L69" s="24"/>
      <c r="M69" s="24"/>
      <c r="N69" s="24"/>
      <c r="O69" s="25" t="s">
        <v>51</v>
      </c>
      <c r="P69" s="24"/>
      <c r="R69" s="24"/>
      <c r="S69" s="24"/>
      <c r="T69" s="24"/>
      <c r="Y69" s="9" t="s">
        <v>14</v>
      </c>
      <c r="Z69" s="25"/>
      <c r="AA69" s="50"/>
      <c r="AB69" s="50"/>
      <c r="AC69" s="25" t="s">
        <v>51</v>
      </c>
      <c r="AD69" s="24"/>
      <c r="AF69" s="24"/>
      <c r="AG69" s="24"/>
      <c r="AH69" s="24"/>
      <c r="AM69" s="9" t="s">
        <v>14</v>
      </c>
      <c r="AP69" s="25" t="s">
        <v>51</v>
      </c>
      <c r="AQ69" s="25"/>
      <c r="AR69" s="50"/>
      <c r="AS69" s="50"/>
      <c r="AT69" s="9" t="s">
        <v>14</v>
      </c>
    </row>
    <row r="70" spans="1:49" ht="18.75" x14ac:dyDescent="0.3">
      <c r="B70" s="25" t="s">
        <v>52</v>
      </c>
      <c r="C70" s="25"/>
      <c r="D70" s="50"/>
      <c r="E70" s="50"/>
      <c r="F70" s="50"/>
      <c r="G70" s="50"/>
      <c r="H70" s="50"/>
      <c r="K70" s="25" t="s">
        <v>17</v>
      </c>
      <c r="L70" s="24"/>
      <c r="M70" s="24"/>
      <c r="N70" s="24"/>
      <c r="O70" s="25" t="s">
        <v>52</v>
      </c>
      <c r="P70" s="24"/>
      <c r="R70" s="24"/>
      <c r="S70" s="24"/>
      <c r="T70" s="24"/>
      <c r="Y70" s="25" t="s">
        <v>17</v>
      </c>
      <c r="Z70" s="25"/>
      <c r="AA70" s="25"/>
      <c r="AB70" s="50"/>
      <c r="AC70" s="25" t="s">
        <v>52</v>
      </c>
      <c r="AD70" s="24"/>
      <c r="AF70" s="24"/>
      <c r="AG70" s="24"/>
      <c r="AH70" s="24"/>
      <c r="AM70" s="25" t="s">
        <v>17</v>
      </c>
      <c r="AP70" s="25" t="s">
        <v>52</v>
      </c>
      <c r="AQ70" s="25"/>
      <c r="AR70" s="25"/>
      <c r="AS70" s="50"/>
      <c r="AT70" s="25" t="s">
        <v>17</v>
      </c>
    </row>
    <row r="71" spans="1:49" x14ac:dyDescent="0.2">
      <c r="B71" s="1"/>
      <c r="C71" s="73"/>
    </row>
    <row r="72" spans="1:49" x14ac:dyDescent="0.2">
      <c r="B72" s="1"/>
      <c r="C72" s="73"/>
    </row>
    <row r="73" spans="1:49" x14ac:dyDescent="0.2">
      <c r="B73" s="1"/>
      <c r="C73" s="73"/>
    </row>
    <row r="74" spans="1:49" x14ac:dyDescent="0.2">
      <c r="B74" s="1"/>
      <c r="C74" s="73"/>
    </row>
    <row r="75" spans="1:49" x14ac:dyDescent="0.2">
      <c r="B75" s="1"/>
      <c r="C75" s="73"/>
      <c r="D75" s="1"/>
    </row>
    <row r="76" spans="1:49" x14ac:dyDescent="0.2">
      <c r="B76" s="1"/>
      <c r="C76" s="73"/>
      <c r="D76" s="1"/>
    </row>
    <row r="77" spans="1:49" x14ac:dyDescent="0.2">
      <c r="B77" s="1"/>
      <c r="C77" s="73"/>
      <c r="D77" s="1"/>
    </row>
    <row r="78" spans="1:49" x14ac:dyDescent="0.2">
      <c r="B78" s="1"/>
      <c r="C78" s="73"/>
      <c r="D78" s="1"/>
    </row>
    <row r="79" spans="1:49" x14ac:dyDescent="0.2">
      <c r="B79" s="1"/>
      <c r="C79" s="73"/>
      <c r="D79" s="1"/>
    </row>
    <row r="80" spans="1:49" x14ac:dyDescent="0.2">
      <c r="B80" s="1"/>
      <c r="C80" s="73"/>
      <c r="D80" s="1"/>
    </row>
    <row r="81" spans="2:4" x14ac:dyDescent="0.2">
      <c r="B81" s="1"/>
      <c r="C81" s="73"/>
      <c r="D81" s="1"/>
    </row>
    <row r="82" spans="2:4" x14ac:dyDescent="0.2">
      <c r="B82" s="1"/>
      <c r="C82" s="73"/>
      <c r="D82" s="1"/>
    </row>
    <row r="83" spans="2:4" x14ac:dyDescent="0.2">
      <c r="B83" s="1"/>
      <c r="C83" s="73"/>
      <c r="D83" s="1"/>
    </row>
    <row r="84" spans="2:4" x14ac:dyDescent="0.2">
      <c r="B84" s="1"/>
      <c r="C84" s="73"/>
      <c r="D84" s="1"/>
    </row>
    <row r="85" spans="2:4" x14ac:dyDescent="0.2">
      <c r="B85" s="1"/>
      <c r="C85" s="73"/>
      <c r="D85" s="1"/>
    </row>
    <row r="86" spans="2:4" x14ac:dyDescent="0.2">
      <c r="B86" s="1"/>
      <c r="C86" s="73"/>
      <c r="D86" s="1"/>
    </row>
    <row r="87" spans="2:4" x14ac:dyDescent="0.2">
      <c r="B87" s="1"/>
      <c r="C87" s="73"/>
      <c r="D87" s="1"/>
    </row>
    <row r="88" spans="2:4" x14ac:dyDescent="0.2">
      <c r="B88" s="1"/>
      <c r="C88" s="73"/>
      <c r="D88" s="1"/>
    </row>
    <row r="89" spans="2:4" x14ac:dyDescent="0.2">
      <c r="B89" s="1"/>
      <c r="C89" s="73"/>
      <c r="D89" s="1"/>
    </row>
    <row r="90" spans="2:4" x14ac:dyDescent="0.2">
      <c r="B90" s="1"/>
      <c r="C90" s="73"/>
      <c r="D90" s="1"/>
    </row>
    <row r="91" spans="2:4" x14ac:dyDescent="0.2">
      <c r="B91" s="1"/>
      <c r="C91" s="73"/>
      <c r="D91" s="1"/>
    </row>
    <row r="92" spans="2:4" x14ac:dyDescent="0.2">
      <c r="B92" s="1"/>
      <c r="C92" s="73"/>
      <c r="D92" s="1"/>
    </row>
    <row r="93" spans="2:4" x14ac:dyDescent="0.2">
      <c r="B93" s="1"/>
      <c r="C93" s="73"/>
      <c r="D93" s="1"/>
    </row>
    <row r="94" spans="2:4" x14ac:dyDescent="0.2">
      <c r="B94" s="1"/>
      <c r="C94" s="73"/>
      <c r="D94" s="1"/>
    </row>
    <row r="95" spans="2:4" x14ac:dyDescent="0.2">
      <c r="B95" s="1"/>
      <c r="C95" s="73"/>
      <c r="D95" s="1"/>
    </row>
    <row r="96" spans="2:4" x14ac:dyDescent="0.2">
      <c r="B96" s="1"/>
      <c r="C96" s="73"/>
      <c r="D96" s="1"/>
    </row>
    <row r="97" spans="2:4" x14ac:dyDescent="0.2">
      <c r="B97" s="1"/>
      <c r="C97" s="73"/>
      <c r="D97" s="1"/>
    </row>
    <row r="98" spans="2:4" x14ac:dyDescent="0.2">
      <c r="B98" s="1"/>
      <c r="C98" s="73"/>
      <c r="D98" s="1"/>
    </row>
    <row r="99" spans="2:4" x14ac:dyDescent="0.2">
      <c r="B99" s="1"/>
      <c r="C99" s="73"/>
      <c r="D99" s="1"/>
    </row>
    <row r="100" spans="2:4" x14ac:dyDescent="0.2">
      <c r="B100" s="1"/>
      <c r="C100" s="73"/>
      <c r="D100" s="1"/>
    </row>
    <row r="101" spans="2:4" x14ac:dyDescent="0.2">
      <c r="B101" s="1"/>
      <c r="C101" s="73"/>
      <c r="D101" s="1"/>
    </row>
    <row r="102" spans="2:4" x14ac:dyDescent="0.2">
      <c r="B102" s="1"/>
      <c r="C102" s="73"/>
      <c r="D102" s="1"/>
    </row>
    <row r="103" spans="2:4" x14ac:dyDescent="0.2">
      <c r="B103" s="1"/>
      <c r="C103" s="73"/>
      <c r="D103" s="1"/>
    </row>
    <row r="104" spans="2:4" x14ac:dyDescent="0.2">
      <c r="B104" s="1"/>
      <c r="C104" s="73"/>
      <c r="D104" s="1"/>
    </row>
    <row r="105" spans="2:4" x14ac:dyDescent="0.2">
      <c r="B105" s="1"/>
      <c r="C105" s="73"/>
      <c r="D105" s="1"/>
    </row>
    <row r="106" spans="2:4" x14ac:dyDescent="0.2">
      <c r="B106" s="1"/>
      <c r="C106" s="73"/>
      <c r="D106" s="1"/>
    </row>
    <row r="107" spans="2:4" x14ac:dyDescent="0.2">
      <c r="B107" s="1"/>
      <c r="C107" s="73"/>
      <c r="D107" s="1"/>
    </row>
    <row r="108" spans="2:4" x14ac:dyDescent="0.2">
      <c r="B108" s="1"/>
      <c r="C108" s="73"/>
      <c r="D108" s="1"/>
    </row>
    <row r="109" spans="2:4" x14ac:dyDescent="0.2">
      <c r="B109" s="1"/>
      <c r="C109" s="73"/>
      <c r="D109" s="1"/>
    </row>
    <row r="110" spans="2:4" x14ac:dyDescent="0.2">
      <c r="B110" s="1"/>
      <c r="C110" s="73"/>
      <c r="D110" s="1"/>
    </row>
    <row r="111" spans="2:4" x14ac:dyDescent="0.2">
      <c r="B111" s="1"/>
      <c r="C111" s="73"/>
      <c r="D111" s="1"/>
    </row>
    <row r="112" spans="2:4" x14ac:dyDescent="0.2">
      <c r="B112" s="1"/>
      <c r="C112" s="73"/>
      <c r="D112" s="1"/>
    </row>
    <row r="113" spans="2:4" x14ac:dyDescent="0.2">
      <c r="B113" s="1"/>
      <c r="C113" s="73"/>
      <c r="D113" s="1"/>
    </row>
    <row r="114" spans="2:4" x14ac:dyDescent="0.2">
      <c r="B114" s="1"/>
      <c r="C114" s="73"/>
      <c r="D114" s="1"/>
    </row>
    <row r="115" spans="2:4" x14ac:dyDescent="0.2">
      <c r="B115" s="1"/>
      <c r="C115" s="73"/>
      <c r="D115" s="1"/>
    </row>
    <row r="116" spans="2:4" x14ac:dyDescent="0.2">
      <c r="B116" s="1"/>
      <c r="C116" s="73"/>
      <c r="D116" s="1"/>
    </row>
    <row r="117" spans="2:4" x14ac:dyDescent="0.2">
      <c r="B117" s="1"/>
      <c r="C117" s="73"/>
      <c r="D117" s="1"/>
    </row>
    <row r="118" spans="2:4" x14ac:dyDescent="0.2">
      <c r="B118" s="1"/>
      <c r="C118" s="73"/>
      <c r="D118" s="1"/>
    </row>
    <row r="119" spans="2:4" x14ac:dyDescent="0.2">
      <c r="B119" s="1"/>
      <c r="C119" s="73"/>
      <c r="D119" s="1"/>
    </row>
    <row r="120" spans="2:4" x14ac:dyDescent="0.2">
      <c r="B120" s="1"/>
      <c r="C120" s="73"/>
      <c r="D120" s="1"/>
    </row>
    <row r="121" spans="2:4" x14ac:dyDescent="0.2">
      <c r="B121" s="1"/>
      <c r="C121" s="73"/>
      <c r="D121" s="1"/>
    </row>
    <row r="122" spans="2:4" x14ac:dyDescent="0.2">
      <c r="B122" s="1"/>
      <c r="C122" s="73"/>
      <c r="D122" s="1"/>
    </row>
    <row r="123" spans="2:4" x14ac:dyDescent="0.2">
      <c r="B123" s="1"/>
      <c r="C123" s="73"/>
      <c r="D123" s="1"/>
    </row>
    <row r="124" spans="2:4" x14ac:dyDescent="0.2">
      <c r="B124" s="1"/>
      <c r="C124" s="73"/>
      <c r="D124" s="1"/>
    </row>
    <row r="125" spans="2:4" x14ac:dyDescent="0.2">
      <c r="B125" s="1"/>
      <c r="C125" s="73"/>
      <c r="D125" s="1"/>
    </row>
    <row r="126" spans="2:4" x14ac:dyDescent="0.2">
      <c r="B126" s="1"/>
      <c r="C126" s="73"/>
      <c r="D126" s="1"/>
    </row>
    <row r="127" spans="2:4" x14ac:dyDescent="0.2">
      <c r="B127" s="1"/>
      <c r="C127" s="73"/>
      <c r="D127" s="1"/>
    </row>
    <row r="128" spans="2:4" x14ac:dyDescent="0.2">
      <c r="B128" s="1"/>
      <c r="C128" s="73"/>
      <c r="D128" s="1"/>
    </row>
    <row r="129" spans="2:4" x14ac:dyDescent="0.2">
      <c r="B129" s="1"/>
      <c r="C129" s="73"/>
      <c r="D129" s="1"/>
    </row>
    <row r="130" spans="2:4" x14ac:dyDescent="0.2">
      <c r="B130" s="1"/>
      <c r="C130" s="73"/>
      <c r="D130" s="1"/>
    </row>
    <row r="131" spans="2:4" x14ac:dyDescent="0.2">
      <c r="B131" s="1"/>
      <c r="C131" s="73"/>
      <c r="D131" s="1"/>
    </row>
    <row r="132" spans="2:4" x14ac:dyDescent="0.2">
      <c r="B132" s="1"/>
      <c r="C132" s="73"/>
      <c r="D132" s="1"/>
    </row>
    <row r="133" spans="2:4" x14ac:dyDescent="0.2">
      <c r="B133" s="1"/>
      <c r="C133" s="73"/>
      <c r="D133" s="1"/>
    </row>
    <row r="134" spans="2:4" x14ac:dyDescent="0.2">
      <c r="B134" s="1"/>
      <c r="C134" s="73"/>
      <c r="D134" s="1"/>
    </row>
    <row r="135" spans="2:4" x14ac:dyDescent="0.2">
      <c r="B135" s="1"/>
      <c r="C135" s="73"/>
      <c r="D135" s="1"/>
    </row>
    <row r="136" spans="2:4" x14ac:dyDescent="0.2">
      <c r="B136" s="1"/>
      <c r="C136" s="73"/>
      <c r="D136" s="1"/>
    </row>
    <row r="137" spans="2:4" x14ac:dyDescent="0.2">
      <c r="B137" s="1"/>
      <c r="C137" s="73"/>
      <c r="D137" s="1"/>
    </row>
    <row r="138" spans="2:4" x14ac:dyDescent="0.2">
      <c r="B138" s="1"/>
      <c r="C138" s="73"/>
      <c r="D138" s="1"/>
    </row>
    <row r="139" spans="2:4" x14ac:dyDescent="0.2">
      <c r="B139" s="1"/>
      <c r="C139" s="73"/>
      <c r="D139" s="1"/>
    </row>
    <row r="140" spans="2:4" x14ac:dyDescent="0.2">
      <c r="B140" s="1"/>
      <c r="C140" s="73"/>
      <c r="D140" s="1"/>
    </row>
    <row r="141" spans="2:4" x14ac:dyDescent="0.2">
      <c r="B141" s="1"/>
      <c r="C141" s="73"/>
      <c r="D141" s="1"/>
    </row>
    <row r="142" spans="2:4" x14ac:dyDescent="0.2">
      <c r="B142" s="1"/>
      <c r="C142" s="73"/>
      <c r="D142" s="1"/>
    </row>
    <row r="143" spans="2:4" x14ac:dyDescent="0.2">
      <c r="B143" s="1"/>
      <c r="C143" s="73"/>
      <c r="D143" s="1"/>
    </row>
    <row r="144" spans="2:4" x14ac:dyDescent="0.2">
      <c r="B144" s="1"/>
      <c r="C144" s="73"/>
      <c r="D144" s="1"/>
    </row>
    <row r="145" spans="2:4" x14ac:dyDescent="0.2">
      <c r="B145" s="1"/>
      <c r="C145" s="73"/>
      <c r="D145" s="1"/>
    </row>
    <row r="146" spans="2:4" x14ac:dyDescent="0.2">
      <c r="B146" s="1"/>
      <c r="C146" s="73"/>
      <c r="D146" s="1"/>
    </row>
    <row r="147" spans="2:4" x14ac:dyDescent="0.2">
      <c r="B147" s="1"/>
      <c r="C147" s="73"/>
      <c r="D147" s="1"/>
    </row>
    <row r="148" spans="2:4" x14ac:dyDescent="0.2">
      <c r="B148" s="1"/>
      <c r="C148" s="73"/>
      <c r="D148" s="1"/>
    </row>
    <row r="149" spans="2:4" x14ac:dyDescent="0.2">
      <c r="B149" s="1"/>
      <c r="C149" s="73"/>
      <c r="D149" s="1"/>
    </row>
    <row r="150" spans="2:4" x14ac:dyDescent="0.2">
      <c r="B150" s="1"/>
      <c r="C150" s="73"/>
      <c r="D150" s="1"/>
    </row>
    <row r="151" spans="2:4" x14ac:dyDescent="0.2">
      <c r="B151" s="1"/>
      <c r="C151" s="73"/>
      <c r="D151" s="1"/>
    </row>
    <row r="152" spans="2:4" x14ac:dyDescent="0.2">
      <c r="B152" s="1"/>
      <c r="C152" s="73"/>
      <c r="D152" s="1"/>
    </row>
    <row r="153" spans="2:4" x14ac:dyDescent="0.2">
      <c r="B153" s="1"/>
      <c r="C153" s="73"/>
      <c r="D153" s="1"/>
    </row>
    <row r="154" spans="2:4" x14ac:dyDescent="0.2">
      <c r="B154" s="1"/>
      <c r="C154" s="73"/>
      <c r="D154" s="1"/>
    </row>
    <row r="155" spans="2:4" x14ac:dyDescent="0.2">
      <c r="B155" s="1"/>
      <c r="C155" s="73"/>
      <c r="D155" s="1"/>
    </row>
    <row r="156" spans="2:4" x14ac:dyDescent="0.2">
      <c r="B156" s="1"/>
      <c r="C156" s="73"/>
      <c r="D156" s="1"/>
    </row>
    <row r="157" spans="2:4" x14ac:dyDescent="0.2">
      <c r="B157" s="1"/>
      <c r="C157" s="73"/>
      <c r="D157" s="1"/>
    </row>
    <row r="158" spans="2:4" x14ac:dyDescent="0.2">
      <c r="B158" s="1"/>
      <c r="C158" s="73"/>
      <c r="D158" s="1"/>
    </row>
    <row r="159" spans="2:4" x14ac:dyDescent="0.2">
      <c r="B159" s="1"/>
      <c r="C159" s="73"/>
      <c r="D159" s="1"/>
    </row>
    <row r="160" spans="2:4" x14ac:dyDescent="0.2">
      <c r="B160" s="1"/>
      <c r="C160" s="73"/>
      <c r="D160" s="1"/>
    </row>
    <row r="161" spans="2:4" x14ac:dyDescent="0.2">
      <c r="B161" s="1"/>
      <c r="C161" s="73"/>
      <c r="D161" s="1"/>
    </row>
    <row r="162" spans="2:4" x14ac:dyDescent="0.2">
      <c r="B162" s="1"/>
      <c r="C162" s="73"/>
      <c r="D162" s="1"/>
    </row>
    <row r="163" spans="2:4" x14ac:dyDescent="0.2">
      <c r="B163" s="1"/>
      <c r="C163" s="73"/>
      <c r="D163" s="1"/>
    </row>
    <row r="164" spans="2:4" x14ac:dyDescent="0.2">
      <c r="B164" s="1"/>
      <c r="C164" s="73"/>
      <c r="D164" s="1"/>
    </row>
    <row r="165" spans="2:4" x14ac:dyDescent="0.2">
      <c r="B165" s="1"/>
      <c r="C165" s="73"/>
      <c r="D165" s="1"/>
    </row>
    <row r="166" spans="2:4" x14ac:dyDescent="0.2">
      <c r="B166" s="1"/>
      <c r="C166" s="73"/>
      <c r="D166" s="1"/>
    </row>
    <row r="167" spans="2:4" x14ac:dyDescent="0.2">
      <c r="B167" s="1"/>
      <c r="C167" s="73"/>
      <c r="D167" s="1"/>
    </row>
    <row r="168" spans="2:4" x14ac:dyDescent="0.2">
      <c r="B168" s="1"/>
      <c r="C168" s="73"/>
      <c r="D168" s="1"/>
    </row>
    <row r="169" spans="2:4" x14ac:dyDescent="0.2">
      <c r="B169" s="1"/>
      <c r="C169" s="73"/>
      <c r="D169" s="1"/>
    </row>
    <row r="170" spans="2:4" x14ac:dyDescent="0.2">
      <c r="B170" s="1"/>
      <c r="C170" s="73"/>
      <c r="D170" s="1"/>
    </row>
    <row r="171" spans="2:4" x14ac:dyDescent="0.2">
      <c r="B171" s="1"/>
      <c r="C171" s="73"/>
      <c r="D171" s="1"/>
    </row>
    <row r="172" spans="2:4" x14ac:dyDescent="0.2">
      <c r="B172" s="1"/>
      <c r="C172" s="73"/>
      <c r="D172" s="1"/>
    </row>
    <row r="173" spans="2:4" x14ac:dyDescent="0.2">
      <c r="B173" s="1"/>
      <c r="C173" s="73"/>
      <c r="D173" s="1"/>
    </row>
    <row r="174" spans="2:4" x14ac:dyDescent="0.2">
      <c r="B174" s="1"/>
      <c r="C174" s="73"/>
      <c r="D174" s="1"/>
    </row>
    <row r="175" spans="2:4" x14ac:dyDescent="0.2">
      <c r="B175" s="1"/>
      <c r="C175" s="73"/>
      <c r="D175" s="1"/>
    </row>
    <row r="176" spans="2:4" x14ac:dyDescent="0.2">
      <c r="B176" s="1"/>
      <c r="C176" s="73"/>
      <c r="D176" s="1"/>
    </row>
    <row r="177" spans="2:4" x14ac:dyDescent="0.2">
      <c r="B177" s="1"/>
      <c r="C177" s="73"/>
      <c r="D177" s="1"/>
    </row>
    <row r="178" spans="2:4" x14ac:dyDescent="0.2">
      <c r="B178" s="1"/>
      <c r="C178" s="73"/>
      <c r="D178" s="1"/>
    </row>
    <row r="179" spans="2:4" x14ac:dyDescent="0.2">
      <c r="B179" s="1"/>
      <c r="C179" s="73"/>
      <c r="D179" s="1"/>
    </row>
    <row r="180" spans="2:4" x14ac:dyDescent="0.2">
      <c r="B180" s="1"/>
      <c r="C180" s="73"/>
      <c r="D180" s="1"/>
    </row>
    <row r="181" spans="2:4" x14ac:dyDescent="0.2">
      <c r="B181" s="1"/>
      <c r="C181" s="73"/>
      <c r="D181" s="1"/>
    </row>
    <row r="182" spans="2:4" x14ac:dyDescent="0.2">
      <c r="B182" s="1"/>
      <c r="C182" s="73"/>
      <c r="D182" s="1"/>
    </row>
    <row r="183" spans="2:4" x14ac:dyDescent="0.2">
      <c r="B183" s="1"/>
      <c r="C183" s="73"/>
      <c r="D183" s="1"/>
    </row>
    <row r="184" spans="2:4" x14ac:dyDescent="0.2">
      <c r="B184" s="1"/>
      <c r="C184" s="73"/>
      <c r="D184" s="1"/>
    </row>
    <row r="185" spans="2:4" x14ac:dyDescent="0.2">
      <c r="B185" s="1"/>
      <c r="C185" s="73"/>
      <c r="D185" s="1"/>
    </row>
    <row r="186" spans="2:4" x14ac:dyDescent="0.2">
      <c r="B186" s="1"/>
      <c r="C186" s="73"/>
      <c r="D186" s="1"/>
    </row>
    <row r="187" spans="2:4" x14ac:dyDescent="0.2">
      <c r="B187" s="1"/>
      <c r="C187" s="73"/>
      <c r="D187" s="1"/>
    </row>
    <row r="188" spans="2:4" x14ac:dyDescent="0.2">
      <c r="B188" s="1"/>
      <c r="C188" s="73"/>
      <c r="D188" s="1"/>
    </row>
    <row r="189" spans="2:4" x14ac:dyDescent="0.2">
      <c r="B189" s="1"/>
      <c r="C189" s="73"/>
      <c r="D189" s="1"/>
    </row>
  </sheetData>
  <mergeCells count="32">
    <mergeCell ref="AS58:AU58"/>
    <mergeCell ref="B57:E57"/>
    <mergeCell ref="F57:Q57"/>
    <mergeCell ref="R57:T57"/>
    <mergeCell ref="U57:AF57"/>
    <mergeCell ref="AG57:AR57"/>
    <mergeCell ref="AS57:AU57"/>
    <mergeCell ref="B58:E58"/>
    <mergeCell ref="F58:Q58"/>
    <mergeCell ref="R58:T58"/>
    <mergeCell ref="U58:AF58"/>
    <mergeCell ref="AG58:AR58"/>
    <mergeCell ref="AS56:AU56"/>
    <mergeCell ref="B55:E55"/>
    <mergeCell ref="F55:Q55"/>
    <mergeCell ref="R55:T55"/>
    <mergeCell ref="U55:AF55"/>
    <mergeCell ref="AG55:AR55"/>
    <mergeCell ref="AS55:AU55"/>
    <mergeCell ref="B56:E56"/>
    <mergeCell ref="F56:Q56"/>
    <mergeCell ref="R56:T56"/>
    <mergeCell ref="U56:AF56"/>
    <mergeCell ref="AG56:AR56"/>
    <mergeCell ref="AS5:AW6"/>
    <mergeCell ref="AR4:AW4"/>
    <mergeCell ref="A4:M4"/>
    <mergeCell ref="A5:M5"/>
    <mergeCell ref="N4:AA4"/>
    <mergeCell ref="N5:AA5"/>
    <mergeCell ref="AB4:AO4"/>
    <mergeCell ref="AB5:AO5"/>
  </mergeCells>
  <pageMargins left="0.11811023622047245" right="0.11811023622047245" top="0.15748031496062992" bottom="0.15748031496062992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centralizator</vt:lpstr>
      <vt:lpstr>desfasurator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2018-11-09T08:54:37Z</dcterms:modified>
</cp:coreProperties>
</file>