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45" windowWidth="14805" windowHeight="2670" activeTab="1"/>
  </bookViews>
  <sheets>
    <sheet name="CA-CB" sheetId="1" r:id="rId1"/>
    <sheet name="aprilie-sept 2018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<sst xmlns="http://schemas.openxmlformats.org/spreadsheetml/2006/main" count="446" uniqueCount="99">
  <si>
    <t>ACUTI (DRG)</t>
  </si>
  <si>
    <t>Spitalul Judeţean de Urgenţă Slatina</t>
  </si>
  <si>
    <t>Spitalul Orăşenesc Balş</t>
  </si>
  <si>
    <t>Spitalul Municipal Caracal</t>
  </si>
  <si>
    <t xml:space="preserve">Spitalul Orăşenesc Corabia </t>
  </si>
  <si>
    <t>Total</t>
  </si>
  <si>
    <t>CRONICI</t>
  </si>
  <si>
    <t>Spitalul de Psihiatrie Cronici Schitu</t>
  </si>
  <si>
    <t xml:space="preserve">SPITALIZARE DE ZI - SERVICII </t>
  </si>
  <si>
    <t>SPITALIZARE DE ZI - CAZURI</t>
  </si>
  <si>
    <t>SPITALIZARE DE ZI  - TOTAL</t>
  </si>
  <si>
    <t>TOTAL SERVICII</t>
  </si>
  <si>
    <t>SITUATIA</t>
  </si>
  <si>
    <t>DIRECTIA RELATII CONTRACTUALE</t>
  </si>
  <si>
    <t>COMP.E.C.S.M.M.D.M.</t>
  </si>
  <si>
    <t>Luna/an</t>
  </si>
  <si>
    <t>10=8+9</t>
  </si>
  <si>
    <t>Ec. Eduard DRAPATOF</t>
  </si>
  <si>
    <t>CASA DE ASIGURARI DE SANATATE OLT</t>
  </si>
  <si>
    <t>CREDITE DE ANGAJAMENT APROBATE, DIN CARE:</t>
  </si>
  <si>
    <t>CREDITE DE ANGAJAMENT APROBATE-ATI 1%</t>
  </si>
  <si>
    <t>CREDITE DE ANGAJAMENT APROBATE-SERVICII-99%</t>
  </si>
  <si>
    <t>Diferenta de contractat</t>
  </si>
  <si>
    <t>CREDITE DE ANGAJAMENT INITIALE-SERVICII</t>
  </si>
  <si>
    <t>INFLUENTE  CREDITE DE ANGAJAMENT SERVICII                   (+/-)</t>
  </si>
  <si>
    <t>CREDITE DE ANGAJAMENT FINALE-SERVICII</t>
  </si>
  <si>
    <t>CREDITE DE ANGAJAMENT -ATI</t>
  </si>
  <si>
    <t>CREDITE DE ANGAJAMENT TOTAL</t>
  </si>
  <si>
    <t>1=2+3</t>
  </si>
  <si>
    <t>4=1*5%</t>
  </si>
  <si>
    <t>5=3-4</t>
  </si>
  <si>
    <t>8=6+7</t>
  </si>
  <si>
    <t xml:space="preserve">ianuarie </t>
  </si>
  <si>
    <t xml:space="preserve">februarie </t>
  </si>
  <si>
    <t>martie</t>
  </si>
  <si>
    <t>trim. I 2018</t>
  </si>
  <si>
    <t>aprilie</t>
  </si>
  <si>
    <t xml:space="preserve">mai </t>
  </si>
  <si>
    <t xml:space="preserve">iunie </t>
  </si>
  <si>
    <t>trim. II 2018</t>
  </si>
  <si>
    <t>Semestrul I 2018</t>
  </si>
  <si>
    <t xml:space="preserve">iulie </t>
  </si>
  <si>
    <t>august</t>
  </si>
  <si>
    <t>septembrie</t>
  </si>
  <si>
    <t>trim. III 2018</t>
  </si>
  <si>
    <t>9 LUNI 2018</t>
  </si>
  <si>
    <t>octombrie</t>
  </si>
  <si>
    <t>noiembrie</t>
  </si>
  <si>
    <t>decembrie</t>
  </si>
  <si>
    <t>trim. IV 2018</t>
  </si>
  <si>
    <t>TOTAL AN 2018</t>
  </si>
  <si>
    <t xml:space="preserve">Direcţia Relaţii Contractuale, </t>
  </si>
  <si>
    <t>Ec. Sorina-Daniela OANCEA</t>
  </si>
  <si>
    <t>CAS OLT</t>
  </si>
  <si>
    <t>Direcția Relații Contractuale</t>
  </si>
  <si>
    <t>Unitatea Sanitară,                                           DRG(ACUȚI)</t>
  </si>
  <si>
    <t xml:space="preserve">Valoare contract ianuarie 2018 </t>
  </si>
  <si>
    <t xml:space="preserve">Valoare contract februarie 2018 </t>
  </si>
  <si>
    <t xml:space="preserve">Valoare contract martie 2018 </t>
  </si>
  <si>
    <t xml:space="preserve">Valoare contract trimestrul I-2018 </t>
  </si>
  <si>
    <t xml:space="preserve">Valoare contract aprilie 2018 </t>
  </si>
  <si>
    <t>Influente (+/-)</t>
  </si>
  <si>
    <t>Valoare contract aprilie 2018 modificat</t>
  </si>
  <si>
    <t xml:space="preserve">Valoare contract mai 2018 </t>
  </si>
  <si>
    <t>Valoare contract mai 2018 modificat</t>
  </si>
  <si>
    <t xml:space="preserve">Valoare contract iunie 2018 </t>
  </si>
  <si>
    <t>Valoare contract iunie 2018 modificat</t>
  </si>
  <si>
    <t>Valoare contract trimestrul II-2018</t>
  </si>
  <si>
    <t>Valoare contract trimestrul II-2018 modificat</t>
  </si>
  <si>
    <t>SEMESTRUL I-2018</t>
  </si>
  <si>
    <t>SEMESTRUL I-2018 modificat</t>
  </si>
  <si>
    <t>Valoare contract iulie 2018</t>
  </si>
  <si>
    <t>Valoare contract iulie 2018 modificat</t>
  </si>
  <si>
    <t>Valoare contract august 2018</t>
  </si>
  <si>
    <t>Valoare contract august 2018 modificat</t>
  </si>
  <si>
    <t>Valoare contract septembrie 2018</t>
  </si>
  <si>
    <t>Valoare contract septembrie 2018 modificat</t>
  </si>
  <si>
    <t>Valoare contract trimestrul III-2018</t>
  </si>
  <si>
    <t>Valoare contract trimestrul III-2018 modificat</t>
  </si>
  <si>
    <t>Valoare contract octombrie 2018</t>
  </si>
  <si>
    <t>Valoare contract octombrie 2018 modificat</t>
  </si>
  <si>
    <t>Valoare contract noiembrie 2018</t>
  </si>
  <si>
    <t>Valoare contract noiembrie 2018 modificat</t>
  </si>
  <si>
    <t>Valoare contract decembrie 2018</t>
  </si>
  <si>
    <t>Valoare contract decembrie 2018 modificat</t>
  </si>
  <si>
    <t>Valoare contract trimestrul IV-2018</t>
  </si>
  <si>
    <t>Valoare contract trimestrul IV-2018 modificat</t>
  </si>
  <si>
    <t>Total an 2018</t>
  </si>
  <si>
    <t>Total an 2018 modificat</t>
  </si>
  <si>
    <t>Valoare contract ianuarie 2018 modificat</t>
  </si>
  <si>
    <t>Valoare contract februarie 2018 modificat</t>
  </si>
  <si>
    <t>Valoare contract martie 2018 modificat</t>
  </si>
  <si>
    <t>Hospital Phoenix Network One Day</t>
  </si>
  <si>
    <t>SITUAŢIA</t>
  </si>
  <si>
    <t>ATI (1%)</t>
  </si>
  <si>
    <t>TOTAL GENERAL</t>
  </si>
  <si>
    <t xml:space="preserve">  privind repartizarea sumelor neconsumate privind serviciile  in asistenţa medicală spitaliceasca   aferente trimestrului III- 2018</t>
  </si>
  <si>
    <t xml:space="preserve">   privind repartizarea sumelor neconsumate privind serviciile  in asistenţa medicală spitaliceasca   aferente trimestrului III- 2018</t>
  </si>
  <si>
    <t>privind repartizarea sumelor neconsumate privind serviciile  in asistenţa medicală spitaliceasca   aferente trimestrului III- 2018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</si>
</sst>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2" fillId="0" borderId="0" xfId="0" applyNumberFormat="1" applyFont="1" applyAlignment="1">
      <alignment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4" fontId="5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top" wrapText="1"/>
    </xf>
    <xf numFmtId="4" fontId="8" fillId="0" borderId="0" xfId="0" applyNumberFormat="1" applyFont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9" fontId="4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8" fillId="0" borderId="13" xfId="0" applyFont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2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0" fontId="9" fillId="0" borderId="13" xfId="0" applyFont="1" applyBorder="1" applyAlignment="1">
      <alignment/>
    </xf>
    <xf numFmtId="4" fontId="10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9" fontId="8" fillId="0" borderId="0" xfId="0" applyNumberFormat="1" applyFont="1" applyAlignment="1">
      <alignment/>
    </xf>
    <xf numFmtId="9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9" fillId="0" borderId="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3" fontId="44" fillId="0" borderId="0" xfId="0" applyNumberFormat="1" applyFont="1" applyAlignment="1">
      <alignment horizontal="left"/>
    </xf>
    <xf numFmtId="0" fontId="3" fillId="33" borderId="0" xfId="0" applyFont="1" applyFill="1" applyAlignment="1">
      <alignment horizontal="center"/>
    </xf>
    <xf numFmtId="164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5" fillId="33" borderId="0" xfId="0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" fontId="4" fillId="0" borderId="0" xfId="0" applyNumberFormat="1" applyFont="1" applyBorder="1" applyAlignment="1">
      <alignment horizontal="center"/>
    </xf>
    <xf numFmtId="4" fontId="7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 wrapText="1"/>
    </xf>
    <xf numFmtId="4" fontId="7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4" fontId="2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UARD\Documents\date\ambulanta-recuperare\2018\SPITALE\servicii%20spitalicesti%20C-R-D%20an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act-realizat-decontat 2018"/>
      <sheetName val="Sheet1"/>
    </sheetNames>
    <sheetDataSet>
      <sheetData sheetId="0">
        <row r="9">
          <cell r="B9">
            <v>5598031.5</v>
          </cell>
          <cell r="G9">
            <v>5598031.5</v>
          </cell>
          <cell r="L9">
            <v>5598031.5</v>
          </cell>
          <cell r="Y9">
            <v>6109608</v>
          </cell>
          <cell r="AD9">
            <v>6109608</v>
          </cell>
          <cell r="AI9">
            <v>6109608</v>
          </cell>
          <cell r="BD9">
            <v>6109608</v>
          </cell>
          <cell r="BI9">
            <v>6109608</v>
          </cell>
          <cell r="BN9">
            <v>6109608</v>
          </cell>
          <cell r="CF9">
            <v>6109608</v>
          </cell>
          <cell r="CK9">
            <v>47484</v>
          </cell>
          <cell r="CX9">
            <v>47484</v>
          </cell>
        </row>
        <row r="10">
          <cell r="B10">
            <v>404840.89</v>
          </cell>
          <cell r="G10">
            <v>404840.89</v>
          </cell>
          <cell r="L10">
            <v>404840.89</v>
          </cell>
          <cell r="Y10">
            <v>431868.94</v>
          </cell>
          <cell r="AD10">
            <v>431868.94</v>
          </cell>
          <cell r="AI10">
            <v>431868.94</v>
          </cell>
          <cell r="BD10">
            <v>431868.94</v>
          </cell>
          <cell r="BI10">
            <v>431868.94</v>
          </cell>
          <cell r="BN10">
            <v>431868.94</v>
          </cell>
          <cell r="CF10">
            <v>431868.94</v>
          </cell>
          <cell r="CK10">
            <v>84454.38</v>
          </cell>
          <cell r="CX10">
            <v>84454.38</v>
          </cell>
        </row>
        <row r="11">
          <cell r="B11">
            <v>1727870.03</v>
          </cell>
          <cell r="G11">
            <v>1727870.03</v>
          </cell>
          <cell r="L11">
            <v>1727870.03</v>
          </cell>
          <cell r="Y11">
            <v>1830217.21</v>
          </cell>
          <cell r="AD11">
            <v>1821401.15</v>
          </cell>
          <cell r="AI11">
            <v>1821401.15</v>
          </cell>
          <cell r="BD11">
            <v>1821401.15</v>
          </cell>
          <cell r="BI11">
            <v>1821401.15</v>
          </cell>
          <cell r="BN11">
            <v>1821401.15</v>
          </cell>
          <cell r="CF11">
            <v>1821401.1600000001</v>
          </cell>
          <cell r="CK11">
            <v>1177827.65</v>
          </cell>
          <cell r="CX11">
            <v>1177827.65</v>
          </cell>
        </row>
        <row r="12">
          <cell r="B12">
            <v>518053.63</v>
          </cell>
          <cell r="G12">
            <v>518053.63</v>
          </cell>
          <cell r="L12">
            <v>518053.63</v>
          </cell>
          <cell r="Y12">
            <v>533832</v>
          </cell>
          <cell r="AD12">
            <v>533832</v>
          </cell>
          <cell r="AI12">
            <v>533832</v>
          </cell>
          <cell r="BD12">
            <v>533832</v>
          </cell>
          <cell r="BI12">
            <v>533832</v>
          </cell>
          <cell r="BN12">
            <v>533832</v>
          </cell>
          <cell r="CF12">
            <v>533832</v>
          </cell>
          <cell r="CK12">
            <v>113336.64</v>
          </cell>
          <cell r="CX12">
            <v>113336.64</v>
          </cell>
        </row>
        <row r="13">
          <cell r="B13">
            <v>8248796.05</v>
          </cell>
          <cell r="G13">
            <v>8248796.05</v>
          </cell>
          <cell r="L13">
            <v>8248796.05</v>
          </cell>
          <cell r="Y13">
            <v>8905526.15</v>
          </cell>
          <cell r="AD13">
            <v>8896710.09</v>
          </cell>
          <cell r="AI13">
            <v>8896710.09</v>
          </cell>
          <cell r="BD13">
            <v>8896710.09</v>
          </cell>
          <cell r="BI13">
            <v>8896710.09</v>
          </cell>
          <cell r="BN13">
            <v>8896710.09</v>
          </cell>
          <cell r="CF13">
            <v>8896710.100000001</v>
          </cell>
          <cell r="CK13">
            <v>1423102.6699999997</v>
          </cell>
          <cell r="CX13">
            <v>1423102.6699999997</v>
          </cell>
        </row>
        <row r="15">
          <cell r="B15" t="str">
            <v>Valoare contract ianuarie 2018 modificat</v>
          </cell>
          <cell r="G15" t="str">
            <v>Valoare contract februarie 2018 modificat</v>
          </cell>
          <cell r="L15" t="str">
            <v>Valoare contract martie 2018 modificat</v>
          </cell>
          <cell r="Y15" t="str">
            <v>Valoare contract aprilie 2018</v>
          </cell>
          <cell r="AD15" t="str">
            <v>Valoare contract mai 2018 modificat</v>
          </cell>
          <cell r="AI15" t="str">
            <v>Valoare contract iunie 2018 modificat</v>
          </cell>
          <cell r="BD15" t="str">
            <v>Valoare contract iulie 2018</v>
          </cell>
          <cell r="BI15" t="str">
            <v>Valoare contract august 2018</v>
          </cell>
          <cell r="BN15" t="str">
            <v>Valoare contract septembrie 2018</v>
          </cell>
          <cell r="CF15" t="str">
            <v>Valoare contract octombrie 2018</v>
          </cell>
          <cell r="CK15" t="str">
            <v>Valoare contract noiembrie 2018</v>
          </cell>
          <cell r="CX15" t="str">
            <v>Valoare contract decembrie 2018</v>
          </cell>
        </row>
        <row r="16">
          <cell r="B16">
            <v>711646.41</v>
          </cell>
          <cell r="G16">
            <v>711646.41</v>
          </cell>
          <cell r="L16">
            <v>711646.41</v>
          </cell>
          <cell r="Y16">
            <v>664931.19</v>
          </cell>
          <cell r="AD16">
            <v>608017.96</v>
          </cell>
          <cell r="AI16">
            <v>632952.66</v>
          </cell>
          <cell r="BD16">
            <v>633483.51</v>
          </cell>
          <cell r="BI16">
            <v>633483.51</v>
          </cell>
          <cell r="BN16">
            <v>633483.51</v>
          </cell>
          <cell r="CF16">
            <v>619739.26</v>
          </cell>
          <cell r="CK16">
            <v>34340.8</v>
          </cell>
          <cell r="CX16">
            <v>34340.8</v>
          </cell>
        </row>
        <row r="17">
          <cell r="B17">
            <v>79089.95</v>
          </cell>
          <cell r="G17">
            <v>79089.95</v>
          </cell>
          <cell r="L17">
            <v>79089.95</v>
          </cell>
          <cell r="Y17">
            <v>77622.60339999999</v>
          </cell>
          <cell r="AD17">
            <v>65035.15</v>
          </cell>
          <cell r="AI17">
            <v>65035.15</v>
          </cell>
          <cell r="BD17">
            <v>62937.25</v>
          </cell>
          <cell r="BI17">
            <v>62937.25</v>
          </cell>
          <cell r="BN17">
            <v>62937.25</v>
          </cell>
          <cell r="CF17">
            <v>71328.88</v>
          </cell>
          <cell r="CK17">
            <v>12587.45</v>
          </cell>
          <cell r="CX17">
            <v>12587.45</v>
          </cell>
        </row>
        <row r="18">
          <cell r="B18">
            <v>204113.83</v>
          </cell>
          <cell r="G18">
            <v>252672.06</v>
          </cell>
          <cell r="L18">
            <v>215024</v>
          </cell>
          <cell r="Y18">
            <v>220087.36</v>
          </cell>
          <cell r="AD18">
            <v>209374.37</v>
          </cell>
          <cell r="AI18">
            <v>188352.44</v>
          </cell>
          <cell r="BD18">
            <v>207889.86</v>
          </cell>
          <cell r="BI18">
            <v>207889.86</v>
          </cell>
          <cell r="BN18">
            <v>207889.86</v>
          </cell>
          <cell r="CF18">
            <v>235645.3</v>
          </cell>
          <cell r="CK18">
            <v>88457.12</v>
          </cell>
          <cell r="CX18">
            <v>88457.12</v>
          </cell>
        </row>
        <row r="19">
          <cell r="B19">
            <v>23513.229999999996</v>
          </cell>
          <cell r="G19">
            <v>25650.799999999996</v>
          </cell>
          <cell r="L19">
            <v>34201.06</v>
          </cell>
          <cell r="Y19">
            <v>27272.81</v>
          </cell>
          <cell r="AD19">
            <v>27272.81</v>
          </cell>
          <cell r="AI19">
            <v>27272.81</v>
          </cell>
          <cell r="BD19">
            <v>25174.9</v>
          </cell>
          <cell r="BI19">
            <v>25174.9</v>
          </cell>
          <cell r="BN19">
            <v>25174.9</v>
          </cell>
          <cell r="CF19">
            <v>33566.520000000004</v>
          </cell>
          <cell r="CK19">
            <v>8391.64</v>
          </cell>
          <cell r="CX19">
            <v>8391.64</v>
          </cell>
        </row>
        <row r="20">
          <cell r="B20">
            <v>704231.46</v>
          </cell>
          <cell r="G20">
            <v>704231.46</v>
          </cell>
          <cell r="L20">
            <v>704231.46</v>
          </cell>
          <cell r="Y20">
            <v>728358.36</v>
          </cell>
          <cell r="AD20">
            <v>695384.54</v>
          </cell>
          <cell r="AI20">
            <v>695384.54</v>
          </cell>
          <cell r="BD20">
            <v>689595.76</v>
          </cell>
          <cell r="BI20">
            <v>689595.76</v>
          </cell>
          <cell r="BN20">
            <v>689595.76</v>
          </cell>
          <cell r="CF20">
            <v>678018.22</v>
          </cell>
          <cell r="CK20">
            <v>73344.73</v>
          </cell>
          <cell r="CX20">
            <v>73344.73</v>
          </cell>
        </row>
        <row r="21">
          <cell r="B21">
            <v>1722594.88</v>
          </cell>
          <cell r="G21">
            <v>1773290.68</v>
          </cell>
          <cell r="L21">
            <v>1744192.88</v>
          </cell>
          <cell r="Y21">
            <v>1718272.3234</v>
          </cell>
          <cell r="AD21">
            <v>1642338.2342</v>
          </cell>
          <cell r="AI21">
            <v>1608997.6</v>
          </cell>
          <cell r="BD21">
            <v>1619081.28</v>
          </cell>
          <cell r="BI21">
            <v>1619081.28</v>
          </cell>
          <cell r="BN21">
            <v>1619081.28</v>
          </cell>
          <cell r="CF21">
            <v>1638298.18</v>
          </cell>
          <cell r="CK21">
            <v>217121.74</v>
          </cell>
          <cell r="CX21">
            <v>217121.74</v>
          </cell>
        </row>
        <row r="23">
          <cell r="B23" t="str">
            <v>Valoare contract ianuarie 2018 modificat</v>
          </cell>
          <cell r="G23" t="str">
            <v>Valoare contract februarie 2018 modificat</v>
          </cell>
          <cell r="L23" t="str">
            <v>Valoare contract martie 2018 modificat</v>
          </cell>
          <cell r="Y23" t="str">
            <v>Valoare contract aprilie 2018</v>
          </cell>
          <cell r="AD23" t="str">
            <v>Valoare contract mai 2018 modificat</v>
          </cell>
          <cell r="AI23" t="str">
            <v>Valoare contract iunie 2018 modificat</v>
          </cell>
          <cell r="BD23" t="str">
            <v>Valoare contract iulie 2018</v>
          </cell>
          <cell r="BI23" t="str">
            <v>Valoare contract august 2018</v>
          </cell>
          <cell r="BN23" t="str">
            <v>Valoare contract septembrie 2018</v>
          </cell>
          <cell r="CF23" t="str">
            <v>Valoare contract octombrie 2018</v>
          </cell>
          <cell r="CK23" t="str">
            <v>Valoare contract noiembrie 2018</v>
          </cell>
          <cell r="CX23" t="str">
            <v>Valoare contract decembrie 2018</v>
          </cell>
        </row>
        <row r="24">
          <cell r="B24">
            <v>273401.2</v>
          </cell>
          <cell r="G24">
            <v>273401.2</v>
          </cell>
          <cell r="L24">
            <v>273401.2</v>
          </cell>
          <cell r="Y24">
            <v>258114.2</v>
          </cell>
          <cell r="AD24">
            <v>188743.68</v>
          </cell>
          <cell r="AI24">
            <v>188745.28</v>
          </cell>
          <cell r="BD24">
            <v>193519.28</v>
          </cell>
          <cell r="BI24">
            <v>193519.28</v>
          </cell>
          <cell r="BN24">
            <v>193519.28</v>
          </cell>
          <cell r="CF24">
            <v>128488.64</v>
          </cell>
          <cell r="CK24">
            <v>33330.64</v>
          </cell>
          <cell r="CX24">
            <v>16664.52</v>
          </cell>
        </row>
        <row r="25">
          <cell r="B25">
            <v>522.03</v>
          </cell>
          <cell r="G25">
            <v>522.03</v>
          </cell>
          <cell r="L25">
            <v>522.03</v>
          </cell>
          <cell r="Y25">
            <v>522.03</v>
          </cell>
          <cell r="AD25">
            <v>522.03</v>
          </cell>
          <cell r="AI25">
            <v>522.03</v>
          </cell>
          <cell r="BD25">
            <v>522.03</v>
          </cell>
          <cell r="BI25">
            <v>522.03</v>
          </cell>
          <cell r="BN25">
            <v>522.03</v>
          </cell>
          <cell r="CF25">
            <v>522.03</v>
          </cell>
          <cell r="CK25">
            <v>0</v>
          </cell>
          <cell r="CX25">
            <v>0</v>
          </cell>
        </row>
        <row r="26">
          <cell r="B26">
            <v>24459</v>
          </cell>
          <cell r="G26">
            <v>24459</v>
          </cell>
          <cell r="L26">
            <v>24459</v>
          </cell>
          <cell r="Y26">
            <v>23319</v>
          </cell>
          <cell r="AD26">
            <v>35980.62</v>
          </cell>
          <cell r="AI26">
            <v>35980.62</v>
          </cell>
          <cell r="BD26">
            <v>34884.62</v>
          </cell>
          <cell r="BI26">
            <v>34884.62</v>
          </cell>
          <cell r="BN26">
            <v>34884.62</v>
          </cell>
          <cell r="CF26">
            <v>25020.62</v>
          </cell>
          <cell r="CK26">
            <v>25020.62</v>
          </cell>
          <cell r="CX26">
            <v>25020.62</v>
          </cell>
        </row>
        <row r="27">
          <cell r="B27">
            <v>1494</v>
          </cell>
          <cell r="G27">
            <v>1494</v>
          </cell>
          <cell r="L27">
            <v>1494</v>
          </cell>
          <cell r="Y27">
            <v>1494</v>
          </cell>
          <cell r="AD27">
            <v>648</v>
          </cell>
          <cell r="AI27">
            <v>648</v>
          </cell>
          <cell r="BD27">
            <v>2706</v>
          </cell>
          <cell r="BI27">
            <v>2706</v>
          </cell>
          <cell r="BN27">
            <v>2706</v>
          </cell>
          <cell r="CF27">
            <v>648</v>
          </cell>
          <cell r="CK27">
            <v>1804</v>
          </cell>
          <cell r="CX27">
            <v>1747</v>
          </cell>
        </row>
        <row r="28">
          <cell r="B28">
            <v>299876.23000000004</v>
          </cell>
          <cell r="G28">
            <v>299876.23000000004</v>
          </cell>
          <cell r="L28">
            <v>299876.23000000004</v>
          </cell>
          <cell r="Y28">
            <v>283449.23</v>
          </cell>
          <cell r="AD28">
            <v>225894.33</v>
          </cell>
          <cell r="AI28">
            <v>225895.93</v>
          </cell>
          <cell r="BD28">
            <v>231631.93</v>
          </cell>
          <cell r="BI28">
            <v>231631.93</v>
          </cell>
          <cell r="BN28">
            <v>231631.93</v>
          </cell>
          <cell r="CF28">
            <v>154679.29</v>
          </cell>
          <cell r="CK28">
            <v>60155.259999999995</v>
          </cell>
          <cell r="CX28">
            <v>43432.14</v>
          </cell>
        </row>
        <row r="30">
          <cell r="B30" t="str">
            <v>Valoare contract ianuarie 2018 modificat</v>
          </cell>
          <cell r="G30" t="str">
            <v>Valoare contract februarie 2018 modificat</v>
          </cell>
          <cell r="L30" t="str">
            <v>Valoare contract martie 2018 modificat</v>
          </cell>
          <cell r="Y30" t="str">
            <v>Valoare contract aprilie 2018</v>
          </cell>
          <cell r="AD30" t="str">
            <v>Valoare contract mai 2018 modificat</v>
          </cell>
          <cell r="AI30" t="str">
            <v>Valoare contract iunie 2018 modificat</v>
          </cell>
          <cell r="BD30" t="str">
            <v>Valoare contract iulie 2018</v>
          </cell>
          <cell r="BI30" t="str">
            <v>Valoare contract august 2018</v>
          </cell>
          <cell r="BN30" t="str">
            <v>Valoare contract septembrie 2018</v>
          </cell>
          <cell r="CF30" t="str">
            <v>Valoare contract octombrie 2018</v>
          </cell>
          <cell r="CK30" t="str">
            <v>Valoare contract noiembrie 2018</v>
          </cell>
          <cell r="CX30" t="str">
            <v>Valoare contract decembrie 2018</v>
          </cell>
        </row>
        <row r="31">
          <cell r="B31">
            <v>325772.37</v>
          </cell>
          <cell r="G31">
            <v>339889.93999999994</v>
          </cell>
          <cell r="L31">
            <v>383994.45</v>
          </cell>
          <cell r="Y31">
            <v>379878</v>
          </cell>
          <cell r="AD31">
            <v>467461.67</v>
          </cell>
          <cell r="AI31">
            <v>417900.88</v>
          </cell>
          <cell r="BD31">
            <v>417900.88</v>
          </cell>
          <cell r="BI31">
            <v>417387.9</v>
          </cell>
          <cell r="BN31">
            <v>417387.9</v>
          </cell>
          <cell r="CF31">
            <v>419952.8</v>
          </cell>
          <cell r="CK31">
            <v>104988.2</v>
          </cell>
          <cell r="CX31">
            <v>35138.31</v>
          </cell>
        </row>
        <row r="32">
          <cell r="B32">
            <v>35218.81</v>
          </cell>
          <cell r="G32">
            <v>39697.899999999994</v>
          </cell>
          <cell r="L32">
            <v>39077.38</v>
          </cell>
          <cell r="Y32">
            <v>22228.239999999998</v>
          </cell>
          <cell r="AD32">
            <v>43883.35</v>
          </cell>
          <cell r="AI32">
            <v>41614.79</v>
          </cell>
          <cell r="BD32">
            <v>43883.35</v>
          </cell>
          <cell r="BI32">
            <v>43883.35</v>
          </cell>
          <cell r="BN32">
            <v>43883.35</v>
          </cell>
          <cell r="CF32">
            <v>43883.35</v>
          </cell>
          <cell r="CK32">
            <v>34772.799999999996</v>
          </cell>
          <cell r="CX32">
            <v>10849.13</v>
          </cell>
        </row>
        <row r="33">
          <cell r="B33">
            <v>141126.80000000002</v>
          </cell>
          <cell r="G33">
            <v>183814.7</v>
          </cell>
          <cell r="L33">
            <v>179229.2</v>
          </cell>
          <cell r="Y33">
            <v>155724</v>
          </cell>
          <cell r="AD33">
            <v>154520</v>
          </cell>
          <cell r="AI33">
            <v>133509</v>
          </cell>
          <cell r="BD33">
            <v>133509</v>
          </cell>
          <cell r="BI33">
            <v>133509</v>
          </cell>
          <cell r="BN33">
            <v>133509</v>
          </cell>
          <cell r="CF33">
            <v>184401</v>
          </cell>
          <cell r="CK33">
            <v>97925</v>
          </cell>
          <cell r="CX33">
            <v>97935.93</v>
          </cell>
        </row>
        <row r="34">
          <cell r="B34">
            <v>29718.8</v>
          </cell>
          <cell r="G34">
            <v>33197.86</v>
          </cell>
          <cell r="L34">
            <v>33197.86</v>
          </cell>
          <cell r="Y34">
            <v>27141.77</v>
          </cell>
          <cell r="AD34">
            <v>25706.62</v>
          </cell>
          <cell r="AI34">
            <v>25706.62</v>
          </cell>
          <cell r="BD34">
            <v>25706.62</v>
          </cell>
          <cell r="BI34">
            <v>25706.62</v>
          </cell>
          <cell r="BN34">
            <v>25706.62</v>
          </cell>
          <cell r="CF34">
            <v>38382.96</v>
          </cell>
          <cell r="CK34">
            <v>25706.62</v>
          </cell>
          <cell r="CX34">
            <v>25706.62</v>
          </cell>
        </row>
        <row r="35">
          <cell r="B35">
            <v>150387</v>
          </cell>
          <cell r="G35">
            <v>150663.5</v>
          </cell>
          <cell r="L35">
            <v>150663.5</v>
          </cell>
          <cell r="Y35">
            <v>126001</v>
          </cell>
          <cell r="AD35">
            <v>110621.5</v>
          </cell>
          <cell r="AI35">
            <v>137376</v>
          </cell>
          <cell r="BD35">
            <v>141643.5</v>
          </cell>
          <cell r="BI35">
            <v>141643.5</v>
          </cell>
          <cell r="BN35">
            <v>141643.5</v>
          </cell>
          <cell r="CF35">
            <v>191856.5</v>
          </cell>
          <cell r="CK35">
            <v>15166.5</v>
          </cell>
          <cell r="CX35">
            <v>15166.5</v>
          </cell>
        </row>
        <row r="36">
          <cell r="B36">
            <v>682223.78</v>
          </cell>
          <cell r="G36">
            <v>747263.9</v>
          </cell>
          <cell r="L36">
            <v>786162.39</v>
          </cell>
          <cell r="Y36">
            <v>710973.01</v>
          </cell>
          <cell r="AD36">
            <v>802193.14</v>
          </cell>
          <cell r="AI36">
            <v>756107.2899999999</v>
          </cell>
          <cell r="BD36">
            <v>762643.35</v>
          </cell>
          <cell r="BI36">
            <v>762130.37</v>
          </cell>
          <cell r="BN36">
            <v>762130.37</v>
          </cell>
          <cell r="CF36">
            <v>878476.6099999999</v>
          </cell>
          <cell r="CK36">
            <v>278559.12</v>
          </cell>
          <cell r="CX36">
            <v>184796.49</v>
          </cell>
        </row>
        <row r="38">
          <cell r="B38" t="str">
            <v>Valoare contract ianuarie 2018 modificat</v>
          </cell>
          <cell r="G38" t="str">
            <v>Valoare contract februarie 2018 modificat</v>
          </cell>
          <cell r="L38" t="str">
            <v>Valoare contract martie 2018 modificat</v>
          </cell>
          <cell r="Y38" t="str">
            <v>Valoare contract aprilie 2018</v>
          </cell>
          <cell r="AD38" t="str">
            <v>Valoare contract mai 2018 modificat</v>
          </cell>
          <cell r="AI38" t="str">
            <v>Valoare contract iunie 2018 modificat</v>
          </cell>
          <cell r="BD38" t="str">
            <v>Valoare contract iulie 2018</v>
          </cell>
          <cell r="BI38" t="str">
            <v>Valoare contract august 2018</v>
          </cell>
          <cell r="BN38" t="str">
            <v>Valoare contract septembrie 2018</v>
          </cell>
          <cell r="CF38" t="str">
            <v>Valoare contract octombrie 2018</v>
          </cell>
          <cell r="CK38" t="str">
            <v>Valoare contract noiembrie 2018</v>
          </cell>
          <cell r="CX38" t="str">
            <v>Valoare contract decembrie 2018</v>
          </cell>
        </row>
        <row r="39">
          <cell r="B39">
            <v>599173.5700000001</v>
          </cell>
          <cell r="G39">
            <v>613291.1399999999</v>
          </cell>
          <cell r="L39">
            <v>657395.65</v>
          </cell>
          <cell r="Y39">
            <v>637992.2</v>
          </cell>
          <cell r="AD39">
            <v>656205.3500000001</v>
          </cell>
          <cell r="AI39">
            <v>606646.16</v>
          </cell>
          <cell r="BD39">
            <v>611420.16</v>
          </cell>
          <cell r="BI39">
            <v>610907.18</v>
          </cell>
          <cell r="BN39">
            <v>610907.18</v>
          </cell>
          <cell r="CF39">
            <v>548441.44</v>
          </cell>
          <cell r="CK39">
            <v>138318.84</v>
          </cell>
          <cell r="CX39">
            <v>51803.47</v>
          </cell>
        </row>
        <row r="40">
          <cell r="B40">
            <v>35740.84</v>
          </cell>
          <cell r="G40">
            <v>40219.92999999999</v>
          </cell>
          <cell r="L40">
            <v>39599.409999999996</v>
          </cell>
          <cell r="Y40">
            <v>22750.269999999997</v>
          </cell>
          <cell r="AD40">
            <v>44405.38</v>
          </cell>
          <cell r="AI40">
            <v>42136.82</v>
          </cell>
          <cell r="BD40">
            <v>44405.38</v>
          </cell>
          <cell r="BI40">
            <v>44405.38</v>
          </cell>
          <cell r="BN40">
            <v>44405.38</v>
          </cell>
          <cell r="CF40">
            <v>44405.38</v>
          </cell>
          <cell r="CK40">
            <v>34772.799999999996</v>
          </cell>
          <cell r="CX40">
            <v>10849.13</v>
          </cell>
        </row>
        <row r="41">
          <cell r="B41">
            <v>165585.80000000002</v>
          </cell>
          <cell r="G41">
            <v>208273.7</v>
          </cell>
          <cell r="L41">
            <v>203688.2</v>
          </cell>
          <cell r="Y41">
            <v>179043</v>
          </cell>
          <cell r="AD41">
            <v>190500.62</v>
          </cell>
          <cell r="AI41">
            <v>169489.62</v>
          </cell>
          <cell r="BD41">
            <v>168393.62</v>
          </cell>
          <cell r="BI41">
            <v>168393.62</v>
          </cell>
          <cell r="BN41">
            <v>168393.62</v>
          </cell>
          <cell r="CF41">
            <v>209421.62</v>
          </cell>
          <cell r="CK41">
            <v>122945.62</v>
          </cell>
          <cell r="CX41">
            <v>122956.54999999999</v>
          </cell>
        </row>
        <row r="42">
          <cell r="B42">
            <v>31212.8</v>
          </cell>
          <cell r="G42">
            <v>34691.86</v>
          </cell>
          <cell r="L42">
            <v>34691.86</v>
          </cell>
          <cell r="Y42">
            <v>28635.77</v>
          </cell>
          <cell r="AD42">
            <v>26354.62</v>
          </cell>
          <cell r="AI42">
            <v>26354.62</v>
          </cell>
          <cell r="BD42">
            <v>28412.62</v>
          </cell>
          <cell r="BI42">
            <v>28412.62</v>
          </cell>
          <cell r="BN42">
            <v>28412.62</v>
          </cell>
          <cell r="CF42">
            <v>39030.96</v>
          </cell>
          <cell r="CK42">
            <v>27510.62</v>
          </cell>
          <cell r="CX42">
            <v>27453.62</v>
          </cell>
        </row>
        <row r="43">
          <cell r="B43">
            <v>150387</v>
          </cell>
          <cell r="G43">
            <v>150663.5</v>
          </cell>
          <cell r="L43">
            <v>150663.5</v>
          </cell>
          <cell r="Y43">
            <v>126001</v>
          </cell>
          <cell r="AD43">
            <v>110621.5</v>
          </cell>
          <cell r="AI43">
            <v>137376</v>
          </cell>
          <cell r="BD43">
            <v>141643.5</v>
          </cell>
          <cell r="BI43">
            <v>141643.5</v>
          </cell>
          <cell r="BN43">
            <v>141643.5</v>
          </cell>
          <cell r="CF43">
            <v>191856.5</v>
          </cell>
          <cell r="CK43">
            <v>15166.5</v>
          </cell>
          <cell r="CX43">
            <v>15166.5</v>
          </cell>
        </row>
        <row r="44">
          <cell r="B44">
            <v>982100.0100000001</v>
          </cell>
          <cell r="G44">
            <v>1047140.1299999998</v>
          </cell>
          <cell r="L44">
            <v>1086038.62</v>
          </cell>
          <cell r="Y44">
            <v>994422.24</v>
          </cell>
          <cell r="AD44">
            <v>1028087.4700000001</v>
          </cell>
          <cell r="AI44">
            <v>982003.22</v>
          </cell>
          <cell r="BD44">
            <v>994275.28</v>
          </cell>
          <cell r="BI44">
            <v>993762.3</v>
          </cell>
          <cell r="BN44">
            <v>993762.3</v>
          </cell>
          <cell r="CF44">
            <v>1033155.8999999999</v>
          </cell>
          <cell r="CK44">
            <v>338714.38</v>
          </cell>
          <cell r="CX44">
            <v>228229.27</v>
          </cell>
        </row>
        <row r="46">
          <cell r="B46" t="str">
            <v>Valoare contract ianuarie 2018 modificat</v>
          </cell>
          <cell r="G46" t="str">
            <v>Valoare contract februarie 2018 modificat</v>
          </cell>
          <cell r="L46" t="str">
            <v>Valoare contract martie 2018 modificat</v>
          </cell>
          <cell r="Y46" t="str">
            <v>Valoare contract aprilie 2018</v>
          </cell>
          <cell r="AD46" t="str">
            <v>Valoare contract mai 2018 modificat</v>
          </cell>
          <cell r="AI46" t="str">
            <v>Valoare contract iunie 2018 modificat</v>
          </cell>
          <cell r="BD46" t="str">
            <v>Valoare contract iulie 2018</v>
          </cell>
          <cell r="BI46" t="str">
            <v>Valoare contract august 2018</v>
          </cell>
          <cell r="BN46" t="str">
            <v>Valoare contract septembrie 2018</v>
          </cell>
          <cell r="CF46" t="str">
            <v>Valoare contract octombrie 2018</v>
          </cell>
          <cell r="CK46" t="str">
            <v>Valoare contract noiembrie 2018</v>
          </cell>
          <cell r="CX46" t="str">
            <v>Valoare contract decembrie 2018</v>
          </cell>
        </row>
        <row r="47">
          <cell r="B47">
            <v>6908851.48</v>
          </cell>
          <cell r="G47">
            <v>6922969.05</v>
          </cell>
          <cell r="L47">
            <v>6967073.5600000005</v>
          </cell>
          <cell r="Y47">
            <v>7412531.39</v>
          </cell>
          <cell r="AD47">
            <v>7373831.31</v>
          </cell>
          <cell r="AI47">
            <v>7349206.82</v>
          </cell>
          <cell r="BD47">
            <v>7354511.67</v>
          </cell>
          <cell r="BI47">
            <v>7353998.6899999995</v>
          </cell>
          <cell r="BN47">
            <v>7353998.6899999995</v>
          </cell>
          <cell r="CF47">
            <v>7277788.7</v>
          </cell>
          <cell r="CK47">
            <v>220143.64</v>
          </cell>
          <cell r="CX47">
            <v>133627.63</v>
          </cell>
        </row>
        <row r="48">
          <cell r="B48">
            <v>519671.68000000005</v>
          </cell>
          <cell r="G48">
            <v>524150.77</v>
          </cell>
          <cell r="L48">
            <v>523530.25</v>
          </cell>
          <cell r="Y48">
            <v>532241.8134</v>
          </cell>
          <cell r="AD48">
            <v>541309.47</v>
          </cell>
          <cell r="AI48">
            <v>539040.9099999999</v>
          </cell>
          <cell r="BD48">
            <v>539211.57</v>
          </cell>
          <cell r="BI48">
            <v>539211.57</v>
          </cell>
          <cell r="BN48">
            <v>539211.57</v>
          </cell>
          <cell r="CF48">
            <v>547603.2</v>
          </cell>
          <cell r="CK48">
            <v>131814.63</v>
          </cell>
          <cell r="CX48">
            <v>107890.96</v>
          </cell>
        </row>
        <row r="49">
          <cell r="B49">
            <v>2097569.66</v>
          </cell>
          <cell r="G49">
            <v>2188815.79</v>
          </cell>
          <cell r="L49">
            <v>2146582.23</v>
          </cell>
          <cell r="Y49">
            <v>2229347.57</v>
          </cell>
          <cell r="AD49">
            <v>2221276.14</v>
          </cell>
          <cell r="AI49">
            <v>2179243.21</v>
          </cell>
          <cell r="BD49">
            <v>2197684.63</v>
          </cell>
          <cell r="BI49">
            <v>2197684.63</v>
          </cell>
          <cell r="BN49">
            <v>2197684.63</v>
          </cell>
          <cell r="CF49">
            <v>2266468.08</v>
          </cell>
          <cell r="CK49">
            <v>1389230.3900000001</v>
          </cell>
          <cell r="CX49">
            <v>1389241.32</v>
          </cell>
        </row>
        <row r="50">
          <cell r="B50">
            <v>572779.66</v>
          </cell>
          <cell r="G50">
            <v>578396.29</v>
          </cell>
          <cell r="L50">
            <v>586946.5499999999</v>
          </cell>
          <cell r="Y50">
            <v>589740.5800000001</v>
          </cell>
          <cell r="AD50">
            <v>587459.43</v>
          </cell>
          <cell r="AI50">
            <v>587459.43</v>
          </cell>
          <cell r="BD50">
            <v>587419.52</v>
          </cell>
          <cell r="BI50">
            <v>587419.52</v>
          </cell>
          <cell r="BN50">
            <v>587419.52</v>
          </cell>
          <cell r="CF50">
            <v>606429.48</v>
          </cell>
          <cell r="CK50">
            <v>149238.9</v>
          </cell>
          <cell r="CX50">
            <v>149181.9</v>
          </cell>
        </row>
        <row r="51">
          <cell r="B51">
            <v>704231.46</v>
          </cell>
          <cell r="G51">
            <v>704231.46</v>
          </cell>
          <cell r="L51">
            <v>704231.46</v>
          </cell>
          <cell r="Y51">
            <v>728358.36</v>
          </cell>
          <cell r="AD51">
            <v>695384.54</v>
          </cell>
          <cell r="AI51">
            <v>695384.54</v>
          </cell>
          <cell r="BD51">
            <v>689595.76</v>
          </cell>
          <cell r="BI51">
            <v>689595.76</v>
          </cell>
          <cell r="BN51">
            <v>689595.76</v>
          </cell>
          <cell r="CF51">
            <v>678018.22</v>
          </cell>
          <cell r="CK51">
            <v>73344.73</v>
          </cell>
          <cell r="CX51">
            <v>73344.73</v>
          </cell>
        </row>
        <row r="52">
          <cell r="B52">
            <v>150387</v>
          </cell>
          <cell r="G52">
            <v>150663.5</v>
          </cell>
          <cell r="L52">
            <v>150663.5</v>
          </cell>
          <cell r="Y52">
            <v>126001</v>
          </cell>
          <cell r="AD52">
            <v>110621.5</v>
          </cell>
          <cell r="AI52">
            <v>137376</v>
          </cell>
          <cell r="BD52">
            <v>141643.5</v>
          </cell>
          <cell r="BI52">
            <v>141643.5</v>
          </cell>
          <cell r="BN52">
            <v>141643.5</v>
          </cell>
          <cell r="CF52">
            <v>191856.5</v>
          </cell>
          <cell r="CK52">
            <v>15166.5</v>
          </cell>
          <cell r="CX52">
            <v>15166.5</v>
          </cell>
        </row>
        <row r="53">
          <cell r="B53">
            <v>10953490.940000001</v>
          </cell>
          <cell r="G53">
            <v>11069226.86</v>
          </cell>
          <cell r="L53">
            <v>11079027.55</v>
          </cell>
          <cell r="Y53">
            <v>11618220.713399999</v>
          </cell>
          <cell r="AD53">
            <v>11529882.39</v>
          </cell>
          <cell r="AI53">
            <v>11487710.91</v>
          </cell>
          <cell r="BD53">
            <v>11510066.65</v>
          </cell>
          <cell r="BI53">
            <v>11509553.67</v>
          </cell>
          <cell r="BN53">
            <v>11509553.67</v>
          </cell>
          <cell r="CF53">
            <v>11568164.180000002</v>
          </cell>
          <cell r="CK53">
            <v>1978938.79</v>
          </cell>
          <cell r="CX53">
            <v>1868453.04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3">
      <selection activeCell="H26" sqref="H26"/>
    </sheetView>
  </sheetViews>
  <sheetFormatPr defaultColWidth="9.140625" defaultRowHeight="15"/>
  <cols>
    <col min="1" max="1" width="20.57421875" style="24" customWidth="1"/>
    <col min="2" max="3" width="14.421875" style="24" customWidth="1"/>
    <col min="4" max="4" width="14.140625" style="24" customWidth="1"/>
    <col min="5" max="5" width="12.57421875" style="24" customWidth="1"/>
    <col min="6" max="6" width="14.421875" style="24" customWidth="1"/>
    <col min="7" max="7" width="15.8515625" style="24" customWidth="1"/>
    <col min="8" max="8" width="17.00390625" style="24" customWidth="1"/>
    <col min="9" max="9" width="19.57421875" style="24" customWidth="1"/>
    <col min="10" max="10" width="16.421875" style="24" bestFit="1" customWidth="1"/>
    <col min="11" max="11" width="15.140625" style="24" customWidth="1"/>
    <col min="12" max="237" width="9.140625" style="24" customWidth="1"/>
    <col min="238" max="238" width="20.57421875" style="24" customWidth="1"/>
    <col min="239" max="239" width="14.421875" style="24" customWidth="1"/>
    <col min="240" max="240" width="14.140625" style="24" customWidth="1"/>
    <col min="241" max="241" width="12.57421875" style="24" customWidth="1"/>
    <col min="242" max="243" width="15.8515625" style="24" customWidth="1"/>
    <col min="244" max="244" width="16.421875" style="24" customWidth="1"/>
    <col min="245" max="245" width="18.00390625" style="24" customWidth="1"/>
    <col min="246" max="246" width="14.00390625" style="24" customWidth="1"/>
    <col min="247" max="250" width="15.140625" style="24" customWidth="1"/>
    <col min="251" max="251" width="14.7109375" style="24" customWidth="1"/>
    <col min="252" max="254" width="15.8515625" style="24" customWidth="1"/>
    <col min="255" max="255" width="16.00390625" style="24" customWidth="1"/>
    <col min="256" max="16384" width="10.00390625" style="24" customWidth="1"/>
  </cols>
  <sheetData>
    <row r="1" spans="1:6" s="25" customFormat="1" ht="18.75">
      <c r="A1" s="31" t="s">
        <v>18</v>
      </c>
      <c r="B1" s="31"/>
      <c r="C1" s="31"/>
      <c r="D1" s="31"/>
      <c r="E1" s="31"/>
      <c r="F1" s="31"/>
    </row>
    <row r="2" spans="1:6" s="25" customFormat="1" ht="18.75">
      <c r="A2" s="31" t="s">
        <v>13</v>
      </c>
      <c r="B2" s="31"/>
      <c r="C2" s="31"/>
      <c r="D2" s="31"/>
      <c r="E2" s="31"/>
      <c r="F2" s="31"/>
    </row>
    <row r="3" spans="1:6" s="25" customFormat="1" ht="18.75">
      <c r="A3" s="31" t="s">
        <v>14</v>
      </c>
      <c r="B3" s="31"/>
      <c r="C3" s="31"/>
      <c r="D3" s="31"/>
      <c r="E3" s="31"/>
      <c r="F3" s="31"/>
    </row>
    <row r="4" spans="1:11" s="25" customFormat="1" ht="18.75">
      <c r="A4" s="81" t="s">
        <v>12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s="32" customFormat="1" ht="66" customHeight="1">
      <c r="A5" s="82" t="s">
        <v>96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s="32" customFormat="1" ht="42.75" customHeight="1" thickBo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s="38" customFormat="1" ht="77.25" customHeight="1">
      <c r="A7" s="33" t="s">
        <v>15</v>
      </c>
      <c r="B7" s="34" t="s">
        <v>19</v>
      </c>
      <c r="C7" s="35" t="s">
        <v>20</v>
      </c>
      <c r="D7" s="34" t="s">
        <v>21</v>
      </c>
      <c r="E7" s="36">
        <v>0.05</v>
      </c>
      <c r="F7" s="36" t="s">
        <v>22</v>
      </c>
      <c r="G7" s="37" t="s">
        <v>23</v>
      </c>
      <c r="H7" s="37" t="s">
        <v>24</v>
      </c>
      <c r="I7" s="37" t="s">
        <v>25</v>
      </c>
      <c r="J7" s="35" t="s">
        <v>26</v>
      </c>
      <c r="K7" s="35" t="s">
        <v>27</v>
      </c>
    </row>
    <row r="8" spans="1:11" s="41" customFormat="1" ht="15.75">
      <c r="A8" s="39">
        <v>0</v>
      </c>
      <c r="B8" s="40" t="s">
        <v>28</v>
      </c>
      <c r="C8" s="26">
        <v>2</v>
      </c>
      <c r="D8" s="40">
        <v>3</v>
      </c>
      <c r="E8" s="26" t="s">
        <v>29</v>
      </c>
      <c r="F8" s="26" t="s">
        <v>30</v>
      </c>
      <c r="G8" s="26">
        <v>6</v>
      </c>
      <c r="H8" s="26">
        <v>7</v>
      </c>
      <c r="I8" s="26" t="s">
        <v>31</v>
      </c>
      <c r="J8" s="26">
        <v>9</v>
      </c>
      <c r="K8" s="26" t="s">
        <v>16</v>
      </c>
    </row>
    <row r="9" spans="1:11" ht="18.75">
      <c r="A9" s="42" t="s">
        <v>32</v>
      </c>
      <c r="B9" s="83">
        <v>118871000</v>
      </c>
      <c r="C9" s="86">
        <v>1188710</v>
      </c>
      <c r="D9" s="87">
        <v>117682290</v>
      </c>
      <c r="E9" s="86">
        <v>5943550</v>
      </c>
      <c r="F9" s="83">
        <f>B9-C9-E9</f>
        <v>111738740</v>
      </c>
      <c r="G9" s="43">
        <v>10953490.94</v>
      </c>
      <c r="H9" s="43">
        <v>0</v>
      </c>
      <c r="I9" s="43">
        <f>G9+H9</f>
        <v>10953490.94</v>
      </c>
      <c r="J9" s="91">
        <v>297177.5</v>
      </c>
      <c r="K9" s="91">
        <f>I12+J9</f>
        <v>33398922.849999998</v>
      </c>
    </row>
    <row r="10" spans="1:11" ht="18.75">
      <c r="A10" s="42" t="s">
        <v>33</v>
      </c>
      <c r="B10" s="84"/>
      <c r="C10" s="86"/>
      <c r="D10" s="88"/>
      <c r="E10" s="86"/>
      <c r="F10" s="84"/>
      <c r="G10" s="44">
        <v>11069226.86</v>
      </c>
      <c r="H10" s="43">
        <v>0</v>
      </c>
      <c r="I10" s="43">
        <f>G10+H10</f>
        <v>11069226.86</v>
      </c>
      <c r="J10" s="91"/>
      <c r="K10" s="91"/>
    </row>
    <row r="11" spans="1:11" ht="18.75">
      <c r="A11" s="42" t="s">
        <v>34</v>
      </c>
      <c r="B11" s="84"/>
      <c r="C11" s="86"/>
      <c r="D11" s="88"/>
      <c r="E11" s="86"/>
      <c r="F11" s="84"/>
      <c r="G11" s="45">
        <v>11079027.55</v>
      </c>
      <c r="H11" s="43">
        <v>0</v>
      </c>
      <c r="I11" s="43">
        <f>G11+H11</f>
        <v>11079027.55</v>
      </c>
      <c r="J11" s="91"/>
      <c r="K11" s="91"/>
    </row>
    <row r="12" spans="1:11" s="31" customFormat="1" ht="18.75">
      <c r="A12" s="46" t="s">
        <v>35</v>
      </c>
      <c r="B12" s="84"/>
      <c r="C12" s="86"/>
      <c r="D12" s="88"/>
      <c r="E12" s="86"/>
      <c r="F12" s="84"/>
      <c r="G12" s="47">
        <f>SUM(G9:G11)</f>
        <v>33101745.349999998</v>
      </c>
      <c r="H12" s="47">
        <f>SUM(H9:H11)</f>
        <v>0</v>
      </c>
      <c r="I12" s="47">
        <f>SUM(I9:I11)</f>
        <v>33101745.349999998</v>
      </c>
      <c r="J12" s="91"/>
      <c r="K12" s="91"/>
    </row>
    <row r="13" spans="1:11" ht="18.75">
      <c r="A13" s="42" t="s">
        <v>36</v>
      </c>
      <c r="B13" s="84"/>
      <c r="C13" s="86"/>
      <c r="D13" s="88"/>
      <c r="E13" s="86"/>
      <c r="F13" s="84"/>
      <c r="G13" s="48">
        <v>11618220.71</v>
      </c>
      <c r="H13" s="43">
        <v>0</v>
      </c>
      <c r="I13" s="48">
        <f>SUM(G13:H13)</f>
        <v>11618220.71</v>
      </c>
      <c r="J13" s="92">
        <v>297177.5</v>
      </c>
      <c r="K13" s="92">
        <f>J13+I16</f>
        <v>34932991.510000005</v>
      </c>
    </row>
    <row r="14" spans="1:11" ht="18.75">
      <c r="A14" s="42" t="s">
        <v>37</v>
      </c>
      <c r="B14" s="84"/>
      <c r="C14" s="86"/>
      <c r="D14" s="88"/>
      <c r="E14" s="86"/>
      <c r="F14" s="84"/>
      <c r="G14" s="48">
        <v>11529882.39</v>
      </c>
      <c r="H14" s="43">
        <v>0</v>
      </c>
      <c r="I14" s="48">
        <f>SUM(G14:H14)</f>
        <v>11529882.39</v>
      </c>
      <c r="J14" s="92"/>
      <c r="K14" s="92"/>
    </row>
    <row r="15" spans="1:11" ht="18.75">
      <c r="A15" s="42" t="s">
        <v>38</v>
      </c>
      <c r="B15" s="84"/>
      <c r="C15" s="86"/>
      <c r="D15" s="88"/>
      <c r="E15" s="86"/>
      <c r="F15" s="84"/>
      <c r="G15" s="48">
        <v>11487710.91</v>
      </c>
      <c r="H15" s="43">
        <v>0</v>
      </c>
      <c r="I15" s="48">
        <f>SUM(G15:H15)</f>
        <v>11487710.91</v>
      </c>
      <c r="J15" s="92"/>
      <c r="K15" s="92"/>
    </row>
    <row r="16" spans="1:11" s="31" customFormat="1" ht="18.75">
      <c r="A16" s="46" t="s">
        <v>39</v>
      </c>
      <c r="B16" s="84"/>
      <c r="C16" s="86"/>
      <c r="D16" s="88"/>
      <c r="E16" s="86"/>
      <c r="F16" s="84"/>
      <c r="G16" s="47">
        <f>G13+G14+G15</f>
        <v>34635814.010000005</v>
      </c>
      <c r="H16" s="43">
        <f>H13+H14+H15</f>
        <v>0</v>
      </c>
      <c r="I16" s="47">
        <f>I13+I14+I15</f>
        <v>34635814.010000005</v>
      </c>
      <c r="J16" s="92"/>
      <c r="K16" s="92"/>
    </row>
    <row r="17" spans="1:11" s="31" customFormat="1" ht="18.75">
      <c r="A17" s="46" t="s">
        <v>40</v>
      </c>
      <c r="B17" s="84"/>
      <c r="C17" s="86"/>
      <c r="D17" s="88"/>
      <c r="E17" s="86"/>
      <c r="F17" s="84"/>
      <c r="G17" s="47">
        <f>G12+G16</f>
        <v>67737559.36</v>
      </c>
      <c r="H17" s="47">
        <f>H12+H16</f>
        <v>0</v>
      </c>
      <c r="I17" s="47">
        <f>I12+I16</f>
        <v>67737559.36</v>
      </c>
      <c r="J17" s="49">
        <f>J9+J13</f>
        <v>594355</v>
      </c>
      <c r="K17" s="49">
        <f>K9+K13</f>
        <v>68331914.36</v>
      </c>
    </row>
    <row r="18" spans="1:11" ht="15.75" customHeight="1">
      <c r="A18" s="42" t="s">
        <v>41</v>
      </c>
      <c r="B18" s="84"/>
      <c r="C18" s="86"/>
      <c r="D18" s="88"/>
      <c r="E18" s="86"/>
      <c r="F18" s="84"/>
      <c r="G18" s="48">
        <v>11510066.65</v>
      </c>
      <c r="H18" s="48">
        <v>-10355.73</v>
      </c>
      <c r="I18" s="48">
        <f>SUM(G18:H18)</f>
        <v>11499710.92</v>
      </c>
      <c r="J18" s="92">
        <v>297177.5</v>
      </c>
      <c r="K18" s="92">
        <f>I21+J18</f>
        <v>34804002.04</v>
      </c>
    </row>
    <row r="19" spans="1:11" ht="18.75">
      <c r="A19" s="42" t="s">
        <v>42</v>
      </c>
      <c r="B19" s="84"/>
      <c r="C19" s="86"/>
      <c r="D19" s="88"/>
      <c r="E19" s="86"/>
      <c r="F19" s="84"/>
      <c r="G19" s="48">
        <v>11509553.67</v>
      </c>
      <c r="H19" s="48">
        <v>0</v>
      </c>
      <c r="I19" s="48">
        <f>SUM(G19:H19)</f>
        <v>11509553.67</v>
      </c>
      <c r="J19" s="92"/>
      <c r="K19" s="92"/>
    </row>
    <row r="20" spans="1:11" ht="18.75">
      <c r="A20" s="42" t="s">
        <v>43</v>
      </c>
      <c r="B20" s="84"/>
      <c r="C20" s="86"/>
      <c r="D20" s="88"/>
      <c r="E20" s="86"/>
      <c r="F20" s="84"/>
      <c r="G20" s="48">
        <v>11509553.67</v>
      </c>
      <c r="H20" s="48">
        <v>-11993.72</v>
      </c>
      <c r="I20" s="48">
        <f>SUM(G20:H20)</f>
        <v>11497559.95</v>
      </c>
      <c r="J20" s="92"/>
      <c r="K20" s="92"/>
    </row>
    <row r="21" spans="1:11" s="31" customFormat="1" ht="18.75">
      <c r="A21" s="46" t="s">
        <v>44</v>
      </c>
      <c r="B21" s="84"/>
      <c r="C21" s="86"/>
      <c r="D21" s="88"/>
      <c r="E21" s="86"/>
      <c r="F21" s="84"/>
      <c r="G21" s="47">
        <f>G18+G19+G20</f>
        <v>34529173.99</v>
      </c>
      <c r="H21" s="47">
        <f>I21-G21</f>
        <v>-22349.45000000298</v>
      </c>
      <c r="I21" s="47">
        <f>I18+I19+I20</f>
        <v>34506824.54</v>
      </c>
      <c r="J21" s="92"/>
      <c r="K21" s="92"/>
    </row>
    <row r="22" spans="1:11" s="31" customFormat="1" ht="18.75">
      <c r="A22" s="46" t="s">
        <v>45</v>
      </c>
      <c r="B22" s="84"/>
      <c r="C22" s="86"/>
      <c r="D22" s="88"/>
      <c r="E22" s="86"/>
      <c r="F22" s="84"/>
      <c r="G22" s="47">
        <f>G17+G21</f>
        <v>102266733.35</v>
      </c>
      <c r="H22" s="47">
        <f>H17+H21</f>
        <v>-22349.45000000298</v>
      </c>
      <c r="I22" s="47">
        <f>I17+I21</f>
        <v>102244383.9</v>
      </c>
      <c r="J22" s="47">
        <f>J17+J18</f>
        <v>891532.5</v>
      </c>
      <c r="K22" s="47">
        <f>K17+K18</f>
        <v>103135916.4</v>
      </c>
    </row>
    <row r="23" spans="1:11" ht="18.75">
      <c r="A23" s="42" t="s">
        <v>46</v>
      </c>
      <c r="B23" s="84"/>
      <c r="C23" s="86"/>
      <c r="D23" s="88"/>
      <c r="E23" s="86"/>
      <c r="F23" s="84"/>
      <c r="G23" s="48">
        <v>11568164.18</v>
      </c>
      <c r="H23" s="48">
        <v>5110.68</v>
      </c>
      <c r="I23" s="48">
        <f>SUM(G23:H23)</f>
        <v>11573274.86</v>
      </c>
      <c r="J23" s="92">
        <v>0</v>
      </c>
      <c r="K23" s="92">
        <f>I26+J23</f>
        <v>15437906.1</v>
      </c>
    </row>
    <row r="24" spans="1:11" ht="18.75">
      <c r="A24" s="42" t="s">
        <v>47</v>
      </c>
      <c r="B24" s="84"/>
      <c r="C24" s="86"/>
      <c r="D24" s="88"/>
      <c r="E24" s="86"/>
      <c r="F24" s="84"/>
      <c r="G24" s="48">
        <v>1978938.79</v>
      </c>
      <c r="H24" s="48">
        <v>18939.08</v>
      </c>
      <c r="I24" s="48">
        <f>SUM(G24:H24)</f>
        <v>1997877.87</v>
      </c>
      <c r="J24" s="92"/>
      <c r="K24" s="92"/>
    </row>
    <row r="25" spans="1:11" ht="18.75">
      <c r="A25" s="42" t="s">
        <v>48</v>
      </c>
      <c r="B25" s="84"/>
      <c r="C25" s="86"/>
      <c r="D25" s="88"/>
      <c r="E25" s="86"/>
      <c r="F25" s="84"/>
      <c r="G25" s="48">
        <v>1868453.68</v>
      </c>
      <c r="H25" s="48">
        <v>-1700.31</v>
      </c>
      <c r="I25" s="48">
        <f>SUM(G25:H25)</f>
        <v>1866753.3699999999</v>
      </c>
      <c r="J25" s="92"/>
      <c r="K25" s="92"/>
    </row>
    <row r="26" spans="1:11" s="31" customFormat="1" ht="18.75">
      <c r="A26" s="46" t="s">
        <v>49</v>
      </c>
      <c r="B26" s="84"/>
      <c r="C26" s="86"/>
      <c r="D26" s="88"/>
      <c r="E26" s="86"/>
      <c r="F26" s="84"/>
      <c r="G26" s="47">
        <f>SUM(G23:G25)</f>
        <v>15415556.649999999</v>
      </c>
      <c r="H26" s="47">
        <f>SUM(H23:H25)</f>
        <v>22349.45</v>
      </c>
      <c r="I26" s="47">
        <f>SUM(I23:I25)</f>
        <v>15437906.1</v>
      </c>
      <c r="J26" s="92"/>
      <c r="K26" s="92"/>
    </row>
    <row r="27" spans="1:11" s="31" customFormat="1" ht="19.5" thickBot="1">
      <c r="A27" s="50" t="s">
        <v>50</v>
      </c>
      <c r="B27" s="85"/>
      <c r="C27" s="86"/>
      <c r="D27" s="89"/>
      <c r="E27" s="86"/>
      <c r="F27" s="90"/>
      <c r="G27" s="47">
        <f>SUM(G26,G21,G16,G12)</f>
        <v>117682290</v>
      </c>
      <c r="H27" s="47">
        <f>H12+H16+H21+H26</f>
        <v>-2.979504643008113E-09</v>
      </c>
      <c r="I27" s="47">
        <f>I12+I16+I21+I26</f>
        <v>117682290</v>
      </c>
      <c r="J27" s="47">
        <f>J9+J13+J18+J23</f>
        <v>891532.5</v>
      </c>
      <c r="K27" s="47">
        <f>K9+K13+K18+K23</f>
        <v>118573822.5</v>
      </c>
    </row>
    <row r="28" spans="5:11" ht="18.75">
      <c r="E28" s="51"/>
      <c r="F28" s="52"/>
      <c r="G28" s="53"/>
      <c r="H28" s="27"/>
      <c r="I28" s="25"/>
      <c r="J28" s="27"/>
      <c r="K28" s="53"/>
    </row>
    <row r="30" spans="1:15" ht="18.75">
      <c r="A30" s="29" t="s">
        <v>51</v>
      </c>
      <c r="B30" s="29"/>
      <c r="C30" s="54"/>
      <c r="D30" s="54"/>
      <c r="E30" s="54"/>
      <c r="F30" s="54"/>
      <c r="G30" s="1"/>
      <c r="H30" s="27"/>
      <c r="I30" s="10" t="s">
        <v>14</v>
      </c>
      <c r="J30" s="27"/>
      <c r="K30" s="27"/>
      <c r="L30" s="27"/>
      <c r="M30" s="27"/>
      <c r="N30" s="27"/>
      <c r="O30" s="27"/>
    </row>
    <row r="31" spans="1:15" ht="18.75">
      <c r="A31" s="29" t="s">
        <v>52</v>
      </c>
      <c r="B31" s="29"/>
      <c r="C31" s="29"/>
      <c r="D31" s="54"/>
      <c r="E31" s="54"/>
      <c r="F31" s="54"/>
      <c r="G31" s="1"/>
      <c r="H31" s="27"/>
      <c r="I31" s="29" t="s">
        <v>17</v>
      </c>
      <c r="J31" s="27"/>
      <c r="K31" s="27"/>
      <c r="L31" s="27"/>
      <c r="M31" s="27"/>
      <c r="N31" s="27"/>
      <c r="O31" s="27"/>
    </row>
  </sheetData>
  <sheetProtection/>
  <mergeCells count="15">
    <mergeCell ref="A4:K4"/>
    <mergeCell ref="A5:K5"/>
    <mergeCell ref="B9:B27"/>
    <mergeCell ref="C9:C27"/>
    <mergeCell ref="D9:D27"/>
    <mergeCell ref="E9:E27"/>
    <mergeCell ref="F9:F27"/>
    <mergeCell ref="J9:J12"/>
    <mergeCell ref="K9:K12"/>
    <mergeCell ref="J13:J16"/>
    <mergeCell ref="K13:K16"/>
    <mergeCell ref="J18:J21"/>
    <mergeCell ref="K18:K21"/>
    <mergeCell ref="J23:J26"/>
    <mergeCell ref="K23:K2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89"/>
  <sheetViews>
    <sheetView tabSelected="1" zoomScalePageLayoutView="0" workbookViewId="0" topLeftCell="AH46">
      <selection activeCell="AG57" sqref="AG57:AR57"/>
    </sheetView>
  </sheetViews>
  <sheetFormatPr defaultColWidth="13.8515625" defaultRowHeight="15"/>
  <cols>
    <col min="1" max="1" width="30.421875" style="1" customWidth="1"/>
    <col min="2" max="2" width="14.8515625" style="4" customWidth="1"/>
    <col min="3" max="3" width="15.140625" style="60" customWidth="1"/>
    <col min="4" max="4" width="13.140625" style="55" customWidth="1"/>
    <col min="5" max="50" width="13.8515625" style="1" customWidth="1"/>
    <col min="51" max="51" width="14.00390625" style="1" customWidth="1"/>
    <col min="52" max="16384" width="13.8515625" style="1" customWidth="1"/>
  </cols>
  <sheetData>
    <row r="1" spans="1:3" ht="15">
      <c r="A1" s="59" t="s">
        <v>53</v>
      </c>
      <c r="B1" s="3"/>
      <c r="C1" s="2"/>
    </row>
    <row r="2" spans="1:2" ht="15">
      <c r="A2" s="59" t="s">
        <v>54</v>
      </c>
      <c r="B2" s="5"/>
    </row>
    <row r="3" spans="1:2" ht="15">
      <c r="A3" s="61" t="s">
        <v>14</v>
      </c>
      <c r="B3" s="5"/>
    </row>
    <row r="4" spans="1:108" ht="15" customHeight="1">
      <c r="A4" s="95" t="s">
        <v>93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 t="s">
        <v>93</v>
      </c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62"/>
      <c r="AR4" s="95" t="s">
        <v>93</v>
      </c>
      <c r="AS4" s="95"/>
      <c r="AT4" s="95"/>
      <c r="AU4" s="95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</row>
    <row r="5" spans="1:108" ht="21" customHeight="1">
      <c r="A5" s="96" t="s">
        <v>97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 t="s">
        <v>96</v>
      </c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6"/>
      <c r="AS5" s="96" t="s">
        <v>98</v>
      </c>
      <c r="AT5" s="96"/>
      <c r="AU5" s="96"/>
      <c r="AV5" s="96"/>
      <c r="AW5" s="9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</row>
    <row r="6" spans="1:50" ht="16.5" customHeight="1">
      <c r="A6" s="6"/>
      <c r="AR6" s="6"/>
      <c r="AS6" s="96"/>
      <c r="AT6" s="96"/>
      <c r="AU6" s="96"/>
      <c r="AV6" s="96"/>
      <c r="AW6" s="96"/>
      <c r="AX6" s="6"/>
    </row>
    <row r="7" spans="1:111" ht="63" customHeight="1">
      <c r="A7" s="20" t="s">
        <v>55</v>
      </c>
      <c r="B7" s="17" t="s">
        <v>56</v>
      </c>
      <c r="C7" s="28" t="s">
        <v>57</v>
      </c>
      <c r="D7" s="28" t="s">
        <v>58</v>
      </c>
      <c r="E7" s="17" t="s">
        <v>59</v>
      </c>
      <c r="F7" s="17" t="s">
        <v>60</v>
      </c>
      <c r="G7" s="28" t="s">
        <v>61</v>
      </c>
      <c r="H7" s="17" t="s">
        <v>62</v>
      </c>
      <c r="I7" s="28" t="s">
        <v>63</v>
      </c>
      <c r="J7" s="28" t="s">
        <v>61</v>
      </c>
      <c r="K7" s="28" t="s">
        <v>64</v>
      </c>
      <c r="L7" s="28" t="s">
        <v>65</v>
      </c>
      <c r="M7" s="28" t="s">
        <v>61</v>
      </c>
      <c r="N7" s="28" t="s">
        <v>66</v>
      </c>
      <c r="O7" s="28" t="s">
        <v>67</v>
      </c>
      <c r="P7" s="28" t="s">
        <v>61</v>
      </c>
      <c r="Q7" s="28" t="s">
        <v>68</v>
      </c>
      <c r="R7" s="28" t="s">
        <v>69</v>
      </c>
      <c r="S7" s="28" t="s">
        <v>61</v>
      </c>
      <c r="T7" s="28" t="s">
        <v>70</v>
      </c>
      <c r="U7" s="28" t="s">
        <v>71</v>
      </c>
      <c r="V7" s="28" t="s">
        <v>61</v>
      </c>
      <c r="W7" s="28" t="s">
        <v>72</v>
      </c>
      <c r="X7" s="28" t="s">
        <v>73</v>
      </c>
      <c r="Y7" s="28" t="s">
        <v>61</v>
      </c>
      <c r="Z7" s="28" t="s">
        <v>74</v>
      </c>
      <c r="AA7" s="28" t="s">
        <v>75</v>
      </c>
      <c r="AB7" s="28" t="s">
        <v>61</v>
      </c>
      <c r="AC7" s="28" t="s">
        <v>76</v>
      </c>
      <c r="AD7" s="28" t="s">
        <v>77</v>
      </c>
      <c r="AE7" s="28" t="s">
        <v>61</v>
      </c>
      <c r="AF7" s="28" t="s">
        <v>78</v>
      </c>
      <c r="AG7" s="28" t="s">
        <v>79</v>
      </c>
      <c r="AH7" s="28" t="s">
        <v>61</v>
      </c>
      <c r="AI7" s="28" t="s">
        <v>80</v>
      </c>
      <c r="AJ7" s="28" t="s">
        <v>81</v>
      </c>
      <c r="AK7" s="28" t="s">
        <v>61</v>
      </c>
      <c r="AL7" s="28" t="s">
        <v>82</v>
      </c>
      <c r="AM7" s="28" t="s">
        <v>83</v>
      </c>
      <c r="AN7" s="28" t="s">
        <v>61</v>
      </c>
      <c r="AO7" s="28" t="s">
        <v>84</v>
      </c>
      <c r="AP7" s="28" t="s">
        <v>85</v>
      </c>
      <c r="AQ7" s="28" t="s">
        <v>61</v>
      </c>
      <c r="AR7" s="28" t="s">
        <v>86</v>
      </c>
      <c r="AS7" s="63" t="s">
        <v>87</v>
      </c>
      <c r="AT7" s="28" t="s">
        <v>61</v>
      </c>
      <c r="AU7" s="64" t="s">
        <v>88</v>
      </c>
      <c r="AW7" s="78"/>
      <c r="AY7" s="78"/>
      <c r="BA7" s="78"/>
      <c r="CV7" s="1">
        <v>1</v>
      </c>
      <c r="CW7" s="1">
        <v>2</v>
      </c>
      <c r="CX7" s="1">
        <v>3</v>
      </c>
      <c r="CY7" s="1">
        <v>4</v>
      </c>
      <c r="CZ7" s="1">
        <v>5</v>
      </c>
      <c r="DA7" s="1">
        <v>6</v>
      </c>
      <c r="DB7" s="1">
        <v>7</v>
      </c>
      <c r="DC7" s="1">
        <v>8</v>
      </c>
      <c r="DD7" s="1">
        <v>9</v>
      </c>
      <c r="DE7" s="1">
        <v>10</v>
      </c>
      <c r="DF7" s="1">
        <v>11</v>
      </c>
      <c r="DG7" s="1">
        <v>12</v>
      </c>
    </row>
    <row r="8" spans="1:100" ht="12.75">
      <c r="A8" s="18" t="s">
        <v>0</v>
      </c>
      <c r="B8" s="15"/>
      <c r="C8" s="15"/>
      <c r="D8" s="15"/>
      <c r="E8" s="12"/>
      <c r="F8" s="15"/>
      <c r="G8" s="15"/>
      <c r="H8" s="15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CV8" s="23"/>
    </row>
    <row r="9" spans="1:111" s="7" customFormat="1" ht="12.75">
      <c r="A9" s="11" t="s">
        <v>1</v>
      </c>
      <c r="B9" s="58">
        <v>5598031.5</v>
      </c>
      <c r="C9" s="58">
        <v>5598031.5</v>
      </c>
      <c r="D9" s="58">
        <v>5598031.5</v>
      </c>
      <c r="E9" s="13">
        <f>B9+C9+D9</f>
        <v>16794094.5</v>
      </c>
      <c r="F9" s="58">
        <v>6109608</v>
      </c>
      <c r="G9" s="58">
        <v>0</v>
      </c>
      <c r="H9" s="58">
        <f>SUM(F9:G9)</f>
        <v>6109608</v>
      </c>
      <c r="I9" s="13">
        <v>6109608</v>
      </c>
      <c r="J9" s="13">
        <v>0</v>
      </c>
      <c r="K9" s="13">
        <f>SUM(I9:J9)</f>
        <v>6109608</v>
      </c>
      <c r="L9" s="13">
        <v>6109608</v>
      </c>
      <c r="M9" s="13">
        <v>0</v>
      </c>
      <c r="N9" s="13">
        <f>SUM(L9:M9)</f>
        <v>6109608</v>
      </c>
      <c r="O9" s="13">
        <f>F9+I9+L9</f>
        <v>18328824</v>
      </c>
      <c r="P9" s="13">
        <f>G9+J9+M9</f>
        <v>0</v>
      </c>
      <c r="Q9" s="13">
        <f>SUM(O9:P9)</f>
        <v>18328824</v>
      </c>
      <c r="R9" s="14">
        <f>E9+O9</f>
        <v>35122918.5</v>
      </c>
      <c r="S9" s="13">
        <f>P9</f>
        <v>0</v>
      </c>
      <c r="T9" s="13">
        <f>SUM(R9:S9)</f>
        <v>35122918.5</v>
      </c>
      <c r="U9" s="13">
        <v>6109608</v>
      </c>
      <c r="V9" s="13">
        <v>0</v>
      </c>
      <c r="W9" s="13">
        <f>SUM(U9:V9)</f>
        <v>6109608</v>
      </c>
      <c r="X9" s="13">
        <v>6109608</v>
      </c>
      <c r="Y9" s="13">
        <v>0</v>
      </c>
      <c r="Z9" s="13">
        <f>SUM(X9:Y9)</f>
        <v>6109608</v>
      </c>
      <c r="AA9" s="13">
        <v>6109608</v>
      </c>
      <c r="AB9" s="13">
        <v>0</v>
      </c>
      <c r="AC9" s="13">
        <f>SUM(AA9:AB9)</f>
        <v>6109608</v>
      </c>
      <c r="AD9" s="13">
        <f>U9+X9+AA9</f>
        <v>18328824</v>
      </c>
      <c r="AE9" s="13">
        <f>V9+Y9+AB9</f>
        <v>0</v>
      </c>
      <c r="AF9" s="13">
        <f>SUM(AD9:AE9)</f>
        <v>18328824</v>
      </c>
      <c r="AG9" s="13">
        <v>6109608</v>
      </c>
      <c r="AH9" s="13">
        <v>0</v>
      </c>
      <c r="AI9" s="13">
        <f>SUM(AG9:AH9)</f>
        <v>6109608</v>
      </c>
      <c r="AJ9" s="13">
        <v>47484</v>
      </c>
      <c r="AK9" s="13">
        <v>0</v>
      </c>
      <c r="AL9" s="13">
        <f>SUM(AJ9:AK9)</f>
        <v>47484</v>
      </c>
      <c r="AM9" s="13">
        <v>47484</v>
      </c>
      <c r="AN9" s="13">
        <v>0</v>
      </c>
      <c r="AO9" s="13">
        <f>SUM(AM9:AN9)</f>
        <v>47484</v>
      </c>
      <c r="AP9" s="13">
        <f>AG9+AJ9+AM9</f>
        <v>6204576</v>
      </c>
      <c r="AQ9" s="13">
        <f>AH9+AK9+AN9</f>
        <v>0</v>
      </c>
      <c r="AR9" s="13">
        <f>SUM(AP9:AQ9)</f>
        <v>6204576</v>
      </c>
      <c r="AS9" s="13">
        <f>B9+C9+D9+F9+I9+L9+U9+X9+AA9+AG9+AJ9+AM9</f>
        <v>59656318.5</v>
      </c>
      <c r="AT9" s="13">
        <f>S9+AE9+AQ9</f>
        <v>0</v>
      </c>
      <c r="AU9" s="13">
        <f>SUM(AS9:AT9)</f>
        <v>59656318.5</v>
      </c>
      <c r="AV9" s="19"/>
      <c r="AW9" s="19"/>
      <c r="AY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>
        <f>B9-'[1]contract-realizat-decontat 2018'!B9</f>
        <v>0</v>
      </c>
      <c r="CW9" s="19">
        <f>C9-'[1]contract-realizat-decontat 2018'!G9</f>
        <v>0</v>
      </c>
      <c r="CX9" s="19">
        <f>D9-'[1]contract-realizat-decontat 2018'!L9</f>
        <v>0</v>
      </c>
      <c r="CY9" s="19">
        <f>H9-'[1]contract-realizat-decontat 2018'!Y9</f>
        <v>0</v>
      </c>
      <c r="CZ9" s="19">
        <f>K9-'[1]contract-realizat-decontat 2018'!AD9</f>
        <v>0</v>
      </c>
      <c r="DA9" s="19">
        <f>L9-'[1]contract-realizat-decontat 2018'!AI9</f>
        <v>0</v>
      </c>
      <c r="DB9" s="19">
        <f>U9-'[1]contract-realizat-decontat 2018'!BD9</f>
        <v>0</v>
      </c>
      <c r="DC9" s="19">
        <f>X9-'[1]contract-realizat-decontat 2018'!BI9</f>
        <v>0</v>
      </c>
      <c r="DD9" s="19">
        <f>AA9-'[1]contract-realizat-decontat 2018'!BN9</f>
        <v>0</v>
      </c>
      <c r="DE9" s="19">
        <f>AG9-'[1]contract-realizat-decontat 2018'!CF9</f>
        <v>0</v>
      </c>
      <c r="DF9" s="19">
        <f>AJ9-'[1]contract-realizat-decontat 2018'!CK9</f>
        <v>0</v>
      </c>
      <c r="DG9" s="19">
        <f>AM9-'[1]contract-realizat-decontat 2018'!CX9</f>
        <v>0</v>
      </c>
    </row>
    <row r="10" spans="1:111" s="7" customFormat="1" ht="12.75">
      <c r="A10" s="11" t="s">
        <v>2</v>
      </c>
      <c r="B10" s="58">
        <v>404840.89</v>
      </c>
      <c r="C10" s="58">
        <v>404840.89</v>
      </c>
      <c r="D10" s="58">
        <v>404840.89</v>
      </c>
      <c r="E10" s="13">
        <f>B10+C10+D10</f>
        <v>1214522.67</v>
      </c>
      <c r="F10" s="58">
        <v>431868.94</v>
      </c>
      <c r="G10" s="58">
        <v>0</v>
      </c>
      <c r="H10" s="58">
        <f>SUM(F10:G10)</f>
        <v>431868.94</v>
      </c>
      <c r="I10" s="13">
        <v>431868.94</v>
      </c>
      <c r="J10" s="13">
        <v>0</v>
      </c>
      <c r="K10" s="13">
        <f>SUM(I10:J10)</f>
        <v>431868.94</v>
      </c>
      <c r="L10" s="13">
        <v>431868.94</v>
      </c>
      <c r="M10" s="13">
        <v>0</v>
      </c>
      <c r="N10" s="13">
        <f>SUM(L10:M10)</f>
        <v>431868.94</v>
      </c>
      <c r="O10" s="13">
        <f>F10+I10+L10</f>
        <v>1295606.82</v>
      </c>
      <c r="P10" s="13">
        <f>G10+J10+M10</f>
        <v>0</v>
      </c>
      <c r="Q10" s="13">
        <f>SUM(O10:P10)</f>
        <v>1295606.82</v>
      </c>
      <c r="R10" s="14">
        <f>E10+O10</f>
        <v>2510129.49</v>
      </c>
      <c r="S10" s="13">
        <f>P10</f>
        <v>0</v>
      </c>
      <c r="T10" s="13">
        <f>SUM(R10:S10)</f>
        <v>2510129.49</v>
      </c>
      <c r="U10" s="13">
        <v>431868.94</v>
      </c>
      <c r="V10" s="13">
        <v>0</v>
      </c>
      <c r="W10" s="13">
        <f>SUM(U10:V10)</f>
        <v>431868.94</v>
      </c>
      <c r="X10" s="13">
        <v>431868.94</v>
      </c>
      <c r="Y10" s="13">
        <v>0</v>
      </c>
      <c r="Z10" s="13">
        <f>SUM(X10:Y10)</f>
        <v>431868.94</v>
      </c>
      <c r="AA10" s="13">
        <v>431868.94</v>
      </c>
      <c r="AB10" s="13">
        <v>0</v>
      </c>
      <c r="AC10" s="13">
        <f>SUM(AA10:AB10)</f>
        <v>431868.94</v>
      </c>
      <c r="AD10" s="13">
        <f aca="true" t="shared" si="0" ref="AD10:AE35">U10+X10+AA10</f>
        <v>1295606.82</v>
      </c>
      <c r="AE10" s="13">
        <f t="shared" si="0"/>
        <v>0</v>
      </c>
      <c r="AF10" s="13">
        <f>SUM(AD10:AE10)</f>
        <v>1295606.82</v>
      </c>
      <c r="AG10" s="13">
        <v>431868.94</v>
      </c>
      <c r="AH10" s="13">
        <v>0</v>
      </c>
      <c r="AI10" s="13">
        <f>SUM(AG10:AH10)</f>
        <v>431868.94</v>
      </c>
      <c r="AJ10" s="13">
        <v>84454.38</v>
      </c>
      <c r="AK10" s="13">
        <v>0</v>
      </c>
      <c r="AL10" s="13">
        <f>SUM(AJ10:AK10)</f>
        <v>84454.38</v>
      </c>
      <c r="AM10" s="13">
        <v>84454.38</v>
      </c>
      <c r="AN10" s="13">
        <v>0</v>
      </c>
      <c r="AO10" s="13">
        <f>SUM(AM10:AN10)</f>
        <v>84454.38</v>
      </c>
      <c r="AP10" s="13">
        <f aca="true" t="shared" si="1" ref="AP10:AQ35">AG10+AJ10+AM10</f>
        <v>600777.7</v>
      </c>
      <c r="AQ10" s="13">
        <f t="shared" si="1"/>
        <v>0</v>
      </c>
      <c r="AR10" s="13">
        <f>SUM(AP10:AQ10)</f>
        <v>600777.7</v>
      </c>
      <c r="AS10" s="13">
        <f>B10+C10+D10+F10+I10+L10+U10+X10+AA10+AG10+AJ10+AM10</f>
        <v>4406514.01</v>
      </c>
      <c r="AT10" s="13">
        <f>S10+AE10+AQ10</f>
        <v>0</v>
      </c>
      <c r="AU10" s="13">
        <f>SUM(AS10:AT10)</f>
        <v>4406514.01</v>
      </c>
      <c r="AV10" s="19"/>
      <c r="AW10" s="19"/>
      <c r="AY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>
        <f>B10-'[1]contract-realizat-decontat 2018'!B10</f>
        <v>0</v>
      </c>
      <c r="CW10" s="19">
        <f>C10-'[1]contract-realizat-decontat 2018'!G10</f>
        <v>0</v>
      </c>
      <c r="CX10" s="19">
        <f>D10-'[1]contract-realizat-decontat 2018'!L10</f>
        <v>0</v>
      </c>
      <c r="CY10" s="19">
        <f>H10-'[1]contract-realizat-decontat 2018'!Y10</f>
        <v>0</v>
      </c>
      <c r="CZ10" s="19">
        <f>K10-'[1]contract-realizat-decontat 2018'!AD10</f>
        <v>0</v>
      </c>
      <c r="DA10" s="19">
        <f>L10-'[1]contract-realizat-decontat 2018'!AI10</f>
        <v>0</v>
      </c>
      <c r="DB10" s="19">
        <f>U10-'[1]contract-realizat-decontat 2018'!BD10</f>
        <v>0</v>
      </c>
      <c r="DC10" s="19">
        <f>X10-'[1]contract-realizat-decontat 2018'!BI10</f>
        <v>0</v>
      </c>
      <c r="DD10" s="19">
        <f>AA10-'[1]contract-realizat-decontat 2018'!BN10</f>
        <v>0</v>
      </c>
      <c r="DE10" s="19">
        <f>AG10-'[1]contract-realizat-decontat 2018'!CF10</f>
        <v>0</v>
      </c>
      <c r="DF10" s="19">
        <f>AJ10-'[1]contract-realizat-decontat 2018'!CK10</f>
        <v>0</v>
      </c>
      <c r="DG10" s="19">
        <f>AM10-'[1]contract-realizat-decontat 2018'!CX10</f>
        <v>0</v>
      </c>
    </row>
    <row r="11" spans="1:111" s="7" customFormat="1" ht="12.75">
      <c r="A11" s="11" t="s">
        <v>3</v>
      </c>
      <c r="B11" s="58">
        <v>1727870.03</v>
      </c>
      <c r="C11" s="58">
        <v>1727870.03</v>
      </c>
      <c r="D11" s="58">
        <v>1727870.03</v>
      </c>
      <c r="E11" s="13">
        <f>B11+C11+D11</f>
        <v>5183610.09</v>
      </c>
      <c r="F11" s="58">
        <v>1830217.21</v>
      </c>
      <c r="G11" s="58">
        <v>0</v>
      </c>
      <c r="H11" s="58">
        <f>SUM(F11:G11)</f>
        <v>1830217.21</v>
      </c>
      <c r="I11" s="13">
        <v>1821401.15</v>
      </c>
      <c r="J11" s="13">
        <v>0</v>
      </c>
      <c r="K11" s="13">
        <f>SUM(I11:J11)</f>
        <v>1821401.15</v>
      </c>
      <c r="L11" s="13">
        <v>1821401.15</v>
      </c>
      <c r="M11" s="13">
        <v>0</v>
      </c>
      <c r="N11" s="13">
        <f>SUM(L11:M11)</f>
        <v>1821401.15</v>
      </c>
      <c r="O11" s="13">
        <f>F11+I11+L11</f>
        <v>5473019.51</v>
      </c>
      <c r="P11" s="13">
        <f>G11+J11+M11</f>
        <v>0</v>
      </c>
      <c r="Q11" s="13">
        <f>SUM(O11:P11)</f>
        <v>5473019.51</v>
      </c>
      <c r="R11" s="14">
        <f>E11+O11</f>
        <v>10656629.6</v>
      </c>
      <c r="S11" s="13">
        <f>P11</f>
        <v>0</v>
      </c>
      <c r="T11" s="13">
        <f>SUM(R11:S11)</f>
        <v>10656629.6</v>
      </c>
      <c r="U11" s="13">
        <v>1821401.15</v>
      </c>
      <c r="V11" s="13">
        <v>0</v>
      </c>
      <c r="W11" s="13">
        <f>SUM(U11:V11)</f>
        <v>1821401.15</v>
      </c>
      <c r="X11" s="13">
        <v>1821401.15</v>
      </c>
      <c r="Y11" s="13">
        <v>0</v>
      </c>
      <c r="Z11" s="13">
        <f>SUM(X11:Y11)</f>
        <v>1821401.15</v>
      </c>
      <c r="AA11" s="13">
        <v>1821401.15</v>
      </c>
      <c r="AB11" s="13">
        <v>0</v>
      </c>
      <c r="AC11" s="13">
        <f>SUM(AA11:AB11)</f>
        <v>1821401.15</v>
      </c>
      <c r="AD11" s="13">
        <f t="shared" si="0"/>
        <v>5464203.449999999</v>
      </c>
      <c r="AE11" s="13">
        <f t="shared" si="0"/>
        <v>0</v>
      </c>
      <c r="AF11" s="13">
        <f>SUM(AD11:AE11)</f>
        <v>5464203.449999999</v>
      </c>
      <c r="AG11" s="13">
        <v>1821401.1600000001</v>
      </c>
      <c r="AH11" s="13">
        <v>0</v>
      </c>
      <c r="AI11" s="13">
        <f>SUM(AG11:AH11)</f>
        <v>1821401.1600000001</v>
      </c>
      <c r="AJ11" s="13">
        <v>1177827.65</v>
      </c>
      <c r="AK11" s="13">
        <v>0</v>
      </c>
      <c r="AL11" s="13">
        <f>SUM(AJ11:AK11)</f>
        <v>1177827.65</v>
      </c>
      <c r="AM11" s="13">
        <v>1177827.65</v>
      </c>
      <c r="AN11" s="13">
        <v>0</v>
      </c>
      <c r="AO11" s="13">
        <f>SUM(AM11:AN11)</f>
        <v>1177827.65</v>
      </c>
      <c r="AP11" s="13">
        <f t="shared" si="1"/>
        <v>4177056.46</v>
      </c>
      <c r="AQ11" s="13">
        <f t="shared" si="1"/>
        <v>0</v>
      </c>
      <c r="AR11" s="13">
        <f>SUM(AP11:AQ11)</f>
        <v>4177056.46</v>
      </c>
      <c r="AS11" s="13">
        <f>B11+C11+D11+F11+I11+L11+U11+X11+AA11+AG11+AJ11+AM11</f>
        <v>20297889.509999998</v>
      </c>
      <c r="AT11" s="13">
        <f>S11+AE11+AQ11</f>
        <v>0</v>
      </c>
      <c r="AU11" s="13">
        <f>SUM(AS11:AT11)</f>
        <v>20297889.509999998</v>
      </c>
      <c r="AV11" s="19"/>
      <c r="AW11" s="19"/>
      <c r="AY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>
        <f>B11-'[1]contract-realizat-decontat 2018'!B11</f>
        <v>0</v>
      </c>
      <c r="CW11" s="19">
        <f>C11-'[1]contract-realizat-decontat 2018'!G11</f>
        <v>0</v>
      </c>
      <c r="CX11" s="19">
        <f>D11-'[1]contract-realizat-decontat 2018'!L11</f>
        <v>0</v>
      </c>
      <c r="CY11" s="19">
        <f>H11-'[1]contract-realizat-decontat 2018'!Y11</f>
        <v>0</v>
      </c>
      <c r="CZ11" s="19">
        <f>K11-'[1]contract-realizat-decontat 2018'!AD11</f>
        <v>0</v>
      </c>
      <c r="DA11" s="19">
        <f>L11-'[1]contract-realizat-decontat 2018'!AI11</f>
        <v>0</v>
      </c>
      <c r="DB11" s="19">
        <f>U11-'[1]contract-realizat-decontat 2018'!BD11</f>
        <v>0</v>
      </c>
      <c r="DC11" s="19">
        <f>X11-'[1]contract-realizat-decontat 2018'!BI11</f>
        <v>0</v>
      </c>
      <c r="DD11" s="19">
        <f>AA11-'[1]contract-realizat-decontat 2018'!BN11</f>
        <v>0</v>
      </c>
      <c r="DE11" s="19">
        <f>AG11-'[1]contract-realizat-decontat 2018'!CF11</f>
        <v>0</v>
      </c>
      <c r="DF11" s="19">
        <f>AJ11-'[1]contract-realizat-decontat 2018'!CK11</f>
        <v>0</v>
      </c>
      <c r="DG11" s="19">
        <f>AM11-'[1]contract-realizat-decontat 2018'!CX11</f>
        <v>0</v>
      </c>
    </row>
    <row r="12" spans="1:111" s="7" customFormat="1" ht="12.75">
      <c r="A12" s="11" t="s">
        <v>4</v>
      </c>
      <c r="B12" s="58">
        <v>518053.63</v>
      </c>
      <c r="C12" s="58">
        <v>518053.63</v>
      </c>
      <c r="D12" s="58">
        <v>518053.63</v>
      </c>
      <c r="E12" s="13">
        <f>B12+C12+D12</f>
        <v>1554160.8900000001</v>
      </c>
      <c r="F12" s="58">
        <v>533832</v>
      </c>
      <c r="G12" s="58">
        <v>0</v>
      </c>
      <c r="H12" s="58">
        <f>SUM(F12:G12)</f>
        <v>533832</v>
      </c>
      <c r="I12" s="13">
        <v>533832</v>
      </c>
      <c r="J12" s="13">
        <v>0</v>
      </c>
      <c r="K12" s="13">
        <f>SUM(I12:J12)</f>
        <v>533832</v>
      </c>
      <c r="L12" s="13">
        <v>533832</v>
      </c>
      <c r="M12" s="13">
        <v>0</v>
      </c>
      <c r="N12" s="13">
        <f>SUM(L12:M12)</f>
        <v>533832</v>
      </c>
      <c r="O12" s="13">
        <f>F12+I12+L12</f>
        <v>1601496</v>
      </c>
      <c r="P12" s="13">
        <f>G12+J12+M12</f>
        <v>0</v>
      </c>
      <c r="Q12" s="13">
        <f>SUM(O12:P12)</f>
        <v>1601496</v>
      </c>
      <c r="R12" s="14">
        <f>E12+O12</f>
        <v>3155656.89</v>
      </c>
      <c r="S12" s="13">
        <f>P12</f>
        <v>0</v>
      </c>
      <c r="T12" s="13">
        <f>SUM(R12:S12)</f>
        <v>3155656.89</v>
      </c>
      <c r="U12" s="13">
        <v>533832</v>
      </c>
      <c r="V12" s="13">
        <v>0</v>
      </c>
      <c r="W12" s="13">
        <f>SUM(U12:V12)</f>
        <v>533832</v>
      </c>
      <c r="X12" s="13">
        <v>533832</v>
      </c>
      <c r="Y12" s="13">
        <v>0</v>
      </c>
      <c r="Z12" s="13">
        <f>SUM(X12:Y12)</f>
        <v>533832</v>
      </c>
      <c r="AA12" s="13">
        <v>533832</v>
      </c>
      <c r="AB12" s="13">
        <v>0</v>
      </c>
      <c r="AC12" s="13">
        <f>SUM(AA12:AB12)</f>
        <v>533832</v>
      </c>
      <c r="AD12" s="13">
        <f t="shared" si="0"/>
        <v>1601496</v>
      </c>
      <c r="AE12" s="13">
        <f t="shared" si="0"/>
        <v>0</v>
      </c>
      <c r="AF12" s="13">
        <f>SUM(AD12:AE12)</f>
        <v>1601496</v>
      </c>
      <c r="AG12" s="13">
        <v>533832</v>
      </c>
      <c r="AH12" s="13">
        <v>0</v>
      </c>
      <c r="AI12" s="13">
        <f>SUM(AG12:AH12)</f>
        <v>533832</v>
      </c>
      <c r="AJ12" s="13">
        <v>113336.64</v>
      </c>
      <c r="AK12" s="13">
        <v>0</v>
      </c>
      <c r="AL12" s="13">
        <f>SUM(AJ12:AK12)</f>
        <v>113336.64</v>
      </c>
      <c r="AM12" s="13">
        <v>113336.64</v>
      </c>
      <c r="AN12" s="13">
        <v>0</v>
      </c>
      <c r="AO12" s="13">
        <f>SUM(AM12:AN12)</f>
        <v>113336.64</v>
      </c>
      <c r="AP12" s="13">
        <f t="shared" si="1"/>
        <v>760505.28</v>
      </c>
      <c r="AQ12" s="13">
        <f t="shared" si="1"/>
        <v>0</v>
      </c>
      <c r="AR12" s="13">
        <f>SUM(AP12:AQ12)</f>
        <v>760505.28</v>
      </c>
      <c r="AS12" s="13">
        <f>B12+C12+D12+F12+I12+L12+U12+X12+AA12+AG12+AJ12+AM12</f>
        <v>5517658.17</v>
      </c>
      <c r="AT12" s="13">
        <f>S12+AE12+AQ12</f>
        <v>0</v>
      </c>
      <c r="AU12" s="13">
        <f>SUM(AS12:AT12)</f>
        <v>5517658.17</v>
      </c>
      <c r="AV12" s="19"/>
      <c r="AW12" s="19"/>
      <c r="AY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>
        <f>B12-'[1]contract-realizat-decontat 2018'!B12</f>
        <v>0</v>
      </c>
      <c r="CW12" s="19">
        <f>C12-'[1]contract-realizat-decontat 2018'!G12</f>
        <v>0</v>
      </c>
      <c r="CX12" s="19">
        <f>D12-'[1]contract-realizat-decontat 2018'!L12</f>
        <v>0</v>
      </c>
      <c r="CY12" s="19">
        <f>H12-'[1]contract-realizat-decontat 2018'!Y12</f>
        <v>0</v>
      </c>
      <c r="CZ12" s="19">
        <f>K12-'[1]contract-realizat-decontat 2018'!AD12</f>
        <v>0</v>
      </c>
      <c r="DA12" s="19">
        <f>L12-'[1]contract-realizat-decontat 2018'!AI12</f>
        <v>0</v>
      </c>
      <c r="DB12" s="19">
        <f>U12-'[1]contract-realizat-decontat 2018'!BD12</f>
        <v>0</v>
      </c>
      <c r="DC12" s="19">
        <f>X12-'[1]contract-realizat-decontat 2018'!BI12</f>
        <v>0</v>
      </c>
      <c r="DD12" s="19">
        <f>AA12-'[1]contract-realizat-decontat 2018'!BN12</f>
        <v>0</v>
      </c>
      <c r="DE12" s="19">
        <f>AG12-'[1]contract-realizat-decontat 2018'!CF12</f>
        <v>0</v>
      </c>
      <c r="DF12" s="19">
        <f>AJ12-'[1]contract-realizat-decontat 2018'!CK12</f>
        <v>0</v>
      </c>
      <c r="DG12" s="19">
        <f>AM12-'[1]contract-realizat-decontat 2018'!CX12</f>
        <v>0</v>
      </c>
    </row>
    <row r="13" spans="1:111" s="8" customFormat="1" ht="12.75">
      <c r="A13" s="18" t="s">
        <v>5</v>
      </c>
      <c r="B13" s="16">
        <f>SUM(B9:B12)</f>
        <v>8248796.05</v>
      </c>
      <c r="C13" s="16">
        <f aca="true" t="shared" si="2" ref="C13:AU13">SUM(C9:C12)</f>
        <v>8248796.05</v>
      </c>
      <c r="D13" s="16">
        <f t="shared" si="2"/>
        <v>8248796.05</v>
      </c>
      <c r="E13" s="16">
        <f t="shared" si="2"/>
        <v>24746388.150000002</v>
      </c>
      <c r="F13" s="16">
        <f t="shared" si="2"/>
        <v>8905526.15</v>
      </c>
      <c r="G13" s="16">
        <f t="shared" si="2"/>
        <v>0</v>
      </c>
      <c r="H13" s="16">
        <f t="shared" si="2"/>
        <v>8905526.15</v>
      </c>
      <c r="I13" s="16">
        <f t="shared" si="2"/>
        <v>8896710.09</v>
      </c>
      <c r="J13" s="16">
        <f t="shared" si="2"/>
        <v>0</v>
      </c>
      <c r="K13" s="16">
        <f t="shared" si="2"/>
        <v>8896710.09</v>
      </c>
      <c r="L13" s="16">
        <f t="shared" si="2"/>
        <v>8896710.09</v>
      </c>
      <c r="M13" s="16">
        <f t="shared" si="2"/>
        <v>0</v>
      </c>
      <c r="N13" s="16">
        <f t="shared" si="2"/>
        <v>8896710.09</v>
      </c>
      <c r="O13" s="16">
        <f t="shared" si="2"/>
        <v>26698946.33</v>
      </c>
      <c r="P13" s="16">
        <f t="shared" si="2"/>
        <v>0</v>
      </c>
      <c r="Q13" s="16">
        <f t="shared" si="2"/>
        <v>26698946.33</v>
      </c>
      <c r="R13" s="16">
        <f t="shared" si="2"/>
        <v>51445334.480000004</v>
      </c>
      <c r="S13" s="16">
        <f t="shared" si="2"/>
        <v>0</v>
      </c>
      <c r="T13" s="16">
        <f t="shared" si="2"/>
        <v>51445334.480000004</v>
      </c>
      <c r="U13" s="16">
        <f t="shared" si="2"/>
        <v>8896710.09</v>
      </c>
      <c r="V13" s="16">
        <f t="shared" si="2"/>
        <v>0</v>
      </c>
      <c r="W13" s="16">
        <f t="shared" si="2"/>
        <v>8896710.09</v>
      </c>
      <c r="X13" s="16">
        <f t="shared" si="2"/>
        <v>8896710.09</v>
      </c>
      <c r="Y13" s="16">
        <f t="shared" si="2"/>
        <v>0</v>
      </c>
      <c r="Z13" s="16">
        <f t="shared" si="2"/>
        <v>8896710.09</v>
      </c>
      <c r="AA13" s="16">
        <f t="shared" si="2"/>
        <v>8896710.09</v>
      </c>
      <c r="AB13" s="16">
        <f t="shared" si="2"/>
        <v>0</v>
      </c>
      <c r="AC13" s="16">
        <f t="shared" si="2"/>
        <v>8896710.09</v>
      </c>
      <c r="AD13" s="16">
        <f t="shared" si="2"/>
        <v>26690130.27</v>
      </c>
      <c r="AE13" s="16">
        <f t="shared" si="2"/>
        <v>0</v>
      </c>
      <c r="AF13" s="16">
        <f t="shared" si="2"/>
        <v>26690130.27</v>
      </c>
      <c r="AG13" s="16">
        <f t="shared" si="2"/>
        <v>8896710.100000001</v>
      </c>
      <c r="AH13" s="16">
        <f t="shared" si="2"/>
        <v>0</v>
      </c>
      <c r="AI13" s="16">
        <f t="shared" si="2"/>
        <v>8896710.100000001</v>
      </c>
      <c r="AJ13" s="16">
        <f t="shared" si="2"/>
        <v>1423102.6699999997</v>
      </c>
      <c r="AK13" s="16">
        <f t="shared" si="2"/>
        <v>0</v>
      </c>
      <c r="AL13" s="16">
        <f t="shared" si="2"/>
        <v>1423102.6699999997</v>
      </c>
      <c r="AM13" s="16">
        <f t="shared" si="2"/>
        <v>1423102.6699999997</v>
      </c>
      <c r="AN13" s="16">
        <f t="shared" si="2"/>
        <v>0</v>
      </c>
      <c r="AO13" s="16">
        <f t="shared" si="2"/>
        <v>1423102.6699999997</v>
      </c>
      <c r="AP13" s="16">
        <f t="shared" si="2"/>
        <v>11742915.44</v>
      </c>
      <c r="AQ13" s="16">
        <f t="shared" si="2"/>
        <v>0</v>
      </c>
      <c r="AR13" s="16">
        <f t="shared" si="2"/>
        <v>11742915.44</v>
      </c>
      <c r="AS13" s="16">
        <f t="shared" si="2"/>
        <v>89878380.19</v>
      </c>
      <c r="AT13" s="16">
        <f t="shared" si="2"/>
        <v>0</v>
      </c>
      <c r="AU13" s="16">
        <f t="shared" si="2"/>
        <v>89878380.19</v>
      </c>
      <c r="AV13" s="19"/>
      <c r="AW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>
        <f>B13-'[1]contract-realizat-decontat 2018'!B13</f>
        <v>0</v>
      </c>
      <c r="CW13" s="19">
        <f>C13-'[1]contract-realizat-decontat 2018'!G13</f>
        <v>0</v>
      </c>
      <c r="CX13" s="19">
        <f>D13-'[1]contract-realizat-decontat 2018'!L13</f>
        <v>0</v>
      </c>
      <c r="CY13" s="19">
        <f>H13-'[1]contract-realizat-decontat 2018'!Y13</f>
        <v>0</v>
      </c>
      <c r="CZ13" s="19">
        <f>K13-'[1]contract-realizat-decontat 2018'!AD13</f>
        <v>0</v>
      </c>
      <c r="DA13" s="19">
        <f>L13-'[1]contract-realizat-decontat 2018'!AI13</f>
        <v>0</v>
      </c>
      <c r="DB13" s="19">
        <f>U13-'[1]contract-realizat-decontat 2018'!BD13</f>
        <v>0</v>
      </c>
      <c r="DC13" s="19">
        <f>X13-'[1]contract-realizat-decontat 2018'!BI13</f>
        <v>0</v>
      </c>
      <c r="DD13" s="19">
        <f>AA13-'[1]contract-realizat-decontat 2018'!BN13</f>
        <v>0</v>
      </c>
      <c r="DE13" s="19">
        <f>AG13-'[1]contract-realizat-decontat 2018'!CF13</f>
        <v>0</v>
      </c>
      <c r="DF13" s="19">
        <f>AJ13-'[1]contract-realizat-decontat 2018'!CK13</f>
        <v>0</v>
      </c>
      <c r="DG13" s="19">
        <f>AM13-'[1]contract-realizat-decontat 2018'!CX13</f>
        <v>0</v>
      </c>
    </row>
    <row r="14" spans="1:111" s="7" customFormat="1" ht="12.75">
      <c r="A14" s="18"/>
      <c r="B14" s="30"/>
      <c r="C14" s="65"/>
      <c r="D14" s="66"/>
      <c r="E14" s="13"/>
      <c r="F14" s="67"/>
      <c r="G14" s="67"/>
      <c r="H14" s="67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14"/>
      <c r="T14" s="14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9"/>
      <c r="AW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>
        <f>B14-'[1]contract-realizat-decontat 2018'!B14</f>
        <v>0</v>
      </c>
      <c r="CW14" s="19">
        <f>C14-'[1]contract-realizat-decontat 2018'!G14</f>
        <v>0</v>
      </c>
      <c r="CX14" s="19">
        <f>D14-'[1]contract-realizat-decontat 2018'!L14</f>
        <v>0</v>
      </c>
      <c r="CY14" s="19">
        <f>H14-'[1]contract-realizat-decontat 2018'!Y14</f>
        <v>0</v>
      </c>
      <c r="CZ14" s="19">
        <f>K14-'[1]contract-realizat-decontat 2018'!AD14</f>
        <v>0</v>
      </c>
      <c r="DA14" s="19">
        <f>L14-'[1]contract-realizat-decontat 2018'!AI14</f>
        <v>0</v>
      </c>
      <c r="DB14" s="19">
        <f>U14-'[1]contract-realizat-decontat 2018'!BD14</f>
        <v>0</v>
      </c>
      <c r="DC14" s="19">
        <f>X14-'[1]contract-realizat-decontat 2018'!BI14</f>
        <v>0</v>
      </c>
      <c r="DD14" s="19">
        <f>AA14-'[1]contract-realizat-decontat 2018'!BN14</f>
        <v>0</v>
      </c>
      <c r="DE14" s="19">
        <f>AG14-'[1]contract-realizat-decontat 2018'!CF14</f>
        <v>0</v>
      </c>
      <c r="DF14" s="19">
        <f>AJ14-'[1]contract-realizat-decontat 2018'!CK14</f>
        <v>0</v>
      </c>
      <c r="DG14" s="19">
        <f>AM14-'[1]contract-realizat-decontat 2018'!CX14</f>
        <v>0</v>
      </c>
    </row>
    <row r="15" spans="1:111" s="7" customFormat="1" ht="60.75" customHeight="1">
      <c r="A15" s="21" t="s">
        <v>6</v>
      </c>
      <c r="B15" s="17" t="s">
        <v>89</v>
      </c>
      <c r="C15" s="28" t="s">
        <v>90</v>
      </c>
      <c r="D15" s="28" t="s">
        <v>91</v>
      </c>
      <c r="E15" s="17" t="s">
        <v>59</v>
      </c>
      <c r="F15" s="17" t="s">
        <v>60</v>
      </c>
      <c r="G15" s="28" t="s">
        <v>61</v>
      </c>
      <c r="H15" s="17" t="s">
        <v>62</v>
      </c>
      <c r="I15" s="28" t="s">
        <v>64</v>
      </c>
      <c r="J15" s="28" t="s">
        <v>61</v>
      </c>
      <c r="K15" s="28" t="s">
        <v>64</v>
      </c>
      <c r="L15" s="28" t="s">
        <v>66</v>
      </c>
      <c r="M15" s="28" t="s">
        <v>61</v>
      </c>
      <c r="N15" s="28" t="s">
        <v>66</v>
      </c>
      <c r="O15" s="28" t="s">
        <v>67</v>
      </c>
      <c r="P15" s="28" t="s">
        <v>61</v>
      </c>
      <c r="Q15" s="28" t="s">
        <v>68</v>
      </c>
      <c r="R15" s="28" t="s">
        <v>69</v>
      </c>
      <c r="S15" s="28" t="s">
        <v>61</v>
      </c>
      <c r="T15" s="28" t="s">
        <v>70</v>
      </c>
      <c r="U15" s="28" t="s">
        <v>71</v>
      </c>
      <c r="V15" s="28" t="s">
        <v>61</v>
      </c>
      <c r="W15" s="28" t="s">
        <v>72</v>
      </c>
      <c r="X15" s="28" t="s">
        <v>73</v>
      </c>
      <c r="Y15" s="28" t="s">
        <v>61</v>
      </c>
      <c r="Z15" s="28" t="s">
        <v>74</v>
      </c>
      <c r="AA15" s="28" t="s">
        <v>75</v>
      </c>
      <c r="AB15" s="28" t="s">
        <v>61</v>
      </c>
      <c r="AC15" s="28" t="s">
        <v>76</v>
      </c>
      <c r="AD15" s="28" t="s">
        <v>77</v>
      </c>
      <c r="AE15" s="28" t="s">
        <v>61</v>
      </c>
      <c r="AF15" s="28" t="s">
        <v>78</v>
      </c>
      <c r="AG15" s="28" t="s">
        <v>79</v>
      </c>
      <c r="AH15" s="28" t="s">
        <v>61</v>
      </c>
      <c r="AI15" s="28" t="s">
        <v>80</v>
      </c>
      <c r="AJ15" s="28" t="s">
        <v>81</v>
      </c>
      <c r="AK15" s="28" t="s">
        <v>61</v>
      </c>
      <c r="AL15" s="28" t="s">
        <v>82</v>
      </c>
      <c r="AM15" s="28" t="s">
        <v>83</v>
      </c>
      <c r="AN15" s="28" t="s">
        <v>61</v>
      </c>
      <c r="AO15" s="28" t="s">
        <v>84</v>
      </c>
      <c r="AP15" s="28" t="s">
        <v>85</v>
      </c>
      <c r="AQ15" s="28" t="s">
        <v>61</v>
      </c>
      <c r="AR15" s="28" t="s">
        <v>86</v>
      </c>
      <c r="AS15" s="63" t="s">
        <v>87</v>
      </c>
      <c r="AT15" s="28" t="s">
        <v>61</v>
      </c>
      <c r="AU15" s="64" t="s">
        <v>88</v>
      </c>
      <c r="AV15" s="19"/>
      <c r="AW15" s="78"/>
      <c r="AX15" s="1"/>
      <c r="AY15" s="78"/>
      <c r="AZ15" s="1"/>
      <c r="BA15" s="78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 t="e">
        <f>B15-'[1]contract-realizat-decontat 2018'!B15</f>
        <v>#VALUE!</v>
      </c>
      <c r="CW15" s="19" t="e">
        <f>C15-'[1]contract-realizat-decontat 2018'!G15</f>
        <v>#VALUE!</v>
      </c>
      <c r="CX15" s="19" t="e">
        <f>D15-'[1]contract-realizat-decontat 2018'!L15</f>
        <v>#VALUE!</v>
      </c>
      <c r="CY15" s="19" t="e">
        <f>H15-'[1]contract-realizat-decontat 2018'!Y15</f>
        <v>#VALUE!</v>
      </c>
      <c r="CZ15" s="19" t="e">
        <f>K15-'[1]contract-realizat-decontat 2018'!AD15</f>
        <v>#VALUE!</v>
      </c>
      <c r="DA15" s="19" t="e">
        <f>L15-'[1]contract-realizat-decontat 2018'!AI15</f>
        <v>#VALUE!</v>
      </c>
      <c r="DB15" s="19" t="e">
        <f>U15-'[1]contract-realizat-decontat 2018'!BD15</f>
        <v>#VALUE!</v>
      </c>
      <c r="DC15" s="19" t="e">
        <f>X15-'[1]contract-realizat-decontat 2018'!BI15</f>
        <v>#VALUE!</v>
      </c>
      <c r="DD15" s="19" t="e">
        <f>AA15-'[1]contract-realizat-decontat 2018'!BN15</f>
        <v>#VALUE!</v>
      </c>
      <c r="DE15" s="19" t="e">
        <f>AG15-'[1]contract-realizat-decontat 2018'!CF15</f>
        <v>#VALUE!</v>
      </c>
      <c r="DF15" s="19" t="e">
        <f>AJ15-'[1]contract-realizat-decontat 2018'!CK15</f>
        <v>#VALUE!</v>
      </c>
      <c r="DG15" s="19" t="e">
        <f>AM15-'[1]contract-realizat-decontat 2018'!CX15</f>
        <v>#VALUE!</v>
      </c>
    </row>
    <row r="16" spans="1:111" s="7" customFormat="1" ht="12.75">
      <c r="A16" s="11" t="s">
        <v>1</v>
      </c>
      <c r="B16" s="58">
        <v>711646.41</v>
      </c>
      <c r="C16" s="58">
        <v>711646.41</v>
      </c>
      <c r="D16" s="58">
        <v>711646.41</v>
      </c>
      <c r="E16" s="13">
        <f>B16+C16+D16</f>
        <v>2134939.23</v>
      </c>
      <c r="F16" s="58">
        <v>664931.19</v>
      </c>
      <c r="G16" s="58">
        <v>0</v>
      </c>
      <c r="H16" s="58">
        <f>SUM(F16:G16)</f>
        <v>664931.19</v>
      </c>
      <c r="I16" s="13">
        <v>608017.96</v>
      </c>
      <c r="J16" s="13">
        <v>0</v>
      </c>
      <c r="K16" s="13">
        <f>SUM(I16:J16)</f>
        <v>608017.96</v>
      </c>
      <c r="L16" s="13">
        <v>632952.66</v>
      </c>
      <c r="M16" s="13">
        <v>0</v>
      </c>
      <c r="N16" s="13">
        <f>SUM(L16:M16)</f>
        <v>632952.66</v>
      </c>
      <c r="O16" s="13">
        <f>F16+I16+L16</f>
        <v>1905901.81</v>
      </c>
      <c r="P16" s="13">
        <f>G16+J16+M16</f>
        <v>0</v>
      </c>
      <c r="Q16" s="13">
        <f>SUM(O16:P16)</f>
        <v>1905901.81</v>
      </c>
      <c r="R16" s="14">
        <f>E16+O16</f>
        <v>4040841.04</v>
      </c>
      <c r="S16" s="13">
        <f>P16</f>
        <v>0</v>
      </c>
      <c r="T16" s="13">
        <f>SUM(R16:S16)</f>
        <v>4040841.04</v>
      </c>
      <c r="U16" s="13">
        <v>633483.51</v>
      </c>
      <c r="V16" s="13">
        <v>0</v>
      </c>
      <c r="W16" s="13">
        <f>SUM(U16:V16)</f>
        <v>633483.51</v>
      </c>
      <c r="X16" s="13">
        <v>633483.51</v>
      </c>
      <c r="Y16" s="13">
        <v>0</v>
      </c>
      <c r="Z16" s="13">
        <f>SUM(X16:Y16)</f>
        <v>633483.51</v>
      </c>
      <c r="AA16" s="13">
        <v>633483.51</v>
      </c>
      <c r="AB16" s="13">
        <v>0</v>
      </c>
      <c r="AC16" s="13">
        <f>SUM(AA16:AB16)</f>
        <v>633483.51</v>
      </c>
      <c r="AD16" s="13">
        <f t="shared" si="0"/>
        <v>1900450.53</v>
      </c>
      <c r="AE16" s="13">
        <f>V16+Y16+AB16</f>
        <v>0</v>
      </c>
      <c r="AF16" s="13">
        <f>SUM(AD16:AE16)</f>
        <v>1900450.53</v>
      </c>
      <c r="AG16" s="13">
        <v>619739.26</v>
      </c>
      <c r="AH16" s="13">
        <v>0</v>
      </c>
      <c r="AI16" s="13">
        <f>SUM(AG16:AH16)</f>
        <v>619739.26</v>
      </c>
      <c r="AJ16" s="13">
        <v>34340.8</v>
      </c>
      <c r="AK16" s="13">
        <v>0</v>
      </c>
      <c r="AL16" s="13">
        <f>SUM(AJ16:AK16)</f>
        <v>34340.8</v>
      </c>
      <c r="AM16" s="13">
        <v>34340.8</v>
      </c>
      <c r="AN16" s="13">
        <v>0</v>
      </c>
      <c r="AO16" s="13">
        <f>SUM(AM16:AN16)</f>
        <v>34340.8</v>
      </c>
      <c r="AP16" s="13">
        <f t="shared" si="1"/>
        <v>688420.8600000001</v>
      </c>
      <c r="AQ16" s="13">
        <f>AH16+AK16+AN16</f>
        <v>0</v>
      </c>
      <c r="AR16" s="13">
        <f>SUM(AP16:AQ16)</f>
        <v>688420.8600000001</v>
      </c>
      <c r="AS16" s="13">
        <f>B16+C16+D16+F16+I16+L16+U16+X16+AA16+AG16+AJ16+AM16</f>
        <v>6629712.429999999</v>
      </c>
      <c r="AT16" s="13">
        <f>S16+AE16+AQ16</f>
        <v>0</v>
      </c>
      <c r="AU16" s="13">
        <f>SUM(AS16:AT16)</f>
        <v>6629712.429999999</v>
      </c>
      <c r="AV16" s="19"/>
      <c r="AW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>
        <f>B16-'[1]contract-realizat-decontat 2018'!B16</f>
        <v>0</v>
      </c>
      <c r="CW16" s="19">
        <f>C16-'[1]contract-realizat-decontat 2018'!G16</f>
        <v>0</v>
      </c>
      <c r="CX16" s="19">
        <f>D16-'[1]contract-realizat-decontat 2018'!L16</f>
        <v>0</v>
      </c>
      <c r="CY16" s="19">
        <f>H16-'[1]contract-realizat-decontat 2018'!Y16</f>
        <v>0</v>
      </c>
      <c r="CZ16" s="19">
        <f>K16-'[1]contract-realizat-decontat 2018'!AD16</f>
        <v>0</v>
      </c>
      <c r="DA16" s="19">
        <f>L16-'[1]contract-realizat-decontat 2018'!AI16</f>
        <v>0</v>
      </c>
      <c r="DB16" s="19">
        <f>U16-'[1]contract-realizat-decontat 2018'!BD16</f>
        <v>0</v>
      </c>
      <c r="DC16" s="19">
        <f>X16-'[1]contract-realizat-decontat 2018'!BI16</f>
        <v>0</v>
      </c>
      <c r="DD16" s="19">
        <f>AA16-'[1]contract-realizat-decontat 2018'!BN16</f>
        <v>0</v>
      </c>
      <c r="DE16" s="19">
        <f>AG16-'[1]contract-realizat-decontat 2018'!CF16</f>
        <v>0</v>
      </c>
      <c r="DF16" s="19">
        <f>AJ16-'[1]contract-realizat-decontat 2018'!CK16</f>
        <v>0</v>
      </c>
      <c r="DG16" s="19">
        <f>AM16-'[1]contract-realizat-decontat 2018'!CX16</f>
        <v>0</v>
      </c>
    </row>
    <row r="17" spans="1:111" s="7" customFormat="1" ht="12.75">
      <c r="A17" s="11" t="s">
        <v>2</v>
      </c>
      <c r="B17" s="58">
        <v>79089.95</v>
      </c>
      <c r="C17" s="58">
        <v>79089.95</v>
      </c>
      <c r="D17" s="58">
        <v>79089.95</v>
      </c>
      <c r="E17" s="13">
        <f>B17+C17+D17</f>
        <v>237269.84999999998</v>
      </c>
      <c r="F17" s="58">
        <v>77622.6</v>
      </c>
      <c r="G17" s="58">
        <v>0</v>
      </c>
      <c r="H17" s="58">
        <f>SUM(F17:G17)</f>
        <v>77622.6</v>
      </c>
      <c r="I17" s="13">
        <v>65035.15</v>
      </c>
      <c r="J17" s="13">
        <v>0</v>
      </c>
      <c r="K17" s="13">
        <f>SUM(I17:J17)</f>
        <v>65035.15</v>
      </c>
      <c r="L17" s="13">
        <v>65035.15</v>
      </c>
      <c r="M17" s="13">
        <v>0</v>
      </c>
      <c r="N17" s="13">
        <f>SUM(L17:M17)</f>
        <v>65035.15</v>
      </c>
      <c r="O17" s="13">
        <f>F17+I17+L17</f>
        <v>207692.9</v>
      </c>
      <c r="P17" s="13">
        <f>G17+J17+M17</f>
        <v>0</v>
      </c>
      <c r="Q17" s="13">
        <f>SUM(O17:P17)</f>
        <v>207692.9</v>
      </c>
      <c r="R17" s="14">
        <f>E17+O17</f>
        <v>444962.75</v>
      </c>
      <c r="S17" s="13">
        <f>P17</f>
        <v>0</v>
      </c>
      <c r="T17" s="13">
        <f>SUM(R17:S17)</f>
        <v>444962.75</v>
      </c>
      <c r="U17" s="13">
        <v>62937.25</v>
      </c>
      <c r="V17" s="13">
        <v>0</v>
      </c>
      <c r="W17" s="13">
        <f>SUM(U17:V17)</f>
        <v>62937.25</v>
      </c>
      <c r="X17" s="13">
        <v>62937.25</v>
      </c>
      <c r="Y17" s="13">
        <v>0</v>
      </c>
      <c r="Z17" s="13">
        <f>SUM(X17:Y17)</f>
        <v>62937.25</v>
      </c>
      <c r="AA17" s="13">
        <v>62937.25</v>
      </c>
      <c r="AB17" s="13">
        <v>-4195.82</v>
      </c>
      <c r="AC17" s="13">
        <f>SUM(AA17:AB17)</f>
        <v>58741.43</v>
      </c>
      <c r="AD17" s="13">
        <f t="shared" si="0"/>
        <v>188811.75</v>
      </c>
      <c r="AE17" s="13">
        <f t="shared" si="0"/>
        <v>-4195.82</v>
      </c>
      <c r="AF17" s="13">
        <f>SUM(AD17:AE17)</f>
        <v>184615.93</v>
      </c>
      <c r="AG17" s="13">
        <v>71328.88</v>
      </c>
      <c r="AH17" s="13">
        <v>0</v>
      </c>
      <c r="AI17" s="13">
        <f>SUM(AG17:AH17)</f>
        <v>71328.88</v>
      </c>
      <c r="AJ17" s="13">
        <v>12587.45</v>
      </c>
      <c r="AK17" s="13">
        <v>4195.82</v>
      </c>
      <c r="AL17" s="13">
        <f>SUM(AJ17:AK17)</f>
        <v>16783.27</v>
      </c>
      <c r="AM17" s="13">
        <v>12587.45</v>
      </c>
      <c r="AN17" s="13">
        <v>0</v>
      </c>
      <c r="AO17" s="13">
        <f>SUM(AM17:AN17)</f>
        <v>12587.45</v>
      </c>
      <c r="AP17" s="13">
        <f t="shared" si="1"/>
        <v>96503.78</v>
      </c>
      <c r="AQ17" s="13">
        <f t="shared" si="1"/>
        <v>4195.82</v>
      </c>
      <c r="AR17" s="13">
        <f>SUM(AP17:AQ17)</f>
        <v>100699.6</v>
      </c>
      <c r="AS17" s="13">
        <f>B17+C17+D17+F17+I17+L17+U17+X17+AA17+AG17+AJ17+AM17</f>
        <v>730278.2799999999</v>
      </c>
      <c r="AT17" s="13">
        <f>S17+AE17+AQ17</f>
        <v>0</v>
      </c>
      <c r="AU17" s="13">
        <f>SUM(AS17:AT17)</f>
        <v>730278.2799999999</v>
      </c>
      <c r="AV17" s="19"/>
      <c r="AW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>
        <f>B17-'[1]contract-realizat-decontat 2018'!B17</f>
        <v>0</v>
      </c>
      <c r="CW17" s="19">
        <f>C17-'[1]contract-realizat-decontat 2018'!G17</f>
        <v>0</v>
      </c>
      <c r="CX17" s="19">
        <f>D17-'[1]contract-realizat-decontat 2018'!L17</f>
        <v>0</v>
      </c>
      <c r="CY17" s="19">
        <f>H17-'[1]contract-realizat-decontat 2018'!Y17</f>
        <v>-0.0033999999868683517</v>
      </c>
      <c r="CZ17" s="19">
        <f>K17-'[1]contract-realizat-decontat 2018'!AD17</f>
        <v>0</v>
      </c>
      <c r="DA17" s="19">
        <f>L17-'[1]contract-realizat-decontat 2018'!AI17</f>
        <v>0</v>
      </c>
      <c r="DB17" s="19">
        <f>U17-'[1]contract-realizat-decontat 2018'!BD17</f>
        <v>0</v>
      </c>
      <c r="DC17" s="19">
        <f>X17-'[1]contract-realizat-decontat 2018'!BI17</f>
        <v>0</v>
      </c>
      <c r="DD17" s="19">
        <f>AA17-'[1]contract-realizat-decontat 2018'!BN17</f>
        <v>0</v>
      </c>
      <c r="DE17" s="19">
        <f>AG17-'[1]contract-realizat-decontat 2018'!CF17</f>
        <v>0</v>
      </c>
      <c r="DF17" s="19">
        <f>AJ17-'[1]contract-realizat-decontat 2018'!CK17</f>
        <v>0</v>
      </c>
      <c r="DG17" s="19">
        <f>AM17-'[1]contract-realizat-decontat 2018'!CX17</f>
        <v>0</v>
      </c>
    </row>
    <row r="18" spans="1:111" s="7" customFormat="1" ht="12.75">
      <c r="A18" s="11" t="s">
        <v>3</v>
      </c>
      <c r="B18" s="58">
        <v>204113.83</v>
      </c>
      <c r="C18" s="58">
        <v>252672.06</v>
      </c>
      <c r="D18" s="58">
        <v>215024</v>
      </c>
      <c r="E18" s="13">
        <f>B18+C18+D18</f>
        <v>671809.89</v>
      </c>
      <c r="F18" s="58">
        <v>220087.36</v>
      </c>
      <c r="G18" s="58">
        <v>0</v>
      </c>
      <c r="H18" s="58">
        <f>SUM(F18:G18)</f>
        <v>220087.36</v>
      </c>
      <c r="I18" s="13">
        <v>209374.37</v>
      </c>
      <c r="J18" s="13">
        <v>0</v>
      </c>
      <c r="K18" s="13">
        <f>SUM(I18:J18)</f>
        <v>209374.37</v>
      </c>
      <c r="L18" s="13">
        <v>188352.44</v>
      </c>
      <c r="M18" s="13">
        <v>0</v>
      </c>
      <c r="N18" s="13">
        <f>SUM(L18:M18)</f>
        <v>188352.44</v>
      </c>
      <c r="O18" s="13">
        <f>F18+I18+L18</f>
        <v>617814.1699999999</v>
      </c>
      <c r="P18" s="13">
        <f>G18+J18+M18</f>
        <v>0</v>
      </c>
      <c r="Q18" s="13">
        <f>SUM(O18:P18)</f>
        <v>617814.1699999999</v>
      </c>
      <c r="R18" s="14">
        <f>E18+O18</f>
        <v>1289624.06</v>
      </c>
      <c r="S18" s="13">
        <f>P18</f>
        <v>0</v>
      </c>
      <c r="T18" s="13">
        <f>SUM(R18:S18)</f>
        <v>1289624.06</v>
      </c>
      <c r="U18" s="13">
        <v>207889.86</v>
      </c>
      <c r="V18" s="13">
        <v>0</v>
      </c>
      <c r="W18" s="13">
        <f>SUM(U18:V18)</f>
        <v>207889.86</v>
      </c>
      <c r="X18" s="13">
        <v>207889.86</v>
      </c>
      <c r="Y18" s="13">
        <v>0</v>
      </c>
      <c r="Z18" s="13">
        <f>SUM(X18:Y18)</f>
        <v>207889.86</v>
      </c>
      <c r="AA18" s="13">
        <v>207889.86</v>
      </c>
      <c r="AB18" s="13">
        <v>0</v>
      </c>
      <c r="AC18" s="13">
        <f>SUM(AA18:AB18)</f>
        <v>207889.86</v>
      </c>
      <c r="AD18" s="13">
        <f t="shared" si="0"/>
        <v>623669.58</v>
      </c>
      <c r="AE18" s="13">
        <f t="shared" si="0"/>
        <v>0</v>
      </c>
      <c r="AF18" s="13">
        <f>SUM(AD18:AE18)</f>
        <v>623669.58</v>
      </c>
      <c r="AG18" s="13">
        <v>235645.3</v>
      </c>
      <c r="AH18" s="13">
        <v>0</v>
      </c>
      <c r="AI18" s="13">
        <f>SUM(AG18:AH18)</f>
        <v>235645.3</v>
      </c>
      <c r="AJ18" s="13">
        <v>88457.12</v>
      </c>
      <c r="AK18" s="13">
        <v>0</v>
      </c>
      <c r="AL18" s="13">
        <f>SUM(AJ18:AK18)</f>
        <v>88457.12</v>
      </c>
      <c r="AM18" s="13">
        <v>88457.12</v>
      </c>
      <c r="AN18" s="13">
        <v>0</v>
      </c>
      <c r="AO18" s="13">
        <f>SUM(AM18:AN18)</f>
        <v>88457.12</v>
      </c>
      <c r="AP18" s="13">
        <f t="shared" si="1"/>
        <v>412559.54</v>
      </c>
      <c r="AQ18" s="13">
        <f t="shared" si="1"/>
        <v>0</v>
      </c>
      <c r="AR18" s="13">
        <f>SUM(AP18:AQ18)</f>
        <v>412559.54</v>
      </c>
      <c r="AS18" s="13">
        <f>B18+C18+D18+F18+I18+L18+U18+X18+AA18+AG18+AJ18+AM18</f>
        <v>2325853.1799999997</v>
      </c>
      <c r="AT18" s="13">
        <f>S18+AE18+AQ18</f>
        <v>0</v>
      </c>
      <c r="AU18" s="13">
        <f>SUM(AS18:AT18)</f>
        <v>2325853.1799999997</v>
      </c>
      <c r="AV18" s="19"/>
      <c r="AW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>
        <f>B18-'[1]contract-realizat-decontat 2018'!B18</f>
        <v>0</v>
      </c>
      <c r="CW18" s="19">
        <f>C18-'[1]contract-realizat-decontat 2018'!G18</f>
        <v>0</v>
      </c>
      <c r="CX18" s="19">
        <f>D18-'[1]contract-realizat-decontat 2018'!L18</f>
        <v>0</v>
      </c>
      <c r="CY18" s="19">
        <f>H18-'[1]contract-realizat-decontat 2018'!Y18</f>
        <v>0</v>
      </c>
      <c r="CZ18" s="19">
        <f>K18-'[1]contract-realizat-decontat 2018'!AD18</f>
        <v>0</v>
      </c>
      <c r="DA18" s="19">
        <f>L18-'[1]contract-realizat-decontat 2018'!AI18</f>
        <v>0</v>
      </c>
      <c r="DB18" s="19">
        <f>U18-'[1]contract-realizat-decontat 2018'!BD18</f>
        <v>0</v>
      </c>
      <c r="DC18" s="19">
        <f>X18-'[1]contract-realizat-decontat 2018'!BI18</f>
        <v>0</v>
      </c>
      <c r="DD18" s="19">
        <f>AA18-'[1]contract-realizat-decontat 2018'!BN18</f>
        <v>0</v>
      </c>
      <c r="DE18" s="19">
        <f>AG18-'[1]contract-realizat-decontat 2018'!CF18</f>
        <v>0</v>
      </c>
      <c r="DF18" s="19">
        <f>AJ18-'[1]contract-realizat-decontat 2018'!CK18</f>
        <v>0</v>
      </c>
      <c r="DG18" s="19">
        <f>AM18-'[1]contract-realizat-decontat 2018'!CX18</f>
        <v>0</v>
      </c>
    </row>
    <row r="19" spans="1:111" s="7" customFormat="1" ht="12.75">
      <c r="A19" s="11" t="s">
        <v>4</v>
      </c>
      <c r="B19" s="58">
        <v>23513.229999999996</v>
      </c>
      <c r="C19" s="58">
        <v>25650.799999999996</v>
      </c>
      <c r="D19" s="58">
        <v>34201.06</v>
      </c>
      <c r="E19" s="13">
        <f>B19+C19+D19</f>
        <v>83365.09</v>
      </c>
      <c r="F19" s="58">
        <v>27272.81</v>
      </c>
      <c r="G19" s="58">
        <v>0</v>
      </c>
      <c r="H19" s="58">
        <f>SUM(F19:G19)</f>
        <v>27272.81</v>
      </c>
      <c r="I19" s="13">
        <v>27272.81</v>
      </c>
      <c r="J19" s="13">
        <v>0</v>
      </c>
      <c r="K19" s="13">
        <f>SUM(I19:J19)</f>
        <v>27272.81</v>
      </c>
      <c r="L19" s="13">
        <v>27272.81</v>
      </c>
      <c r="M19" s="13">
        <v>0</v>
      </c>
      <c r="N19" s="13">
        <f>SUM(L19:M19)</f>
        <v>27272.81</v>
      </c>
      <c r="O19" s="13">
        <f>F19+I19+L19</f>
        <v>81818.43000000001</v>
      </c>
      <c r="P19" s="13">
        <f>G19+J19+M19</f>
        <v>0</v>
      </c>
      <c r="Q19" s="13">
        <f>SUM(O19:P19)</f>
        <v>81818.43000000001</v>
      </c>
      <c r="R19" s="14">
        <f>E19+O19</f>
        <v>165183.52000000002</v>
      </c>
      <c r="S19" s="13">
        <f>P19</f>
        <v>0</v>
      </c>
      <c r="T19" s="13">
        <f>SUM(R19:S19)</f>
        <v>165183.52000000002</v>
      </c>
      <c r="U19" s="13">
        <v>25174.9</v>
      </c>
      <c r="V19" s="13">
        <v>0</v>
      </c>
      <c r="W19" s="13">
        <f>SUM(U19:V19)</f>
        <v>25174.9</v>
      </c>
      <c r="X19" s="13">
        <v>25174.9</v>
      </c>
      <c r="Y19" s="13">
        <v>0</v>
      </c>
      <c r="Z19" s="13">
        <f>SUM(X19:Y19)</f>
        <v>25174.9</v>
      </c>
      <c r="AA19" s="13">
        <v>25174.9</v>
      </c>
      <c r="AB19" s="13">
        <v>0</v>
      </c>
      <c r="AC19" s="13">
        <f>SUM(AA19:AB19)</f>
        <v>25174.9</v>
      </c>
      <c r="AD19" s="13">
        <f t="shared" si="0"/>
        <v>75524.70000000001</v>
      </c>
      <c r="AE19" s="13">
        <f t="shared" si="0"/>
        <v>0</v>
      </c>
      <c r="AF19" s="13">
        <f>SUM(AD19:AE19)</f>
        <v>75524.70000000001</v>
      </c>
      <c r="AG19" s="13">
        <v>33566.520000000004</v>
      </c>
      <c r="AH19" s="13">
        <v>0</v>
      </c>
      <c r="AI19" s="13">
        <f>SUM(AG19:AH19)</f>
        <v>33566.520000000004</v>
      </c>
      <c r="AJ19" s="13">
        <v>8391.64</v>
      </c>
      <c r="AK19" s="13">
        <v>0</v>
      </c>
      <c r="AL19" s="13">
        <f>SUM(AJ19:AK19)</f>
        <v>8391.64</v>
      </c>
      <c r="AM19" s="13">
        <v>8391.64</v>
      </c>
      <c r="AN19" s="13">
        <v>0</v>
      </c>
      <c r="AO19" s="13">
        <f>SUM(AM19:AN19)</f>
        <v>8391.64</v>
      </c>
      <c r="AP19" s="13">
        <f t="shared" si="1"/>
        <v>50349.8</v>
      </c>
      <c r="AQ19" s="13">
        <f t="shared" si="1"/>
        <v>0</v>
      </c>
      <c r="AR19" s="13">
        <f>SUM(AP19:AQ19)</f>
        <v>50349.8</v>
      </c>
      <c r="AS19" s="13">
        <f>B19+C19+D19+F19+I19+L19+U19+X19+AA19+AG19+AJ19+AM19</f>
        <v>291058.02</v>
      </c>
      <c r="AT19" s="13">
        <f>S19+AE19+AQ19</f>
        <v>0</v>
      </c>
      <c r="AU19" s="13">
        <f>SUM(AS19:AT19)</f>
        <v>291058.02</v>
      </c>
      <c r="AV19" s="19"/>
      <c r="AW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>
        <f>B19-'[1]contract-realizat-decontat 2018'!B19</f>
        <v>0</v>
      </c>
      <c r="CW19" s="19">
        <f>C19-'[1]contract-realizat-decontat 2018'!G19</f>
        <v>0</v>
      </c>
      <c r="CX19" s="19">
        <f>D19-'[1]contract-realizat-decontat 2018'!L19</f>
        <v>0</v>
      </c>
      <c r="CY19" s="19">
        <f>H19-'[1]contract-realizat-decontat 2018'!Y19</f>
        <v>0</v>
      </c>
      <c r="CZ19" s="19">
        <f>K19-'[1]contract-realizat-decontat 2018'!AD19</f>
        <v>0</v>
      </c>
      <c r="DA19" s="19">
        <f>L19-'[1]contract-realizat-decontat 2018'!AI19</f>
        <v>0</v>
      </c>
      <c r="DB19" s="19">
        <f>U19-'[1]contract-realizat-decontat 2018'!BD19</f>
        <v>0</v>
      </c>
      <c r="DC19" s="19">
        <f>X19-'[1]contract-realizat-decontat 2018'!BI19</f>
        <v>0</v>
      </c>
      <c r="DD19" s="19">
        <f>AA19-'[1]contract-realizat-decontat 2018'!BN19</f>
        <v>0</v>
      </c>
      <c r="DE19" s="19">
        <f>AG19-'[1]contract-realizat-decontat 2018'!CF19</f>
        <v>0</v>
      </c>
      <c r="DF19" s="19">
        <f>AJ19-'[1]contract-realizat-decontat 2018'!CK19</f>
        <v>0</v>
      </c>
      <c r="DG19" s="19">
        <f>AM19-'[1]contract-realizat-decontat 2018'!CX19</f>
        <v>0</v>
      </c>
    </row>
    <row r="20" spans="1:111" s="7" customFormat="1" ht="12.75">
      <c r="A20" s="11" t="s">
        <v>7</v>
      </c>
      <c r="B20" s="58">
        <v>704231.46</v>
      </c>
      <c r="C20" s="58">
        <v>704231.46</v>
      </c>
      <c r="D20" s="58">
        <v>704231.46</v>
      </c>
      <c r="E20" s="13">
        <f>B20+C20+D20</f>
        <v>2112694.38</v>
      </c>
      <c r="F20" s="58">
        <v>728358.36</v>
      </c>
      <c r="G20" s="58">
        <v>0</v>
      </c>
      <c r="H20" s="58">
        <f>SUM(F20:G20)</f>
        <v>728358.36</v>
      </c>
      <c r="I20" s="13">
        <v>695384.54</v>
      </c>
      <c r="J20" s="13">
        <v>0</v>
      </c>
      <c r="K20" s="13">
        <f>SUM(I20:J20)</f>
        <v>695384.54</v>
      </c>
      <c r="L20" s="13">
        <v>695384.54</v>
      </c>
      <c r="M20" s="13">
        <v>0</v>
      </c>
      <c r="N20" s="13">
        <f>SUM(L20:M20)</f>
        <v>695384.54</v>
      </c>
      <c r="O20" s="13">
        <f>F20+I20+L20</f>
        <v>2119127.44</v>
      </c>
      <c r="P20" s="13">
        <f>G20+J20+M20</f>
        <v>0</v>
      </c>
      <c r="Q20" s="13">
        <f>SUM(O20:P20)</f>
        <v>2119127.44</v>
      </c>
      <c r="R20" s="14">
        <f>E20+O20</f>
        <v>4231821.82</v>
      </c>
      <c r="S20" s="13">
        <f>P20</f>
        <v>0</v>
      </c>
      <c r="T20" s="13">
        <f>SUM(R20:S20)</f>
        <v>4231821.82</v>
      </c>
      <c r="U20" s="13">
        <v>689595.76</v>
      </c>
      <c r="V20" s="13">
        <v>0</v>
      </c>
      <c r="W20" s="13">
        <f>SUM(U20:V20)</f>
        <v>689595.76</v>
      </c>
      <c r="X20" s="13">
        <v>689595.76</v>
      </c>
      <c r="Y20" s="13">
        <v>0</v>
      </c>
      <c r="Z20" s="13">
        <f>SUM(X20:Y20)</f>
        <v>689595.76</v>
      </c>
      <c r="AA20" s="13">
        <v>689595.76</v>
      </c>
      <c r="AB20" s="13">
        <v>0</v>
      </c>
      <c r="AC20" s="13">
        <f>SUM(AA20:AB20)</f>
        <v>689595.76</v>
      </c>
      <c r="AD20" s="13">
        <f t="shared" si="0"/>
        <v>2068787.28</v>
      </c>
      <c r="AE20" s="13">
        <f t="shared" si="0"/>
        <v>0</v>
      </c>
      <c r="AF20" s="13">
        <f>SUM(AD20:AE20)</f>
        <v>2068787.28</v>
      </c>
      <c r="AG20" s="13">
        <v>678018.22</v>
      </c>
      <c r="AH20" s="13">
        <v>0</v>
      </c>
      <c r="AI20" s="13">
        <f>SUM(AG20:AH20)</f>
        <v>678018.22</v>
      </c>
      <c r="AJ20" s="13">
        <v>73344.73</v>
      </c>
      <c r="AK20" s="13">
        <v>0</v>
      </c>
      <c r="AL20" s="13">
        <f>SUM(AJ20:AK20)</f>
        <v>73344.73</v>
      </c>
      <c r="AM20" s="13">
        <v>73344.73</v>
      </c>
      <c r="AN20" s="13">
        <v>0</v>
      </c>
      <c r="AO20" s="13">
        <f>SUM(AM20:AN20)</f>
        <v>73344.73</v>
      </c>
      <c r="AP20" s="13">
        <f t="shared" si="1"/>
        <v>824707.6799999999</v>
      </c>
      <c r="AQ20" s="13">
        <f t="shared" si="1"/>
        <v>0</v>
      </c>
      <c r="AR20" s="13">
        <f>SUM(AP20:AQ20)</f>
        <v>824707.6799999999</v>
      </c>
      <c r="AS20" s="13">
        <f>B20+C20+D20+F20+I20+L20+U20+X20+AA20+AG20+AJ20+AM20</f>
        <v>7125316.78</v>
      </c>
      <c r="AT20" s="13">
        <f>S20+AE20+AQ20</f>
        <v>0</v>
      </c>
      <c r="AU20" s="13">
        <f>SUM(AS20:AT20)</f>
        <v>7125316.78</v>
      </c>
      <c r="AV20" s="19"/>
      <c r="AW20" s="19"/>
      <c r="AX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>
        <f>B20-'[1]contract-realizat-decontat 2018'!B20</f>
        <v>0</v>
      </c>
      <c r="CW20" s="19">
        <f>C20-'[1]contract-realizat-decontat 2018'!G20</f>
        <v>0</v>
      </c>
      <c r="CX20" s="19">
        <f>D20-'[1]contract-realizat-decontat 2018'!L20</f>
        <v>0</v>
      </c>
      <c r="CY20" s="19">
        <f>H20-'[1]contract-realizat-decontat 2018'!Y20</f>
        <v>0</v>
      </c>
      <c r="CZ20" s="19">
        <f>K20-'[1]contract-realizat-decontat 2018'!AD20</f>
        <v>0</v>
      </c>
      <c r="DA20" s="19">
        <f>L20-'[1]contract-realizat-decontat 2018'!AI20</f>
        <v>0</v>
      </c>
      <c r="DB20" s="19">
        <f>U20-'[1]contract-realizat-decontat 2018'!BD20</f>
        <v>0</v>
      </c>
      <c r="DC20" s="19">
        <f>X20-'[1]contract-realizat-decontat 2018'!BI20</f>
        <v>0</v>
      </c>
      <c r="DD20" s="19">
        <f>AA20-'[1]contract-realizat-decontat 2018'!BN20</f>
        <v>0</v>
      </c>
      <c r="DE20" s="19">
        <f>AG20-'[1]contract-realizat-decontat 2018'!CF20</f>
        <v>0</v>
      </c>
      <c r="DF20" s="19">
        <f>AJ20-'[1]contract-realizat-decontat 2018'!CK20</f>
        <v>0</v>
      </c>
      <c r="DG20" s="19">
        <f>AM20-'[1]contract-realizat-decontat 2018'!CX20</f>
        <v>0</v>
      </c>
    </row>
    <row r="21" spans="1:111" s="8" customFormat="1" ht="12.75">
      <c r="A21" s="18" t="s">
        <v>5</v>
      </c>
      <c r="B21" s="16">
        <f>SUM(B16:B20)</f>
        <v>1722594.88</v>
      </c>
      <c r="C21" s="16">
        <f aca="true" t="shared" si="3" ref="C21:AU21">SUM(C16:C20)</f>
        <v>1773290.68</v>
      </c>
      <c r="D21" s="16">
        <f t="shared" si="3"/>
        <v>1744192.88</v>
      </c>
      <c r="E21" s="16">
        <f t="shared" si="3"/>
        <v>5240078.4399999995</v>
      </c>
      <c r="F21" s="16">
        <f t="shared" si="3"/>
        <v>1718272.3199999998</v>
      </c>
      <c r="G21" s="16">
        <f t="shared" si="3"/>
        <v>0</v>
      </c>
      <c r="H21" s="16">
        <f t="shared" si="3"/>
        <v>1718272.3199999998</v>
      </c>
      <c r="I21" s="16">
        <f t="shared" si="3"/>
        <v>1605084.83</v>
      </c>
      <c r="J21" s="16">
        <f t="shared" si="3"/>
        <v>0</v>
      </c>
      <c r="K21" s="16">
        <f t="shared" si="3"/>
        <v>1605084.83</v>
      </c>
      <c r="L21" s="16">
        <f t="shared" si="3"/>
        <v>1608997.6</v>
      </c>
      <c r="M21" s="16">
        <f t="shared" si="3"/>
        <v>0</v>
      </c>
      <c r="N21" s="16">
        <f t="shared" si="3"/>
        <v>1608997.6</v>
      </c>
      <c r="O21" s="16">
        <f t="shared" si="3"/>
        <v>4932354.75</v>
      </c>
      <c r="P21" s="16">
        <f t="shared" si="3"/>
        <v>0</v>
      </c>
      <c r="Q21" s="16">
        <f t="shared" si="3"/>
        <v>4932354.75</v>
      </c>
      <c r="R21" s="16">
        <f t="shared" si="3"/>
        <v>10172433.19</v>
      </c>
      <c r="S21" s="16">
        <f t="shared" si="3"/>
        <v>0</v>
      </c>
      <c r="T21" s="16">
        <f t="shared" si="3"/>
        <v>10172433.19</v>
      </c>
      <c r="U21" s="16">
        <f t="shared" si="3"/>
        <v>1619081.28</v>
      </c>
      <c r="V21" s="16">
        <f t="shared" si="3"/>
        <v>0</v>
      </c>
      <c r="W21" s="16">
        <f t="shared" si="3"/>
        <v>1619081.28</v>
      </c>
      <c r="X21" s="16">
        <f t="shared" si="3"/>
        <v>1619081.28</v>
      </c>
      <c r="Y21" s="16">
        <f t="shared" si="3"/>
        <v>0</v>
      </c>
      <c r="Z21" s="16">
        <f t="shared" si="3"/>
        <v>1619081.28</v>
      </c>
      <c r="AA21" s="16">
        <f t="shared" si="3"/>
        <v>1619081.28</v>
      </c>
      <c r="AB21" s="16">
        <f t="shared" si="3"/>
        <v>-4195.82</v>
      </c>
      <c r="AC21" s="16">
        <f t="shared" si="3"/>
        <v>1614885.46</v>
      </c>
      <c r="AD21" s="16">
        <f t="shared" si="3"/>
        <v>4857243.84</v>
      </c>
      <c r="AE21" s="16">
        <f t="shared" si="3"/>
        <v>-4195.82</v>
      </c>
      <c r="AF21" s="16">
        <f t="shared" si="3"/>
        <v>4853048.0200000005</v>
      </c>
      <c r="AG21" s="16">
        <f t="shared" si="3"/>
        <v>1638298.18</v>
      </c>
      <c r="AH21" s="16">
        <f t="shared" si="3"/>
        <v>0</v>
      </c>
      <c r="AI21" s="16">
        <f t="shared" si="3"/>
        <v>1638298.18</v>
      </c>
      <c r="AJ21" s="16">
        <f t="shared" si="3"/>
        <v>217121.74</v>
      </c>
      <c r="AK21" s="16">
        <f t="shared" si="3"/>
        <v>4195.82</v>
      </c>
      <c r="AL21" s="16">
        <f t="shared" si="3"/>
        <v>221317.56</v>
      </c>
      <c r="AM21" s="16">
        <f t="shared" si="3"/>
        <v>217121.74</v>
      </c>
      <c r="AN21" s="16">
        <f t="shared" si="3"/>
        <v>0</v>
      </c>
      <c r="AO21" s="16">
        <f t="shared" si="3"/>
        <v>217121.74</v>
      </c>
      <c r="AP21" s="16">
        <f t="shared" si="3"/>
        <v>2072541.6600000001</v>
      </c>
      <c r="AQ21" s="16">
        <f t="shared" si="3"/>
        <v>4195.82</v>
      </c>
      <c r="AR21" s="16">
        <f t="shared" si="3"/>
        <v>2076737.48</v>
      </c>
      <c r="AS21" s="16">
        <f t="shared" si="3"/>
        <v>17102218.689999998</v>
      </c>
      <c r="AT21" s="16">
        <f t="shared" si="3"/>
        <v>0</v>
      </c>
      <c r="AU21" s="16">
        <f t="shared" si="3"/>
        <v>17102218.689999998</v>
      </c>
      <c r="AV21" s="19"/>
      <c r="AW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>
        <f>B21-'[1]contract-realizat-decontat 2018'!B21</f>
        <v>0</v>
      </c>
      <c r="CW21" s="19">
        <f>C21-'[1]contract-realizat-decontat 2018'!G21</f>
        <v>0</v>
      </c>
      <c r="CX21" s="19">
        <f>D21-'[1]contract-realizat-decontat 2018'!L21</f>
        <v>0</v>
      </c>
      <c r="CY21" s="19">
        <f>H21-'[1]contract-realizat-decontat 2018'!Y21</f>
        <v>-0.0034000002779066563</v>
      </c>
      <c r="CZ21" s="19">
        <f>K21-'[1]contract-realizat-decontat 2018'!AD21</f>
        <v>-37253.40419999999</v>
      </c>
      <c r="DA21" s="19">
        <f>L21-'[1]contract-realizat-decontat 2018'!AI21</f>
        <v>0</v>
      </c>
      <c r="DB21" s="19">
        <f>U21-'[1]contract-realizat-decontat 2018'!BD21</f>
        <v>0</v>
      </c>
      <c r="DC21" s="19">
        <f>X21-'[1]contract-realizat-decontat 2018'!BI21</f>
        <v>0</v>
      </c>
      <c r="DD21" s="19">
        <f>AA21-'[1]contract-realizat-decontat 2018'!BN21</f>
        <v>0</v>
      </c>
      <c r="DE21" s="19">
        <f>AG21-'[1]contract-realizat-decontat 2018'!CF21</f>
        <v>0</v>
      </c>
      <c r="DF21" s="19">
        <f>AJ21-'[1]contract-realizat-decontat 2018'!CK21</f>
        <v>0</v>
      </c>
      <c r="DG21" s="19">
        <f>AM21-'[1]contract-realizat-decontat 2018'!CX21</f>
        <v>0</v>
      </c>
    </row>
    <row r="22" spans="1:111" s="7" customFormat="1" ht="12.75">
      <c r="A22" s="18"/>
      <c r="B22" s="30"/>
      <c r="C22" s="65"/>
      <c r="D22" s="66"/>
      <c r="E22" s="13"/>
      <c r="F22" s="67"/>
      <c r="G22" s="67"/>
      <c r="H22" s="67"/>
      <c r="I22" s="13"/>
      <c r="J22" s="13"/>
      <c r="K22" s="13"/>
      <c r="L22" s="13"/>
      <c r="M22" s="13"/>
      <c r="N22" s="13"/>
      <c r="O22" s="13"/>
      <c r="P22" s="13"/>
      <c r="Q22" s="13"/>
      <c r="R22" s="14"/>
      <c r="S22" s="14"/>
      <c r="T22" s="14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9"/>
      <c r="AW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>
        <f>B22-'[1]contract-realizat-decontat 2018'!B22</f>
        <v>0</v>
      </c>
      <c r="CW22" s="19">
        <f>C22-'[1]contract-realizat-decontat 2018'!G22</f>
        <v>0</v>
      </c>
      <c r="CX22" s="19">
        <f>D22-'[1]contract-realizat-decontat 2018'!L22</f>
        <v>0</v>
      </c>
      <c r="CY22" s="19">
        <f>H22-'[1]contract-realizat-decontat 2018'!Y22</f>
        <v>0</v>
      </c>
      <c r="CZ22" s="19">
        <f>K22-'[1]contract-realizat-decontat 2018'!AD22</f>
        <v>0</v>
      </c>
      <c r="DA22" s="19">
        <f>L22-'[1]contract-realizat-decontat 2018'!AI22</f>
        <v>0</v>
      </c>
      <c r="DB22" s="19">
        <f>U22-'[1]contract-realizat-decontat 2018'!BD22</f>
        <v>0</v>
      </c>
      <c r="DC22" s="19">
        <f>X22-'[1]contract-realizat-decontat 2018'!BI22</f>
        <v>0</v>
      </c>
      <c r="DD22" s="19">
        <f>AA22-'[1]contract-realizat-decontat 2018'!BN22</f>
        <v>0</v>
      </c>
      <c r="DE22" s="19">
        <f>AG22-'[1]contract-realizat-decontat 2018'!CF22</f>
        <v>0</v>
      </c>
      <c r="DF22" s="19">
        <f>AJ22-'[1]contract-realizat-decontat 2018'!CK22</f>
        <v>0</v>
      </c>
      <c r="DG22" s="19">
        <f>AM22-'[1]contract-realizat-decontat 2018'!CX22</f>
        <v>0</v>
      </c>
    </row>
    <row r="23" spans="1:111" s="7" customFormat="1" ht="63.75" customHeight="1">
      <c r="A23" s="22" t="s">
        <v>8</v>
      </c>
      <c r="B23" s="17" t="s">
        <v>89</v>
      </c>
      <c r="C23" s="28" t="s">
        <v>90</v>
      </c>
      <c r="D23" s="28" t="s">
        <v>91</v>
      </c>
      <c r="E23" s="17" t="s">
        <v>59</v>
      </c>
      <c r="F23" s="17" t="s">
        <v>60</v>
      </c>
      <c r="G23" s="28" t="s">
        <v>61</v>
      </c>
      <c r="H23" s="17" t="s">
        <v>62</v>
      </c>
      <c r="I23" s="28" t="s">
        <v>64</v>
      </c>
      <c r="J23" s="28" t="s">
        <v>61</v>
      </c>
      <c r="K23" s="28" t="s">
        <v>64</v>
      </c>
      <c r="L23" s="28" t="s">
        <v>66</v>
      </c>
      <c r="M23" s="28" t="s">
        <v>61</v>
      </c>
      <c r="N23" s="28" t="s">
        <v>66</v>
      </c>
      <c r="O23" s="28" t="s">
        <v>67</v>
      </c>
      <c r="P23" s="28" t="s">
        <v>61</v>
      </c>
      <c r="Q23" s="28" t="s">
        <v>68</v>
      </c>
      <c r="R23" s="28" t="s">
        <v>69</v>
      </c>
      <c r="S23" s="28" t="s">
        <v>61</v>
      </c>
      <c r="T23" s="28" t="s">
        <v>70</v>
      </c>
      <c r="U23" s="28" t="s">
        <v>71</v>
      </c>
      <c r="V23" s="28" t="s">
        <v>61</v>
      </c>
      <c r="W23" s="28" t="s">
        <v>72</v>
      </c>
      <c r="X23" s="28" t="s">
        <v>73</v>
      </c>
      <c r="Y23" s="28" t="s">
        <v>61</v>
      </c>
      <c r="Z23" s="28" t="s">
        <v>74</v>
      </c>
      <c r="AA23" s="28" t="s">
        <v>75</v>
      </c>
      <c r="AB23" s="28" t="s">
        <v>61</v>
      </c>
      <c r="AC23" s="28" t="s">
        <v>76</v>
      </c>
      <c r="AD23" s="28" t="s">
        <v>77</v>
      </c>
      <c r="AE23" s="28" t="s">
        <v>61</v>
      </c>
      <c r="AF23" s="28" t="s">
        <v>78</v>
      </c>
      <c r="AG23" s="28" t="s">
        <v>79</v>
      </c>
      <c r="AH23" s="28" t="s">
        <v>61</v>
      </c>
      <c r="AI23" s="28" t="s">
        <v>80</v>
      </c>
      <c r="AJ23" s="28" t="s">
        <v>81</v>
      </c>
      <c r="AK23" s="28" t="s">
        <v>61</v>
      </c>
      <c r="AL23" s="28" t="s">
        <v>82</v>
      </c>
      <c r="AM23" s="28" t="s">
        <v>83</v>
      </c>
      <c r="AN23" s="28" t="s">
        <v>61</v>
      </c>
      <c r="AO23" s="28" t="s">
        <v>84</v>
      </c>
      <c r="AP23" s="28" t="s">
        <v>85</v>
      </c>
      <c r="AQ23" s="28" t="s">
        <v>61</v>
      </c>
      <c r="AR23" s="28" t="s">
        <v>86</v>
      </c>
      <c r="AS23" s="63" t="s">
        <v>87</v>
      </c>
      <c r="AT23" s="28" t="s">
        <v>61</v>
      </c>
      <c r="AU23" s="64" t="s">
        <v>88</v>
      </c>
      <c r="AV23" s="19"/>
      <c r="AW23" s="78"/>
      <c r="AX23" s="1"/>
      <c r="AY23" s="78"/>
      <c r="AZ23" s="1"/>
      <c r="BA23" s="78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 t="e">
        <f>B23-'[1]contract-realizat-decontat 2018'!B23</f>
        <v>#VALUE!</v>
      </c>
      <c r="CW23" s="19" t="e">
        <f>C23-'[1]contract-realizat-decontat 2018'!G23</f>
        <v>#VALUE!</v>
      </c>
      <c r="CX23" s="19" t="e">
        <f>D23-'[1]contract-realizat-decontat 2018'!L23</f>
        <v>#VALUE!</v>
      </c>
      <c r="CY23" s="19" t="e">
        <f>H23-'[1]contract-realizat-decontat 2018'!Y23</f>
        <v>#VALUE!</v>
      </c>
      <c r="CZ23" s="19" t="e">
        <f>K23-'[1]contract-realizat-decontat 2018'!AD23</f>
        <v>#VALUE!</v>
      </c>
      <c r="DA23" s="19" t="e">
        <f>L23-'[1]contract-realizat-decontat 2018'!AI23</f>
        <v>#VALUE!</v>
      </c>
      <c r="DB23" s="19" t="e">
        <f>U23-'[1]contract-realizat-decontat 2018'!BD23</f>
        <v>#VALUE!</v>
      </c>
      <c r="DC23" s="19" t="e">
        <f>X23-'[1]contract-realizat-decontat 2018'!BI23</f>
        <v>#VALUE!</v>
      </c>
      <c r="DD23" s="19" t="e">
        <f>AA23-'[1]contract-realizat-decontat 2018'!BN23</f>
        <v>#VALUE!</v>
      </c>
      <c r="DE23" s="19" t="e">
        <f>AG23-'[1]contract-realizat-decontat 2018'!CF23</f>
        <v>#VALUE!</v>
      </c>
      <c r="DF23" s="19" t="e">
        <f>AJ23-'[1]contract-realizat-decontat 2018'!CK23</f>
        <v>#VALUE!</v>
      </c>
      <c r="DG23" s="19" t="e">
        <f>AM23-'[1]contract-realizat-decontat 2018'!CX23</f>
        <v>#VALUE!</v>
      </c>
    </row>
    <row r="24" spans="1:111" s="7" customFormat="1" ht="12.75">
      <c r="A24" s="11" t="s">
        <v>1</v>
      </c>
      <c r="B24" s="58">
        <v>273401.2</v>
      </c>
      <c r="C24" s="58">
        <v>273401.2</v>
      </c>
      <c r="D24" s="58">
        <v>273401.2</v>
      </c>
      <c r="E24" s="13">
        <f>B24+C24+D24</f>
        <v>820203.6000000001</v>
      </c>
      <c r="F24" s="58">
        <v>258114.2</v>
      </c>
      <c r="G24" s="58">
        <v>0</v>
      </c>
      <c r="H24" s="58">
        <f>SUM(F24:G24)</f>
        <v>258114.2</v>
      </c>
      <c r="I24" s="13">
        <v>188743.68</v>
      </c>
      <c r="J24" s="13">
        <v>0</v>
      </c>
      <c r="K24" s="13">
        <f>SUM(I24:J24)</f>
        <v>188743.68</v>
      </c>
      <c r="L24" s="13">
        <v>188745.28</v>
      </c>
      <c r="M24" s="13">
        <v>0</v>
      </c>
      <c r="N24" s="13">
        <f>SUM(L24:M24)</f>
        <v>188745.28</v>
      </c>
      <c r="O24" s="13">
        <f>F24+I24+L24</f>
        <v>635603.16</v>
      </c>
      <c r="P24" s="13">
        <f>G24+J24+M24</f>
        <v>0</v>
      </c>
      <c r="Q24" s="13">
        <f>SUM(O24:P24)</f>
        <v>635603.16</v>
      </c>
      <c r="R24" s="14">
        <f>E24+O24</f>
        <v>1455806.7600000002</v>
      </c>
      <c r="S24" s="13">
        <f>P24</f>
        <v>0</v>
      </c>
      <c r="T24" s="13">
        <f>SUM(R24:S24)</f>
        <v>1455806.7600000002</v>
      </c>
      <c r="U24" s="13">
        <v>193519.28</v>
      </c>
      <c r="V24" s="13">
        <v>0</v>
      </c>
      <c r="W24" s="13">
        <f>SUM(U24:V24)</f>
        <v>193519.28</v>
      </c>
      <c r="X24" s="13">
        <v>193519.28</v>
      </c>
      <c r="Y24" s="13">
        <v>0</v>
      </c>
      <c r="Z24" s="13">
        <f>SUM(X24:Y24)</f>
        <v>193519.28</v>
      </c>
      <c r="AA24" s="13">
        <v>193519.28</v>
      </c>
      <c r="AB24" s="13">
        <v>0</v>
      </c>
      <c r="AC24" s="13">
        <f>SUM(AA24:AB24)</f>
        <v>193519.28</v>
      </c>
      <c r="AD24" s="13">
        <f t="shared" si="0"/>
        <v>580557.84</v>
      </c>
      <c r="AE24" s="13">
        <f>V24+Y24+AB24</f>
        <v>0</v>
      </c>
      <c r="AF24" s="13">
        <f>SUM(AD24:AE24)</f>
        <v>580557.84</v>
      </c>
      <c r="AG24" s="13">
        <v>128488.64</v>
      </c>
      <c r="AH24" s="13">
        <v>0</v>
      </c>
      <c r="AI24" s="13">
        <f>SUM(AG24:AH24)</f>
        <v>128488.64</v>
      </c>
      <c r="AJ24" s="13">
        <v>33330.64</v>
      </c>
      <c r="AK24" s="13">
        <v>0</v>
      </c>
      <c r="AL24" s="13">
        <f>SUM(AJ24:AK24)</f>
        <v>33330.64</v>
      </c>
      <c r="AM24" s="13">
        <v>16664.52</v>
      </c>
      <c r="AN24" s="13">
        <v>0</v>
      </c>
      <c r="AO24" s="13">
        <f>SUM(AM24:AN24)</f>
        <v>16664.52</v>
      </c>
      <c r="AP24" s="13">
        <f t="shared" si="1"/>
        <v>178483.8</v>
      </c>
      <c r="AQ24" s="13">
        <f>AH24+AK24+AN24</f>
        <v>0</v>
      </c>
      <c r="AR24" s="13">
        <f>SUM(AP24:AQ24)</f>
        <v>178483.8</v>
      </c>
      <c r="AS24" s="13">
        <f>B24+C24+D24+F24+I24+L24+U24+X24+AA24+AG24+AJ24+AM24</f>
        <v>2214848.4000000004</v>
      </c>
      <c r="AT24" s="13">
        <f>S24+AE24+AQ24</f>
        <v>0</v>
      </c>
      <c r="AU24" s="13">
        <f>SUM(AS24:AT24)</f>
        <v>2214848.4000000004</v>
      </c>
      <c r="AV24" s="19"/>
      <c r="AW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>
        <f>B24-'[1]contract-realizat-decontat 2018'!B24</f>
        <v>0</v>
      </c>
      <c r="CW24" s="19">
        <f>C24-'[1]contract-realizat-decontat 2018'!G24</f>
        <v>0</v>
      </c>
      <c r="CX24" s="19">
        <f>D24-'[1]contract-realizat-decontat 2018'!L24</f>
        <v>0</v>
      </c>
      <c r="CY24" s="19">
        <f>H24-'[1]contract-realizat-decontat 2018'!Y24</f>
        <v>0</v>
      </c>
      <c r="CZ24" s="19">
        <f>K24-'[1]contract-realizat-decontat 2018'!AD24</f>
        <v>0</v>
      </c>
      <c r="DA24" s="19">
        <f>L24-'[1]contract-realizat-decontat 2018'!AI24</f>
        <v>0</v>
      </c>
      <c r="DB24" s="19">
        <f>U24-'[1]contract-realizat-decontat 2018'!BD24</f>
        <v>0</v>
      </c>
      <c r="DC24" s="19">
        <f>X24-'[1]contract-realizat-decontat 2018'!BI24</f>
        <v>0</v>
      </c>
      <c r="DD24" s="19">
        <f>AA24-'[1]contract-realizat-decontat 2018'!BN24</f>
        <v>0</v>
      </c>
      <c r="DE24" s="19">
        <f>AG24-'[1]contract-realizat-decontat 2018'!CF24</f>
        <v>0</v>
      </c>
      <c r="DF24" s="19">
        <f>AJ24-'[1]contract-realizat-decontat 2018'!CK24</f>
        <v>0</v>
      </c>
      <c r="DG24" s="19">
        <f>AM24-'[1]contract-realizat-decontat 2018'!CX24</f>
        <v>0</v>
      </c>
    </row>
    <row r="25" spans="1:111" s="7" customFormat="1" ht="12.75">
      <c r="A25" s="11" t="s">
        <v>2</v>
      </c>
      <c r="B25" s="58">
        <v>522.03</v>
      </c>
      <c r="C25" s="58">
        <v>522.03</v>
      </c>
      <c r="D25" s="58">
        <v>522.03</v>
      </c>
      <c r="E25" s="13">
        <f>B25+C25+D25</f>
        <v>1566.09</v>
      </c>
      <c r="F25" s="58">
        <v>522.03</v>
      </c>
      <c r="G25" s="58">
        <v>0</v>
      </c>
      <c r="H25" s="58">
        <f>SUM(F25:G25)</f>
        <v>522.03</v>
      </c>
      <c r="I25" s="13">
        <v>522.03</v>
      </c>
      <c r="J25" s="13">
        <v>0</v>
      </c>
      <c r="K25" s="13">
        <f>SUM(I25:J25)</f>
        <v>522.03</v>
      </c>
      <c r="L25" s="13">
        <v>522.03</v>
      </c>
      <c r="M25" s="13">
        <v>0</v>
      </c>
      <c r="N25" s="13">
        <f>SUM(L25:M25)</f>
        <v>522.03</v>
      </c>
      <c r="O25" s="13">
        <f>F25+I25+L25</f>
        <v>1566.09</v>
      </c>
      <c r="P25" s="13">
        <f>G25+J25+M25</f>
        <v>0</v>
      </c>
      <c r="Q25" s="13">
        <f>SUM(O25:P25)</f>
        <v>1566.09</v>
      </c>
      <c r="R25" s="14">
        <f>E25+O25</f>
        <v>3132.18</v>
      </c>
      <c r="S25" s="13">
        <f>P25</f>
        <v>0</v>
      </c>
      <c r="T25" s="13">
        <f>SUM(R25:S25)</f>
        <v>3132.18</v>
      </c>
      <c r="U25" s="13">
        <v>522.03</v>
      </c>
      <c r="V25" s="13">
        <v>0</v>
      </c>
      <c r="W25" s="13">
        <f>SUM(U25:V25)</f>
        <v>522.03</v>
      </c>
      <c r="X25" s="13">
        <v>522.03</v>
      </c>
      <c r="Y25" s="13">
        <v>0</v>
      </c>
      <c r="Z25" s="13">
        <f>SUM(X25:Y25)</f>
        <v>522.03</v>
      </c>
      <c r="AA25" s="13">
        <v>522.03</v>
      </c>
      <c r="AB25" s="13">
        <v>0</v>
      </c>
      <c r="AC25" s="13">
        <f>SUM(AA25:AB25)</f>
        <v>522.03</v>
      </c>
      <c r="AD25" s="13">
        <f t="shared" si="0"/>
        <v>1566.09</v>
      </c>
      <c r="AE25" s="13">
        <f t="shared" si="0"/>
        <v>0</v>
      </c>
      <c r="AF25" s="13">
        <f>SUM(AD25:AE25)</f>
        <v>1566.09</v>
      </c>
      <c r="AG25" s="13">
        <v>522.03</v>
      </c>
      <c r="AH25" s="13">
        <v>0</v>
      </c>
      <c r="AI25" s="13">
        <f>SUM(AG25:AH25)</f>
        <v>522.03</v>
      </c>
      <c r="AJ25" s="13">
        <v>0</v>
      </c>
      <c r="AK25" s="13">
        <v>522.03</v>
      </c>
      <c r="AL25" s="13">
        <f>SUM(AJ25:AK25)</f>
        <v>522.03</v>
      </c>
      <c r="AM25" s="13">
        <v>0</v>
      </c>
      <c r="AN25" s="13">
        <v>0</v>
      </c>
      <c r="AO25" s="13">
        <f>SUM(AM25:AN25)</f>
        <v>0</v>
      </c>
      <c r="AP25" s="13">
        <f t="shared" si="1"/>
        <v>522.03</v>
      </c>
      <c r="AQ25" s="13">
        <f t="shared" si="1"/>
        <v>522.03</v>
      </c>
      <c r="AR25" s="13">
        <f>SUM(AP25:AQ25)</f>
        <v>1044.06</v>
      </c>
      <c r="AS25" s="13">
        <f>B25+C25+D25+F25+I25+L25+U25+X25+AA25+AG25+AJ25+AM25</f>
        <v>5220.299999999998</v>
      </c>
      <c r="AT25" s="13">
        <f>S25+AE25+AQ25</f>
        <v>522.03</v>
      </c>
      <c r="AU25" s="13">
        <f>SUM(AS25:AT25)</f>
        <v>5742.329999999998</v>
      </c>
      <c r="AV25" s="19"/>
      <c r="AW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>
        <f>B25-'[1]contract-realizat-decontat 2018'!B25</f>
        <v>0</v>
      </c>
      <c r="CW25" s="19">
        <f>C25-'[1]contract-realizat-decontat 2018'!G25</f>
        <v>0</v>
      </c>
      <c r="CX25" s="19">
        <f>D25-'[1]contract-realizat-decontat 2018'!L25</f>
        <v>0</v>
      </c>
      <c r="CY25" s="19">
        <f>H25-'[1]contract-realizat-decontat 2018'!Y25</f>
        <v>0</v>
      </c>
      <c r="CZ25" s="19">
        <f>K25-'[1]contract-realizat-decontat 2018'!AD25</f>
        <v>0</v>
      </c>
      <c r="DA25" s="19">
        <f>L25-'[1]contract-realizat-decontat 2018'!AI25</f>
        <v>0</v>
      </c>
      <c r="DB25" s="19">
        <f>U25-'[1]contract-realizat-decontat 2018'!BD25</f>
        <v>0</v>
      </c>
      <c r="DC25" s="19">
        <f>X25-'[1]contract-realizat-decontat 2018'!BI25</f>
        <v>0</v>
      </c>
      <c r="DD25" s="19">
        <f>AA25-'[1]contract-realizat-decontat 2018'!BN25</f>
        <v>0</v>
      </c>
      <c r="DE25" s="19">
        <f>AG25-'[1]contract-realizat-decontat 2018'!CF25</f>
        <v>0</v>
      </c>
      <c r="DF25" s="19">
        <f>AJ25-'[1]contract-realizat-decontat 2018'!CK25</f>
        <v>0</v>
      </c>
      <c r="DG25" s="19">
        <f>AM25-'[1]contract-realizat-decontat 2018'!CX25</f>
        <v>0</v>
      </c>
    </row>
    <row r="26" spans="1:111" s="7" customFormat="1" ht="12.75">
      <c r="A26" s="11" t="s">
        <v>3</v>
      </c>
      <c r="B26" s="58">
        <v>24459</v>
      </c>
      <c r="C26" s="58">
        <v>24459</v>
      </c>
      <c r="D26" s="58">
        <v>24459</v>
      </c>
      <c r="E26" s="13">
        <f>B26+C26+D26</f>
        <v>73377</v>
      </c>
      <c r="F26" s="58">
        <v>23319</v>
      </c>
      <c r="G26" s="58">
        <v>0</v>
      </c>
      <c r="H26" s="58">
        <f>SUM(F26:G26)</f>
        <v>23319</v>
      </c>
      <c r="I26" s="13">
        <v>35980.62</v>
      </c>
      <c r="J26" s="13">
        <v>0</v>
      </c>
      <c r="K26" s="13">
        <f>SUM(I26:J26)</f>
        <v>35980.62</v>
      </c>
      <c r="L26" s="13">
        <v>35980.62</v>
      </c>
      <c r="M26" s="13">
        <v>0</v>
      </c>
      <c r="N26" s="13">
        <f>SUM(L26:M26)</f>
        <v>35980.62</v>
      </c>
      <c r="O26" s="13">
        <f>F26+I26+L26</f>
        <v>95280.24</v>
      </c>
      <c r="P26" s="13">
        <f>G26+J26+M26</f>
        <v>0</v>
      </c>
      <c r="Q26" s="13">
        <f>SUM(O26:P26)</f>
        <v>95280.24</v>
      </c>
      <c r="R26" s="14">
        <f>E26+O26</f>
        <v>168657.24</v>
      </c>
      <c r="S26" s="13">
        <f>P26</f>
        <v>0</v>
      </c>
      <c r="T26" s="13">
        <f>SUM(R26:S26)</f>
        <v>168657.24</v>
      </c>
      <c r="U26" s="13">
        <v>34884.62</v>
      </c>
      <c r="V26" s="13">
        <v>0</v>
      </c>
      <c r="W26" s="13">
        <f>SUM(U26:V26)</f>
        <v>34884.62</v>
      </c>
      <c r="X26" s="13">
        <v>34884.62</v>
      </c>
      <c r="Y26" s="13">
        <v>0</v>
      </c>
      <c r="Z26" s="13">
        <f>SUM(X26:Y26)</f>
        <v>34884.62</v>
      </c>
      <c r="AA26" s="13">
        <v>34884.62</v>
      </c>
      <c r="AB26" s="13">
        <v>0</v>
      </c>
      <c r="AC26" s="13">
        <f>SUM(AA26:AB26)</f>
        <v>34884.62</v>
      </c>
      <c r="AD26" s="13">
        <f t="shared" si="0"/>
        <v>104653.86000000002</v>
      </c>
      <c r="AE26" s="13">
        <f t="shared" si="0"/>
        <v>0</v>
      </c>
      <c r="AF26" s="13">
        <f>SUM(AD26:AE26)</f>
        <v>104653.86000000002</v>
      </c>
      <c r="AG26" s="13">
        <v>25020.62</v>
      </c>
      <c r="AH26" s="13">
        <v>0</v>
      </c>
      <c r="AI26" s="13">
        <f>SUM(AG26:AH26)</f>
        <v>25020.62</v>
      </c>
      <c r="AJ26" s="13">
        <v>25020.62</v>
      </c>
      <c r="AK26" s="13">
        <v>0</v>
      </c>
      <c r="AL26" s="13">
        <f>SUM(AJ26:AK26)</f>
        <v>25020.62</v>
      </c>
      <c r="AM26" s="13">
        <v>25020.62</v>
      </c>
      <c r="AN26" s="13">
        <v>0</v>
      </c>
      <c r="AO26" s="13">
        <f>SUM(AM26:AN26)</f>
        <v>25020.62</v>
      </c>
      <c r="AP26" s="13">
        <f t="shared" si="1"/>
        <v>75061.86</v>
      </c>
      <c r="AQ26" s="13">
        <f t="shared" si="1"/>
        <v>0</v>
      </c>
      <c r="AR26" s="13">
        <f>SUM(AP26:AQ26)</f>
        <v>75061.86</v>
      </c>
      <c r="AS26" s="13">
        <f>B26+C26+D26+F26+I26+L26+U26+X26+AA26+AG26+AJ26+AM26</f>
        <v>348372.95999999996</v>
      </c>
      <c r="AT26" s="13">
        <f>S26+AE26+AQ26</f>
        <v>0</v>
      </c>
      <c r="AU26" s="13">
        <f>SUM(AS26:AT26)</f>
        <v>348372.95999999996</v>
      </c>
      <c r="AV26" s="19"/>
      <c r="AW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>
        <f>B26-'[1]contract-realizat-decontat 2018'!B26</f>
        <v>0</v>
      </c>
      <c r="CW26" s="19">
        <f>C26-'[1]contract-realizat-decontat 2018'!G26</f>
        <v>0</v>
      </c>
      <c r="CX26" s="19">
        <f>D26-'[1]contract-realizat-decontat 2018'!L26</f>
        <v>0</v>
      </c>
      <c r="CY26" s="19">
        <f>H26-'[1]contract-realizat-decontat 2018'!Y26</f>
        <v>0</v>
      </c>
      <c r="CZ26" s="19">
        <f>K26-'[1]contract-realizat-decontat 2018'!AD26</f>
        <v>0</v>
      </c>
      <c r="DA26" s="19">
        <f>L26-'[1]contract-realizat-decontat 2018'!AI26</f>
        <v>0</v>
      </c>
      <c r="DB26" s="19">
        <f>U26-'[1]contract-realizat-decontat 2018'!BD26</f>
        <v>0</v>
      </c>
      <c r="DC26" s="19">
        <f>X26-'[1]contract-realizat-decontat 2018'!BI26</f>
        <v>0</v>
      </c>
      <c r="DD26" s="19">
        <f>AA26-'[1]contract-realizat-decontat 2018'!BN26</f>
        <v>0</v>
      </c>
      <c r="DE26" s="19">
        <f>AG26-'[1]contract-realizat-decontat 2018'!CF26</f>
        <v>0</v>
      </c>
      <c r="DF26" s="19">
        <f>AJ26-'[1]contract-realizat-decontat 2018'!CK26</f>
        <v>0</v>
      </c>
      <c r="DG26" s="19">
        <f>AM26-'[1]contract-realizat-decontat 2018'!CX26</f>
        <v>0</v>
      </c>
    </row>
    <row r="27" spans="1:111" s="7" customFormat="1" ht="12.75">
      <c r="A27" s="11" t="s">
        <v>4</v>
      </c>
      <c r="B27" s="58">
        <v>1494</v>
      </c>
      <c r="C27" s="58">
        <v>1494</v>
      </c>
      <c r="D27" s="58">
        <v>1494</v>
      </c>
      <c r="E27" s="13">
        <f>B27+C27+D27</f>
        <v>4482</v>
      </c>
      <c r="F27" s="58">
        <v>1494</v>
      </c>
      <c r="G27" s="58">
        <v>0</v>
      </c>
      <c r="H27" s="58">
        <f>SUM(F27:G27)</f>
        <v>1494</v>
      </c>
      <c r="I27" s="13">
        <v>648</v>
      </c>
      <c r="J27" s="13">
        <v>0</v>
      </c>
      <c r="K27" s="13">
        <f>SUM(I27:J27)</f>
        <v>648</v>
      </c>
      <c r="L27" s="13">
        <v>648</v>
      </c>
      <c r="M27" s="13">
        <v>0</v>
      </c>
      <c r="N27" s="13">
        <f>SUM(L27:M27)</f>
        <v>648</v>
      </c>
      <c r="O27" s="13">
        <f>F27+I27+L27</f>
        <v>2790</v>
      </c>
      <c r="P27" s="13">
        <f>G27+J27+M27</f>
        <v>0</v>
      </c>
      <c r="Q27" s="13">
        <f>SUM(O27:P27)</f>
        <v>2790</v>
      </c>
      <c r="R27" s="14">
        <f>E27+O27</f>
        <v>7272</v>
      </c>
      <c r="S27" s="13">
        <f>P27</f>
        <v>0</v>
      </c>
      <c r="T27" s="13">
        <f>SUM(R27:S27)</f>
        <v>7272</v>
      </c>
      <c r="U27" s="13">
        <v>2706</v>
      </c>
      <c r="V27" s="13">
        <v>0</v>
      </c>
      <c r="W27" s="13">
        <f>SUM(U27:V27)</f>
        <v>2706</v>
      </c>
      <c r="X27" s="13">
        <v>2706</v>
      </c>
      <c r="Y27" s="13">
        <v>0</v>
      </c>
      <c r="Z27" s="13">
        <f>SUM(X27:Y27)</f>
        <v>2706</v>
      </c>
      <c r="AA27" s="13">
        <v>2706</v>
      </c>
      <c r="AB27" s="13">
        <v>0</v>
      </c>
      <c r="AC27" s="13">
        <f>SUM(AA27:AB27)</f>
        <v>2706</v>
      </c>
      <c r="AD27" s="13">
        <f t="shared" si="0"/>
        <v>8118</v>
      </c>
      <c r="AE27" s="13">
        <f t="shared" si="0"/>
        <v>0</v>
      </c>
      <c r="AF27" s="13">
        <f>SUM(AD27:AE27)</f>
        <v>8118</v>
      </c>
      <c r="AG27" s="13">
        <v>648</v>
      </c>
      <c r="AH27" s="13">
        <v>0</v>
      </c>
      <c r="AI27" s="13">
        <f>SUM(AG27:AH27)</f>
        <v>648</v>
      </c>
      <c r="AJ27" s="13">
        <v>1804</v>
      </c>
      <c r="AK27" s="13">
        <v>0</v>
      </c>
      <c r="AL27" s="13">
        <f>SUM(AJ27:AK27)</f>
        <v>1804</v>
      </c>
      <c r="AM27" s="13">
        <v>1747</v>
      </c>
      <c r="AN27" s="13">
        <v>0</v>
      </c>
      <c r="AO27" s="13">
        <f>SUM(AM27:AN27)</f>
        <v>1747</v>
      </c>
      <c r="AP27" s="13">
        <f t="shared" si="1"/>
        <v>4199</v>
      </c>
      <c r="AQ27" s="13">
        <f t="shared" si="1"/>
        <v>0</v>
      </c>
      <c r="AR27" s="13">
        <f>SUM(AP27:AQ27)</f>
        <v>4199</v>
      </c>
      <c r="AS27" s="13">
        <f>B27+C27+D27+F27+I27+L27+U27+X27+AA27+AG27+AJ27+AM27</f>
        <v>19589</v>
      </c>
      <c r="AT27" s="13">
        <f>S27+AE27+AQ27</f>
        <v>0</v>
      </c>
      <c r="AU27" s="13">
        <f>SUM(AS27:AT27)</f>
        <v>19589</v>
      </c>
      <c r="AV27" s="19"/>
      <c r="AW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>
        <f>B27-'[1]contract-realizat-decontat 2018'!B27</f>
        <v>0</v>
      </c>
      <c r="CW27" s="19">
        <f>C27-'[1]contract-realizat-decontat 2018'!G27</f>
        <v>0</v>
      </c>
      <c r="CX27" s="19">
        <f>D27-'[1]contract-realizat-decontat 2018'!L27</f>
        <v>0</v>
      </c>
      <c r="CY27" s="19">
        <f>H27-'[1]contract-realizat-decontat 2018'!Y27</f>
        <v>0</v>
      </c>
      <c r="CZ27" s="19">
        <f>K27-'[1]contract-realizat-decontat 2018'!AD27</f>
        <v>0</v>
      </c>
      <c r="DA27" s="19">
        <f>L27-'[1]contract-realizat-decontat 2018'!AI27</f>
        <v>0</v>
      </c>
      <c r="DB27" s="19">
        <f>U27-'[1]contract-realizat-decontat 2018'!BD27</f>
        <v>0</v>
      </c>
      <c r="DC27" s="19">
        <f>X27-'[1]contract-realizat-decontat 2018'!BI27</f>
        <v>0</v>
      </c>
      <c r="DD27" s="19">
        <f>AA27-'[1]contract-realizat-decontat 2018'!BN27</f>
        <v>0</v>
      </c>
      <c r="DE27" s="19">
        <f>AG27-'[1]contract-realizat-decontat 2018'!CF27</f>
        <v>0</v>
      </c>
      <c r="DF27" s="19">
        <f>AJ27-'[1]contract-realizat-decontat 2018'!CK27</f>
        <v>0</v>
      </c>
      <c r="DG27" s="19">
        <f>AM27-'[1]contract-realizat-decontat 2018'!CX27</f>
        <v>0</v>
      </c>
    </row>
    <row r="28" spans="1:111" s="8" customFormat="1" ht="12.75">
      <c r="A28" s="18" t="s">
        <v>5</v>
      </c>
      <c r="B28" s="16">
        <f>SUM(B24:B27)</f>
        <v>299876.23000000004</v>
      </c>
      <c r="C28" s="16">
        <f aca="true" t="shared" si="4" ref="C28:AU28">SUM(C24:C27)</f>
        <v>299876.23000000004</v>
      </c>
      <c r="D28" s="16">
        <f t="shared" si="4"/>
        <v>299876.23000000004</v>
      </c>
      <c r="E28" s="16">
        <f t="shared" si="4"/>
        <v>899628.6900000001</v>
      </c>
      <c r="F28" s="16">
        <f t="shared" si="4"/>
        <v>283449.23</v>
      </c>
      <c r="G28" s="16">
        <f t="shared" si="4"/>
        <v>0</v>
      </c>
      <c r="H28" s="16">
        <f t="shared" si="4"/>
        <v>283449.23</v>
      </c>
      <c r="I28" s="16">
        <f t="shared" si="4"/>
        <v>225894.33</v>
      </c>
      <c r="J28" s="16">
        <f t="shared" si="4"/>
        <v>0</v>
      </c>
      <c r="K28" s="16">
        <f t="shared" si="4"/>
        <v>225894.33</v>
      </c>
      <c r="L28" s="16">
        <f t="shared" si="4"/>
        <v>225895.93</v>
      </c>
      <c r="M28" s="16">
        <f t="shared" si="4"/>
        <v>0</v>
      </c>
      <c r="N28" s="16">
        <f t="shared" si="4"/>
        <v>225895.93</v>
      </c>
      <c r="O28" s="16">
        <f t="shared" si="4"/>
        <v>735239.49</v>
      </c>
      <c r="P28" s="16">
        <f t="shared" si="4"/>
        <v>0</v>
      </c>
      <c r="Q28" s="16">
        <f t="shared" si="4"/>
        <v>735239.49</v>
      </c>
      <c r="R28" s="16">
        <f t="shared" si="4"/>
        <v>1634868.1800000002</v>
      </c>
      <c r="S28" s="16">
        <f t="shared" si="4"/>
        <v>0</v>
      </c>
      <c r="T28" s="16">
        <f t="shared" si="4"/>
        <v>1634868.1800000002</v>
      </c>
      <c r="U28" s="16">
        <f t="shared" si="4"/>
        <v>231631.93</v>
      </c>
      <c r="V28" s="16">
        <f t="shared" si="4"/>
        <v>0</v>
      </c>
      <c r="W28" s="16">
        <f t="shared" si="4"/>
        <v>231631.93</v>
      </c>
      <c r="X28" s="16">
        <f t="shared" si="4"/>
        <v>231631.93</v>
      </c>
      <c r="Y28" s="16">
        <f t="shared" si="4"/>
        <v>0</v>
      </c>
      <c r="Z28" s="16">
        <f t="shared" si="4"/>
        <v>231631.93</v>
      </c>
      <c r="AA28" s="16">
        <f t="shared" si="4"/>
        <v>231631.93</v>
      </c>
      <c r="AB28" s="16">
        <f t="shared" si="4"/>
        <v>0</v>
      </c>
      <c r="AC28" s="16">
        <f t="shared" si="4"/>
        <v>231631.93</v>
      </c>
      <c r="AD28" s="16">
        <f t="shared" si="4"/>
        <v>694895.7899999999</v>
      </c>
      <c r="AE28" s="16">
        <f t="shared" si="4"/>
        <v>0</v>
      </c>
      <c r="AF28" s="16">
        <f t="shared" si="4"/>
        <v>694895.7899999999</v>
      </c>
      <c r="AG28" s="16">
        <f t="shared" si="4"/>
        <v>154679.29</v>
      </c>
      <c r="AH28" s="16">
        <f t="shared" si="4"/>
        <v>0</v>
      </c>
      <c r="AI28" s="16">
        <f t="shared" si="4"/>
        <v>154679.29</v>
      </c>
      <c r="AJ28" s="16">
        <f t="shared" si="4"/>
        <v>60155.259999999995</v>
      </c>
      <c r="AK28" s="16">
        <f t="shared" si="4"/>
        <v>522.03</v>
      </c>
      <c r="AL28" s="16">
        <f t="shared" si="4"/>
        <v>60677.28999999999</v>
      </c>
      <c r="AM28" s="16">
        <f t="shared" si="4"/>
        <v>43432.14</v>
      </c>
      <c r="AN28" s="16">
        <f t="shared" si="4"/>
        <v>0</v>
      </c>
      <c r="AO28" s="16">
        <f t="shared" si="4"/>
        <v>43432.14</v>
      </c>
      <c r="AP28" s="16">
        <f t="shared" si="4"/>
        <v>258266.69</v>
      </c>
      <c r="AQ28" s="16">
        <f t="shared" si="4"/>
        <v>522.03</v>
      </c>
      <c r="AR28" s="16">
        <f t="shared" si="4"/>
        <v>258788.71999999997</v>
      </c>
      <c r="AS28" s="16">
        <f t="shared" si="4"/>
        <v>2588030.66</v>
      </c>
      <c r="AT28" s="16">
        <f t="shared" si="4"/>
        <v>522.03</v>
      </c>
      <c r="AU28" s="16">
        <f t="shared" si="4"/>
        <v>2588552.6900000004</v>
      </c>
      <c r="AV28" s="19"/>
      <c r="AW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>
        <f>B28-'[1]contract-realizat-decontat 2018'!B28</f>
        <v>0</v>
      </c>
      <c r="CW28" s="19">
        <f>C28-'[1]contract-realizat-decontat 2018'!G28</f>
        <v>0</v>
      </c>
      <c r="CX28" s="19">
        <f>D28-'[1]contract-realizat-decontat 2018'!L28</f>
        <v>0</v>
      </c>
      <c r="CY28" s="19">
        <f>H28-'[1]contract-realizat-decontat 2018'!Y28</f>
        <v>0</v>
      </c>
      <c r="CZ28" s="19">
        <f>K28-'[1]contract-realizat-decontat 2018'!AD28</f>
        <v>0</v>
      </c>
      <c r="DA28" s="19">
        <f>L28-'[1]contract-realizat-decontat 2018'!AI28</f>
        <v>0</v>
      </c>
      <c r="DB28" s="19">
        <f>U28-'[1]contract-realizat-decontat 2018'!BD28</f>
        <v>0</v>
      </c>
      <c r="DC28" s="19">
        <f>X28-'[1]contract-realizat-decontat 2018'!BI28</f>
        <v>0</v>
      </c>
      <c r="DD28" s="19">
        <f>AA28-'[1]contract-realizat-decontat 2018'!BN28</f>
        <v>0</v>
      </c>
      <c r="DE28" s="19">
        <f>AG28-'[1]contract-realizat-decontat 2018'!CF28</f>
        <v>0</v>
      </c>
      <c r="DF28" s="19">
        <f>AJ28-'[1]contract-realizat-decontat 2018'!CK28</f>
        <v>0</v>
      </c>
      <c r="DG28" s="19">
        <f>AM28-'[1]contract-realizat-decontat 2018'!CX28</f>
        <v>0</v>
      </c>
    </row>
    <row r="29" spans="1:111" s="7" customFormat="1" ht="12.75">
      <c r="A29" s="18"/>
      <c r="B29" s="30"/>
      <c r="C29" s="65"/>
      <c r="D29" s="66"/>
      <c r="E29" s="13"/>
      <c r="F29" s="67"/>
      <c r="G29" s="67"/>
      <c r="H29" s="67"/>
      <c r="I29" s="13"/>
      <c r="J29" s="13"/>
      <c r="K29" s="13"/>
      <c r="L29" s="13"/>
      <c r="M29" s="13"/>
      <c r="N29" s="13"/>
      <c r="O29" s="13"/>
      <c r="P29" s="16"/>
      <c r="Q29" s="13"/>
      <c r="R29" s="14"/>
      <c r="S29" s="14"/>
      <c r="T29" s="14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9"/>
      <c r="AW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>
        <f>B29-'[1]contract-realizat-decontat 2018'!B29</f>
        <v>0</v>
      </c>
      <c r="CW29" s="19">
        <f>C29-'[1]contract-realizat-decontat 2018'!G29</f>
        <v>0</v>
      </c>
      <c r="CX29" s="19">
        <f>D29-'[1]contract-realizat-decontat 2018'!L29</f>
        <v>0</v>
      </c>
      <c r="CY29" s="19">
        <f>H29-'[1]contract-realizat-decontat 2018'!Y29</f>
        <v>0</v>
      </c>
      <c r="CZ29" s="19">
        <f>K29-'[1]contract-realizat-decontat 2018'!AD29</f>
        <v>0</v>
      </c>
      <c r="DA29" s="19">
        <f>L29-'[1]contract-realizat-decontat 2018'!AI29</f>
        <v>0</v>
      </c>
      <c r="DB29" s="19">
        <f>U29-'[1]contract-realizat-decontat 2018'!BD29</f>
        <v>0</v>
      </c>
      <c r="DC29" s="19">
        <f>X29-'[1]contract-realizat-decontat 2018'!BI29</f>
        <v>0</v>
      </c>
      <c r="DD29" s="19">
        <f>AA29-'[1]contract-realizat-decontat 2018'!BN29</f>
        <v>0</v>
      </c>
      <c r="DE29" s="19">
        <f>AG29-'[1]contract-realizat-decontat 2018'!CF29</f>
        <v>0</v>
      </c>
      <c r="DF29" s="19">
        <f>AJ29-'[1]contract-realizat-decontat 2018'!CK29</f>
        <v>0</v>
      </c>
      <c r="DG29" s="19">
        <f>AM29-'[1]contract-realizat-decontat 2018'!CX29</f>
        <v>0</v>
      </c>
    </row>
    <row r="30" spans="1:111" s="7" customFormat="1" ht="50.25" customHeight="1">
      <c r="A30" s="21" t="s">
        <v>9</v>
      </c>
      <c r="B30" s="17" t="s">
        <v>89</v>
      </c>
      <c r="C30" s="28" t="s">
        <v>90</v>
      </c>
      <c r="D30" s="28" t="s">
        <v>91</v>
      </c>
      <c r="E30" s="17" t="s">
        <v>59</v>
      </c>
      <c r="F30" s="17" t="s">
        <v>60</v>
      </c>
      <c r="G30" s="28" t="s">
        <v>61</v>
      </c>
      <c r="H30" s="17" t="s">
        <v>62</v>
      </c>
      <c r="I30" s="28" t="s">
        <v>64</v>
      </c>
      <c r="J30" s="28" t="s">
        <v>61</v>
      </c>
      <c r="K30" s="28" t="s">
        <v>64</v>
      </c>
      <c r="L30" s="28" t="s">
        <v>66</v>
      </c>
      <c r="M30" s="28" t="s">
        <v>61</v>
      </c>
      <c r="N30" s="28" t="s">
        <v>66</v>
      </c>
      <c r="O30" s="28" t="s">
        <v>67</v>
      </c>
      <c r="P30" s="28" t="s">
        <v>61</v>
      </c>
      <c r="Q30" s="28" t="s">
        <v>68</v>
      </c>
      <c r="R30" s="28" t="s">
        <v>69</v>
      </c>
      <c r="S30" s="28" t="s">
        <v>61</v>
      </c>
      <c r="T30" s="28" t="s">
        <v>70</v>
      </c>
      <c r="U30" s="28" t="s">
        <v>71</v>
      </c>
      <c r="V30" s="28" t="s">
        <v>61</v>
      </c>
      <c r="W30" s="28" t="s">
        <v>72</v>
      </c>
      <c r="X30" s="28" t="s">
        <v>73</v>
      </c>
      <c r="Y30" s="28" t="s">
        <v>61</v>
      </c>
      <c r="Z30" s="28" t="s">
        <v>74</v>
      </c>
      <c r="AA30" s="28" t="s">
        <v>75</v>
      </c>
      <c r="AB30" s="28" t="s">
        <v>61</v>
      </c>
      <c r="AC30" s="28" t="s">
        <v>76</v>
      </c>
      <c r="AD30" s="28" t="s">
        <v>77</v>
      </c>
      <c r="AE30" s="28" t="s">
        <v>61</v>
      </c>
      <c r="AF30" s="28" t="s">
        <v>78</v>
      </c>
      <c r="AG30" s="28" t="s">
        <v>79</v>
      </c>
      <c r="AH30" s="28" t="s">
        <v>61</v>
      </c>
      <c r="AI30" s="28" t="s">
        <v>80</v>
      </c>
      <c r="AJ30" s="28" t="s">
        <v>81</v>
      </c>
      <c r="AK30" s="28" t="s">
        <v>61</v>
      </c>
      <c r="AL30" s="28" t="s">
        <v>82</v>
      </c>
      <c r="AM30" s="28" t="s">
        <v>83</v>
      </c>
      <c r="AN30" s="28" t="s">
        <v>61</v>
      </c>
      <c r="AO30" s="28" t="s">
        <v>84</v>
      </c>
      <c r="AP30" s="28" t="s">
        <v>85</v>
      </c>
      <c r="AQ30" s="28" t="s">
        <v>61</v>
      </c>
      <c r="AR30" s="28" t="s">
        <v>86</v>
      </c>
      <c r="AS30" s="63" t="s">
        <v>87</v>
      </c>
      <c r="AT30" s="28" t="s">
        <v>61</v>
      </c>
      <c r="AU30" s="64" t="s">
        <v>88</v>
      </c>
      <c r="AV30" s="19"/>
      <c r="AW30" s="78"/>
      <c r="AX30" s="1"/>
      <c r="AY30" s="78"/>
      <c r="AZ30" s="1"/>
      <c r="BA30" s="78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 t="e">
        <f>B30-'[1]contract-realizat-decontat 2018'!B30</f>
        <v>#VALUE!</v>
      </c>
      <c r="CW30" s="19" t="e">
        <f>C30-'[1]contract-realizat-decontat 2018'!G30</f>
        <v>#VALUE!</v>
      </c>
      <c r="CX30" s="19" t="e">
        <f>D30-'[1]contract-realizat-decontat 2018'!L30</f>
        <v>#VALUE!</v>
      </c>
      <c r="CY30" s="19" t="e">
        <f>H30-'[1]contract-realizat-decontat 2018'!Y30</f>
        <v>#VALUE!</v>
      </c>
      <c r="CZ30" s="19" t="e">
        <f>K30-'[1]contract-realizat-decontat 2018'!AD30</f>
        <v>#VALUE!</v>
      </c>
      <c r="DA30" s="19" t="e">
        <f>L30-'[1]contract-realizat-decontat 2018'!AI30</f>
        <v>#VALUE!</v>
      </c>
      <c r="DB30" s="19" t="e">
        <f>U30-'[1]contract-realizat-decontat 2018'!BD30</f>
        <v>#VALUE!</v>
      </c>
      <c r="DC30" s="19" t="e">
        <f>X30-'[1]contract-realizat-decontat 2018'!BI30</f>
        <v>#VALUE!</v>
      </c>
      <c r="DD30" s="19" t="e">
        <f>AA30-'[1]contract-realizat-decontat 2018'!BN30</f>
        <v>#VALUE!</v>
      </c>
      <c r="DE30" s="19" t="e">
        <f>AG30-'[1]contract-realizat-decontat 2018'!CF30</f>
        <v>#VALUE!</v>
      </c>
      <c r="DF30" s="19" t="e">
        <f>AJ30-'[1]contract-realizat-decontat 2018'!CK30</f>
        <v>#VALUE!</v>
      </c>
      <c r="DG30" s="19" t="e">
        <f>AM30-'[1]contract-realizat-decontat 2018'!CX30</f>
        <v>#VALUE!</v>
      </c>
    </row>
    <row r="31" spans="1:111" s="7" customFormat="1" ht="12.75">
      <c r="A31" s="11" t="s">
        <v>1</v>
      </c>
      <c r="B31" s="58">
        <v>325772.37</v>
      </c>
      <c r="C31" s="58">
        <v>339889.93999999994</v>
      </c>
      <c r="D31" s="58">
        <v>383994.45</v>
      </c>
      <c r="E31" s="13">
        <f>B31+C31+D31</f>
        <v>1049656.76</v>
      </c>
      <c r="F31" s="58">
        <v>379878</v>
      </c>
      <c r="G31" s="58">
        <v>0</v>
      </c>
      <c r="H31" s="58">
        <f>SUM(F31:G31)</f>
        <v>379878</v>
      </c>
      <c r="I31" s="13">
        <v>467461.67</v>
      </c>
      <c r="J31" s="13">
        <v>0</v>
      </c>
      <c r="K31" s="13">
        <f>SUM(I31:J31)</f>
        <v>467461.67</v>
      </c>
      <c r="L31" s="13">
        <v>417900.88</v>
      </c>
      <c r="M31" s="13">
        <v>0</v>
      </c>
      <c r="N31" s="13">
        <f>SUM(L31:M31)</f>
        <v>417900.88</v>
      </c>
      <c r="O31" s="13">
        <f>F31+I31+L31</f>
        <v>1265240.5499999998</v>
      </c>
      <c r="P31" s="13">
        <f>G31+J31+M31</f>
        <v>0</v>
      </c>
      <c r="Q31" s="13">
        <f>SUM(O31:P31)</f>
        <v>1265240.5499999998</v>
      </c>
      <c r="R31" s="14">
        <f>E31+O31</f>
        <v>2314897.3099999996</v>
      </c>
      <c r="S31" s="13">
        <f>P31</f>
        <v>0</v>
      </c>
      <c r="T31" s="13">
        <f>SUM(R31:S31)</f>
        <v>2314897.3099999996</v>
      </c>
      <c r="U31" s="13">
        <v>417900.88</v>
      </c>
      <c r="V31" s="13">
        <v>0</v>
      </c>
      <c r="W31" s="13">
        <f>SUM(U31:V31)</f>
        <v>417900.88</v>
      </c>
      <c r="X31" s="13">
        <v>417387.9</v>
      </c>
      <c r="Y31" s="13">
        <v>0</v>
      </c>
      <c r="Z31" s="13">
        <f>SUM(X31:Y31)</f>
        <v>417387.9</v>
      </c>
      <c r="AA31" s="13">
        <v>417387.9</v>
      </c>
      <c r="AB31" s="13">
        <v>0</v>
      </c>
      <c r="AC31" s="13">
        <f>SUM(AA31:AB31)</f>
        <v>417387.9</v>
      </c>
      <c r="AD31" s="13">
        <f t="shared" si="0"/>
        <v>1252676.6800000002</v>
      </c>
      <c r="AE31" s="13">
        <f>V31+Y31+AB31</f>
        <v>0</v>
      </c>
      <c r="AF31" s="13">
        <f>SUM(AD31:AE31)</f>
        <v>1252676.6800000002</v>
      </c>
      <c r="AG31" s="13">
        <v>419952.8</v>
      </c>
      <c r="AH31" s="13">
        <v>0</v>
      </c>
      <c r="AI31" s="13">
        <f>SUM(AG31:AH31)</f>
        <v>419952.8</v>
      </c>
      <c r="AJ31" s="13">
        <v>104988.2</v>
      </c>
      <c r="AK31" s="13">
        <v>0</v>
      </c>
      <c r="AL31" s="13">
        <f>SUM(AJ31:AK31)</f>
        <v>104988.2</v>
      </c>
      <c r="AM31" s="13">
        <v>35138.95</v>
      </c>
      <c r="AN31" s="13">
        <v>0</v>
      </c>
      <c r="AO31" s="13">
        <f>SUM(AM31:AN31)</f>
        <v>35138.95</v>
      </c>
      <c r="AP31" s="13">
        <f t="shared" si="1"/>
        <v>560079.95</v>
      </c>
      <c r="AQ31" s="13">
        <f>AH31+AK31+AN31</f>
        <v>0</v>
      </c>
      <c r="AR31" s="13">
        <f>SUM(AP31:AQ31)</f>
        <v>560079.95</v>
      </c>
      <c r="AS31" s="13">
        <f>B31+C31+D31+F31+I31+L31+U31+X31+AA31+AG31+AJ31+AM31</f>
        <v>4127653.94</v>
      </c>
      <c r="AT31" s="13">
        <f>S31+AE31+AQ31</f>
        <v>0</v>
      </c>
      <c r="AU31" s="13">
        <f>SUM(AS31:AT31)</f>
        <v>4127653.94</v>
      </c>
      <c r="AV31" s="19"/>
      <c r="AW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>
        <f>B31-'[1]contract-realizat-decontat 2018'!B31</f>
        <v>0</v>
      </c>
      <c r="CW31" s="19">
        <f>C31-'[1]contract-realizat-decontat 2018'!G31</f>
        <v>0</v>
      </c>
      <c r="CX31" s="19">
        <f>D31-'[1]contract-realizat-decontat 2018'!L31</f>
        <v>0</v>
      </c>
      <c r="CY31" s="19">
        <f>H31-'[1]contract-realizat-decontat 2018'!Y31</f>
        <v>0</v>
      </c>
      <c r="CZ31" s="19">
        <f>K31-'[1]contract-realizat-decontat 2018'!AD31</f>
        <v>0</v>
      </c>
      <c r="DA31" s="19">
        <f>L31-'[1]contract-realizat-decontat 2018'!AI31</f>
        <v>0</v>
      </c>
      <c r="DB31" s="19">
        <f>U31-'[1]contract-realizat-decontat 2018'!BD31</f>
        <v>0</v>
      </c>
      <c r="DC31" s="19">
        <f>X31-'[1]contract-realizat-decontat 2018'!BI31</f>
        <v>0</v>
      </c>
      <c r="DD31" s="19">
        <f>AA31-'[1]contract-realizat-decontat 2018'!BN31</f>
        <v>0</v>
      </c>
      <c r="DE31" s="19">
        <f>AG31-'[1]contract-realizat-decontat 2018'!CF31</f>
        <v>0</v>
      </c>
      <c r="DF31" s="19">
        <f>AJ31-'[1]contract-realizat-decontat 2018'!CK31</f>
        <v>0</v>
      </c>
      <c r="DG31" s="19">
        <f>AM31-'[1]contract-realizat-decontat 2018'!CX31</f>
        <v>0.6399999999994179</v>
      </c>
    </row>
    <row r="32" spans="1:111" s="7" customFormat="1" ht="12.75">
      <c r="A32" s="11" t="s">
        <v>2</v>
      </c>
      <c r="B32" s="58">
        <v>35218.81</v>
      </c>
      <c r="C32" s="58">
        <v>39697.899999999994</v>
      </c>
      <c r="D32" s="58">
        <v>39077.38</v>
      </c>
      <c r="E32" s="13">
        <f>B32+C32+D32</f>
        <v>113994.09</v>
      </c>
      <c r="F32" s="58">
        <v>22228.24</v>
      </c>
      <c r="G32" s="58">
        <v>0</v>
      </c>
      <c r="H32" s="58">
        <f>SUM(F32:G32)</f>
        <v>22228.24</v>
      </c>
      <c r="I32" s="13">
        <v>43883.35</v>
      </c>
      <c r="J32" s="13">
        <v>0</v>
      </c>
      <c r="K32" s="13">
        <f>SUM(I32:J32)</f>
        <v>43883.35</v>
      </c>
      <c r="L32" s="13">
        <v>41614.79</v>
      </c>
      <c r="M32" s="13">
        <v>0</v>
      </c>
      <c r="N32" s="13">
        <f>SUM(L32:M32)</f>
        <v>41614.79</v>
      </c>
      <c r="O32" s="13">
        <f>F32+I32+L32</f>
        <v>107726.38</v>
      </c>
      <c r="P32" s="13">
        <f>G32+J32+M32</f>
        <v>0</v>
      </c>
      <c r="Q32" s="13">
        <f>SUM(O32:P32)</f>
        <v>107726.38</v>
      </c>
      <c r="R32" s="14">
        <f>E32+O32</f>
        <v>221720.47</v>
      </c>
      <c r="S32" s="13">
        <f>P32</f>
        <v>0</v>
      </c>
      <c r="T32" s="13">
        <f>SUM(R32:S32)</f>
        <v>221720.47</v>
      </c>
      <c r="U32" s="13">
        <v>43883.35</v>
      </c>
      <c r="V32" s="13">
        <v>-10355.73</v>
      </c>
      <c r="W32" s="13">
        <f>SUM(U32:V32)</f>
        <v>33527.619999999995</v>
      </c>
      <c r="X32" s="13">
        <v>43883.35</v>
      </c>
      <c r="Y32" s="13">
        <v>0</v>
      </c>
      <c r="Z32" s="13">
        <f>SUM(X32:Y32)</f>
        <v>43883.35</v>
      </c>
      <c r="AA32" s="13">
        <v>43883.35</v>
      </c>
      <c r="AB32" s="13">
        <v>-7797.9</v>
      </c>
      <c r="AC32" s="13">
        <f>SUM(AA32:AB32)</f>
        <v>36085.45</v>
      </c>
      <c r="AD32" s="13">
        <f t="shared" si="0"/>
        <v>131650.05</v>
      </c>
      <c r="AE32" s="13">
        <f t="shared" si="0"/>
        <v>-18153.629999999997</v>
      </c>
      <c r="AF32" s="13">
        <f>SUM(AD32:AE32)</f>
        <v>113496.41999999998</v>
      </c>
      <c r="AG32" s="13">
        <v>43883.35</v>
      </c>
      <c r="AH32" s="13">
        <v>5110.68</v>
      </c>
      <c r="AI32" s="13">
        <f>SUM(AG32:AH32)</f>
        <v>48994.03</v>
      </c>
      <c r="AJ32" s="13">
        <v>34772.8</v>
      </c>
      <c r="AK32" s="13">
        <v>14221.23</v>
      </c>
      <c r="AL32" s="13">
        <f>SUM(AJ32:AK32)</f>
        <v>48994.03</v>
      </c>
      <c r="AM32" s="13">
        <v>10849.13</v>
      </c>
      <c r="AN32" s="13">
        <v>-1700.31</v>
      </c>
      <c r="AO32" s="13">
        <f>SUM(AM32:AN32)</f>
        <v>9148.82</v>
      </c>
      <c r="AP32" s="13">
        <f t="shared" si="1"/>
        <v>89505.28</v>
      </c>
      <c r="AQ32" s="13">
        <f t="shared" si="1"/>
        <v>17631.6</v>
      </c>
      <c r="AR32" s="13">
        <f>SUM(AP32:AQ32)</f>
        <v>107136.88</v>
      </c>
      <c r="AS32" s="13">
        <f>B32+C32+D32+F32+I32+L32+U32+X32+AA32+AG32+AJ32+AM32</f>
        <v>442875.79999999993</v>
      </c>
      <c r="AT32" s="13">
        <f>S32+AE32+AQ32</f>
        <v>-522.0299999999988</v>
      </c>
      <c r="AU32" s="13">
        <f>SUM(AS32:AT32)</f>
        <v>442353.7699999999</v>
      </c>
      <c r="AV32" s="19"/>
      <c r="AW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>
        <f>B32-'[1]contract-realizat-decontat 2018'!B32</f>
        <v>0</v>
      </c>
      <c r="CW32" s="19">
        <f>C32-'[1]contract-realizat-decontat 2018'!G32</f>
        <v>0</v>
      </c>
      <c r="CX32" s="19">
        <f>D32-'[1]contract-realizat-decontat 2018'!L32</f>
        <v>0</v>
      </c>
      <c r="CY32" s="19">
        <f>H32-'[1]contract-realizat-decontat 2018'!Y32</f>
        <v>0</v>
      </c>
      <c r="CZ32" s="19">
        <f>K32-'[1]contract-realizat-decontat 2018'!AD32</f>
        <v>0</v>
      </c>
      <c r="DA32" s="19">
        <f>L32-'[1]contract-realizat-decontat 2018'!AI32</f>
        <v>0</v>
      </c>
      <c r="DB32" s="19">
        <f>U32-'[1]contract-realizat-decontat 2018'!BD32</f>
        <v>0</v>
      </c>
      <c r="DC32" s="19">
        <f>X32-'[1]contract-realizat-decontat 2018'!BI32</f>
        <v>0</v>
      </c>
      <c r="DD32" s="19">
        <f>AA32-'[1]contract-realizat-decontat 2018'!BN32</f>
        <v>0</v>
      </c>
      <c r="DE32" s="19">
        <f>AG32-'[1]contract-realizat-decontat 2018'!CF32</f>
        <v>0</v>
      </c>
      <c r="DF32" s="19">
        <f>AJ32-'[1]contract-realizat-decontat 2018'!CK32</f>
        <v>0</v>
      </c>
      <c r="DG32" s="19">
        <f>AM32-'[1]contract-realizat-decontat 2018'!CX32</f>
        <v>0</v>
      </c>
    </row>
    <row r="33" spans="1:111" s="7" customFormat="1" ht="12.75">
      <c r="A33" s="11" t="s">
        <v>3</v>
      </c>
      <c r="B33" s="58">
        <v>141126.80000000002</v>
      </c>
      <c r="C33" s="58">
        <v>183814.7</v>
      </c>
      <c r="D33" s="58">
        <v>179229.2</v>
      </c>
      <c r="E33" s="13">
        <f>B33+C33+D33</f>
        <v>504170.7</v>
      </c>
      <c r="F33" s="58">
        <v>155724</v>
      </c>
      <c r="G33" s="58">
        <v>0</v>
      </c>
      <c r="H33" s="58">
        <f>SUM(F33:G33)</f>
        <v>155724</v>
      </c>
      <c r="I33" s="13">
        <v>154520</v>
      </c>
      <c r="J33" s="13">
        <v>0</v>
      </c>
      <c r="K33" s="13">
        <f>SUM(I33:J33)</f>
        <v>154520</v>
      </c>
      <c r="L33" s="13">
        <v>133509</v>
      </c>
      <c r="M33" s="13">
        <v>0</v>
      </c>
      <c r="N33" s="13">
        <f>SUM(L33:M33)</f>
        <v>133509</v>
      </c>
      <c r="O33" s="13">
        <f>F33+I33+L33</f>
        <v>443753</v>
      </c>
      <c r="P33" s="13">
        <f>G33+J33+M33</f>
        <v>0</v>
      </c>
      <c r="Q33" s="13">
        <f>SUM(O33:P33)</f>
        <v>443753</v>
      </c>
      <c r="R33" s="14">
        <f>E33+O33</f>
        <v>947923.7</v>
      </c>
      <c r="S33" s="13">
        <f>P33</f>
        <v>0</v>
      </c>
      <c r="T33" s="13">
        <f>SUM(R33:S33)</f>
        <v>947923.7</v>
      </c>
      <c r="U33" s="13">
        <v>133509</v>
      </c>
      <c r="V33" s="13">
        <v>0</v>
      </c>
      <c r="W33" s="13">
        <f>SUM(U33:V33)</f>
        <v>133509</v>
      </c>
      <c r="X33" s="13">
        <v>133509</v>
      </c>
      <c r="Y33" s="13">
        <v>0</v>
      </c>
      <c r="Z33" s="13">
        <f>SUM(X33:Y33)</f>
        <v>133509</v>
      </c>
      <c r="AA33" s="13">
        <v>133509</v>
      </c>
      <c r="AB33" s="13">
        <v>0</v>
      </c>
      <c r="AC33" s="13">
        <f>SUM(AA33:AB33)</f>
        <v>133509</v>
      </c>
      <c r="AD33" s="13">
        <f t="shared" si="0"/>
        <v>400527</v>
      </c>
      <c r="AE33" s="13">
        <f t="shared" si="0"/>
        <v>0</v>
      </c>
      <c r="AF33" s="13">
        <f>SUM(AD33:AE33)</f>
        <v>400527</v>
      </c>
      <c r="AG33" s="13">
        <v>184401</v>
      </c>
      <c r="AH33" s="13">
        <v>0</v>
      </c>
      <c r="AI33" s="13">
        <f>SUM(AG33:AH33)</f>
        <v>184401</v>
      </c>
      <c r="AJ33" s="13">
        <v>97925</v>
      </c>
      <c r="AK33" s="13">
        <v>0</v>
      </c>
      <c r="AL33" s="13">
        <f>SUM(AJ33:AK33)</f>
        <v>97925</v>
      </c>
      <c r="AM33" s="13">
        <v>97935.93</v>
      </c>
      <c r="AN33" s="13">
        <v>0</v>
      </c>
      <c r="AO33" s="13">
        <f>SUM(AM33:AN33)</f>
        <v>97935.93</v>
      </c>
      <c r="AP33" s="13">
        <f t="shared" si="1"/>
        <v>380261.93</v>
      </c>
      <c r="AQ33" s="13">
        <f t="shared" si="1"/>
        <v>0</v>
      </c>
      <c r="AR33" s="13">
        <f>SUM(AP33:AQ33)</f>
        <v>380261.93</v>
      </c>
      <c r="AS33" s="13">
        <f>B33+C33+D33+F33+I33+L33+U33+X33+AA33+AG33+AJ33+AM33</f>
        <v>1728712.63</v>
      </c>
      <c r="AT33" s="13">
        <f>S33+AE33+AQ33</f>
        <v>0</v>
      </c>
      <c r="AU33" s="13">
        <f>SUM(AS33:AT33)</f>
        <v>1728712.63</v>
      </c>
      <c r="AV33" s="19"/>
      <c r="AW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>
        <f>B33-'[1]contract-realizat-decontat 2018'!B33</f>
        <v>0</v>
      </c>
      <c r="CW33" s="19">
        <f>C33-'[1]contract-realizat-decontat 2018'!G33</f>
        <v>0</v>
      </c>
      <c r="CX33" s="19">
        <f>D33-'[1]contract-realizat-decontat 2018'!L33</f>
        <v>0</v>
      </c>
      <c r="CY33" s="19">
        <f>H33-'[1]contract-realizat-decontat 2018'!Y33</f>
        <v>0</v>
      </c>
      <c r="CZ33" s="19">
        <f>K33-'[1]contract-realizat-decontat 2018'!AD33</f>
        <v>0</v>
      </c>
      <c r="DA33" s="19">
        <f>L33-'[1]contract-realizat-decontat 2018'!AI33</f>
        <v>0</v>
      </c>
      <c r="DB33" s="19">
        <f>U33-'[1]contract-realizat-decontat 2018'!BD33</f>
        <v>0</v>
      </c>
      <c r="DC33" s="19">
        <f>X33-'[1]contract-realizat-decontat 2018'!BI33</f>
        <v>0</v>
      </c>
      <c r="DD33" s="19">
        <f>AA33-'[1]contract-realizat-decontat 2018'!BN33</f>
        <v>0</v>
      </c>
      <c r="DE33" s="19">
        <f>AG33-'[1]contract-realizat-decontat 2018'!CF33</f>
        <v>0</v>
      </c>
      <c r="DF33" s="19">
        <f>AJ33-'[1]contract-realizat-decontat 2018'!CK33</f>
        <v>0</v>
      </c>
      <c r="DG33" s="19">
        <f>AM33-'[1]contract-realizat-decontat 2018'!CX33</f>
        <v>0</v>
      </c>
    </row>
    <row r="34" spans="1:111" s="7" customFormat="1" ht="12.75">
      <c r="A34" s="11" t="s">
        <v>4</v>
      </c>
      <c r="B34" s="58">
        <v>29718.8</v>
      </c>
      <c r="C34" s="58">
        <v>33197.86</v>
      </c>
      <c r="D34" s="58">
        <v>33197.86</v>
      </c>
      <c r="E34" s="13">
        <f>B34+C34+D34</f>
        <v>96114.52</v>
      </c>
      <c r="F34" s="58">
        <v>27141.77</v>
      </c>
      <c r="G34" s="58">
        <v>0</v>
      </c>
      <c r="H34" s="58">
        <f>SUM(F34:G34)</f>
        <v>27141.77</v>
      </c>
      <c r="I34" s="13">
        <v>25706.62</v>
      </c>
      <c r="J34" s="13">
        <v>0</v>
      </c>
      <c r="K34" s="13">
        <f>SUM(I34:J34)</f>
        <v>25706.62</v>
      </c>
      <c r="L34" s="13">
        <v>25706.62</v>
      </c>
      <c r="M34" s="13">
        <v>0</v>
      </c>
      <c r="N34" s="13">
        <f>SUM(L34:M34)</f>
        <v>25706.62</v>
      </c>
      <c r="O34" s="13">
        <f>F34+I34+L34</f>
        <v>78555.01</v>
      </c>
      <c r="P34" s="13">
        <f>G34+J34+M34</f>
        <v>0</v>
      </c>
      <c r="Q34" s="13">
        <f>SUM(O34:P34)</f>
        <v>78555.01</v>
      </c>
      <c r="R34" s="14">
        <f>E34+O34</f>
        <v>174669.53</v>
      </c>
      <c r="S34" s="13">
        <f>P34</f>
        <v>0</v>
      </c>
      <c r="T34" s="13">
        <f>SUM(R34:S34)</f>
        <v>174669.53</v>
      </c>
      <c r="U34" s="13">
        <v>25706.62</v>
      </c>
      <c r="V34" s="13">
        <v>0</v>
      </c>
      <c r="W34" s="13">
        <f>SUM(U34:V34)</f>
        <v>25706.62</v>
      </c>
      <c r="X34" s="13">
        <v>25706.62</v>
      </c>
      <c r="Y34" s="13">
        <v>0</v>
      </c>
      <c r="Z34" s="13">
        <f>SUM(X34:Y34)</f>
        <v>25706.62</v>
      </c>
      <c r="AA34" s="13">
        <v>25706.62</v>
      </c>
      <c r="AB34" s="13">
        <v>0</v>
      </c>
      <c r="AC34" s="13">
        <f>SUM(AA34:AB34)</f>
        <v>25706.62</v>
      </c>
      <c r="AD34" s="13">
        <f t="shared" si="0"/>
        <v>77119.86</v>
      </c>
      <c r="AE34" s="13">
        <f t="shared" si="0"/>
        <v>0</v>
      </c>
      <c r="AF34" s="13">
        <f>SUM(AD34:AE34)</f>
        <v>77119.86</v>
      </c>
      <c r="AG34" s="13">
        <v>38382.96</v>
      </c>
      <c r="AH34" s="13">
        <v>0</v>
      </c>
      <c r="AI34" s="13">
        <f>SUM(AG34:AH34)</f>
        <v>38382.96</v>
      </c>
      <c r="AJ34" s="13">
        <v>25706.62</v>
      </c>
      <c r="AK34" s="13">
        <v>0</v>
      </c>
      <c r="AL34" s="13">
        <f>SUM(AJ34:AK34)</f>
        <v>25706.62</v>
      </c>
      <c r="AM34" s="13">
        <v>25706.62</v>
      </c>
      <c r="AN34" s="13">
        <v>0</v>
      </c>
      <c r="AO34" s="13">
        <f>SUM(AM34:AN34)</f>
        <v>25706.62</v>
      </c>
      <c r="AP34" s="13">
        <f t="shared" si="1"/>
        <v>89796.2</v>
      </c>
      <c r="AQ34" s="13">
        <f t="shared" si="1"/>
        <v>0</v>
      </c>
      <c r="AR34" s="13">
        <f>SUM(AP34:AQ34)</f>
        <v>89796.2</v>
      </c>
      <c r="AS34" s="13">
        <f>B34+C34+D34+F34+I34+L34+U34+X34+AA34+AG34+AJ34+AM34</f>
        <v>341585.58999999997</v>
      </c>
      <c r="AT34" s="13">
        <f>S34+AE34+AQ34</f>
        <v>0</v>
      </c>
      <c r="AU34" s="13">
        <f>SUM(AS34:AT34)</f>
        <v>341585.58999999997</v>
      </c>
      <c r="AV34" s="19"/>
      <c r="AW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>
        <f>B34-'[1]contract-realizat-decontat 2018'!B34</f>
        <v>0</v>
      </c>
      <c r="CW34" s="19">
        <f>C34-'[1]contract-realizat-decontat 2018'!G34</f>
        <v>0</v>
      </c>
      <c r="CX34" s="19">
        <f>D34-'[1]contract-realizat-decontat 2018'!L34</f>
        <v>0</v>
      </c>
      <c r="CY34" s="19">
        <f>H34-'[1]contract-realizat-decontat 2018'!Y34</f>
        <v>0</v>
      </c>
      <c r="CZ34" s="19">
        <f>K34-'[1]contract-realizat-decontat 2018'!AD34</f>
        <v>0</v>
      </c>
      <c r="DA34" s="19">
        <f>L34-'[1]contract-realizat-decontat 2018'!AI34</f>
        <v>0</v>
      </c>
      <c r="DB34" s="19">
        <f>U34-'[1]contract-realizat-decontat 2018'!BD34</f>
        <v>0</v>
      </c>
      <c r="DC34" s="19">
        <f>X34-'[1]contract-realizat-decontat 2018'!BI34</f>
        <v>0</v>
      </c>
      <c r="DD34" s="19">
        <f>AA34-'[1]contract-realizat-decontat 2018'!BN34</f>
        <v>0</v>
      </c>
      <c r="DE34" s="19">
        <f>AG34-'[1]contract-realizat-decontat 2018'!CF34</f>
        <v>0</v>
      </c>
      <c r="DF34" s="19">
        <f>AJ34-'[1]contract-realizat-decontat 2018'!CK34</f>
        <v>0</v>
      </c>
      <c r="DG34" s="19">
        <f>AM34-'[1]contract-realizat-decontat 2018'!CX34</f>
        <v>0</v>
      </c>
    </row>
    <row r="35" spans="1:111" s="7" customFormat="1" ht="12.75">
      <c r="A35" s="11" t="s">
        <v>92</v>
      </c>
      <c r="B35" s="58">
        <v>150387</v>
      </c>
      <c r="C35" s="58">
        <v>150663.5</v>
      </c>
      <c r="D35" s="58">
        <v>150663.5</v>
      </c>
      <c r="E35" s="13">
        <f>B35+C35+D35</f>
        <v>451714</v>
      </c>
      <c r="F35" s="58">
        <v>126001</v>
      </c>
      <c r="G35" s="58">
        <v>0</v>
      </c>
      <c r="H35" s="58">
        <f>SUM(F35:G35)</f>
        <v>126001</v>
      </c>
      <c r="I35" s="13">
        <v>110621.5</v>
      </c>
      <c r="J35" s="13">
        <v>0</v>
      </c>
      <c r="K35" s="13">
        <f>SUM(I35:J35)</f>
        <v>110621.5</v>
      </c>
      <c r="L35" s="13">
        <v>137376</v>
      </c>
      <c r="M35" s="13">
        <v>0</v>
      </c>
      <c r="N35" s="13">
        <f>SUM(L35:M35)</f>
        <v>137376</v>
      </c>
      <c r="O35" s="13">
        <f>F35+I35+L35</f>
        <v>373998.5</v>
      </c>
      <c r="P35" s="13">
        <f>G35+J35+M35</f>
        <v>0</v>
      </c>
      <c r="Q35" s="13">
        <f>SUM(O35:P35)</f>
        <v>373998.5</v>
      </c>
      <c r="R35" s="14">
        <f>E35+O35</f>
        <v>825712.5</v>
      </c>
      <c r="S35" s="13">
        <f>P35</f>
        <v>0</v>
      </c>
      <c r="T35" s="13">
        <f>SUM(R35:S35)</f>
        <v>825712.5</v>
      </c>
      <c r="U35" s="13">
        <v>141643.5</v>
      </c>
      <c r="V35" s="13">
        <v>0</v>
      </c>
      <c r="W35" s="13">
        <f>SUM(U35:V35)</f>
        <v>141643.5</v>
      </c>
      <c r="X35" s="13">
        <v>141643.5</v>
      </c>
      <c r="Y35" s="13">
        <v>0</v>
      </c>
      <c r="Z35" s="13">
        <f>SUM(X35:Y35)</f>
        <v>141643.5</v>
      </c>
      <c r="AA35" s="13">
        <v>141643.5</v>
      </c>
      <c r="AB35" s="13">
        <v>0</v>
      </c>
      <c r="AC35" s="13">
        <f>SUM(AA35:AB35)</f>
        <v>141643.5</v>
      </c>
      <c r="AD35" s="13">
        <f t="shared" si="0"/>
        <v>424930.5</v>
      </c>
      <c r="AE35" s="13">
        <f t="shared" si="0"/>
        <v>0</v>
      </c>
      <c r="AF35" s="13">
        <f>SUM(AD35:AE35)</f>
        <v>424930.5</v>
      </c>
      <c r="AG35" s="13">
        <v>191856.5</v>
      </c>
      <c r="AH35" s="13">
        <v>0</v>
      </c>
      <c r="AI35" s="13">
        <f>SUM(AG35:AH35)</f>
        <v>191856.5</v>
      </c>
      <c r="AJ35" s="13">
        <v>15166.5</v>
      </c>
      <c r="AK35" s="13">
        <v>0</v>
      </c>
      <c r="AL35" s="13">
        <f>SUM(AJ35:AK35)</f>
        <v>15166.5</v>
      </c>
      <c r="AM35" s="13">
        <v>15166.5</v>
      </c>
      <c r="AN35" s="13">
        <v>0</v>
      </c>
      <c r="AO35" s="13">
        <f>SUM(AM35:AN35)</f>
        <v>15166.5</v>
      </c>
      <c r="AP35" s="13">
        <f t="shared" si="1"/>
        <v>222189.5</v>
      </c>
      <c r="AQ35" s="13">
        <f t="shared" si="1"/>
        <v>0</v>
      </c>
      <c r="AR35" s="13">
        <f>SUM(AP35:AQ35)</f>
        <v>222189.5</v>
      </c>
      <c r="AS35" s="13">
        <f>B35+C35+D35+F35+I35+L35+U35+X35+AA35+AG35+AJ35+AM35</f>
        <v>1472832.5</v>
      </c>
      <c r="AT35" s="13">
        <f>S35+AE35+AQ35</f>
        <v>0</v>
      </c>
      <c r="AU35" s="13">
        <f>SUM(AS35:AT35)</f>
        <v>1472832.5</v>
      </c>
      <c r="AV35" s="19"/>
      <c r="AW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>
        <f>B35-'[1]contract-realizat-decontat 2018'!B35</f>
        <v>0</v>
      </c>
      <c r="CW35" s="19">
        <f>C35-'[1]contract-realizat-decontat 2018'!G35</f>
        <v>0</v>
      </c>
      <c r="CX35" s="19">
        <f>D35-'[1]contract-realizat-decontat 2018'!L35</f>
        <v>0</v>
      </c>
      <c r="CY35" s="19">
        <f>H35-'[1]contract-realizat-decontat 2018'!Y35</f>
        <v>0</v>
      </c>
      <c r="CZ35" s="19">
        <f>K35-'[1]contract-realizat-decontat 2018'!AD35</f>
        <v>0</v>
      </c>
      <c r="DA35" s="19">
        <f>L35-'[1]contract-realizat-decontat 2018'!AI35</f>
        <v>0</v>
      </c>
      <c r="DB35" s="19">
        <f>U35-'[1]contract-realizat-decontat 2018'!BD35</f>
        <v>0</v>
      </c>
      <c r="DC35" s="19">
        <f>X35-'[1]contract-realizat-decontat 2018'!BI35</f>
        <v>0</v>
      </c>
      <c r="DD35" s="19">
        <f>AA35-'[1]contract-realizat-decontat 2018'!BN35</f>
        <v>0</v>
      </c>
      <c r="DE35" s="19">
        <f>AG35-'[1]contract-realizat-decontat 2018'!CF35</f>
        <v>0</v>
      </c>
      <c r="DF35" s="19">
        <f>AJ35-'[1]contract-realizat-decontat 2018'!CK35</f>
        <v>0</v>
      </c>
      <c r="DG35" s="19">
        <f>AM35-'[1]contract-realizat-decontat 2018'!CX35</f>
        <v>0</v>
      </c>
    </row>
    <row r="36" spans="1:111" s="8" customFormat="1" ht="12.75">
      <c r="A36" s="18" t="s">
        <v>5</v>
      </c>
      <c r="B36" s="57">
        <f>SUM(B31:B35)</f>
        <v>682223.78</v>
      </c>
      <c r="C36" s="57">
        <f aca="true" t="shared" si="5" ref="C36:AU36">SUM(C31:C35)</f>
        <v>747263.9</v>
      </c>
      <c r="D36" s="57">
        <f t="shared" si="5"/>
        <v>786162.39</v>
      </c>
      <c r="E36" s="57">
        <f t="shared" si="5"/>
        <v>2215650.0700000003</v>
      </c>
      <c r="F36" s="57">
        <f t="shared" si="5"/>
        <v>710973.01</v>
      </c>
      <c r="G36" s="57">
        <f t="shared" si="5"/>
        <v>0</v>
      </c>
      <c r="H36" s="57">
        <f t="shared" si="5"/>
        <v>710973.01</v>
      </c>
      <c r="I36" s="57">
        <f t="shared" si="5"/>
        <v>802193.14</v>
      </c>
      <c r="J36" s="57">
        <f t="shared" si="5"/>
        <v>0</v>
      </c>
      <c r="K36" s="57">
        <f t="shared" si="5"/>
        <v>802193.14</v>
      </c>
      <c r="L36" s="57">
        <f t="shared" si="5"/>
        <v>756107.2899999999</v>
      </c>
      <c r="M36" s="57">
        <f t="shared" si="5"/>
        <v>0</v>
      </c>
      <c r="N36" s="57">
        <f t="shared" si="5"/>
        <v>756107.2899999999</v>
      </c>
      <c r="O36" s="57">
        <f t="shared" si="5"/>
        <v>2269273.4399999995</v>
      </c>
      <c r="P36" s="57">
        <f t="shared" si="5"/>
        <v>0</v>
      </c>
      <c r="Q36" s="57">
        <f t="shared" si="5"/>
        <v>2269273.4399999995</v>
      </c>
      <c r="R36" s="57">
        <f t="shared" si="5"/>
        <v>4484923.51</v>
      </c>
      <c r="S36" s="57">
        <f t="shared" si="5"/>
        <v>0</v>
      </c>
      <c r="T36" s="57">
        <f t="shared" si="5"/>
        <v>4484923.51</v>
      </c>
      <c r="U36" s="57">
        <f t="shared" si="5"/>
        <v>762643.35</v>
      </c>
      <c r="V36" s="57">
        <f t="shared" si="5"/>
        <v>-10355.73</v>
      </c>
      <c r="W36" s="57">
        <f t="shared" si="5"/>
        <v>752287.62</v>
      </c>
      <c r="X36" s="57">
        <f t="shared" si="5"/>
        <v>762130.37</v>
      </c>
      <c r="Y36" s="57">
        <f t="shared" si="5"/>
        <v>0</v>
      </c>
      <c r="Z36" s="57">
        <f t="shared" si="5"/>
        <v>762130.37</v>
      </c>
      <c r="AA36" s="57">
        <f t="shared" si="5"/>
        <v>762130.37</v>
      </c>
      <c r="AB36" s="57">
        <f t="shared" si="5"/>
        <v>-7797.9</v>
      </c>
      <c r="AC36" s="57">
        <f t="shared" si="5"/>
        <v>754332.4700000001</v>
      </c>
      <c r="AD36" s="57">
        <f t="shared" si="5"/>
        <v>2286904.0900000003</v>
      </c>
      <c r="AE36" s="57">
        <f t="shared" si="5"/>
        <v>-18153.629999999997</v>
      </c>
      <c r="AF36" s="57">
        <f t="shared" si="5"/>
        <v>2268750.46</v>
      </c>
      <c r="AG36" s="57">
        <f t="shared" si="5"/>
        <v>878476.6099999999</v>
      </c>
      <c r="AH36" s="57">
        <f t="shared" si="5"/>
        <v>5110.68</v>
      </c>
      <c r="AI36" s="57">
        <f t="shared" si="5"/>
        <v>883587.2899999999</v>
      </c>
      <c r="AJ36" s="57">
        <f t="shared" si="5"/>
        <v>278559.12</v>
      </c>
      <c r="AK36" s="57">
        <f t="shared" si="5"/>
        <v>14221.23</v>
      </c>
      <c r="AL36" s="57">
        <f t="shared" si="5"/>
        <v>292780.35</v>
      </c>
      <c r="AM36" s="57">
        <f t="shared" si="5"/>
        <v>184797.12999999998</v>
      </c>
      <c r="AN36" s="57">
        <f t="shared" si="5"/>
        <v>-1700.31</v>
      </c>
      <c r="AO36" s="57">
        <f t="shared" si="5"/>
        <v>183096.81999999998</v>
      </c>
      <c r="AP36" s="57">
        <f t="shared" si="5"/>
        <v>1341832.8599999999</v>
      </c>
      <c r="AQ36" s="57">
        <f t="shared" si="5"/>
        <v>17631.6</v>
      </c>
      <c r="AR36" s="57">
        <f t="shared" si="5"/>
        <v>1359464.46</v>
      </c>
      <c r="AS36" s="57">
        <f t="shared" si="5"/>
        <v>8113660.46</v>
      </c>
      <c r="AT36" s="57">
        <f t="shared" si="5"/>
        <v>-522.0299999999988</v>
      </c>
      <c r="AU36" s="57">
        <f t="shared" si="5"/>
        <v>8113138.43</v>
      </c>
      <c r="AV36" s="19"/>
      <c r="AW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>
        <f>B36-'[1]contract-realizat-decontat 2018'!B36</f>
        <v>0</v>
      </c>
      <c r="CW36" s="19">
        <f>C36-'[1]contract-realizat-decontat 2018'!G36</f>
        <v>0</v>
      </c>
      <c r="CX36" s="19">
        <f>D36-'[1]contract-realizat-decontat 2018'!L36</f>
        <v>0</v>
      </c>
      <c r="CY36" s="19">
        <f>H36-'[1]contract-realizat-decontat 2018'!Y36</f>
        <v>0</v>
      </c>
      <c r="CZ36" s="19">
        <f>K36-'[1]contract-realizat-decontat 2018'!AD36</f>
        <v>0</v>
      </c>
      <c r="DA36" s="19">
        <f>L36-'[1]contract-realizat-decontat 2018'!AI36</f>
        <v>0</v>
      </c>
      <c r="DB36" s="19">
        <f>U36-'[1]contract-realizat-decontat 2018'!BD36</f>
        <v>0</v>
      </c>
      <c r="DC36" s="19">
        <f>X36-'[1]contract-realizat-decontat 2018'!BI36</f>
        <v>0</v>
      </c>
      <c r="DD36" s="19">
        <f>AA36-'[1]contract-realizat-decontat 2018'!BN36</f>
        <v>0</v>
      </c>
      <c r="DE36" s="19">
        <f>AG36-'[1]contract-realizat-decontat 2018'!CF36</f>
        <v>0</v>
      </c>
      <c r="DF36" s="19">
        <f>AJ36-'[1]contract-realizat-decontat 2018'!CK36</f>
        <v>0</v>
      </c>
      <c r="DG36" s="19">
        <f>AM36-'[1]contract-realizat-decontat 2018'!CX36</f>
        <v>0.639999999984866</v>
      </c>
    </row>
    <row r="37" spans="1:111" s="7" customFormat="1" ht="12.75">
      <c r="A37" s="18"/>
      <c r="B37" s="30"/>
      <c r="C37" s="65"/>
      <c r="D37" s="66"/>
      <c r="E37" s="13"/>
      <c r="F37" s="67"/>
      <c r="G37" s="67"/>
      <c r="H37" s="67"/>
      <c r="I37" s="13"/>
      <c r="J37" s="13"/>
      <c r="K37" s="13"/>
      <c r="L37" s="13"/>
      <c r="M37" s="13"/>
      <c r="N37" s="13"/>
      <c r="O37" s="13"/>
      <c r="P37" s="13"/>
      <c r="Q37" s="13"/>
      <c r="R37" s="14"/>
      <c r="S37" s="14"/>
      <c r="T37" s="14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9"/>
      <c r="AW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>
        <f>B37-'[1]contract-realizat-decontat 2018'!B37</f>
        <v>0</v>
      </c>
      <c r="CW37" s="19">
        <f>C37-'[1]contract-realizat-decontat 2018'!G37</f>
        <v>0</v>
      </c>
      <c r="CX37" s="19">
        <f>D37-'[1]contract-realizat-decontat 2018'!L37</f>
        <v>0</v>
      </c>
      <c r="CY37" s="19">
        <f>H37-'[1]contract-realizat-decontat 2018'!Y37</f>
        <v>0</v>
      </c>
      <c r="CZ37" s="19">
        <f>K37-'[1]contract-realizat-decontat 2018'!AD37</f>
        <v>0</v>
      </c>
      <c r="DA37" s="19">
        <f>L37-'[1]contract-realizat-decontat 2018'!AI37</f>
        <v>0</v>
      </c>
      <c r="DB37" s="19">
        <f>U37-'[1]contract-realizat-decontat 2018'!BD37</f>
        <v>0</v>
      </c>
      <c r="DC37" s="19">
        <f>X37-'[1]contract-realizat-decontat 2018'!BI37</f>
        <v>0</v>
      </c>
      <c r="DD37" s="19">
        <f>AA37-'[1]contract-realizat-decontat 2018'!BN37</f>
        <v>0</v>
      </c>
      <c r="DE37" s="19">
        <f>AG37-'[1]contract-realizat-decontat 2018'!CF37</f>
        <v>0</v>
      </c>
      <c r="DF37" s="19">
        <f>AJ37-'[1]contract-realizat-decontat 2018'!CK37</f>
        <v>0</v>
      </c>
      <c r="DG37" s="19">
        <f>AM37-'[1]contract-realizat-decontat 2018'!CX37</f>
        <v>0</v>
      </c>
    </row>
    <row r="38" spans="1:111" s="7" customFormat="1" ht="57" customHeight="1">
      <c r="A38" s="21" t="s">
        <v>10</v>
      </c>
      <c r="B38" s="17" t="s">
        <v>89</v>
      </c>
      <c r="C38" s="28" t="s">
        <v>90</v>
      </c>
      <c r="D38" s="28" t="s">
        <v>91</v>
      </c>
      <c r="E38" s="17" t="s">
        <v>59</v>
      </c>
      <c r="F38" s="17" t="s">
        <v>60</v>
      </c>
      <c r="G38" s="28" t="s">
        <v>61</v>
      </c>
      <c r="H38" s="17" t="s">
        <v>62</v>
      </c>
      <c r="I38" s="28" t="s">
        <v>64</v>
      </c>
      <c r="J38" s="28" t="s">
        <v>61</v>
      </c>
      <c r="K38" s="28" t="s">
        <v>64</v>
      </c>
      <c r="L38" s="28" t="s">
        <v>66</v>
      </c>
      <c r="M38" s="28" t="s">
        <v>61</v>
      </c>
      <c r="N38" s="28" t="s">
        <v>66</v>
      </c>
      <c r="O38" s="28" t="s">
        <v>67</v>
      </c>
      <c r="P38" s="28" t="s">
        <v>61</v>
      </c>
      <c r="Q38" s="28" t="s">
        <v>68</v>
      </c>
      <c r="R38" s="28" t="s">
        <v>69</v>
      </c>
      <c r="S38" s="28" t="s">
        <v>61</v>
      </c>
      <c r="T38" s="28" t="s">
        <v>70</v>
      </c>
      <c r="U38" s="28" t="s">
        <v>71</v>
      </c>
      <c r="V38" s="28" t="s">
        <v>61</v>
      </c>
      <c r="W38" s="28" t="s">
        <v>72</v>
      </c>
      <c r="X38" s="28" t="s">
        <v>73</v>
      </c>
      <c r="Y38" s="28" t="s">
        <v>61</v>
      </c>
      <c r="Z38" s="28" t="s">
        <v>74</v>
      </c>
      <c r="AA38" s="28" t="s">
        <v>75</v>
      </c>
      <c r="AB38" s="28" t="s">
        <v>61</v>
      </c>
      <c r="AC38" s="28" t="s">
        <v>76</v>
      </c>
      <c r="AD38" s="28" t="s">
        <v>77</v>
      </c>
      <c r="AE38" s="28" t="s">
        <v>61</v>
      </c>
      <c r="AF38" s="28" t="s">
        <v>78</v>
      </c>
      <c r="AG38" s="28" t="s">
        <v>79</v>
      </c>
      <c r="AH38" s="28" t="s">
        <v>61</v>
      </c>
      <c r="AI38" s="28" t="s">
        <v>80</v>
      </c>
      <c r="AJ38" s="28" t="s">
        <v>81</v>
      </c>
      <c r="AK38" s="28" t="s">
        <v>61</v>
      </c>
      <c r="AL38" s="28" t="s">
        <v>82</v>
      </c>
      <c r="AM38" s="28" t="s">
        <v>83</v>
      </c>
      <c r="AN38" s="28" t="s">
        <v>61</v>
      </c>
      <c r="AO38" s="28" t="s">
        <v>84</v>
      </c>
      <c r="AP38" s="28" t="s">
        <v>85</v>
      </c>
      <c r="AQ38" s="28" t="s">
        <v>61</v>
      </c>
      <c r="AR38" s="28" t="s">
        <v>86</v>
      </c>
      <c r="AS38" s="63" t="s">
        <v>87</v>
      </c>
      <c r="AT38" s="28" t="s">
        <v>61</v>
      </c>
      <c r="AU38" s="64" t="s">
        <v>88</v>
      </c>
      <c r="AV38" s="19"/>
      <c r="AW38" s="78"/>
      <c r="AX38" s="1"/>
      <c r="AY38" s="78"/>
      <c r="AZ38" s="1"/>
      <c r="BA38" s="78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 t="e">
        <f>B38-'[1]contract-realizat-decontat 2018'!B38</f>
        <v>#VALUE!</v>
      </c>
      <c r="CW38" s="19" t="e">
        <f>C38-'[1]contract-realizat-decontat 2018'!G38</f>
        <v>#VALUE!</v>
      </c>
      <c r="CX38" s="19" t="e">
        <f>D38-'[1]contract-realizat-decontat 2018'!L38</f>
        <v>#VALUE!</v>
      </c>
      <c r="CY38" s="19" t="e">
        <f>H38-'[1]contract-realizat-decontat 2018'!Y38</f>
        <v>#VALUE!</v>
      </c>
      <c r="CZ38" s="19" t="e">
        <f>K38-'[1]contract-realizat-decontat 2018'!AD38</f>
        <v>#VALUE!</v>
      </c>
      <c r="DA38" s="19" t="e">
        <f>L38-'[1]contract-realizat-decontat 2018'!AI38</f>
        <v>#VALUE!</v>
      </c>
      <c r="DB38" s="19" t="e">
        <f>U38-'[1]contract-realizat-decontat 2018'!BD38</f>
        <v>#VALUE!</v>
      </c>
      <c r="DC38" s="19" t="e">
        <f>X38-'[1]contract-realizat-decontat 2018'!BI38</f>
        <v>#VALUE!</v>
      </c>
      <c r="DD38" s="19" t="e">
        <f>AA38-'[1]contract-realizat-decontat 2018'!BN38</f>
        <v>#VALUE!</v>
      </c>
      <c r="DE38" s="19" t="e">
        <f>AG38-'[1]contract-realizat-decontat 2018'!CF38</f>
        <v>#VALUE!</v>
      </c>
      <c r="DF38" s="19" t="e">
        <f>AJ38-'[1]contract-realizat-decontat 2018'!CK38</f>
        <v>#VALUE!</v>
      </c>
      <c r="DG38" s="19" t="e">
        <f>AM38-'[1]contract-realizat-decontat 2018'!CX38</f>
        <v>#VALUE!</v>
      </c>
    </row>
    <row r="39" spans="1:111" s="7" customFormat="1" ht="12.75">
      <c r="A39" s="11" t="s">
        <v>1</v>
      </c>
      <c r="B39" s="58">
        <f aca="true" t="shared" si="6" ref="B39:D42">B24+B31</f>
        <v>599173.5700000001</v>
      </c>
      <c r="C39" s="58">
        <f t="shared" si="6"/>
        <v>613291.1399999999</v>
      </c>
      <c r="D39" s="58">
        <f t="shared" si="6"/>
        <v>657395.65</v>
      </c>
      <c r="E39" s="13">
        <f>B39+C39+D39</f>
        <v>1869860.3599999999</v>
      </c>
      <c r="F39" s="58">
        <f aca="true" t="shared" si="7" ref="F39:G42">F31+F24</f>
        <v>637992.2</v>
      </c>
      <c r="G39" s="58">
        <f t="shared" si="7"/>
        <v>0</v>
      </c>
      <c r="H39" s="58">
        <f>SUM(F39:G39)</f>
        <v>637992.2</v>
      </c>
      <c r="I39" s="58">
        <f>I24+I31</f>
        <v>656205.35</v>
      </c>
      <c r="J39" s="58">
        <f>J31+J24</f>
        <v>0</v>
      </c>
      <c r="K39" s="58">
        <f>SUM(I39:J39)</f>
        <v>656205.35</v>
      </c>
      <c r="L39" s="58">
        <f>L24+L31</f>
        <v>606646.16</v>
      </c>
      <c r="M39" s="58">
        <f>M24+M31</f>
        <v>0</v>
      </c>
      <c r="N39" s="58">
        <f>SUM(L39:M39)</f>
        <v>606646.16</v>
      </c>
      <c r="O39" s="58">
        <f>O31+O24</f>
        <v>1900843.71</v>
      </c>
      <c r="P39" s="58">
        <f>P24+P31</f>
        <v>0</v>
      </c>
      <c r="Q39" s="58">
        <f>SUM(O39:P39)</f>
        <v>1900843.71</v>
      </c>
      <c r="R39" s="14">
        <f>E39+O39</f>
        <v>3770704.07</v>
      </c>
      <c r="S39" s="58">
        <f>S24+S31</f>
        <v>0</v>
      </c>
      <c r="T39" s="58">
        <f>SUM(R39:S39)</f>
        <v>3770704.07</v>
      </c>
      <c r="U39" s="58">
        <f>U31+U24</f>
        <v>611420.16</v>
      </c>
      <c r="V39" s="58">
        <f>V24+V31</f>
        <v>0</v>
      </c>
      <c r="W39" s="58">
        <f>SUM(U39:V39)</f>
        <v>611420.16</v>
      </c>
      <c r="X39" s="58">
        <f>X31+X24</f>
        <v>610907.18</v>
      </c>
      <c r="Y39" s="58">
        <f>Y24+Y31</f>
        <v>0</v>
      </c>
      <c r="Z39" s="58">
        <f>SUM(X39:Y39)</f>
        <v>610907.18</v>
      </c>
      <c r="AA39" s="58">
        <f>AA31+AA24</f>
        <v>610907.18</v>
      </c>
      <c r="AB39" s="58">
        <f>AB24+AB31</f>
        <v>0</v>
      </c>
      <c r="AC39" s="58">
        <f>SUM(AA39:AB39)</f>
        <v>610907.18</v>
      </c>
      <c r="AD39" s="58">
        <f>AD31+AD24</f>
        <v>1833234.52</v>
      </c>
      <c r="AE39" s="13">
        <f>V39+Y39+AB39</f>
        <v>0</v>
      </c>
      <c r="AF39" s="58">
        <f>SUM(AD39:AE39)</f>
        <v>1833234.52</v>
      </c>
      <c r="AG39" s="58">
        <f>AG31+AG24</f>
        <v>548441.44</v>
      </c>
      <c r="AH39" s="58">
        <f>AH24+AH31</f>
        <v>0</v>
      </c>
      <c r="AI39" s="58">
        <f>SUM(AG39:AH39)</f>
        <v>548441.44</v>
      </c>
      <c r="AJ39" s="58">
        <f>AJ31+AJ24</f>
        <v>138318.84</v>
      </c>
      <c r="AK39" s="58">
        <f>AK24+AK31</f>
        <v>0</v>
      </c>
      <c r="AL39" s="58">
        <f>SUM(AJ39:AK39)</f>
        <v>138318.84</v>
      </c>
      <c r="AM39" s="58">
        <f>AM31+AM24</f>
        <v>51803.47</v>
      </c>
      <c r="AN39" s="58">
        <f>AN31+AN24</f>
        <v>0</v>
      </c>
      <c r="AO39" s="58">
        <f>SUM(AM39:AN39)</f>
        <v>51803.47</v>
      </c>
      <c r="AP39" s="58">
        <f>AP31+AP24</f>
        <v>738563.75</v>
      </c>
      <c r="AQ39" s="13">
        <f>AH39+AK39+AN39</f>
        <v>0</v>
      </c>
      <c r="AR39" s="58">
        <f>SUM(AP39:AQ39)</f>
        <v>738563.75</v>
      </c>
      <c r="AS39" s="58">
        <f>AS31+AS24</f>
        <v>6342502.34</v>
      </c>
      <c r="AT39" s="13">
        <f>S39+AE39+AQ39</f>
        <v>0</v>
      </c>
      <c r="AU39" s="58">
        <f>SUM(AS39:AT39)</f>
        <v>6342502.34</v>
      </c>
      <c r="AV39" s="19"/>
      <c r="AW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>
        <f>B39-'[1]contract-realizat-decontat 2018'!B39</f>
        <v>0</v>
      </c>
      <c r="CW39" s="19">
        <f>C39-'[1]contract-realizat-decontat 2018'!G39</f>
        <v>0</v>
      </c>
      <c r="CX39" s="19">
        <f>D39-'[1]contract-realizat-decontat 2018'!L39</f>
        <v>0</v>
      </c>
      <c r="CY39" s="19">
        <f>H39-'[1]contract-realizat-decontat 2018'!Y39</f>
        <v>0</v>
      </c>
      <c r="CZ39" s="19">
        <f>K39-'[1]contract-realizat-decontat 2018'!AD39</f>
        <v>0</v>
      </c>
      <c r="DA39" s="19">
        <f>L39-'[1]contract-realizat-decontat 2018'!AI39</f>
        <v>0</v>
      </c>
      <c r="DB39" s="19">
        <f>U39-'[1]contract-realizat-decontat 2018'!BD39</f>
        <v>0</v>
      </c>
      <c r="DC39" s="19">
        <f>X39-'[1]contract-realizat-decontat 2018'!BI39</f>
        <v>0</v>
      </c>
      <c r="DD39" s="19">
        <f>AA39-'[1]contract-realizat-decontat 2018'!BN39</f>
        <v>0</v>
      </c>
      <c r="DE39" s="19">
        <f>AG39-'[1]contract-realizat-decontat 2018'!CF39</f>
        <v>0</v>
      </c>
      <c r="DF39" s="19">
        <f>AJ39-'[1]contract-realizat-decontat 2018'!CK39</f>
        <v>0</v>
      </c>
      <c r="DG39" s="19">
        <f>AM39-'[1]contract-realizat-decontat 2018'!CX39</f>
        <v>0</v>
      </c>
    </row>
    <row r="40" spans="1:111" s="7" customFormat="1" ht="12.75">
      <c r="A40" s="11" t="s">
        <v>2</v>
      </c>
      <c r="B40" s="58">
        <f t="shared" si="6"/>
        <v>35740.84</v>
      </c>
      <c r="C40" s="58">
        <f t="shared" si="6"/>
        <v>40219.92999999999</v>
      </c>
      <c r="D40" s="58">
        <f t="shared" si="6"/>
        <v>39599.409999999996</v>
      </c>
      <c r="E40" s="13">
        <f>B40+C40+D40</f>
        <v>115560.18</v>
      </c>
      <c r="F40" s="58">
        <f t="shared" si="7"/>
        <v>22750.27</v>
      </c>
      <c r="G40" s="58">
        <f t="shared" si="7"/>
        <v>0</v>
      </c>
      <c r="H40" s="58">
        <f>SUM(F40:G40)</f>
        <v>22750.27</v>
      </c>
      <c r="I40" s="58">
        <f>I25+I32</f>
        <v>44405.38</v>
      </c>
      <c r="J40" s="58">
        <f>J32+J25</f>
        <v>0</v>
      </c>
      <c r="K40" s="58">
        <f>SUM(I40:J40)</f>
        <v>44405.38</v>
      </c>
      <c r="L40" s="58">
        <f>L25+L32</f>
        <v>42136.82</v>
      </c>
      <c r="M40" s="58">
        <f>M25+M32</f>
        <v>0</v>
      </c>
      <c r="N40" s="58">
        <f>SUM(L40:M40)</f>
        <v>42136.82</v>
      </c>
      <c r="O40" s="58">
        <f>O32+O25</f>
        <v>109292.47</v>
      </c>
      <c r="P40" s="58">
        <f>P25+P32</f>
        <v>0</v>
      </c>
      <c r="Q40" s="58">
        <f>SUM(O40:P40)</f>
        <v>109292.47</v>
      </c>
      <c r="R40" s="14">
        <f>E40+O40</f>
        <v>224852.65</v>
      </c>
      <c r="S40" s="58">
        <f>S25+S32</f>
        <v>0</v>
      </c>
      <c r="T40" s="58">
        <f>SUM(R40:S40)</f>
        <v>224852.65</v>
      </c>
      <c r="U40" s="58">
        <f>U32+U25</f>
        <v>44405.38</v>
      </c>
      <c r="V40" s="58">
        <f>V25+V32</f>
        <v>-10355.73</v>
      </c>
      <c r="W40" s="58">
        <f>SUM(U40:V40)</f>
        <v>34049.649999999994</v>
      </c>
      <c r="X40" s="58">
        <f>X32+X25</f>
        <v>44405.38</v>
      </c>
      <c r="Y40" s="58">
        <f>Y25+Y32</f>
        <v>0</v>
      </c>
      <c r="Z40" s="58">
        <f>SUM(X40:Y40)</f>
        <v>44405.38</v>
      </c>
      <c r="AA40" s="58">
        <f>AA32+AA25</f>
        <v>44405.38</v>
      </c>
      <c r="AB40" s="58">
        <f>AB25+AB32</f>
        <v>-7797.9</v>
      </c>
      <c r="AC40" s="58">
        <f>SUM(AA40:AB40)</f>
        <v>36607.479999999996</v>
      </c>
      <c r="AD40" s="58">
        <f>AD32+AD25</f>
        <v>133216.13999999998</v>
      </c>
      <c r="AE40" s="13">
        <f>V40+Y40+AB40</f>
        <v>-18153.629999999997</v>
      </c>
      <c r="AF40" s="58">
        <f>SUM(AD40:AE40)</f>
        <v>115062.50999999998</v>
      </c>
      <c r="AG40" s="58">
        <f>AG32+AG25</f>
        <v>44405.38</v>
      </c>
      <c r="AH40" s="58">
        <f>AH25+AH32</f>
        <v>5110.68</v>
      </c>
      <c r="AI40" s="58">
        <f>SUM(AG40:AH40)</f>
        <v>49516.06</v>
      </c>
      <c r="AJ40" s="58">
        <f>AJ32+AJ25</f>
        <v>34772.8</v>
      </c>
      <c r="AK40" s="58">
        <f>AK25+AK32</f>
        <v>14743.26</v>
      </c>
      <c r="AL40" s="58">
        <f>SUM(AJ40:AK40)</f>
        <v>49516.060000000005</v>
      </c>
      <c r="AM40" s="58">
        <f>AM32+AM25</f>
        <v>10849.13</v>
      </c>
      <c r="AN40" s="58">
        <f>AN32+AN25</f>
        <v>-1700.31</v>
      </c>
      <c r="AO40" s="58">
        <f>SUM(AM40:AN40)</f>
        <v>9148.82</v>
      </c>
      <c r="AP40" s="58">
        <f>AP32+AP25</f>
        <v>90027.31</v>
      </c>
      <c r="AQ40" s="13">
        <f>AH40+AK40+AN40</f>
        <v>18153.63</v>
      </c>
      <c r="AR40" s="58">
        <f>SUM(AP40:AQ40)</f>
        <v>108180.94</v>
      </c>
      <c r="AS40" s="58">
        <f>AS32+AS25</f>
        <v>448096.0999999999</v>
      </c>
      <c r="AT40" s="13">
        <f>S40+AE40+AQ40</f>
        <v>0</v>
      </c>
      <c r="AU40" s="58">
        <f>SUM(AS40:AT40)</f>
        <v>448096.0999999999</v>
      </c>
      <c r="AV40" s="19"/>
      <c r="AW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>
        <f>B40-'[1]contract-realizat-decontat 2018'!B40</f>
        <v>0</v>
      </c>
      <c r="CW40" s="19">
        <f>C40-'[1]contract-realizat-decontat 2018'!G40</f>
        <v>0</v>
      </c>
      <c r="CX40" s="19">
        <f>D40-'[1]contract-realizat-decontat 2018'!L40</f>
        <v>0</v>
      </c>
      <c r="CY40" s="19">
        <f>H40-'[1]contract-realizat-decontat 2018'!Y40</f>
        <v>0</v>
      </c>
      <c r="CZ40" s="19">
        <f>K40-'[1]contract-realizat-decontat 2018'!AD40</f>
        <v>0</v>
      </c>
      <c r="DA40" s="19">
        <f>L40-'[1]contract-realizat-decontat 2018'!AI40</f>
        <v>0</v>
      </c>
      <c r="DB40" s="19">
        <f>U40-'[1]contract-realizat-decontat 2018'!BD40</f>
        <v>0</v>
      </c>
      <c r="DC40" s="19">
        <f>X40-'[1]contract-realizat-decontat 2018'!BI40</f>
        <v>0</v>
      </c>
      <c r="DD40" s="19">
        <f>AA40-'[1]contract-realizat-decontat 2018'!BN40</f>
        <v>0</v>
      </c>
      <c r="DE40" s="19">
        <f>AG40-'[1]contract-realizat-decontat 2018'!CF40</f>
        <v>0</v>
      </c>
      <c r="DF40" s="19">
        <f>AJ40-'[1]contract-realizat-decontat 2018'!CK40</f>
        <v>0</v>
      </c>
      <c r="DG40" s="19">
        <f>AM40-'[1]contract-realizat-decontat 2018'!CX40</f>
        <v>0</v>
      </c>
    </row>
    <row r="41" spans="1:111" s="7" customFormat="1" ht="12.75">
      <c r="A41" s="11" t="s">
        <v>3</v>
      </c>
      <c r="B41" s="58">
        <f t="shared" si="6"/>
        <v>165585.80000000002</v>
      </c>
      <c r="C41" s="58">
        <f t="shared" si="6"/>
        <v>208273.7</v>
      </c>
      <c r="D41" s="58">
        <f t="shared" si="6"/>
        <v>203688.2</v>
      </c>
      <c r="E41" s="13">
        <f>B41+C41+D41</f>
        <v>577547.7</v>
      </c>
      <c r="F41" s="58">
        <f t="shared" si="7"/>
        <v>179043</v>
      </c>
      <c r="G41" s="58">
        <f t="shared" si="7"/>
        <v>0</v>
      </c>
      <c r="H41" s="58">
        <f>SUM(F41:G41)</f>
        <v>179043</v>
      </c>
      <c r="I41" s="58">
        <f>I26+I33</f>
        <v>190500.62</v>
      </c>
      <c r="J41" s="58">
        <f>J33+J26</f>
        <v>0</v>
      </c>
      <c r="K41" s="58">
        <f>SUM(I41:J41)</f>
        <v>190500.62</v>
      </c>
      <c r="L41" s="58">
        <f>L26+L33</f>
        <v>169489.62</v>
      </c>
      <c r="M41" s="58">
        <f>M26+M33</f>
        <v>0</v>
      </c>
      <c r="N41" s="58">
        <f>SUM(L41:M41)</f>
        <v>169489.62</v>
      </c>
      <c r="O41" s="58">
        <f>O33+O26</f>
        <v>539033.24</v>
      </c>
      <c r="P41" s="58">
        <f>P26+P33</f>
        <v>0</v>
      </c>
      <c r="Q41" s="58">
        <f>SUM(O41:P41)</f>
        <v>539033.24</v>
      </c>
      <c r="R41" s="14">
        <f>E41+O41</f>
        <v>1116580.94</v>
      </c>
      <c r="S41" s="58">
        <f>S26+S33</f>
        <v>0</v>
      </c>
      <c r="T41" s="58">
        <f>SUM(R41:S41)</f>
        <v>1116580.94</v>
      </c>
      <c r="U41" s="58">
        <f>U33+U26</f>
        <v>168393.62</v>
      </c>
      <c r="V41" s="58">
        <f>V26+V33</f>
        <v>0</v>
      </c>
      <c r="W41" s="58">
        <f>SUM(U41:V41)</f>
        <v>168393.62</v>
      </c>
      <c r="X41" s="58">
        <f>X33+X26</f>
        <v>168393.62</v>
      </c>
      <c r="Y41" s="58">
        <f>Y26+Y33</f>
        <v>0</v>
      </c>
      <c r="Z41" s="58">
        <f>SUM(X41:Y41)</f>
        <v>168393.62</v>
      </c>
      <c r="AA41" s="58">
        <f>AA33+AA26</f>
        <v>168393.62</v>
      </c>
      <c r="AB41" s="58">
        <f>AB26+AB33</f>
        <v>0</v>
      </c>
      <c r="AC41" s="58">
        <f>SUM(AA41:AB41)</f>
        <v>168393.62</v>
      </c>
      <c r="AD41" s="58">
        <f>AD33+AD26</f>
        <v>505180.86</v>
      </c>
      <c r="AE41" s="13">
        <f>V41+Y41+AB41</f>
        <v>0</v>
      </c>
      <c r="AF41" s="58">
        <f>SUM(AD41:AE41)</f>
        <v>505180.86</v>
      </c>
      <c r="AG41" s="58">
        <f>AG33+AG26</f>
        <v>209421.62</v>
      </c>
      <c r="AH41" s="58">
        <f>AH26+AH33</f>
        <v>0</v>
      </c>
      <c r="AI41" s="58">
        <f>SUM(AG41:AH41)</f>
        <v>209421.62</v>
      </c>
      <c r="AJ41" s="58">
        <f>AJ33+AJ26</f>
        <v>122945.62</v>
      </c>
      <c r="AK41" s="58">
        <f>AK26+AK33</f>
        <v>0</v>
      </c>
      <c r="AL41" s="58">
        <f>SUM(AJ41:AK41)</f>
        <v>122945.62</v>
      </c>
      <c r="AM41" s="58">
        <f>AM33+AM26</f>
        <v>122956.54999999999</v>
      </c>
      <c r="AN41" s="58">
        <f>AN33+AN26</f>
        <v>0</v>
      </c>
      <c r="AO41" s="58">
        <f>SUM(AM41:AN41)</f>
        <v>122956.54999999999</v>
      </c>
      <c r="AP41" s="58">
        <f>AP33+AP26</f>
        <v>455323.79</v>
      </c>
      <c r="AQ41" s="13">
        <f>AH41+AK41+AN41</f>
        <v>0</v>
      </c>
      <c r="AR41" s="58">
        <f>SUM(AP41:AQ41)</f>
        <v>455323.79</v>
      </c>
      <c r="AS41" s="58">
        <f>AS33+AS26</f>
        <v>2077085.5899999999</v>
      </c>
      <c r="AT41" s="13">
        <f>S41+AE41+AQ41</f>
        <v>0</v>
      </c>
      <c r="AU41" s="58">
        <f>SUM(AS41:AT41)</f>
        <v>2077085.5899999999</v>
      </c>
      <c r="AV41" s="19"/>
      <c r="AW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>
        <f>B41-'[1]contract-realizat-decontat 2018'!B41</f>
        <v>0</v>
      </c>
      <c r="CW41" s="19">
        <f>C41-'[1]contract-realizat-decontat 2018'!G41</f>
        <v>0</v>
      </c>
      <c r="CX41" s="19">
        <f>D41-'[1]contract-realizat-decontat 2018'!L41</f>
        <v>0</v>
      </c>
      <c r="CY41" s="19">
        <f>H41-'[1]contract-realizat-decontat 2018'!Y41</f>
        <v>0</v>
      </c>
      <c r="CZ41" s="19">
        <f>K41-'[1]contract-realizat-decontat 2018'!AD41</f>
        <v>0</v>
      </c>
      <c r="DA41" s="19">
        <f>L41-'[1]contract-realizat-decontat 2018'!AI41</f>
        <v>0</v>
      </c>
      <c r="DB41" s="19">
        <f>U41-'[1]contract-realizat-decontat 2018'!BD41</f>
        <v>0</v>
      </c>
      <c r="DC41" s="19">
        <f>X41-'[1]contract-realizat-decontat 2018'!BI41</f>
        <v>0</v>
      </c>
      <c r="DD41" s="19">
        <f>AA41-'[1]contract-realizat-decontat 2018'!BN41</f>
        <v>0</v>
      </c>
      <c r="DE41" s="19">
        <f>AG41-'[1]contract-realizat-decontat 2018'!CF41</f>
        <v>0</v>
      </c>
      <c r="DF41" s="19">
        <f>AJ41-'[1]contract-realizat-decontat 2018'!CK41</f>
        <v>0</v>
      </c>
      <c r="DG41" s="19">
        <f>AM41-'[1]contract-realizat-decontat 2018'!CX41</f>
        <v>0</v>
      </c>
    </row>
    <row r="42" spans="1:111" s="7" customFormat="1" ht="12.75">
      <c r="A42" s="11" t="s">
        <v>4</v>
      </c>
      <c r="B42" s="58">
        <f t="shared" si="6"/>
        <v>31212.8</v>
      </c>
      <c r="C42" s="58">
        <f t="shared" si="6"/>
        <v>34691.86</v>
      </c>
      <c r="D42" s="58">
        <f t="shared" si="6"/>
        <v>34691.86</v>
      </c>
      <c r="E42" s="13">
        <f>B42+C42+D42</f>
        <v>100596.52</v>
      </c>
      <c r="F42" s="58">
        <f t="shared" si="7"/>
        <v>28635.77</v>
      </c>
      <c r="G42" s="58">
        <f t="shared" si="7"/>
        <v>0</v>
      </c>
      <c r="H42" s="58">
        <f>SUM(F42:G42)</f>
        <v>28635.77</v>
      </c>
      <c r="I42" s="58">
        <f>I27+I34</f>
        <v>26354.62</v>
      </c>
      <c r="J42" s="58">
        <f>J34+J27</f>
        <v>0</v>
      </c>
      <c r="K42" s="58">
        <f>SUM(I42:J42)</f>
        <v>26354.62</v>
      </c>
      <c r="L42" s="58">
        <f>L27+L34</f>
        <v>26354.62</v>
      </c>
      <c r="M42" s="58">
        <f>M27+M34</f>
        <v>0</v>
      </c>
      <c r="N42" s="58">
        <f>SUM(L42:M42)</f>
        <v>26354.62</v>
      </c>
      <c r="O42" s="58">
        <f>O34+O27</f>
        <v>81345.01</v>
      </c>
      <c r="P42" s="58">
        <f>P27+P34</f>
        <v>0</v>
      </c>
      <c r="Q42" s="58">
        <f>SUM(O42:P42)</f>
        <v>81345.01</v>
      </c>
      <c r="R42" s="14">
        <f>E42+O42</f>
        <v>181941.53</v>
      </c>
      <c r="S42" s="58">
        <f>S27+S34</f>
        <v>0</v>
      </c>
      <c r="T42" s="58">
        <f>SUM(R42:S42)</f>
        <v>181941.53</v>
      </c>
      <c r="U42" s="58">
        <f>U34+U27</f>
        <v>28412.62</v>
      </c>
      <c r="V42" s="58">
        <f>V27+V34</f>
        <v>0</v>
      </c>
      <c r="W42" s="58">
        <f>SUM(U42:V42)</f>
        <v>28412.62</v>
      </c>
      <c r="X42" s="58">
        <f>X34+X27</f>
        <v>28412.62</v>
      </c>
      <c r="Y42" s="58">
        <f>Y27+Y34</f>
        <v>0</v>
      </c>
      <c r="Z42" s="58">
        <f>SUM(X42:Y42)</f>
        <v>28412.62</v>
      </c>
      <c r="AA42" s="58">
        <f>AA34+AA27</f>
        <v>28412.62</v>
      </c>
      <c r="AB42" s="58">
        <f>AB27+AB34</f>
        <v>0</v>
      </c>
      <c r="AC42" s="58">
        <f>SUM(AA42:AB42)</f>
        <v>28412.62</v>
      </c>
      <c r="AD42" s="58">
        <f>AD34+AD27</f>
        <v>85237.86</v>
      </c>
      <c r="AE42" s="13">
        <f>V42+Y42+AB42</f>
        <v>0</v>
      </c>
      <c r="AF42" s="58">
        <f>SUM(AD42:AE42)</f>
        <v>85237.86</v>
      </c>
      <c r="AG42" s="58">
        <f>AG34+AG27</f>
        <v>39030.96</v>
      </c>
      <c r="AH42" s="58">
        <f>AH27+AH34</f>
        <v>0</v>
      </c>
      <c r="AI42" s="58">
        <f>SUM(AG42:AH42)</f>
        <v>39030.96</v>
      </c>
      <c r="AJ42" s="58">
        <f>AJ34+AJ27</f>
        <v>27510.62</v>
      </c>
      <c r="AK42" s="58">
        <f>AK27+AK34</f>
        <v>0</v>
      </c>
      <c r="AL42" s="58">
        <f>SUM(AJ42:AK42)</f>
        <v>27510.62</v>
      </c>
      <c r="AM42" s="58">
        <f>AM34+AM27</f>
        <v>27453.62</v>
      </c>
      <c r="AN42" s="58">
        <f>AN34+AN27</f>
        <v>0</v>
      </c>
      <c r="AO42" s="58">
        <f>SUM(AM42:AN42)</f>
        <v>27453.62</v>
      </c>
      <c r="AP42" s="58">
        <f>AP34+AP27</f>
        <v>93995.2</v>
      </c>
      <c r="AQ42" s="13">
        <f>AH42+AK42+AN42</f>
        <v>0</v>
      </c>
      <c r="AR42" s="58">
        <f>SUM(AP42:AQ42)</f>
        <v>93995.2</v>
      </c>
      <c r="AS42" s="58">
        <f>AS34+AS27</f>
        <v>361174.58999999997</v>
      </c>
      <c r="AT42" s="13">
        <f>S42+AE42+AQ42</f>
        <v>0</v>
      </c>
      <c r="AU42" s="58">
        <f>SUM(AS42:AT42)</f>
        <v>361174.58999999997</v>
      </c>
      <c r="AV42" s="19"/>
      <c r="AW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>
        <f>B42-'[1]contract-realizat-decontat 2018'!B42</f>
        <v>0</v>
      </c>
      <c r="CW42" s="19">
        <f>C42-'[1]contract-realizat-decontat 2018'!G42</f>
        <v>0</v>
      </c>
      <c r="CX42" s="19">
        <f>D42-'[1]contract-realizat-decontat 2018'!L42</f>
        <v>0</v>
      </c>
      <c r="CY42" s="19">
        <f>H42-'[1]contract-realizat-decontat 2018'!Y42</f>
        <v>0</v>
      </c>
      <c r="CZ42" s="19">
        <f>K42-'[1]contract-realizat-decontat 2018'!AD42</f>
        <v>0</v>
      </c>
      <c r="DA42" s="19">
        <f>L42-'[1]contract-realizat-decontat 2018'!AI42</f>
        <v>0</v>
      </c>
      <c r="DB42" s="19">
        <f>U42-'[1]contract-realizat-decontat 2018'!BD42</f>
        <v>0</v>
      </c>
      <c r="DC42" s="19">
        <f>X42-'[1]contract-realizat-decontat 2018'!BI42</f>
        <v>0</v>
      </c>
      <c r="DD42" s="19">
        <f>AA42-'[1]contract-realizat-decontat 2018'!BN42</f>
        <v>0</v>
      </c>
      <c r="DE42" s="19">
        <f>AG42-'[1]contract-realizat-decontat 2018'!CF42</f>
        <v>0</v>
      </c>
      <c r="DF42" s="19">
        <f>AJ42-'[1]contract-realizat-decontat 2018'!CK42</f>
        <v>0</v>
      </c>
      <c r="DG42" s="19">
        <f>AM42-'[1]contract-realizat-decontat 2018'!CX42</f>
        <v>0</v>
      </c>
    </row>
    <row r="43" spans="1:111" s="7" customFormat="1" ht="12.75">
      <c r="A43" s="11" t="s">
        <v>92</v>
      </c>
      <c r="B43" s="58">
        <v>150387</v>
      </c>
      <c r="C43" s="58">
        <v>150663.5</v>
      </c>
      <c r="D43" s="58">
        <v>150663.5</v>
      </c>
      <c r="E43" s="13">
        <f>B43+C43+D43</f>
        <v>451714</v>
      </c>
      <c r="F43" s="58">
        <f>F35</f>
        <v>126001</v>
      </c>
      <c r="G43" s="58">
        <f>G35</f>
        <v>0</v>
      </c>
      <c r="H43" s="58">
        <f>SUM(F43:G43)</f>
        <v>126001</v>
      </c>
      <c r="I43" s="58">
        <f>I35</f>
        <v>110621.5</v>
      </c>
      <c r="J43" s="58">
        <f>J35</f>
        <v>0</v>
      </c>
      <c r="K43" s="58">
        <f>SUM(I43:J43)</f>
        <v>110621.5</v>
      </c>
      <c r="L43" s="58">
        <f>L35</f>
        <v>137376</v>
      </c>
      <c r="M43" s="58">
        <f>M35</f>
        <v>0</v>
      </c>
      <c r="N43" s="58">
        <f>SUM(L43:M43)</f>
        <v>137376</v>
      </c>
      <c r="O43" s="58">
        <f>O35</f>
        <v>373998.5</v>
      </c>
      <c r="P43" s="58">
        <f>P35</f>
        <v>0</v>
      </c>
      <c r="Q43" s="58">
        <f>SUM(O43:P43)</f>
        <v>373998.5</v>
      </c>
      <c r="R43" s="14">
        <f>E43+O43</f>
        <v>825712.5</v>
      </c>
      <c r="S43" s="58">
        <f>S35</f>
        <v>0</v>
      </c>
      <c r="T43" s="58">
        <f>SUM(R43:S43)</f>
        <v>825712.5</v>
      </c>
      <c r="U43" s="58">
        <f>U35</f>
        <v>141643.5</v>
      </c>
      <c r="V43" s="58">
        <f>V35</f>
        <v>0</v>
      </c>
      <c r="W43" s="58">
        <f>SUM(U43:V43)</f>
        <v>141643.5</v>
      </c>
      <c r="X43" s="58">
        <f>X35</f>
        <v>141643.5</v>
      </c>
      <c r="Y43" s="58">
        <f>Y35</f>
        <v>0</v>
      </c>
      <c r="Z43" s="58">
        <f>SUM(X43:Y43)</f>
        <v>141643.5</v>
      </c>
      <c r="AA43" s="58">
        <f>AA35</f>
        <v>141643.5</v>
      </c>
      <c r="AB43" s="58">
        <f>AB35</f>
        <v>0</v>
      </c>
      <c r="AC43" s="58">
        <f>SUM(AA43:AB43)</f>
        <v>141643.5</v>
      </c>
      <c r="AD43" s="58">
        <f>AD35</f>
        <v>424930.5</v>
      </c>
      <c r="AE43" s="13">
        <f>V43+Y43+AB43</f>
        <v>0</v>
      </c>
      <c r="AF43" s="58">
        <f>SUM(AD43:AE43)</f>
        <v>424930.5</v>
      </c>
      <c r="AG43" s="58">
        <f>AG35</f>
        <v>191856.5</v>
      </c>
      <c r="AH43" s="58">
        <f>AH35</f>
        <v>0</v>
      </c>
      <c r="AI43" s="58">
        <f>SUM(AG43:AH43)</f>
        <v>191856.5</v>
      </c>
      <c r="AJ43" s="58">
        <f>AJ35</f>
        <v>15166.5</v>
      </c>
      <c r="AK43" s="58">
        <f>AK35</f>
        <v>0</v>
      </c>
      <c r="AL43" s="58">
        <f>SUM(AJ43:AK43)</f>
        <v>15166.5</v>
      </c>
      <c r="AM43" s="58">
        <f>AM35</f>
        <v>15166.5</v>
      </c>
      <c r="AN43" s="58">
        <f>AN35</f>
        <v>0</v>
      </c>
      <c r="AO43" s="58">
        <f>SUM(AM43:AN43)</f>
        <v>15166.5</v>
      </c>
      <c r="AP43" s="58">
        <f>AP35</f>
        <v>222189.5</v>
      </c>
      <c r="AQ43" s="13">
        <f>AH43+AK43+AN43</f>
        <v>0</v>
      </c>
      <c r="AR43" s="58">
        <f>SUM(AP43:AQ43)</f>
        <v>222189.5</v>
      </c>
      <c r="AS43" s="58">
        <f>AS35</f>
        <v>1472832.5</v>
      </c>
      <c r="AT43" s="13">
        <f>S43+AE43+AQ43</f>
        <v>0</v>
      </c>
      <c r="AU43" s="58">
        <f>SUM(AS43:AT43)</f>
        <v>1472832.5</v>
      </c>
      <c r="AV43" s="19"/>
      <c r="AX43" s="19"/>
      <c r="AY43" s="8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>
        <f>B43-'[1]contract-realizat-decontat 2018'!B43</f>
        <v>0</v>
      </c>
      <c r="CW43" s="19">
        <f>C43-'[1]contract-realizat-decontat 2018'!G43</f>
        <v>0</v>
      </c>
      <c r="CX43" s="19">
        <f>D43-'[1]contract-realizat-decontat 2018'!L43</f>
        <v>0</v>
      </c>
      <c r="CY43" s="19">
        <f>H43-'[1]contract-realizat-decontat 2018'!Y43</f>
        <v>0</v>
      </c>
      <c r="CZ43" s="19">
        <f>K43-'[1]contract-realizat-decontat 2018'!AD43</f>
        <v>0</v>
      </c>
      <c r="DA43" s="19">
        <f>L43-'[1]contract-realizat-decontat 2018'!AI43</f>
        <v>0</v>
      </c>
      <c r="DB43" s="19">
        <f>U43-'[1]contract-realizat-decontat 2018'!BD43</f>
        <v>0</v>
      </c>
      <c r="DC43" s="19">
        <f>X43-'[1]contract-realizat-decontat 2018'!BI43</f>
        <v>0</v>
      </c>
      <c r="DD43" s="19">
        <f>AA43-'[1]contract-realizat-decontat 2018'!BN43</f>
        <v>0</v>
      </c>
      <c r="DE43" s="19">
        <f>AG43-'[1]contract-realizat-decontat 2018'!CF43</f>
        <v>0</v>
      </c>
      <c r="DF43" s="19">
        <f>AJ43-'[1]contract-realizat-decontat 2018'!CK43</f>
        <v>0</v>
      </c>
      <c r="DG43" s="19">
        <f>AM43-'[1]contract-realizat-decontat 2018'!CX43</f>
        <v>0</v>
      </c>
    </row>
    <row r="44" spans="1:111" s="8" customFormat="1" ht="12.75">
      <c r="A44" s="18" t="s">
        <v>5</v>
      </c>
      <c r="B44" s="57">
        <f>SUM(B39:B43)</f>
        <v>982100.0100000001</v>
      </c>
      <c r="C44" s="57">
        <f aca="true" t="shared" si="8" ref="C44:AU44">SUM(C39:C43)</f>
        <v>1047140.1299999998</v>
      </c>
      <c r="D44" s="57">
        <f t="shared" si="8"/>
        <v>1086038.62</v>
      </c>
      <c r="E44" s="57">
        <f t="shared" si="8"/>
        <v>3115278.76</v>
      </c>
      <c r="F44" s="57">
        <f t="shared" si="8"/>
        <v>994422.24</v>
      </c>
      <c r="G44" s="57">
        <f t="shared" si="8"/>
        <v>0</v>
      </c>
      <c r="H44" s="57">
        <f t="shared" si="8"/>
        <v>994422.24</v>
      </c>
      <c r="I44" s="57">
        <f t="shared" si="8"/>
        <v>1028087.47</v>
      </c>
      <c r="J44" s="57">
        <f t="shared" si="8"/>
        <v>0</v>
      </c>
      <c r="K44" s="57">
        <f t="shared" si="8"/>
        <v>1028087.47</v>
      </c>
      <c r="L44" s="57">
        <f t="shared" si="8"/>
        <v>982003.22</v>
      </c>
      <c r="M44" s="57">
        <f t="shared" si="8"/>
        <v>0</v>
      </c>
      <c r="N44" s="57">
        <f t="shared" si="8"/>
        <v>982003.22</v>
      </c>
      <c r="O44" s="57">
        <f t="shared" si="8"/>
        <v>3004512.9299999997</v>
      </c>
      <c r="P44" s="57">
        <f t="shared" si="8"/>
        <v>0</v>
      </c>
      <c r="Q44" s="57">
        <f t="shared" si="8"/>
        <v>3004512.9299999997</v>
      </c>
      <c r="R44" s="57">
        <f t="shared" si="8"/>
        <v>6119791.69</v>
      </c>
      <c r="S44" s="57">
        <f t="shared" si="8"/>
        <v>0</v>
      </c>
      <c r="T44" s="57">
        <f t="shared" si="8"/>
        <v>6119791.69</v>
      </c>
      <c r="U44" s="57">
        <f t="shared" si="8"/>
        <v>994275.28</v>
      </c>
      <c r="V44" s="57">
        <f t="shared" si="8"/>
        <v>-10355.73</v>
      </c>
      <c r="W44" s="57">
        <f t="shared" si="8"/>
        <v>983919.55</v>
      </c>
      <c r="X44" s="57">
        <f t="shared" si="8"/>
        <v>993762.3</v>
      </c>
      <c r="Y44" s="57">
        <f t="shared" si="8"/>
        <v>0</v>
      </c>
      <c r="Z44" s="57">
        <f t="shared" si="8"/>
        <v>993762.3</v>
      </c>
      <c r="AA44" s="57">
        <f t="shared" si="8"/>
        <v>993762.3</v>
      </c>
      <c r="AB44" s="57">
        <f t="shared" si="8"/>
        <v>-7797.9</v>
      </c>
      <c r="AC44" s="57">
        <f t="shared" si="8"/>
        <v>985964.4</v>
      </c>
      <c r="AD44" s="57">
        <f t="shared" si="8"/>
        <v>2981799.88</v>
      </c>
      <c r="AE44" s="57">
        <f t="shared" si="8"/>
        <v>-18153.629999999997</v>
      </c>
      <c r="AF44" s="57">
        <f t="shared" si="8"/>
        <v>2963646.25</v>
      </c>
      <c r="AG44" s="57">
        <f t="shared" si="8"/>
        <v>1033155.8999999999</v>
      </c>
      <c r="AH44" s="57">
        <f t="shared" si="8"/>
        <v>5110.68</v>
      </c>
      <c r="AI44" s="57">
        <f t="shared" si="8"/>
        <v>1038266.58</v>
      </c>
      <c r="AJ44" s="57">
        <f t="shared" si="8"/>
        <v>338714.38</v>
      </c>
      <c r="AK44" s="57">
        <f t="shared" si="8"/>
        <v>14743.26</v>
      </c>
      <c r="AL44" s="57">
        <f t="shared" si="8"/>
        <v>353457.64</v>
      </c>
      <c r="AM44" s="57">
        <f t="shared" si="8"/>
        <v>228229.27</v>
      </c>
      <c r="AN44" s="57">
        <f t="shared" si="8"/>
        <v>-1700.31</v>
      </c>
      <c r="AO44" s="57">
        <f t="shared" si="8"/>
        <v>226528.96</v>
      </c>
      <c r="AP44" s="57">
        <f t="shared" si="8"/>
        <v>1600099.55</v>
      </c>
      <c r="AQ44" s="57">
        <f t="shared" si="8"/>
        <v>18153.63</v>
      </c>
      <c r="AR44" s="57">
        <f t="shared" si="8"/>
        <v>1618253.18</v>
      </c>
      <c r="AS44" s="57">
        <f t="shared" si="8"/>
        <v>10701691.12</v>
      </c>
      <c r="AT44" s="57">
        <f t="shared" si="8"/>
        <v>0</v>
      </c>
      <c r="AU44" s="57">
        <f t="shared" si="8"/>
        <v>10701691.12</v>
      </c>
      <c r="AV44" s="19"/>
      <c r="AW44" s="7"/>
      <c r="AY44" s="7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>
        <f>B44-'[1]contract-realizat-decontat 2018'!B44</f>
        <v>0</v>
      </c>
      <c r="CW44" s="19">
        <f>C44-'[1]contract-realizat-decontat 2018'!G44</f>
        <v>0</v>
      </c>
      <c r="CX44" s="19">
        <f>D44-'[1]contract-realizat-decontat 2018'!L44</f>
        <v>0</v>
      </c>
      <c r="CY44" s="19">
        <f>H44-'[1]contract-realizat-decontat 2018'!Y44</f>
        <v>0</v>
      </c>
      <c r="CZ44" s="19">
        <f>K44-'[1]contract-realizat-decontat 2018'!AD44</f>
        <v>0</v>
      </c>
      <c r="DA44" s="19">
        <f>L44-'[1]contract-realizat-decontat 2018'!AI44</f>
        <v>0</v>
      </c>
      <c r="DB44" s="19">
        <f>U44-'[1]contract-realizat-decontat 2018'!BD44</f>
        <v>0</v>
      </c>
      <c r="DC44" s="19">
        <f>X44-'[1]contract-realizat-decontat 2018'!BI44</f>
        <v>0</v>
      </c>
      <c r="DD44" s="19">
        <f>AA44-'[1]contract-realizat-decontat 2018'!BN44</f>
        <v>0</v>
      </c>
      <c r="DE44" s="19">
        <f>AG44-'[1]contract-realizat-decontat 2018'!CF44</f>
        <v>0</v>
      </c>
      <c r="DF44" s="19">
        <f>AJ44-'[1]contract-realizat-decontat 2018'!CK44</f>
        <v>0</v>
      </c>
      <c r="DG44" s="19">
        <f>AM44-'[1]contract-realizat-decontat 2018'!CX44</f>
        <v>0</v>
      </c>
    </row>
    <row r="45" spans="1:111" s="7" customFormat="1" ht="12.75">
      <c r="A45" s="18"/>
      <c r="B45" s="30"/>
      <c r="C45" s="65"/>
      <c r="D45" s="66"/>
      <c r="E45" s="13"/>
      <c r="F45" s="67"/>
      <c r="G45" s="67"/>
      <c r="H45" s="67"/>
      <c r="I45" s="13"/>
      <c r="J45" s="13"/>
      <c r="K45" s="13"/>
      <c r="L45" s="13"/>
      <c r="M45" s="13"/>
      <c r="N45" s="13"/>
      <c r="O45" s="13"/>
      <c r="P45" s="13"/>
      <c r="Q45" s="13"/>
      <c r="R45" s="14"/>
      <c r="S45" s="14"/>
      <c r="T45" s="14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>
        <f>B45-'[1]contract-realizat-decontat 2018'!B45</f>
        <v>0</v>
      </c>
      <c r="CW45" s="19">
        <f>C45-'[1]contract-realizat-decontat 2018'!G45</f>
        <v>0</v>
      </c>
      <c r="CX45" s="19">
        <f>D45-'[1]contract-realizat-decontat 2018'!L45</f>
        <v>0</v>
      </c>
      <c r="CY45" s="19">
        <f>H45-'[1]contract-realizat-decontat 2018'!Y45</f>
        <v>0</v>
      </c>
      <c r="CZ45" s="19">
        <f>K45-'[1]contract-realizat-decontat 2018'!AD45</f>
        <v>0</v>
      </c>
      <c r="DA45" s="19">
        <f>L45-'[1]contract-realizat-decontat 2018'!AI45</f>
        <v>0</v>
      </c>
      <c r="DB45" s="19">
        <f>U45-'[1]contract-realizat-decontat 2018'!BD45</f>
        <v>0</v>
      </c>
      <c r="DC45" s="19">
        <f>X45-'[1]contract-realizat-decontat 2018'!BI45</f>
        <v>0</v>
      </c>
      <c r="DD45" s="19">
        <f>AA45-'[1]contract-realizat-decontat 2018'!BN45</f>
        <v>0</v>
      </c>
      <c r="DE45" s="19">
        <f>AG45-'[1]contract-realizat-decontat 2018'!CF45</f>
        <v>0</v>
      </c>
      <c r="DF45" s="19">
        <f>AJ45-'[1]contract-realizat-decontat 2018'!CK45</f>
        <v>0</v>
      </c>
      <c r="DG45" s="19">
        <f>AM45-'[1]contract-realizat-decontat 2018'!CX45</f>
        <v>0</v>
      </c>
    </row>
    <row r="46" spans="1:111" s="7" customFormat="1" ht="60.75" customHeight="1">
      <c r="A46" s="21" t="s">
        <v>11</v>
      </c>
      <c r="B46" s="17" t="s">
        <v>89</v>
      </c>
      <c r="C46" s="28" t="s">
        <v>90</v>
      </c>
      <c r="D46" s="28" t="s">
        <v>91</v>
      </c>
      <c r="E46" s="17" t="s">
        <v>59</v>
      </c>
      <c r="F46" s="17" t="s">
        <v>60</v>
      </c>
      <c r="G46" s="28" t="s">
        <v>61</v>
      </c>
      <c r="H46" s="17" t="s">
        <v>62</v>
      </c>
      <c r="I46" s="28" t="s">
        <v>64</v>
      </c>
      <c r="J46" s="28" t="s">
        <v>61</v>
      </c>
      <c r="K46" s="28" t="s">
        <v>64</v>
      </c>
      <c r="L46" s="28" t="s">
        <v>66</v>
      </c>
      <c r="M46" s="28" t="s">
        <v>61</v>
      </c>
      <c r="N46" s="28" t="s">
        <v>66</v>
      </c>
      <c r="O46" s="28" t="s">
        <v>67</v>
      </c>
      <c r="P46" s="28" t="s">
        <v>61</v>
      </c>
      <c r="Q46" s="28" t="s">
        <v>68</v>
      </c>
      <c r="R46" s="28" t="s">
        <v>69</v>
      </c>
      <c r="S46" s="28" t="s">
        <v>61</v>
      </c>
      <c r="T46" s="28" t="s">
        <v>70</v>
      </c>
      <c r="U46" s="28" t="s">
        <v>71</v>
      </c>
      <c r="V46" s="28" t="s">
        <v>61</v>
      </c>
      <c r="W46" s="28" t="s">
        <v>72</v>
      </c>
      <c r="X46" s="28" t="s">
        <v>73</v>
      </c>
      <c r="Y46" s="28" t="s">
        <v>61</v>
      </c>
      <c r="Z46" s="28" t="s">
        <v>74</v>
      </c>
      <c r="AA46" s="28" t="s">
        <v>75</v>
      </c>
      <c r="AB46" s="28" t="s">
        <v>61</v>
      </c>
      <c r="AC46" s="28" t="s">
        <v>76</v>
      </c>
      <c r="AD46" s="28" t="s">
        <v>77</v>
      </c>
      <c r="AE46" s="28" t="s">
        <v>61</v>
      </c>
      <c r="AF46" s="28" t="s">
        <v>78</v>
      </c>
      <c r="AG46" s="28" t="s">
        <v>79</v>
      </c>
      <c r="AH46" s="28" t="s">
        <v>61</v>
      </c>
      <c r="AI46" s="28" t="s">
        <v>80</v>
      </c>
      <c r="AJ46" s="28" t="s">
        <v>81</v>
      </c>
      <c r="AK46" s="28" t="s">
        <v>61</v>
      </c>
      <c r="AL46" s="28" t="s">
        <v>82</v>
      </c>
      <c r="AM46" s="28" t="s">
        <v>83</v>
      </c>
      <c r="AN46" s="28" t="s">
        <v>61</v>
      </c>
      <c r="AO46" s="28" t="s">
        <v>84</v>
      </c>
      <c r="AP46" s="28" t="s">
        <v>85</v>
      </c>
      <c r="AQ46" s="28" t="s">
        <v>61</v>
      </c>
      <c r="AR46" s="28" t="s">
        <v>86</v>
      </c>
      <c r="AS46" s="63" t="s">
        <v>87</v>
      </c>
      <c r="AT46" s="28" t="s">
        <v>61</v>
      </c>
      <c r="AU46" s="64" t="s">
        <v>88</v>
      </c>
      <c r="AV46" s="79"/>
      <c r="AW46" s="78"/>
      <c r="AX46" s="1"/>
      <c r="AY46" s="78"/>
      <c r="AZ46" s="1"/>
      <c r="BA46" s="78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 t="e">
        <f>B46-'[1]contract-realizat-decontat 2018'!B46</f>
        <v>#VALUE!</v>
      </c>
      <c r="CW46" s="19" t="e">
        <f>C46-'[1]contract-realizat-decontat 2018'!G46</f>
        <v>#VALUE!</v>
      </c>
      <c r="CX46" s="19" t="e">
        <f>D46-'[1]contract-realizat-decontat 2018'!L46</f>
        <v>#VALUE!</v>
      </c>
      <c r="CY46" s="19" t="e">
        <f>H46-'[1]contract-realizat-decontat 2018'!Y46</f>
        <v>#VALUE!</v>
      </c>
      <c r="CZ46" s="19" t="e">
        <f>K46-'[1]contract-realizat-decontat 2018'!AD46</f>
        <v>#VALUE!</v>
      </c>
      <c r="DA46" s="19" t="e">
        <f>L46-'[1]contract-realizat-decontat 2018'!AI46</f>
        <v>#VALUE!</v>
      </c>
      <c r="DB46" s="19" t="e">
        <f>U46-'[1]contract-realizat-decontat 2018'!BD46</f>
        <v>#VALUE!</v>
      </c>
      <c r="DC46" s="19" t="e">
        <f>X46-'[1]contract-realizat-decontat 2018'!BI46</f>
        <v>#VALUE!</v>
      </c>
      <c r="DD46" s="19" t="e">
        <f>AA46-'[1]contract-realizat-decontat 2018'!BN46</f>
        <v>#VALUE!</v>
      </c>
      <c r="DE46" s="19" t="e">
        <f>AG46-'[1]contract-realizat-decontat 2018'!CF46</f>
        <v>#VALUE!</v>
      </c>
      <c r="DF46" s="19" t="e">
        <f>AJ46-'[1]contract-realizat-decontat 2018'!CK46</f>
        <v>#VALUE!</v>
      </c>
      <c r="DG46" s="19" t="e">
        <f>AM46-'[1]contract-realizat-decontat 2018'!CX46</f>
        <v>#VALUE!</v>
      </c>
    </row>
    <row r="47" spans="1:111" s="7" customFormat="1" ht="12.75">
      <c r="A47" s="18" t="s">
        <v>1</v>
      </c>
      <c r="B47" s="57">
        <f aca="true" t="shared" si="9" ref="B47:D50">B9+B16+B39</f>
        <v>6908851.48</v>
      </c>
      <c r="C47" s="57">
        <f t="shared" si="9"/>
        <v>6922969.05</v>
      </c>
      <c r="D47" s="57">
        <f t="shared" si="9"/>
        <v>6967073.5600000005</v>
      </c>
      <c r="E47" s="13">
        <f aca="true" t="shared" si="10" ref="E47:E52">B47+C47+D47</f>
        <v>20798894.090000004</v>
      </c>
      <c r="F47" s="57">
        <f aca="true" t="shared" si="11" ref="F47:G50">F9+F16+F39</f>
        <v>7412531.39</v>
      </c>
      <c r="G47" s="57">
        <f t="shared" si="11"/>
        <v>0</v>
      </c>
      <c r="H47" s="57">
        <f>SUM(F47:G47)</f>
        <v>7412531.39</v>
      </c>
      <c r="I47" s="57">
        <f>I9+I16+I39</f>
        <v>7373831.31</v>
      </c>
      <c r="J47" s="57">
        <f>J9+J16+J39</f>
        <v>0</v>
      </c>
      <c r="K47" s="57">
        <f>K9+K16+K39</f>
        <v>7373831.31</v>
      </c>
      <c r="L47" s="57">
        <f>L9+L16+L39</f>
        <v>7349206.82</v>
      </c>
      <c r="M47" s="57">
        <f>M9+M16+M39</f>
        <v>0</v>
      </c>
      <c r="N47" s="57">
        <f>SUM(L47:M47)</f>
        <v>7349206.82</v>
      </c>
      <c r="O47" s="57">
        <f aca="true" t="shared" si="12" ref="O47:P50">O9+O16+O39</f>
        <v>22135569.52</v>
      </c>
      <c r="P47" s="57">
        <f t="shared" si="12"/>
        <v>0</v>
      </c>
      <c r="Q47" s="57">
        <f>SUM(O47:P47)</f>
        <v>22135569.52</v>
      </c>
      <c r="R47" s="14">
        <f>E47+O47</f>
        <v>42934463.61</v>
      </c>
      <c r="S47" s="57">
        <f>S9+S16+S39</f>
        <v>0</v>
      </c>
      <c r="T47" s="57">
        <f>SUM(R47:S47)</f>
        <v>42934463.61</v>
      </c>
      <c r="U47" s="57">
        <f>U9+U16+U39</f>
        <v>7354511.67</v>
      </c>
      <c r="V47" s="57">
        <f>V9+V16+V39</f>
        <v>0</v>
      </c>
      <c r="W47" s="57">
        <f>SUM(U47:V47)</f>
        <v>7354511.67</v>
      </c>
      <c r="X47" s="57">
        <f>X9+X16+X39</f>
        <v>7353998.6899999995</v>
      </c>
      <c r="Y47" s="57">
        <f>Y9+Y16+Y39</f>
        <v>0</v>
      </c>
      <c r="Z47" s="57">
        <f>SUM(X47:Y47)</f>
        <v>7353998.6899999995</v>
      </c>
      <c r="AA47" s="57">
        <f>AA9+AA16+AA39</f>
        <v>7353998.6899999995</v>
      </c>
      <c r="AB47" s="57">
        <f>AB9+AB16+AB39</f>
        <v>0</v>
      </c>
      <c r="AC47" s="57">
        <f>SUM(AA47:AB47)</f>
        <v>7353998.6899999995</v>
      </c>
      <c r="AD47" s="57">
        <f>AD9+AD16+AD39</f>
        <v>22062509.05</v>
      </c>
      <c r="AE47" s="13">
        <f>V47+Y47+AB47</f>
        <v>0</v>
      </c>
      <c r="AF47" s="57">
        <f>SUM(AD47:AE47)</f>
        <v>22062509.05</v>
      </c>
      <c r="AG47" s="57">
        <f>AG9+AG16+AG39</f>
        <v>7277788.699999999</v>
      </c>
      <c r="AH47" s="57">
        <f>AH9+AH16+AH39</f>
        <v>0</v>
      </c>
      <c r="AI47" s="57">
        <f>SUM(AG47:AH47)</f>
        <v>7277788.699999999</v>
      </c>
      <c r="AJ47" s="57">
        <f>AJ9+AJ16+AJ39</f>
        <v>220143.64</v>
      </c>
      <c r="AK47" s="57">
        <f>AK9+AK16+AK39</f>
        <v>0</v>
      </c>
      <c r="AL47" s="57">
        <f>SUM(AJ47:AK47)</f>
        <v>220143.64</v>
      </c>
      <c r="AM47" s="57">
        <f>AM9+AM16+AM39</f>
        <v>133628.27000000002</v>
      </c>
      <c r="AN47" s="57">
        <f>AN9+AN16+AN39</f>
        <v>0</v>
      </c>
      <c r="AO47" s="57">
        <f>SUM(AM47:AN47)</f>
        <v>133628.27000000002</v>
      </c>
      <c r="AP47" s="57">
        <f>AP9+AP16+AP39</f>
        <v>7631560.61</v>
      </c>
      <c r="AQ47" s="13">
        <f>AH47+AK47+AN47</f>
        <v>0</v>
      </c>
      <c r="AR47" s="57">
        <f>SUM(AP47:AQ47)</f>
        <v>7631560.61</v>
      </c>
      <c r="AS47" s="57">
        <f>AS9+AS16+AS39</f>
        <v>72628533.27</v>
      </c>
      <c r="AT47" s="13">
        <f>S47+AE47+AQ47</f>
        <v>0</v>
      </c>
      <c r="AU47" s="57">
        <f>SUM(AS47:AT47)</f>
        <v>72628533.27</v>
      </c>
      <c r="AV47" s="80"/>
      <c r="AX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>
        <f>B47-'[1]contract-realizat-decontat 2018'!B47</f>
        <v>0</v>
      </c>
      <c r="CW47" s="19">
        <f>C47-'[1]contract-realizat-decontat 2018'!G47</f>
        <v>0</v>
      </c>
      <c r="CX47" s="19">
        <f>D47-'[1]contract-realizat-decontat 2018'!L47</f>
        <v>0</v>
      </c>
      <c r="CY47" s="19">
        <f>H47-'[1]contract-realizat-decontat 2018'!Y47</f>
        <v>0</v>
      </c>
      <c r="CZ47" s="19">
        <f>K47-'[1]contract-realizat-decontat 2018'!AD47</f>
        <v>0</v>
      </c>
      <c r="DA47" s="19">
        <f>L47-'[1]contract-realizat-decontat 2018'!AI47</f>
        <v>0</v>
      </c>
      <c r="DB47" s="19">
        <f>U47-'[1]contract-realizat-decontat 2018'!BD47</f>
        <v>0</v>
      </c>
      <c r="DC47" s="19">
        <f>X47-'[1]contract-realizat-decontat 2018'!BI47</f>
        <v>0</v>
      </c>
      <c r="DD47" s="19">
        <f>AA47-'[1]contract-realizat-decontat 2018'!BN47</f>
        <v>0</v>
      </c>
      <c r="DE47" s="19">
        <f>AG47-'[1]contract-realizat-decontat 2018'!CF47</f>
        <v>0</v>
      </c>
      <c r="DF47" s="19">
        <f>AJ47-'[1]contract-realizat-decontat 2018'!CK47</f>
        <v>0</v>
      </c>
      <c r="DG47" s="19">
        <f>AM47-'[1]contract-realizat-decontat 2018'!CX47</f>
        <v>0.6400000000139698</v>
      </c>
    </row>
    <row r="48" spans="1:111" s="7" customFormat="1" ht="12.75">
      <c r="A48" s="18" t="s">
        <v>2</v>
      </c>
      <c r="B48" s="57">
        <f t="shared" si="9"/>
        <v>519671.68000000005</v>
      </c>
      <c r="C48" s="57">
        <f t="shared" si="9"/>
        <v>524150.77</v>
      </c>
      <c r="D48" s="57">
        <f t="shared" si="9"/>
        <v>523530.25</v>
      </c>
      <c r="E48" s="13">
        <f t="shared" si="10"/>
        <v>1567352.7000000002</v>
      </c>
      <c r="F48" s="57">
        <f t="shared" si="11"/>
        <v>532241.81</v>
      </c>
      <c r="G48" s="57">
        <f t="shared" si="11"/>
        <v>0</v>
      </c>
      <c r="H48" s="57">
        <f>SUM(F48:G48)</f>
        <v>532241.81</v>
      </c>
      <c r="I48" s="57">
        <f>I10+I17+I40</f>
        <v>541309.47</v>
      </c>
      <c r="J48" s="57">
        <f>J10+J17+J40</f>
        <v>0</v>
      </c>
      <c r="K48" s="57">
        <f>K10+K17+K40</f>
        <v>541309.47</v>
      </c>
      <c r="L48" s="57">
        <f>L10+L17+L40</f>
        <v>539040.91</v>
      </c>
      <c r="M48" s="57">
        <f>M10+M17+M40</f>
        <v>0</v>
      </c>
      <c r="N48" s="57">
        <f>SUM(L48:M48)</f>
        <v>539040.91</v>
      </c>
      <c r="O48" s="57">
        <f t="shared" si="12"/>
        <v>1612592.19</v>
      </c>
      <c r="P48" s="57">
        <f t="shared" si="12"/>
        <v>0</v>
      </c>
      <c r="Q48" s="57">
        <f>SUM(O48:P48)</f>
        <v>1612592.19</v>
      </c>
      <c r="R48" s="14">
        <f>E48+O48</f>
        <v>3179944.89</v>
      </c>
      <c r="S48" s="57">
        <f>S10+S17+S40</f>
        <v>0</v>
      </c>
      <c r="T48" s="57">
        <f>SUM(R48:S48)</f>
        <v>3179944.89</v>
      </c>
      <c r="U48" s="57">
        <f>U10+U17+U40</f>
        <v>539211.57</v>
      </c>
      <c r="V48" s="57">
        <f>V10+V17+V40</f>
        <v>-10355.73</v>
      </c>
      <c r="W48" s="57">
        <f>SUM(U48:V48)</f>
        <v>528855.84</v>
      </c>
      <c r="X48" s="57">
        <f>X10+X17+X40</f>
        <v>539211.57</v>
      </c>
      <c r="Y48" s="57">
        <f>Y10+Y17+Y40</f>
        <v>0</v>
      </c>
      <c r="Z48" s="57">
        <f>SUM(X48:Y48)</f>
        <v>539211.57</v>
      </c>
      <c r="AA48" s="57">
        <f>AA10+AA17+AA40</f>
        <v>539211.57</v>
      </c>
      <c r="AB48" s="57">
        <f>AB10+AB17+AB40</f>
        <v>-11993.72</v>
      </c>
      <c r="AC48" s="57">
        <f>SUM(AA48:AB48)</f>
        <v>527217.85</v>
      </c>
      <c r="AD48" s="57">
        <f>AD10+AD17+AD40</f>
        <v>1617634.71</v>
      </c>
      <c r="AE48" s="13">
        <f>V48+Y48+AB48</f>
        <v>-22349.449999999997</v>
      </c>
      <c r="AF48" s="57">
        <f>SUM(AD48:AE48)</f>
        <v>1595285.26</v>
      </c>
      <c r="AG48" s="57">
        <f>AG10+AG17+AG40</f>
        <v>547603.2</v>
      </c>
      <c r="AH48" s="57">
        <f>AH10+AH17+AH40</f>
        <v>5110.68</v>
      </c>
      <c r="AI48" s="57">
        <f>SUM(AG48:AH48)</f>
        <v>552713.88</v>
      </c>
      <c r="AJ48" s="57">
        <f>AJ10+AJ17+AJ40</f>
        <v>131814.63</v>
      </c>
      <c r="AK48" s="57">
        <f>AK10+AK17+AK40</f>
        <v>18939.08</v>
      </c>
      <c r="AL48" s="57">
        <f>SUM(AJ48:AK48)</f>
        <v>150753.71000000002</v>
      </c>
      <c r="AM48" s="57">
        <f>AM10+AM17+AM40</f>
        <v>107890.96</v>
      </c>
      <c r="AN48" s="57">
        <f>AN10+AN17+AN40</f>
        <v>-1700.31</v>
      </c>
      <c r="AO48" s="57">
        <f>SUM(AM48:AN48)</f>
        <v>106190.65000000001</v>
      </c>
      <c r="AP48" s="57">
        <f>AP10+AP17+AP40</f>
        <v>787308.79</v>
      </c>
      <c r="AQ48" s="13">
        <f>AH48+AK48+AN48</f>
        <v>22349.45</v>
      </c>
      <c r="AR48" s="57">
        <f>SUM(AP48:AQ48)</f>
        <v>809658.24</v>
      </c>
      <c r="AS48" s="57">
        <f>AS10+AS17+AS40</f>
        <v>5584888.39</v>
      </c>
      <c r="AT48" s="13">
        <f>S48+AE48+AQ48</f>
        <v>0</v>
      </c>
      <c r="AU48" s="57">
        <f>SUM(AS48:AT48)</f>
        <v>5584888.39</v>
      </c>
      <c r="AV48" s="80"/>
      <c r="AX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>
        <f>B48-'[1]contract-realizat-decontat 2018'!B48</f>
        <v>0</v>
      </c>
      <c r="CW48" s="19">
        <f>C48-'[1]contract-realizat-decontat 2018'!G48</f>
        <v>0</v>
      </c>
      <c r="CX48" s="19">
        <f>D48-'[1]contract-realizat-decontat 2018'!L48</f>
        <v>0</v>
      </c>
      <c r="CY48" s="19">
        <f>H48-'[1]contract-realizat-decontat 2018'!Y48</f>
        <v>-0.003399999928660691</v>
      </c>
      <c r="CZ48" s="19">
        <f>K48-'[1]contract-realizat-decontat 2018'!AD48</f>
        <v>0</v>
      </c>
      <c r="DA48" s="19">
        <f>L48-'[1]contract-realizat-decontat 2018'!AI48</f>
        <v>0</v>
      </c>
      <c r="DB48" s="19">
        <f>U48-'[1]contract-realizat-decontat 2018'!BD48</f>
        <v>0</v>
      </c>
      <c r="DC48" s="19">
        <f>X48-'[1]contract-realizat-decontat 2018'!BI48</f>
        <v>0</v>
      </c>
      <c r="DD48" s="19">
        <f>AA48-'[1]contract-realizat-decontat 2018'!BN48</f>
        <v>0</v>
      </c>
      <c r="DE48" s="19">
        <f>AG48-'[1]contract-realizat-decontat 2018'!CF48</f>
        <v>0</v>
      </c>
      <c r="DF48" s="19">
        <f>AJ48-'[1]contract-realizat-decontat 2018'!CK48</f>
        <v>0</v>
      </c>
      <c r="DG48" s="19">
        <f>AM48-'[1]contract-realizat-decontat 2018'!CX48</f>
        <v>0</v>
      </c>
    </row>
    <row r="49" spans="1:111" s="7" customFormat="1" ht="12.75">
      <c r="A49" s="18" t="s">
        <v>3</v>
      </c>
      <c r="B49" s="57">
        <f t="shared" si="9"/>
        <v>2097569.66</v>
      </c>
      <c r="C49" s="57">
        <f t="shared" si="9"/>
        <v>2188815.79</v>
      </c>
      <c r="D49" s="57">
        <f t="shared" si="9"/>
        <v>2146582.23</v>
      </c>
      <c r="E49" s="13">
        <f t="shared" si="10"/>
        <v>6432967.68</v>
      </c>
      <c r="F49" s="57">
        <f t="shared" si="11"/>
        <v>2229347.57</v>
      </c>
      <c r="G49" s="57">
        <f t="shared" si="11"/>
        <v>0</v>
      </c>
      <c r="H49" s="57">
        <f>SUM(F49:G49)</f>
        <v>2229347.57</v>
      </c>
      <c r="I49" s="57">
        <f>I11+I18+I41</f>
        <v>2221276.14</v>
      </c>
      <c r="J49" s="57">
        <f>J11+J18+J41</f>
        <v>0</v>
      </c>
      <c r="K49" s="57">
        <f>K11+K18+K41</f>
        <v>2221276.14</v>
      </c>
      <c r="L49" s="57">
        <f>L11+L18+L41</f>
        <v>2179243.21</v>
      </c>
      <c r="M49" s="57">
        <f>M11+M18+M41</f>
        <v>0</v>
      </c>
      <c r="N49" s="57">
        <f>SUM(L49:M49)</f>
        <v>2179243.21</v>
      </c>
      <c r="O49" s="57">
        <f t="shared" si="12"/>
        <v>6629866.92</v>
      </c>
      <c r="P49" s="57">
        <f t="shared" si="12"/>
        <v>0</v>
      </c>
      <c r="Q49" s="57">
        <f>SUM(O49:P49)</f>
        <v>6629866.92</v>
      </c>
      <c r="R49" s="14">
        <f>E49+O49</f>
        <v>13062834.6</v>
      </c>
      <c r="S49" s="57">
        <f>S11+S18+S41</f>
        <v>0</v>
      </c>
      <c r="T49" s="57">
        <f>SUM(R49:S49)</f>
        <v>13062834.6</v>
      </c>
      <c r="U49" s="57">
        <f>U11+U18+U41</f>
        <v>2197684.63</v>
      </c>
      <c r="V49" s="57">
        <f>V11+V18+V41</f>
        <v>0</v>
      </c>
      <c r="W49" s="57">
        <f>SUM(U49:V49)</f>
        <v>2197684.63</v>
      </c>
      <c r="X49" s="57">
        <f>X11+X18+X41</f>
        <v>2197684.63</v>
      </c>
      <c r="Y49" s="57">
        <f>Y11+Y18+Y41</f>
        <v>0</v>
      </c>
      <c r="Z49" s="57">
        <f>SUM(X49:Y49)</f>
        <v>2197684.63</v>
      </c>
      <c r="AA49" s="57">
        <f>AA11+AA18+AA41</f>
        <v>2197684.63</v>
      </c>
      <c r="AB49" s="57">
        <f>AB11+AB18+AB41</f>
        <v>0</v>
      </c>
      <c r="AC49" s="57">
        <f>SUM(AA49:AB49)</f>
        <v>2197684.63</v>
      </c>
      <c r="AD49" s="57">
        <f>AD11+AD18+AD41</f>
        <v>6593053.89</v>
      </c>
      <c r="AE49" s="13">
        <f>V49+Y49+AB49</f>
        <v>0</v>
      </c>
      <c r="AF49" s="57">
        <f>SUM(AD49:AE49)</f>
        <v>6593053.89</v>
      </c>
      <c r="AG49" s="57">
        <f>AG11+AG18+AG41</f>
        <v>2266468.08</v>
      </c>
      <c r="AH49" s="57">
        <f>AH11+AH18+AH41</f>
        <v>0</v>
      </c>
      <c r="AI49" s="57">
        <f>SUM(AG49:AH49)</f>
        <v>2266468.08</v>
      </c>
      <c r="AJ49" s="57">
        <f>AJ11+AJ18+AJ41</f>
        <v>1389230.3900000001</v>
      </c>
      <c r="AK49" s="57">
        <f>AK11+AK18+AK41</f>
        <v>0</v>
      </c>
      <c r="AL49" s="57">
        <f>SUM(AJ49:AK49)</f>
        <v>1389230.3900000001</v>
      </c>
      <c r="AM49" s="57">
        <f>AM11+AM18+AM41</f>
        <v>1389241.32</v>
      </c>
      <c r="AN49" s="57">
        <f>AN11+AN18+AN41</f>
        <v>0</v>
      </c>
      <c r="AO49" s="57">
        <f>SUM(AM49:AN49)</f>
        <v>1389241.32</v>
      </c>
      <c r="AP49" s="57">
        <f>AP11+AP18+AP41</f>
        <v>5044939.79</v>
      </c>
      <c r="AQ49" s="13">
        <f>AH49+AK49+AN49</f>
        <v>0</v>
      </c>
      <c r="AR49" s="57">
        <f>SUM(AP49:AQ49)</f>
        <v>5044939.79</v>
      </c>
      <c r="AS49" s="57">
        <f>AS11+AS18+AS41</f>
        <v>24700828.279999997</v>
      </c>
      <c r="AT49" s="13">
        <f>S49+AE49+AQ49</f>
        <v>0</v>
      </c>
      <c r="AU49" s="57">
        <f>SUM(AS49:AT49)</f>
        <v>24700828.279999997</v>
      </c>
      <c r="AV49" s="80"/>
      <c r="AX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>
        <f>B49-'[1]contract-realizat-decontat 2018'!B49</f>
        <v>0</v>
      </c>
      <c r="CW49" s="19">
        <f>C49-'[1]contract-realizat-decontat 2018'!G49</f>
        <v>0</v>
      </c>
      <c r="CX49" s="19">
        <f>D49-'[1]contract-realizat-decontat 2018'!L49</f>
        <v>0</v>
      </c>
      <c r="CY49" s="19">
        <f>H49-'[1]contract-realizat-decontat 2018'!Y49</f>
        <v>0</v>
      </c>
      <c r="CZ49" s="19">
        <f>K49-'[1]contract-realizat-decontat 2018'!AD49</f>
        <v>0</v>
      </c>
      <c r="DA49" s="19">
        <f>L49-'[1]contract-realizat-decontat 2018'!AI49</f>
        <v>0</v>
      </c>
      <c r="DB49" s="19">
        <f>U49-'[1]contract-realizat-decontat 2018'!BD49</f>
        <v>0</v>
      </c>
      <c r="DC49" s="19">
        <f>X49-'[1]contract-realizat-decontat 2018'!BI49</f>
        <v>0</v>
      </c>
      <c r="DD49" s="19">
        <f>AA49-'[1]contract-realizat-decontat 2018'!BN49</f>
        <v>0</v>
      </c>
      <c r="DE49" s="19">
        <f>AG49-'[1]contract-realizat-decontat 2018'!CF49</f>
        <v>0</v>
      </c>
      <c r="DF49" s="19">
        <f>AJ49-'[1]contract-realizat-decontat 2018'!CK49</f>
        <v>0</v>
      </c>
      <c r="DG49" s="19">
        <f>AM49-'[1]contract-realizat-decontat 2018'!CX49</f>
        <v>0</v>
      </c>
    </row>
    <row r="50" spans="1:111" s="7" customFormat="1" ht="12.75">
      <c r="A50" s="18" t="s">
        <v>4</v>
      </c>
      <c r="B50" s="57">
        <f t="shared" si="9"/>
        <v>572779.66</v>
      </c>
      <c r="C50" s="57">
        <f t="shared" si="9"/>
        <v>578396.29</v>
      </c>
      <c r="D50" s="57">
        <f t="shared" si="9"/>
        <v>586946.5499999999</v>
      </c>
      <c r="E50" s="13">
        <f t="shared" si="10"/>
        <v>1738122.5</v>
      </c>
      <c r="F50" s="57">
        <f t="shared" si="11"/>
        <v>589740.5800000001</v>
      </c>
      <c r="G50" s="57">
        <f t="shared" si="11"/>
        <v>0</v>
      </c>
      <c r="H50" s="57">
        <f>SUM(F50:G50)</f>
        <v>589740.5800000001</v>
      </c>
      <c r="I50" s="57">
        <f>I12+I19+I42</f>
        <v>587459.43</v>
      </c>
      <c r="J50" s="57">
        <f>J12+J19+J42</f>
        <v>0</v>
      </c>
      <c r="K50" s="57">
        <f>K12+K19+K42</f>
        <v>587459.43</v>
      </c>
      <c r="L50" s="57">
        <f>L12+L19+L42</f>
        <v>587459.43</v>
      </c>
      <c r="M50" s="57">
        <f>M12+M19+M42</f>
        <v>0</v>
      </c>
      <c r="N50" s="57">
        <f>SUM(L50:M50)</f>
        <v>587459.43</v>
      </c>
      <c r="O50" s="57">
        <f t="shared" si="12"/>
        <v>1764659.44</v>
      </c>
      <c r="P50" s="57">
        <f t="shared" si="12"/>
        <v>0</v>
      </c>
      <c r="Q50" s="57">
        <f>SUM(O50:P50)</f>
        <v>1764659.44</v>
      </c>
      <c r="R50" s="14">
        <f>E50+O50</f>
        <v>3502781.94</v>
      </c>
      <c r="S50" s="57">
        <f>S12+S19+S42</f>
        <v>0</v>
      </c>
      <c r="T50" s="57">
        <f>SUM(R50:S50)</f>
        <v>3502781.94</v>
      </c>
      <c r="U50" s="57">
        <f>U12+U19+U42</f>
        <v>587419.52</v>
      </c>
      <c r="V50" s="57">
        <f>V12+V19+V42</f>
        <v>0</v>
      </c>
      <c r="W50" s="57">
        <f>SUM(U50:V50)</f>
        <v>587419.52</v>
      </c>
      <c r="X50" s="57">
        <f>X12+X19+X42</f>
        <v>587419.52</v>
      </c>
      <c r="Y50" s="57">
        <f>Y12+Y19+Y42</f>
        <v>0</v>
      </c>
      <c r="Z50" s="57">
        <f>SUM(X50:Y50)</f>
        <v>587419.52</v>
      </c>
      <c r="AA50" s="57">
        <f>AA12+AA19+AA42</f>
        <v>587419.52</v>
      </c>
      <c r="AB50" s="57">
        <f>AB12+AB19+AB42</f>
        <v>0</v>
      </c>
      <c r="AC50" s="57">
        <f>SUM(AA50:AB50)</f>
        <v>587419.52</v>
      </c>
      <c r="AD50" s="57">
        <f>AD12+AD19+AD42</f>
        <v>1762258.56</v>
      </c>
      <c r="AE50" s="13">
        <f>V50+Y50+AB50</f>
        <v>0</v>
      </c>
      <c r="AF50" s="57">
        <f>SUM(AD50:AE50)</f>
        <v>1762258.56</v>
      </c>
      <c r="AG50" s="57">
        <f>AG12+AG19+AG42</f>
        <v>606429.48</v>
      </c>
      <c r="AH50" s="57">
        <f>AH12+AH19+AH42</f>
        <v>0</v>
      </c>
      <c r="AI50" s="57">
        <f>SUM(AG50:AH50)</f>
        <v>606429.48</v>
      </c>
      <c r="AJ50" s="57">
        <f>AJ12+AJ19+AJ42</f>
        <v>149238.9</v>
      </c>
      <c r="AK50" s="57">
        <f>AK12+AK19+AK42</f>
        <v>0</v>
      </c>
      <c r="AL50" s="57">
        <f>SUM(AJ50:AK50)</f>
        <v>149238.9</v>
      </c>
      <c r="AM50" s="57">
        <f>AM12+AM19+AM42</f>
        <v>149181.9</v>
      </c>
      <c r="AN50" s="57">
        <f>AN12+AN19+AN42</f>
        <v>0</v>
      </c>
      <c r="AO50" s="57">
        <f>SUM(AM50:AN50)</f>
        <v>149181.9</v>
      </c>
      <c r="AP50" s="57">
        <f>AP12+AP19+AP42</f>
        <v>904850.28</v>
      </c>
      <c r="AQ50" s="13">
        <f>AH50+AK50+AN50</f>
        <v>0</v>
      </c>
      <c r="AR50" s="57">
        <f>SUM(AP50:AQ50)</f>
        <v>904850.28</v>
      </c>
      <c r="AS50" s="57">
        <f>AS12+AS19+AS42</f>
        <v>6169890.779999999</v>
      </c>
      <c r="AT50" s="13">
        <f>S50+AE50+AQ50</f>
        <v>0</v>
      </c>
      <c r="AU50" s="57">
        <f>SUM(AS50:AT50)</f>
        <v>6169890.779999999</v>
      </c>
      <c r="AV50" s="80"/>
      <c r="AX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>
        <f>B50-'[1]contract-realizat-decontat 2018'!B50</f>
        <v>0</v>
      </c>
      <c r="CW50" s="19">
        <f>C50-'[1]contract-realizat-decontat 2018'!G50</f>
        <v>0</v>
      </c>
      <c r="CX50" s="19">
        <f>D50-'[1]contract-realizat-decontat 2018'!L50</f>
        <v>0</v>
      </c>
      <c r="CY50" s="19">
        <f>H50-'[1]contract-realizat-decontat 2018'!Y50</f>
        <v>0</v>
      </c>
      <c r="CZ50" s="19">
        <f>K50-'[1]contract-realizat-decontat 2018'!AD50</f>
        <v>0</v>
      </c>
      <c r="DA50" s="19">
        <f>L50-'[1]contract-realizat-decontat 2018'!AI50</f>
        <v>0</v>
      </c>
      <c r="DB50" s="19">
        <f>U50-'[1]contract-realizat-decontat 2018'!BD50</f>
        <v>0</v>
      </c>
      <c r="DC50" s="19">
        <f>X50-'[1]contract-realizat-decontat 2018'!BI50</f>
        <v>0</v>
      </c>
      <c r="DD50" s="19">
        <f>AA50-'[1]contract-realizat-decontat 2018'!BN50</f>
        <v>0</v>
      </c>
      <c r="DE50" s="19">
        <f>AG50-'[1]contract-realizat-decontat 2018'!CF50</f>
        <v>0</v>
      </c>
      <c r="DF50" s="19">
        <f>AJ50-'[1]contract-realizat-decontat 2018'!CK50</f>
        <v>0</v>
      </c>
      <c r="DG50" s="19">
        <f>AM50-'[1]contract-realizat-decontat 2018'!CX50</f>
        <v>0</v>
      </c>
    </row>
    <row r="51" spans="1:111" s="7" customFormat="1" ht="12.75">
      <c r="A51" s="18" t="s">
        <v>7</v>
      </c>
      <c r="B51" s="57">
        <v>704231.46</v>
      </c>
      <c r="C51" s="57">
        <v>704231.46</v>
      </c>
      <c r="D51" s="57">
        <v>704231.46</v>
      </c>
      <c r="E51" s="13">
        <f t="shared" si="10"/>
        <v>2112694.38</v>
      </c>
      <c r="F51" s="57">
        <f>F20</f>
        <v>728358.36</v>
      </c>
      <c r="G51" s="57">
        <f>G20</f>
        <v>0</v>
      </c>
      <c r="H51" s="57">
        <f>SUM(F51:G51)</f>
        <v>728358.36</v>
      </c>
      <c r="I51" s="57">
        <f>I20</f>
        <v>695384.54</v>
      </c>
      <c r="J51" s="57">
        <f>J20</f>
        <v>0</v>
      </c>
      <c r="K51" s="57">
        <f>K20</f>
        <v>695384.54</v>
      </c>
      <c r="L51" s="57">
        <f>L20</f>
        <v>695384.54</v>
      </c>
      <c r="M51" s="57">
        <f>M20</f>
        <v>0</v>
      </c>
      <c r="N51" s="57">
        <f>SUM(L51:M51)</f>
        <v>695384.54</v>
      </c>
      <c r="O51" s="57">
        <f>O20</f>
        <v>2119127.44</v>
      </c>
      <c r="P51" s="57">
        <f>P20</f>
        <v>0</v>
      </c>
      <c r="Q51" s="57">
        <f>SUM(O51:P51)</f>
        <v>2119127.44</v>
      </c>
      <c r="R51" s="14">
        <f>E51+O51</f>
        <v>4231821.82</v>
      </c>
      <c r="S51" s="57">
        <f>S20</f>
        <v>0</v>
      </c>
      <c r="T51" s="57">
        <f>SUM(R51:S51)</f>
        <v>4231821.82</v>
      </c>
      <c r="U51" s="57">
        <f>U20</f>
        <v>689595.76</v>
      </c>
      <c r="V51" s="57">
        <f>V20</f>
        <v>0</v>
      </c>
      <c r="W51" s="57">
        <f>SUM(U51:V51)</f>
        <v>689595.76</v>
      </c>
      <c r="X51" s="57">
        <f>X20</f>
        <v>689595.76</v>
      </c>
      <c r="Y51" s="57">
        <f>Y20</f>
        <v>0</v>
      </c>
      <c r="Z51" s="57">
        <f>SUM(X51:Y51)</f>
        <v>689595.76</v>
      </c>
      <c r="AA51" s="57">
        <f>AA20</f>
        <v>689595.76</v>
      </c>
      <c r="AB51" s="57">
        <f>AB20</f>
        <v>0</v>
      </c>
      <c r="AC51" s="57">
        <f>SUM(AA51:AB51)</f>
        <v>689595.76</v>
      </c>
      <c r="AD51" s="57">
        <f>AD20</f>
        <v>2068787.28</v>
      </c>
      <c r="AE51" s="13">
        <f>V51+Y51+AB51</f>
        <v>0</v>
      </c>
      <c r="AF51" s="57">
        <f>SUM(AD51:AE51)</f>
        <v>2068787.28</v>
      </c>
      <c r="AG51" s="57">
        <f>AG20</f>
        <v>678018.22</v>
      </c>
      <c r="AH51" s="57">
        <f>AH20</f>
        <v>0</v>
      </c>
      <c r="AI51" s="57">
        <f>SUM(AG51:AH51)</f>
        <v>678018.22</v>
      </c>
      <c r="AJ51" s="57">
        <f>AJ20</f>
        <v>73344.73</v>
      </c>
      <c r="AK51" s="57">
        <f>AK20</f>
        <v>0</v>
      </c>
      <c r="AL51" s="57">
        <f>SUM(AJ51:AK51)</f>
        <v>73344.73</v>
      </c>
      <c r="AM51" s="57">
        <f>AM20</f>
        <v>73344.73</v>
      </c>
      <c r="AN51" s="57">
        <f>AN20</f>
        <v>0</v>
      </c>
      <c r="AO51" s="57">
        <f>SUM(AM51:AN51)</f>
        <v>73344.73</v>
      </c>
      <c r="AP51" s="57">
        <f>AP20</f>
        <v>824707.6799999999</v>
      </c>
      <c r="AQ51" s="13">
        <f>AH51+AK51+AN51</f>
        <v>0</v>
      </c>
      <c r="AR51" s="57">
        <f>SUM(AP51:AQ51)</f>
        <v>824707.6799999999</v>
      </c>
      <c r="AS51" s="57">
        <f>AS20</f>
        <v>7125316.78</v>
      </c>
      <c r="AT51" s="13">
        <f>S51+AE51+AQ51</f>
        <v>0</v>
      </c>
      <c r="AU51" s="57">
        <f>SUM(AS51:AT51)</f>
        <v>7125316.78</v>
      </c>
      <c r="AV51" s="80"/>
      <c r="AX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>
        <f>B51-'[1]contract-realizat-decontat 2018'!B51</f>
        <v>0</v>
      </c>
      <c r="CW51" s="19">
        <f>C51-'[1]contract-realizat-decontat 2018'!G51</f>
        <v>0</v>
      </c>
      <c r="CX51" s="19">
        <f>D51-'[1]contract-realizat-decontat 2018'!L51</f>
        <v>0</v>
      </c>
      <c r="CY51" s="19">
        <f>H51-'[1]contract-realizat-decontat 2018'!Y51</f>
        <v>0</v>
      </c>
      <c r="CZ51" s="19">
        <f>K51-'[1]contract-realizat-decontat 2018'!AD51</f>
        <v>0</v>
      </c>
      <c r="DA51" s="19">
        <f>L51-'[1]contract-realizat-decontat 2018'!AI51</f>
        <v>0</v>
      </c>
      <c r="DB51" s="19">
        <f>U51-'[1]contract-realizat-decontat 2018'!BD51</f>
        <v>0</v>
      </c>
      <c r="DC51" s="19">
        <f>X51-'[1]contract-realizat-decontat 2018'!BI51</f>
        <v>0</v>
      </c>
      <c r="DD51" s="19">
        <f>AA51-'[1]contract-realizat-decontat 2018'!BN51</f>
        <v>0</v>
      </c>
      <c r="DE51" s="19">
        <f>AG51-'[1]contract-realizat-decontat 2018'!CF51</f>
        <v>0</v>
      </c>
      <c r="DF51" s="19">
        <f>AJ51-'[1]contract-realizat-decontat 2018'!CK51</f>
        <v>0</v>
      </c>
      <c r="DG51" s="19">
        <f>AM51-'[1]contract-realizat-decontat 2018'!CX51</f>
        <v>0</v>
      </c>
    </row>
    <row r="52" spans="1:111" s="7" customFormat="1" ht="12.75">
      <c r="A52" s="18" t="s">
        <v>92</v>
      </c>
      <c r="B52" s="57">
        <v>150387</v>
      </c>
      <c r="C52" s="57">
        <v>150663.5</v>
      </c>
      <c r="D52" s="57">
        <v>150663.5</v>
      </c>
      <c r="E52" s="13">
        <f t="shared" si="10"/>
        <v>451714</v>
      </c>
      <c r="F52" s="57">
        <f>F43</f>
        <v>126001</v>
      </c>
      <c r="G52" s="57">
        <f>G43</f>
        <v>0</v>
      </c>
      <c r="H52" s="57">
        <f>SUM(F52:G52)</f>
        <v>126001</v>
      </c>
      <c r="I52" s="57">
        <f>I43</f>
        <v>110621.5</v>
      </c>
      <c r="J52" s="57">
        <f>J43</f>
        <v>0</v>
      </c>
      <c r="K52" s="57">
        <f>K43</f>
        <v>110621.5</v>
      </c>
      <c r="L52" s="57">
        <f>L43</f>
        <v>137376</v>
      </c>
      <c r="M52" s="57">
        <f>M43</f>
        <v>0</v>
      </c>
      <c r="N52" s="57">
        <f>SUM(L52:M52)</f>
        <v>137376</v>
      </c>
      <c r="O52" s="57">
        <f>O43</f>
        <v>373998.5</v>
      </c>
      <c r="P52" s="57">
        <f>P43</f>
        <v>0</v>
      </c>
      <c r="Q52" s="57">
        <f>SUM(O52:P52)</f>
        <v>373998.5</v>
      </c>
      <c r="R52" s="14">
        <f>E52+O52</f>
        <v>825712.5</v>
      </c>
      <c r="S52" s="57">
        <f>S43</f>
        <v>0</v>
      </c>
      <c r="T52" s="57">
        <f>SUM(R52:S52)</f>
        <v>825712.5</v>
      </c>
      <c r="U52" s="57">
        <f>U43</f>
        <v>141643.5</v>
      </c>
      <c r="V52" s="57">
        <f>V43</f>
        <v>0</v>
      </c>
      <c r="W52" s="57">
        <f>SUM(U52:V52)</f>
        <v>141643.5</v>
      </c>
      <c r="X52" s="57">
        <f>X43</f>
        <v>141643.5</v>
      </c>
      <c r="Y52" s="57">
        <f>Y43</f>
        <v>0</v>
      </c>
      <c r="Z52" s="57">
        <f>SUM(X52:Y52)</f>
        <v>141643.5</v>
      </c>
      <c r="AA52" s="57">
        <f>AA43</f>
        <v>141643.5</v>
      </c>
      <c r="AB52" s="57">
        <f>AB43</f>
        <v>0</v>
      </c>
      <c r="AC52" s="57">
        <f>SUM(AA52:AB52)</f>
        <v>141643.5</v>
      </c>
      <c r="AD52" s="57">
        <f>AD43</f>
        <v>424930.5</v>
      </c>
      <c r="AE52" s="13">
        <f>V52+Y52+AB52</f>
        <v>0</v>
      </c>
      <c r="AF52" s="57">
        <f>SUM(AD52:AE52)</f>
        <v>424930.5</v>
      </c>
      <c r="AG52" s="57">
        <f>AG43</f>
        <v>191856.5</v>
      </c>
      <c r="AH52" s="57">
        <f>AH43</f>
        <v>0</v>
      </c>
      <c r="AI52" s="57">
        <f>SUM(AG52:AH52)</f>
        <v>191856.5</v>
      </c>
      <c r="AJ52" s="57">
        <f>AJ43</f>
        <v>15166.5</v>
      </c>
      <c r="AK52" s="57">
        <f>AK43</f>
        <v>0</v>
      </c>
      <c r="AL52" s="57">
        <f>SUM(AJ52:AK52)</f>
        <v>15166.5</v>
      </c>
      <c r="AM52" s="57">
        <f>AM43</f>
        <v>15166.5</v>
      </c>
      <c r="AN52" s="57">
        <f>AN43</f>
        <v>0</v>
      </c>
      <c r="AO52" s="57">
        <f>SUM(AM52:AN52)</f>
        <v>15166.5</v>
      </c>
      <c r="AP52" s="57">
        <f>AP43</f>
        <v>222189.5</v>
      </c>
      <c r="AQ52" s="13">
        <f>AH52+AK52+AN52</f>
        <v>0</v>
      </c>
      <c r="AR52" s="57">
        <f>SUM(AP52:AQ52)</f>
        <v>222189.5</v>
      </c>
      <c r="AS52" s="57">
        <f>AS43</f>
        <v>1472832.5</v>
      </c>
      <c r="AT52" s="13">
        <f>S52+AE52+AQ52</f>
        <v>0</v>
      </c>
      <c r="AU52" s="57">
        <f>SUM(AS52:AT52)</f>
        <v>1472832.5</v>
      </c>
      <c r="AV52" s="80"/>
      <c r="AW52" s="71"/>
      <c r="AX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>
        <f>B52-'[1]contract-realizat-decontat 2018'!B52</f>
        <v>0</v>
      </c>
      <c r="CW52" s="19">
        <f>C52-'[1]contract-realizat-decontat 2018'!G52</f>
        <v>0</v>
      </c>
      <c r="CX52" s="19">
        <f>D52-'[1]contract-realizat-decontat 2018'!L52</f>
        <v>0</v>
      </c>
      <c r="CY52" s="19">
        <f>H52-'[1]contract-realizat-decontat 2018'!Y52</f>
        <v>0</v>
      </c>
      <c r="CZ52" s="19">
        <f>K52-'[1]contract-realizat-decontat 2018'!AD52</f>
        <v>0</v>
      </c>
      <c r="DA52" s="19">
        <f>L52-'[1]contract-realizat-decontat 2018'!AI52</f>
        <v>0</v>
      </c>
      <c r="DB52" s="19">
        <f>U52-'[1]contract-realizat-decontat 2018'!BD52</f>
        <v>0</v>
      </c>
      <c r="DC52" s="19">
        <f>X52-'[1]contract-realizat-decontat 2018'!BI52</f>
        <v>0</v>
      </c>
      <c r="DD52" s="19">
        <f>AA52-'[1]contract-realizat-decontat 2018'!BN52</f>
        <v>0</v>
      </c>
      <c r="DE52" s="19">
        <f>AG52-'[1]contract-realizat-decontat 2018'!CF52</f>
        <v>0</v>
      </c>
      <c r="DF52" s="19">
        <f>AJ52-'[1]contract-realizat-decontat 2018'!CK52</f>
        <v>0</v>
      </c>
      <c r="DG52" s="19">
        <f>AM52-'[1]contract-realizat-decontat 2018'!CX52</f>
        <v>0</v>
      </c>
    </row>
    <row r="53" spans="1:111" s="7" customFormat="1" ht="12" customHeight="1">
      <c r="A53" s="18" t="s">
        <v>5</v>
      </c>
      <c r="B53" s="57">
        <f>SUM(B47:B52)</f>
        <v>10953490.940000001</v>
      </c>
      <c r="C53" s="57">
        <f aca="true" t="shared" si="13" ref="C53:AU53">SUM(C47:C52)</f>
        <v>11069226.86</v>
      </c>
      <c r="D53" s="57">
        <f t="shared" si="13"/>
        <v>11079027.55</v>
      </c>
      <c r="E53" s="57">
        <f t="shared" si="13"/>
        <v>33101745.35</v>
      </c>
      <c r="F53" s="57">
        <f t="shared" si="13"/>
        <v>11618220.709999999</v>
      </c>
      <c r="G53" s="57">
        <f t="shared" si="13"/>
        <v>0</v>
      </c>
      <c r="H53" s="57">
        <f t="shared" si="13"/>
        <v>11618220.709999999</v>
      </c>
      <c r="I53" s="57">
        <f t="shared" si="13"/>
        <v>11529882.39</v>
      </c>
      <c r="J53" s="57">
        <f t="shared" si="13"/>
        <v>0</v>
      </c>
      <c r="K53" s="57">
        <f t="shared" si="13"/>
        <v>11529882.39</v>
      </c>
      <c r="L53" s="57">
        <f t="shared" si="13"/>
        <v>11487710.91</v>
      </c>
      <c r="M53" s="57">
        <f t="shared" si="13"/>
        <v>0</v>
      </c>
      <c r="N53" s="57">
        <f t="shared" si="13"/>
        <v>11487710.91</v>
      </c>
      <c r="O53" s="57">
        <f t="shared" si="13"/>
        <v>34635814.010000005</v>
      </c>
      <c r="P53" s="57">
        <f t="shared" si="13"/>
        <v>0</v>
      </c>
      <c r="Q53" s="57">
        <f t="shared" si="13"/>
        <v>34635814.010000005</v>
      </c>
      <c r="R53" s="57">
        <f t="shared" si="13"/>
        <v>67737559.36</v>
      </c>
      <c r="S53" s="57">
        <f t="shared" si="13"/>
        <v>0</v>
      </c>
      <c r="T53" s="57">
        <f t="shared" si="13"/>
        <v>67737559.36</v>
      </c>
      <c r="U53" s="57">
        <f t="shared" si="13"/>
        <v>11510066.65</v>
      </c>
      <c r="V53" s="57">
        <f t="shared" si="13"/>
        <v>-10355.73</v>
      </c>
      <c r="W53" s="57">
        <f t="shared" si="13"/>
        <v>11499710.92</v>
      </c>
      <c r="X53" s="57">
        <f t="shared" si="13"/>
        <v>11509553.67</v>
      </c>
      <c r="Y53" s="57">
        <f t="shared" si="13"/>
        <v>0</v>
      </c>
      <c r="Z53" s="57">
        <f t="shared" si="13"/>
        <v>11509553.67</v>
      </c>
      <c r="AA53" s="57">
        <f t="shared" si="13"/>
        <v>11509553.67</v>
      </c>
      <c r="AB53" s="57">
        <f t="shared" si="13"/>
        <v>-11993.72</v>
      </c>
      <c r="AC53" s="57">
        <f t="shared" si="13"/>
        <v>11497559.949999997</v>
      </c>
      <c r="AD53" s="57">
        <f t="shared" si="13"/>
        <v>34529173.99</v>
      </c>
      <c r="AE53" s="57">
        <f t="shared" si="13"/>
        <v>-22349.449999999997</v>
      </c>
      <c r="AF53" s="57">
        <f t="shared" si="13"/>
        <v>34506824.54</v>
      </c>
      <c r="AG53" s="57">
        <f t="shared" si="13"/>
        <v>11568164.180000002</v>
      </c>
      <c r="AH53" s="57">
        <f t="shared" si="13"/>
        <v>5110.68</v>
      </c>
      <c r="AI53" s="57">
        <f t="shared" si="13"/>
        <v>11573274.860000001</v>
      </c>
      <c r="AJ53" s="57">
        <f t="shared" si="13"/>
        <v>1978938.79</v>
      </c>
      <c r="AK53" s="57">
        <f t="shared" si="13"/>
        <v>18939.08</v>
      </c>
      <c r="AL53" s="57">
        <f t="shared" si="13"/>
        <v>1997877.87</v>
      </c>
      <c r="AM53" s="57">
        <f t="shared" si="13"/>
        <v>1868453.68</v>
      </c>
      <c r="AN53" s="57">
        <f t="shared" si="13"/>
        <v>-1700.31</v>
      </c>
      <c r="AO53" s="57">
        <f t="shared" si="13"/>
        <v>1866753.37</v>
      </c>
      <c r="AP53" s="57">
        <f t="shared" si="13"/>
        <v>15415556.65</v>
      </c>
      <c r="AQ53" s="57">
        <f t="shared" si="13"/>
        <v>22349.45</v>
      </c>
      <c r="AR53" s="57">
        <f t="shared" si="13"/>
        <v>15437906.1</v>
      </c>
      <c r="AS53" s="57">
        <f t="shared" si="13"/>
        <v>117682290</v>
      </c>
      <c r="AT53" s="57">
        <f t="shared" si="13"/>
        <v>0</v>
      </c>
      <c r="AU53" s="57">
        <f t="shared" si="13"/>
        <v>117682290</v>
      </c>
      <c r="AV53" s="80"/>
      <c r="AW53" s="71"/>
      <c r="AX53" s="19"/>
      <c r="AY53" s="71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>
        <f>B53-'[1]contract-realizat-decontat 2018'!B53</f>
        <v>0</v>
      </c>
      <c r="CW53" s="19">
        <f>C53-'[1]contract-realizat-decontat 2018'!G53</f>
        <v>0</v>
      </c>
      <c r="CX53" s="19">
        <f>D53-'[1]contract-realizat-decontat 2018'!L53</f>
        <v>0</v>
      </c>
      <c r="CY53" s="19">
        <f>H53-'[1]contract-realizat-decontat 2018'!Y53</f>
        <v>-0.003399999812245369</v>
      </c>
      <c r="CZ53" s="19">
        <f>K53-'[1]contract-realizat-decontat 2018'!AD53</f>
        <v>0</v>
      </c>
      <c r="DA53" s="19">
        <f>L53-'[1]contract-realizat-decontat 2018'!AI53</f>
        <v>0</v>
      </c>
      <c r="DB53" s="19">
        <f>U53-'[1]contract-realizat-decontat 2018'!BD53</f>
        <v>0</v>
      </c>
      <c r="DC53" s="19">
        <f>X53-'[1]contract-realizat-decontat 2018'!BI53</f>
        <v>0</v>
      </c>
      <c r="DD53" s="19">
        <f>AA53-'[1]contract-realizat-decontat 2018'!BN53</f>
        <v>0</v>
      </c>
      <c r="DE53" s="19">
        <f>AG53-'[1]contract-realizat-decontat 2018'!CF53</f>
        <v>0</v>
      </c>
      <c r="DF53" s="19">
        <f>AJ53-'[1]contract-realizat-decontat 2018'!CK53</f>
        <v>0</v>
      </c>
      <c r="DG53" s="19">
        <f>AM53-'[1]contract-realizat-decontat 2018'!CX53</f>
        <v>0.6399999998975545</v>
      </c>
    </row>
    <row r="54" spans="1:14" s="7" customFormat="1" ht="12.75">
      <c r="A54" s="9"/>
      <c r="B54" s="68"/>
      <c r="C54" s="69"/>
      <c r="D54" s="70"/>
      <c r="N54" s="72"/>
    </row>
    <row r="55" spans="1:99" s="71" customFormat="1" ht="12.75">
      <c r="A55" s="21" t="s">
        <v>94</v>
      </c>
      <c r="B55" s="98" t="s">
        <v>59</v>
      </c>
      <c r="C55" s="98"/>
      <c r="D55" s="98"/>
      <c r="E55" s="98"/>
      <c r="F55" s="93" t="s">
        <v>67</v>
      </c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 t="s">
        <v>69</v>
      </c>
      <c r="S55" s="93"/>
      <c r="T55" s="93"/>
      <c r="U55" s="93" t="s">
        <v>77</v>
      </c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 t="s">
        <v>85</v>
      </c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7" t="s">
        <v>87</v>
      </c>
      <c r="AT55" s="97"/>
      <c r="AU55" s="97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</row>
    <row r="56" spans="1:47" s="10" customFormat="1" ht="12.75">
      <c r="A56" s="11" t="s">
        <v>1</v>
      </c>
      <c r="B56" s="94">
        <v>179335.47</v>
      </c>
      <c r="C56" s="94"/>
      <c r="D56" s="94"/>
      <c r="E56" s="94"/>
      <c r="F56" s="94">
        <v>202626.51</v>
      </c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9">
        <f>B56+F56</f>
        <v>381961.98</v>
      </c>
      <c r="S56" s="99"/>
      <c r="T56" s="99"/>
      <c r="U56" s="94">
        <v>213288.82</v>
      </c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>
        <f>B56+F56+U56+AG56</f>
        <v>595250.8</v>
      </c>
      <c r="AT56" s="94"/>
      <c r="AU56" s="94"/>
    </row>
    <row r="57" spans="1:47" s="10" customFormat="1" ht="12.75">
      <c r="A57" s="11" t="s">
        <v>3</v>
      </c>
      <c r="B57" s="94">
        <v>117842.03</v>
      </c>
      <c r="C57" s="94"/>
      <c r="D57" s="94"/>
      <c r="E57" s="94"/>
      <c r="F57" s="94">
        <v>94550.99</v>
      </c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9">
        <f>B57+F57</f>
        <v>212393.02000000002</v>
      </c>
      <c r="S57" s="99"/>
      <c r="T57" s="99"/>
      <c r="U57" s="94">
        <v>83888.68</v>
      </c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>
        <f>B57+F57+U57+AG57</f>
        <v>296281.7</v>
      </c>
      <c r="AT57" s="94"/>
      <c r="AU57" s="94"/>
    </row>
    <row r="58" spans="1:47" s="10" customFormat="1" ht="12.75">
      <c r="A58" s="18" t="s">
        <v>5</v>
      </c>
      <c r="B58" s="94">
        <f>SUM(B56:B57)</f>
        <v>297177.5</v>
      </c>
      <c r="C58" s="94"/>
      <c r="D58" s="94"/>
      <c r="E58" s="94"/>
      <c r="F58" s="94">
        <f>SUM(F56:F57)</f>
        <v>297177.5</v>
      </c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9">
        <f>SUM(R56:R57)</f>
        <v>594355</v>
      </c>
      <c r="S58" s="99"/>
      <c r="T58" s="99"/>
      <c r="U58" s="94">
        <f>U56+U57</f>
        <v>297177.5</v>
      </c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>
        <f>SUM(AS56:AS57)</f>
        <v>891532.5</v>
      </c>
      <c r="AT58" s="94"/>
      <c r="AU58" s="94"/>
    </row>
    <row r="59" spans="1:47" s="10" customFormat="1" ht="12.75">
      <c r="A59" s="57"/>
      <c r="B59" s="74"/>
      <c r="C59" s="75"/>
      <c r="D59" s="76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</row>
    <row r="60" spans="1:47" s="10" customFormat="1" ht="51">
      <c r="A60" s="21" t="s">
        <v>95</v>
      </c>
      <c r="B60" s="17" t="s">
        <v>89</v>
      </c>
      <c r="C60" s="28" t="s">
        <v>90</v>
      </c>
      <c r="D60" s="28" t="s">
        <v>91</v>
      </c>
      <c r="E60" s="17" t="s">
        <v>59</v>
      </c>
      <c r="F60" s="17" t="s">
        <v>60</v>
      </c>
      <c r="G60" s="28" t="s">
        <v>61</v>
      </c>
      <c r="H60" s="17" t="s">
        <v>62</v>
      </c>
      <c r="I60" s="28" t="s">
        <v>64</v>
      </c>
      <c r="J60" s="28" t="s">
        <v>61</v>
      </c>
      <c r="K60" s="28" t="s">
        <v>64</v>
      </c>
      <c r="L60" s="28" t="s">
        <v>66</v>
      </c>
      <c r="M60" s="28" t="s">
        <v>61</v>
      </c>
      <c r="N60" s="28" t="s">
        <v>66</v>
      </c>
      <c r="O60" s="28" t="s">
        <v>67</v>
      </c>
      <c r="P60" s="28" t="s">
        <v>61</v>
      </c>
      <c r="Q60" s="28" t="s">
        <v>68</v>
      </c>
      <c r="R60" s="28" t="s">
        <v>69</v>
      </c>
      <c r="S60" s="28" t="s">
        <v>61</v>
      </c>
      <c r="T60" s="28" t="s">
        <v>70</v>
      </c>
      <c r="U60" s="28" t="s">
        <v>71</v>
      </c>
      <c r="V60" s="28" t="s">
        <v>61</v>
      </c>
      <c r="W60" s="28" t="s">
        <v>72</v>
      </c>
      <c r="X60" s="28" t="s">
        <v>73</v>
      </c>
      <c r="Y60" s="28" t="s">
        <v>61</v>
      </c>
      <c r="Z60" s="28" t="s">
        <v>74</v>
      </c>
      <c r="AA60" s="28" t="s">
        <v>75</v>
      </c>
      <c r="AB60" s="28" t="s">
        <v>61</v>
      </c>
      <c r="AC60" s="28" t="s">
        <v>76</v>
      </c>
      <c r="AD60" s="28" t="s">
        <v>77</v>
      </c>
      <c r="AE60" s="28" t="s">
        <v>61</v>
      </c>
      <c r="AF60" s="28" t="s">
        <v>78</v>
      </c>
      <c r="AG60" s="28" t="s">
        <v>79</v>
      </c>
      <c r="AH60" s="28" t="s">
        <v>61</v>
      </c>
      <c r="AI60" s="28" t="s">
        <v>80</v>
      </c>
      <c r="AJ60" s="28" t="s">
        <v>81</v>
      </c>
      <c r="AK60" s="28" t="s">
        <v>61</v>
      </c>
      <c r="AL60" s="28" t="s">
        <v>82</v>
      </c>
      <c r="AM60" s="28" t="s">
        <v>83</v>
      </c>
      <c r="AN60" s="28" t="s">
        <v>61</v>
      </c>
      <c r="AO60" s="28" t="s">
        <v>84</v>
      </c>
      <c r="AP60" s="28" t="s">
        <v>85</v>
      </c>
      <c r="AQ60" s="28" t="s">
        <v>61</v>
      </c>
      <c r="AR60" s="28" t="s">
        <v>86</v>
      </c>
      <c r="AS60" s="63" t="s">
        <v>87</v>
      </c>
      <c r="AT60" s="28" t="s">
        <v>61</v>
      </c>
      <c r="AU60" s="64" t="s">
        <v>88</v>
      </c>
    </row>
    <row r="61" spans="1:47" s="10" customFormat="1" ht="12.75">
      <c r="A61" s="18" t="s">
        <v>1</v>
      </c>
      <c r="B61" s="57">
        <f>B47</f>
        <v>6908851.48</v>
      </c>
      <c r="C61" s="57">
        <f>C47</f>
        <v>6922969.05</v>
      </c>
      <c r="D61" s="57">
        <f>D47</f>
        <v>6967073.5600000005</v>
      </c>
      <c r="E61" s="13">
        <f>B61+C61+D61+B56</f>
        <v>20978229.560000002</v>
      </c>
      <c r="F61" s="57">
        <f>F47</f>
        <v>7412531.39</v>
      </c>
      <c r="G61" s="57">
        <f>G47</f>
        <v>0</v>
      </c>
      <c r="H61" s="57">
        <f>SUM(F61:G61)</f>
        <v>7412531.39</v>
      </c>
      <c r="I61" s="57">
        <f>I47</f>
        <v>7373831.31</v>
      </c>
      <c r="J61" s="57">
        <f>J47</f>
        <v>0</v>
      </c>
      <c r="K61" s="57">
        <f>SUM(I61:J61)</f>
        <v>7373831.31</v>
      </c>
      <c r="L61" s="57">
        <f>L47</f>
        <v>7349206.82</v>
      </c>
      <c r="M61" s="57">
        <f>M47</f>
        <v>0</v>
      </c>
      <c r="N61" s="57">
        <f>SUM(L61:M61)</f>
        <v>7349206.82</v>
      </c>
      <c r="O61" s="57">
        <f>O47+F56</f>
        <v>22338196.03</v>
      </c>
      <c r="P61" s="57">
        <f>P47</f>
        <v>0</v>
      </c>
      <c r="Q61" s="57">
        <f>SUM(O61:P61)</f>
        <v>22338196.03</v>
      </c>
      <c r="R61" s="14">
        <f>E61+O61</f>
        <v>43316425.59</v>
      </c>
      <c r="S61" s="57">
        <f>S47</f>
        <v>0</v>
      </c>
      <c r="T61" s="57">
        <f>SUM(R61:S61)</f>
        <v>43316425.59</v>
      </c>
      <c r="U61" s="57">
        <f>U47</f>
        <v>7354511.67</v>
      </c>
      <c r="V61" s="57">
        <f>V47</f>
        <v>0</v>
      </c>
      <c r="W61" s="57">
        <f>SUM(U61:V61)</f>
        <v>7354511.67</v>
      </c>
      <c r="X61" s="57">
        <f>X47</f>
        <v>7353998.6899999995</v>
      </c>
      <c r="Y61" s="57">
        <f>Y47</f>
        <v>0</v>
      </c>
      <c r="Z61" s="57">
        <f>SUM(X61:Y61)</f>
        <v>7353998.6899999995</v>
      </c>
      <c r="AA61" s="57">
        <f>AA47</f>
        <v>7353998.6899999995</v>
      </c>
      <c r="AB61" s="57">
        <f>AB47</f>
        <v>0</v>
      </c>
      <c r="AC61" s="57">
        <f>SUM(AA61:AB61)</f>
        <v>7353998.6899999995</v>
      </c>
      <c r="AD61" s="57">
        <f>AD47+U56</f>
        <v>22275797.87</v>
      </c>
      <c r="AE61" s="13">
        <f>V61+Y61+AB61</f>
        <v>0</v>
      </c>
      <c r="AF61" s="57">
        <f>SUM(AD61:AE61)</f>
        <v>22275797.87</v>
      </c>
      <c r="AG61" s="57">
        <f>AG47</f>
        <v>7277788.699999999</v>
      </c>
      <c r="AH61" s="57">
        <f>AH47</f>
        <v>0</v>
      </c>
      <c r="AI61" s="57">
        <f>SUM(AG61:AH61)</f>
        <v>7277788.699999999</v>
      </c>
      <c r="AJ61" s="57">
        <f>AJ47</f>
        <v>220143.64</v>
      </c>
      <c r="AK61" s="57">
        <f>AK47</f>
        <v>0</v>
      </c>
      <c r="AL61" s="57">
        <f>SUM(AJ61:AK61)</f>
        <v>220143.64</v>
      </c>
      <c r="AM61" s="57">
        <f>AM47</f>
        <v>133628.27000000002</v>
      </c>
      <c r="AN61" s="57">
        <f>AN47</f>
        <v>0</v>
      </c>
      <c r="AO61" s="57">
        <f>SUM(AM61:AN61)</f>
        <v>133628.27000000002</v>
      </c>
      <c r="AP61" s="57">
        <f>AP47+AG56</f>
        <v>7631560.61</v>
      </c>
      <c r="AQ61" s="13">
        <f>AH61+AK61+AN61</f>
        <v>0</v>
      </c>
      <c r="AR61" s="57">
        <f>SUM(AP61:AQ61)</f>
        <v>7631560.61</v>
      </c>
      <c r="AS61" s="57">
        <f>E61+O61+AD61+AP61</f>
        <v>73223784.07000001</v>
      </c>
      <c r="AT61" s="13">
        <f>S61+AE61+AQ61</f>
        <v>0</v>
      </c>
      <c r="AU61" s="57">
        <f>SUM(AS61:AT61)</f>
        <v>73223784.07000001</v>
      </c>
    </row>
    <row r="62" spans="1:47" s="10" customFormat="1" ht="12.75">
      <c r="A62" s="18" t="s">
        <v>2</v>
      </c>
      <c r="B62" s="57">
        <f aca="true" t="shared" si="14" ref="B62:D66">B48</f>
        <v>519671.68000000005</v>
      </c>
      <c r="C62" s="57">
        <f t="shared" si="14"/>
        <v>524150.77</v>
      </c>
      <c r="D62" s="57">
        <f t="shared" si="14"/>
        <v>523530.25</v>
      </c>
      <c r="E62" s="13">
        <f>B62+C62+D62</f>
        <v>1567352.7000000002</v>
      </c>
      <c r="F62" s="57">
        <f aca="true" t="shared" si="15" ref="F62:G66">F48</f>
        <v>532241.81</v>
      </c>
      <c r="G62" s="57">
        <f t="shared" si="15"/>
        <v>0</v>
      </c>
      <c r="H62" s="57">
        <f>SUM(F62:G62)</f>
        <v>532241.81</v>
      </c>
      <c r="I62" s="57">
        <f aca="true" t="shared" si="16" ref="I62:J66">I48</f>
        <v>541309.47</v>
      </c>
      <c r="J62" s="57">
        <f t="shared" si="16"/>
        <v>0</v>
      </c>
      <c r="K62" s="57">
        <f>SUM(I62:J62)</f>
        <v>541309.47</v>
      </c>
      <c r="L62" s="57">
        <f aca="true" t="shared" si="17" ref="L62:M66">L48</f>
        <v>539040.91</v>
      </c>
      <c r="M62" s="57">
        <f t="shared" si="17"/>
        <v>0</v>
      </c>
      <c r="N62" s="57">
        <f>SUM(L62:M62)</f>
        <v>539040.91</v>
      </c>
      <c r="O62" s="57">
        <f aca="true" t="shared" si="18" ref="O62:P66">O48</f>
        <v>1612592.19</v>
      </c>
      <c r="P62" s="57">
        <f t="shared" si="18"/>
        <v>0</v>
      </c>
      <c r="Q62" s="57">
        <f>SUM(O62:P62)</f>
        <v>1612592.19</v>
      </c>
      <c r="R62" s="14">
        <f>E62+O62</f>
        <v>3179944.89</v>
      </c>
      <c r="S62" s="57">
        <f>S48</f>
        <v>0</v>
      </c>
      <c r="T62" s="57">
        <f>SUM(R62:S62)</f>
        <v>3179944.89</v>
      </c>
      <c r="U62" s="57">
        <f aca="true" t="shared" si="19" ref="U62:V66">U48</f>
        <v>539211.57</v>
      </c>
      <c r="V62" s="57">
        <f t="shared" si="19"/>
        <v>-10355.73</v>
      </c>
      <c r="W62" s="57">
        <f>SUM(U62:V62)</f>
        <v>528855.84</v>
      </c>
      <c r="X62" s="57">
        <f aca="true" t="shared" si="20" ref="X62:Y66">X48</f>
        <v>539211.57</v>
      </c>
      <c r="Y62" s="57">
        <f t="shared" si="20"/>
        <v>0</v>
      </c>
      <c r="Z62" s="57">
        <f>SUM(X62:Y62)</f>
        <v>539211.57</v>
      </c>
      <c r="AA62" s="57">
        <f aca="true" t="shared" si="21" ref="AA62:AB66">AA48</f>
        <v>539211.57</v>
      </c>
      <c r="AB62" s="57">
        <f t="shared" si="21"/>
        <v>-11993.72</v>
      </c>
      <c r="AC62" s="57">
        <f>SUM(AA62:AB62)</f>
        <v>527217.85</v>
      </c>
      <c r="AD62" s="57">
        <f>AD48</f>
        <v>1617634.71</v>
      </c>
      <c r="AE62" s="13">
        <f>V62+Y62+AB62</f>
        <v>-22349.449999999997</v>
      </c>
      <c r="AF62" s="57">
        <f>SUM(AD62:AE62)</f>
        <v>1595285.26</v>
      </c>
      <c r="AG62" s="57">
        <f aca="true" t="shared" si="22" ref="AG62:AH66">AG48</f>
        <v>547603.2</v>
      </c>
      <c r="AH62" s="57">
        <f t="shared" si="22"/>
        <v>5110.68</v>
      </c>
      <c r="AI62" s="57">
        <f>SUM(AG62:AH62)</f>
        <v>552713.88</v>
      </c>
      <c r="AJ62" s="57">
        <f aca="true" t="shared" si="23" ref="AJ62:AK66">AJ48</f>
        <v>131814.63</v>
      </c>
      <c r="AK62" s="57">
        <f t="shared" si="23"/>
        <v>18939.08</v>
      </c>
      <c r="AL62" s="57">
        <f>SUM(AJ62:AK62)</f>
        <v>150753.71000000002</v>
      </c>
      <c r="AM62" s="57">
        <f aca="true" t="shared" si="24" ref="AM62:AN66">AM48</f>
        <v>107890.96</v>
      </c>
      <c r="AN62" s="57">
        <f t="shared" si="24"/>
        <v>-1700.31</v>
      </c>
      <c r="AO62" s="57">
        <f>SUM(AM62:AN62)</f>
        <v>106190.65000000001</v>
      </c>
      <c r="AP62" s="57">
        <f>AP48</f>
        <v>787308.79</v>
      </c>
      <c r="AQ62" s="13">
        <f>AH62+AK62+AN62</f>
        <v>22349.45</v>
      </c>
      <c r="AR62" s="57">
        <f>SUM(AP62:AQ62)</f>
        <v>809658.24</v>
      </c>
      <c r="AS62" s="57">
        <f>E62+O62+AD62+AP62</f>
        <v>5584888.39</v>
      </c>
      <c r="AT62" s="13">
        <f>S62+AE62+AQ62</f>
        <v>0</v>
      </c>
      <c r="AU62" s="57">
        <f>SUM(AS62:AT62)</f>
        <v>5584888.39</v>
      </c>
    </row>
    <row r="63" spans="1:47" s="10" customFormat="1" ht="12.75">
      <c r="A63" s="18" t="s">
        <v>3</v>
      </c>
      <c r="B63" s="57">
        <f t="shared" si="14"/>
        <v>2097569.66</v>
      </c>
      <c r="C63" s="57">
        <f t="shared" si="14"/>
        <v>2188815.79</v>
      </c>
      <c r="D63" s="57">
        <f t="shared" si="14"/>
        <v>2146582.23</v>
      </c>
      <c r="E63" s="13">
        <f>B63+C63+D63+B57</f>
        <v>6550809.71</v>
      </c>
      <c r="F63" s="57">
        <f t="shared" si="15"/>
        <v>2229347.57</v>
      </c>
      <c r="G63" s="57">
        <f t="shared" si="15"/>
        <v>0</v>
      </c>
      <c r="H63" s="57">
        <f>SUM(F63:G63)</f>
        <v>2229347.57</v>
      </c>
      <c r="I63" s="57">
        <f t="shared" si="16"/>
        <v>2221276.14</v>
      </c>
      <c r="J63" s="57">
        <f t="shared" si="16"/>
        <v>0</v>
      </c>
      <c r="K63" s="57">
        <f>SUM(I63:J63)</f>
        <v>2221276.14</v>
      </c>
      <c r="L63" s="57">
        <f t="shared" si="17"/>
        <v>2179243.21</v>
      </c>
      <c r="M63" s="57">
        <f t="shared" si="17"/>
        <v>0</v>
      </c>
      <c r="N63" s="57">
        <f>SUM(L63:M63)</f>
        <v>2179243.21</v>
      </c>
      <c r="O63" s="57">
        <f>O49+F57</f>
        <v>6724417.91</v>
      </c>
      <c r="P63" s="57">
        <f t="shared" si="18"/>
        <v>0</v>
      </c>
      <c r="Q63" s="57">
        <f>SUM(O63:P63)</f>
        <v>6724417.91</v>
      </c>
      <c r="R63" s="14">
        <f>E63+O63</f>
        <v>13275227.620000001</v>
      </c>
      <c r="S63" s="57">
        <f>S49</f>
        <v>0</v>
      </c>
      <c r="T63" s="57">
        <f>SUM(R63:S63)</f>
        <v>13275227.620000001</v>
      </c>
      <c r="U63" s="57">
        <f t="shared" si="19"/>
        <v>2197684.63</v>
      </c>
      <c r="V63" s="57">
        <f t="shared" si="19"/>
        <v>0</v>
      </c>
      <c r="W63" s="57">
        <f>SUM(U63:V63)</f>
        <v>2197684.63</v>
      </c>
      <c r="X63" s="57">
        <f t="shared" si="20"/>
        <v>2197684.63</v>
      </c>
      <c r="Y63" s="57">
        <f t="shared" si="20"/>
        <v>0</v>
      </c>
      <c r="Z63" s="57">
        <f>SUM(X63:Y63)</f>
        <v>2197684.63</v>
      </c>
      <c r="AA63" s="57">
        <f t="shared" si="21"/>
        <v>2197684.63</v>
      </c>
      <c r="AB63" s="57">
        <f t="shared" si="21"/>
        <v>0</v>
      </c>
      <c r="AC63" s="57">
        <f>SUM(AA63:AB63)</f>
        <v>2197684.63</v>
      </c>
      <c r="AD63" s="57">
        <f>AD49+U57</f>
        <v>6676942.569999999</v>
      </c>
      <c r="AE63" s="13">
        <f>V63+Y63+AB63</f>
        <v>0</v>
      </c>
      <c r="AF63" s="57">
        <f>SUM(AD63:AE63)</f>
        <v>6676942.569999999</v>
      </c>
      <c r="AG63" s="57">
        <f t="shared" si="22"/>
        <v>2266468.08</v>
      </c>
      <c r="AH63" s="57">
        <f t="shared" si="22"/>
        <v>0</v>
      </c>
      <c r="AI63" s="57">
        <f>SUM(AG63:AH63)</f>
        <v>2266468.08</v>
      </c>
      <c r="AJ63" s="57">
        <f t="shared" si="23"/>
        <v>1389230.3900000001</v>
      </c>
      <c r="AK63" s="57">
        <f t="shared" si="23"/>
        <v>0</v>
      </c>
      <c r="AL63" s="57">
        <f>SUM(AJ63:AK63)</f>
        <v>1389230.3900000001</v>
      </c>
      <c r="AM63" s="57">
        <f t="shared" si="24"/>
        <v>1389241.32</v>
      </c>
      <c r="AN63" s="57">
        <f t="shared" si="24"/>
        <v>0</v>
      </c>
      <c r="AO63" s="57">
        <f>SUM(AM63:AN63)</f>
        <v>1389241.32</v>
      </c>
      <c r="AP63" s="57">
        <f>AP49+AG57</f>
        <v>5044939.79</v>
      </c>
      <c r="AQ63" s="13">
        <f>AH63+AK63+AN63</f>
        <v>0</v>
      </c>
      <c r="AR63" s="57">
        <f>SUM(AP63:AQ63)</f>
        <v>5044939.79</v>
      </c>
      <c r="AS63" s="57">
        <f>E63+O63+AD63+AP63</f>
        <v>24997109.98</v>
      </c>
      <c r="AT63" s="13">
        <f>S63+AE63+AQ63</f>
        <v>0</v>
      </c>
      <c r="AU63" s="57">
        <f>SUM(AS63:AT63)</f>
        <v>24997109.98</v>
      </c>
    </row>
    <row r="64" spans="1:47" s="10" customFormat="1" ht="12.75">
      <c r="A64" s="18" t="s">
        <v>4</v>
      </c>
      <c r="B64" s="57">
        <f t="shared" si="14"/>
        <v>572779.66</v>
      </c>
      <c r="C64" s="57">
        <f t="shared" si="14"/>
        <v>578396.29</v>
      </c>
      <c r="D64" s="57">
        <f t="shared" si="14"/>
        <v>586946.5499999999</v>
      </c>
      <c r="E64" s="13">
        <f>B64+C64+D64</f>
        <v>1738122.5</v>
      </c>
      <c r="F64" s="57">
        <f t="shared" si="15"/>
        <v>589740.5800000001</v>
      </c>
      <c r="G64" s="57">
        <f t="shared" si="15"/>
        <v>0</v>
      </c>
      <c r="H64" s="57">
        <f>SUM(F64:G64)</f>
        <v>589740.5800000001</v>
      </c>
      <c r="I64" s="57">
        <f t="shared" si="16"/>
        <v>587459.43</v>
      </c>
      <c r="J64" s="57">
        <f t="shared" si="16"/>
        <v>0</v>
      </c>
      <c r="K64" s="57">
        <f>SUM(I64:J64)</f>
        <v>587459.43</v>
      </c>
      <c r="L64" s="57">
        <f t="shared" si="17"/>
        <v>587459.43</v>
      </c>
      <c r="M64" s="57">
        <f t="shared" si="17"/>
        <v>0</v>
      </c>
      <c r="N64" s="57">
        <f>SUM(L64:M64)</f>
        <v>587459.43</v>
      </c>
      <c r="O64" s="57">
        <f t="shared" si="18"/>
        <v>1764659.44</v>
      </c>
      <c r="P64" s="57">
        <f t="shared" si="18"/>
        <v>0</v>
      </c>
      <c r="Q64" s="57">
        <f>SUM(O64:P64)</f>
        <v>1764659.44</v>
      </c>
      <c r="R64" s="14">
        <f>E64+O64</f>
        <v>3502781.94</v>
      </c>
      <c r="S64" s="57">
        <f>S50</f>
        <v>0</v>
      </c>
      <c r="T64" s="57">
        <f>SUM(R64:S64)</f>
        <v>3502781.94</v>
      </c>
      <c r="U64" s="57">
        <f t="shared" si="19"/>
        <v>587419.52</v>
      </c>
      <c r="V64" s="57">
        <f t="shared" si="19"/>
        <v>0</v>
      </c>
      <c r="W64" s="57">
        <f>SUM(U64:V64)</f>
        <v>587419.52</v>
      </c>
      <c r="X64" s="57">
        <f t="shared" si="20"/>
        <v>587419.52</v>
      </c>
      <c r="Y64" s="57">
        <f t="shared" si="20"/>
        <v>0</v>
      </c>
      <c r="Z64" s="57">
        <f>SUM(X64:Y64)</f>
        <v>587419.52</v>
      </c>
      <c r="AA64" s="57">
        <f t="shared" si="21"/>
        <v>587419.52</v>
      </c>
      <c r="AB64" s="57">
        <f t="shared" si="21"/>
        <v>0</v>
      </c>
      <c r="AC64" s="57">
        <f>SUM(AA64:AB64)</f>
        <v>587419.52</v>
      </c>
      <c r="AD64" s="57">
        <f>AD50</f>
        <v>1762258.56</v>
      </c>
      <c r="AE64" s="13">
        <f>V64+Y64+AB64</f>
        <v>0</v>
      </c>
      <c r="AF64" s="57">
        <f>SUM(AD64:AE64)</f>
        <v>1762258.56</v>
      </c>
      <c r="AG64" s="57">
        <f t="shared" si="22"/>
        <v>606429.48</v>
      </c>
      <c r="AH64" s="57">
        <f t="shared" si="22"/>
        <v>0</v>
      </c>
      <c r="AI64" s="57">
        <f>SUM(AG64:AH64)</f>
        <v>606429.48</v>
      </c>
      <c r="AJ64" s="57">
        <f t="shared" si="23"/>
        <v>149238.9</v>
      </c>
      <c r="AK64" s="57">
        <f t="shared" si="23"/>
        <v>0</v>
      </c>
      <c r="AL64" s="57">
        <f>SUM(AJ64:AK64)</f>
        <v>149238.9</v>
      </c>
      <c r="AM64" s="57">
        <f t="shared" si="24"/>
        <v>149181.9</v>
      </c>
      <c r="AN64" s="57">
        <f t="shared" si="24"/>
        <v>0</v>
      </c>
      <c r="AO64" s="57">
        <f>SUM(AM64:AN64)</f>
        <v>149181.9</v>
      </c>
      <c r="AP64" s="57">
        <f>AP50</f>
        <v>904850.28</v>
      </c>
      <c r="AQ64" s="13">
        <f>AH64+AK64+AN64</f>
        <v>0</v>
      </c>
      <c r="AR64" s="57">
        <f>SUM(AP64:AQ64)</f>
        <v>904850.28</v>
      </c>
      <c r="AS64" s="57">
        <f>E64+O64+AD64+AP64</f>
        <v>6169890.78</v>
      </c>
      <c r="AT64" s="13">
        <f>S64+AE64+AQ64</f>
        <v>0</v>
      </c>
      <c r="AU64" s="57">
        <f>SUM(AS64:AT64)</f>
        <v>6169890.78</v>
      </c>
    </row>
    <row r="65" spans="1:47" s="10" customFormat="1" ht="12.75">
      <c r="A65" s="18" t="s">
        <v>7</v>
      </c>
      <c r="B65" s="57">
        <f t="shared" si="14"/>
        <v>704231.46</v>
      </c>
      <c r="C65" s="57">
        <f t="shared" si="14"/>
        <v>704231.46</v>
      </c>
      <c r="D65" s="57">
        <f t="shared" si="14"/>
        <v>704231.46</v>
      </c>
      <c r="E65" s="13">
        <f>B65+C65+D65</f>
        <v>2112694.38</v>
      </c>
      <c r="F65" s="57">
        <f t="shared" si="15"/>
        <v>728358.36</v>
      </c>
      <c r="G65" s="57">
        <f t="shared" si="15"/>
        <v>0</v>
      </c>
      <c r="H65" s="57">
        <f>SUM(F65:G65)</f>
        <v>728358.36</v>
      </c>
      <c r="I65" s="57">
        <f t="shared" si="16"/>
        <v>695384.54</v>
      </c>
      <c r="J65" s="57">
        <f t="shared" si="16"/>
        <v>0</v>
      </c>
      <c r="K65" s="57">
        <f>SUM(I65:J65)</f>
        <v>695384.54</v>
      </c>
      <c r="L65" s="57">
        <f t="shared" si="17"/>
        <v>695384.54</v>
      </c>
      <c r="M65" s="57">
        <f t="shared" si="17"/>
        <v>0</v>
      </c>
      <c r="N65" s="57">
        <f>SUM(L65:M65)</f>
        <v>695384.54</v>
      </c>
      <c r="O65" s="57">
        <f t="shared" si="18"/>
        <v>2119127.44</v>
      </c>
      <c r="P65" s="57">
        <f t="shared" si="18"/>
        <v>0</v>
      </c>
      <c r="Q65" s="57">
        <f>SUM(O65:P65)</f>
        <v>2119127.44</v>
      </c>
      <c r="R65" s="14">
        <f>E65+O65</f>
        <v>4231821.82</v>
      </c>
      <c r="S65" s="57">
        <f>S51</f>
        <v>0</v>
      </c>
      <c r="T65" s="57">
        <f>SUM(R65:S65)</f>
        <v>4231821.82</v>
      </c>
      <c r="U65" s="57">
        <f t="shared" si="19"/>
        <v>689595.76</v>
      </c>
      <c r="V65" s="57">
        <f t="shared" si="19"/>
        <v>0</v>
      </c>
      <c r="W65" s="57">
        <f>SUM(U65:V65)</f>
        <v>689595.76</v>
      </c>
      <c r="X65" s="57">
        <f t="shared" si="20"/>
        <v>689595.76</v>
      </c>
      <c r="Y65" s="57">
        <f t="shared" si="20"/>
        <v>0</v>
      </c>
      <c r="Z65" s="57">
        <f>SUM(X65:Y65)</f>
        <v>689595.76</v>
      </c>
      <c r="AA65" s="57">
        <f t="shared" si="21"/>
        <v>689595.76</v>
      </c>
      <c r="AB65" s="57">
        <f t="shared" si="21"/>
        <v>0</v>
      </c>
      <c r="AC65" s="57">
        <f>SUM(AA65:AB65)</f>
        <v>689595.76</v>
      </c>
      <c r="AD65" s="57">
        <f>AD51</f>
        <v>2068787.28</v>
      </c>
      <c r="AE65" s="13">
        <f>V65+Y65+AB65</f>
        <v>0</v>
      </c>
      <c r="AF65" s="57">
        <f>SUM(AD65:AE65)</f>
        <v>2068787.28</v>
      </c>
      <c r="AG65" s="57">
        <f t="shared" si="22"/>
        <v>678018.22</v>
      </c>
      <c r="AH65" s="57">
        <f t="shared" si="22"/>
        <v>0</v>
      </c>
      <c r="AI65" s="57">
        <f>SUM(AG65:AH65)</f>
        <v>678018.22</v>
      </c>
      <c r="AJ65" s="57">
        <f t="shared" si="23"/>
        <v>73344.73</v>
      </c>
      <c r="AK65" s="57">
        <f t="shared" si="23"/>
        <v>0</v>
      </c>
      <c r="AL65" s="57">
        <f>SUM(AJ65:AK65)</f>
        <v>73344.73</v>
      </c>
      <c r="AM65" s="57">
        <f t="shared" si="24"/>
        <v>73344.73</v>
      </c>
      <c r="AN65" s="57">
        <f t="shared" si="24"/>
        <v>0</v>
      </c>
      <c r="AO65" s="57">
        <f>SUM(AM65:AN65)</f>
        <v>73344.73</v>
      </c>
      <c r="AP65" s="57">
        <f>AP51</f>
        <v>824707.6799999999</v>
      </c>
      <c r="AQ65" s="13">
        <f>AH65+AK65+AN65</f>
        <v>0</v>
      </c>
      <c r="AR65" s="57">
        <f>SUM(AP65:AQ65)</f>
        <v>824707.6799999999</v>
      </c>
      <c r="AS65" s="57">
        <f>E65+O65+AD65+AP65</f>
        <v>7125316.78</v>
      </c>
      <c r="AT65" s="13">
        <f>S65+AE65+AQ65</f>
        <v>0</v>
      </c>
      <c r="AU65" s="57">
        <f>SUM(AS65:AT65)</f>
        <v>7125316.78</v>
      </c>
    </row>
    <row r="66" spans="1:47" s="10" customFormat="1" ht="12.75">
      <c r="A66" s="18" t="s">
        <v>92</v>
      </c>
      <c r="B66" s="57">
        <f t="shared" si="14"/>
        <v>150387</v>
      </c>
      <c r="C66" s="57">
        <f t="shared" si="14"/>
        <v>150663.5</v>
      </c>
      <c r="D66" s="57">
        <f t="shared" si="14"/>
        <v>150663.5</v>
      </c>
      <c r="E66" s="13">
        <f>B66+C66+D66</f>
        <v>451714</v>
      </c>
      <c r="F66" s="57">
        <f t="shared" si="15"/>
        <v>126001</v>
      </c>
      <c r="G66" s="57">
        <f t="shared" si="15"/>
        <v>0</v>
      </c>
      <c r="H66" s="57">
        <f>SUM(F66:G66)</f>
        <v>126001</v>
      </c>
      <c r="I66" s="57">
        <f t="shared" si="16"/>
        <v>110621.5</v>
      </c>
      <c r="J66" s="57">
        <f t="shared" si="16"/>
        <v>0</v>
      </c>
      <c r="K66" s="57">
        <f>SUM(I66:J66)</f>
        <v>110621.5</v>
      </c>
      <c r="L66" s="57">
        <f t="shared" si="17"/>
        <v>137376</v>
      </c>
      <c r="M66" s="57">
        <f t="shared" si="17"/>
        <v>0</v>
      </c>
      <c r="N66" s="57">
        <f>SUM(L66:M66)</f>
        <v>137376</v>
      </c>
      <c r="O66" s="57">
        <f t="shared" si="18"/>
        <v>373998.5</v>
      </c>
      <c r="P66" s="57">
        <f t="shared" si="18"/>
        <v>0</v>
      </c>
      <c r="Q66" s="57">
        <f>SUM(O66:P66)</f>
        <v>373998.5</v>
      </c>
      <c r="R66" s="14">
        <f>E66+O66</f>
        <v>825712.5</v>
      </c>
      <c r="S66" s="57">
        <f>S52</f>
        <v>0</v>
      </c>
      <c r="T66" s="57">
        <f>SUM(R66:S66)</f>
        <v>825712.5</v>
      </c>
      <c r="U66" s="57">
        <f t="shared" si="19"/>
        <v>141643.5</v>
      </c>
      <c r="V66" s="57">
        <f t="shared" si="19"/>
        <v>0</v>
      </c>
      <c r="W66" s="57">
        <f>SUM(U66:V66)</f>
        <v>141643.5</v>
      </c>
      <c r="X66" s="57">
        <f t="shared" si="20"/>
        <v>141643.5</v>
      </c>
      <c r="Y66" s="57">
        <f t="shared" si="20"/>
        <v>0</v>
      </c>
      <c r="Z66" s="57">
        <f>SUM(X66:Y66)</f>
        <v>141643.5</v>
      </c>
      <c r="AA66" s="57">
        <f t="shared" si="21"/>
        <v>141643.5</v>
      </c>
      <c r="AB66" s="57">
        <f t="shared" si="21"/>
        <v>0</v>
      </c>
      <c r="AC66" s="57">
        <f>SUM(AA66:AB66)</f>
        <v>141643.5</v>
      </c>
      <c r="AD66" s="57">
        <f>AD52</f>
        <v>424930.5</v>
      </c>
      <c r="AE66" s="13">
        <f>V66+Y66+AB66</f>
        <v>0</v>
      </c>
      <c r="AF66" s="57">
        <f>SUM(AD66:AE66)</f>
        <v>424930.5</v>
      </c>
      <c r="AG66" s="57">
        <f t="shared" si="22"/>
        <v>191856.5</v>
      </c>
      <c r="AH66" s="57">
        <f t="shared" si="22"/>
        <v>0</v>
      </c>
      <c r="AI66" s="57">
        <f>SUM(AG66:AH66)</f>
        <v>191856.5</v>
      </c>
      <c r="AJ66" s="57">
        <f t="shared" si="23"/>
        <v>15166.5</v>
      </c>
      <c r="AK66" s="57">
        <f t="shared" si="23"/>
        <v>0</v>
      </c>
      <c r="AL66" s="57">
        <f>SUM(AJ66:AK66)</f>
        <v>15166.5</v>
      </c>
      <c r="AM66" s="57">
        <f t="shared" si="24"/>
        <v>15166.5</v>
      </c>
      <c r="AN66" s="57">
        <f t="shared" si="24"/>
        <v>0</v>
      </c>
      <c r="AO66" s="57">
        <f>SUM(AM66:AN66)</f>
        <v>15166.5</v>
      </c>
      <c r="AP66" s="57">
        <f>AP52</f>
        <v>222189.5</v>
      </c>
      <c r="AQ66" s="13">
        <f>AH66+AK66+AN66</f>
        <v>0</v>
      </c>
      <c r="AR66" s="57">
        <f>SUM(AP66:AQ66)</f>
        <v>222189.5</v>
      </c>
      <c r="AS66" s="57">
        <f>E66+O66+AD66+AP66</f>
        <v>1472832.5</v>
      </c>
      <c r="AT66" s="13">
        <f>S66+AE66+AQ66</f>
        <v>0</v>
      </c>
      <c r="AU66" s="57">
        <f>SUM(AS66:AT66)</f>
        <v>1472832.5</v>
      </c>
    </row>
    <row r="67" spans="1:47" s="10" customFormat="1" ht="12.75">
      <c r="A67" s="18" t="s">
        <v>5</v>
      </c>
      <c r="B67" s="57">
        <f>SUM(B61:B66)</f>
        <v>10953490.940000001</v>
      </c>
      <c r="C67" s="57">
        <f aca="true" t="shared" si="25" ref="C67:AU67">SUM(C61:C66)</f>
        <v>11069226.86</v>
      </c>
      <c r="D67" s="57">
        <f t="shared" si="25"/>
        <v>11079027.55</v>
      </c>
      <c r="E67" s="57">
        <f t="shared" si="25"/>
        <v>33398922.85</v>
      </c>
      <c r="F67" s="57">
        <f t="shared" si="25"/>
        <v>11618220.709999999</v>
      </c>
      <c r="G67" s="57">
        <f t="shared" si="25"/>
        <v>0</v>
      </c>
      <c r="H67" s="57">
        <f t="shared" si="25"/>
        <v>11618220.709999999</v>
      </c>
      <c r="I67" s="57">
        <f t="shared" si="25"/>
        <v>11529882.39</v>
      </c>
      <c r="J67" s="57">
        <f t="shared" si="25"/>
        <v>0</v>
      </c>
      <c r="K67" s="57">
        <f t="shared" si="25"/>
        <v>11529882.39</v>
      </c>
      <c r="L67" s="57">
        <f t="shared" si="25"/>
        <v>11487710.91</v>
      </c>
      <c r="M67" s="57">
        <f t="shared" si="25"/>
        <v>0</v>
      </c>
      <c r="N67" s="57">
        <f t="shared" si="25"/>
        <v>11487710.91</v>
      </c>
      <c r="O67" s="57">
        <f t="shared" si="25"/>
        <v>34932991.510000005</v>
      </c>
      <c r="P67" s="57">
        <f t="shared" si="25"/>
        <v>0</v>
      </c>
      <c r="Q67" s="57">
        <f t="shared" si="25"/>
        <v>34932991.510000005</v>
      </c>
      <c r="R67" s="57">
        <f t="shared" si="25"/>
        <v>68331914.36000001</v>
      </c>
      <c r="S67" s="57">
        <f t="shared" si="25"/>
        <v>0</v>
      </c>
      <c r="T67" s="57">
        <f t="shared" si="25"/>
        <v>68331914.36000001</v>
      </c>
      <c r="U67" s="57">
        <f t="shared" si="25"/>
        <v>11510066.65</v>
      </c>
      <c r="V67" s="57">
        <f t="shared" si="25"/>
        <v>-10355.73</v>
      </c>
      <c r="W67" s="57">
        <f t="shared" si="25"/>
        <v>11499710.92</v>
      </c>
      <c r="X67" s="57">
        <f t="shared" si="25"/>
        <v>11509553.67</v>
      </c>
      <c r="Y67" s="57">
        <f t="shared" si="25"/>
        <v>0</v>
      </c>
      <c r="Z67" s="57">
        <f t="shared" si="25"/>
        <v>11509553.67</v>
      </c>
      <c r="AA67" s="57">
        <f t="shared" si="25"/>
        <v>11509553.67</v>
      </c>
      <c r="AB67" s="57">
        <f t="shared" si="25"/>
        <v>-11993.72</v>
      </c>
      <c r="AC67" s="57">
        <f t="shared" si="25"/>
        <v>11497559.949999997</v>
      </c>
      <c r="AD67" s="57">
        <f t="shared" si="25"/>
        <v>34826351.49</v>
      </c>
      <c r="AE67" s="57">
        <f t="shared" si="25"/>
        <v>-22349.449999999997</v>
      </c>
      <c r="AF67" s="57">
        <f t="shared" si="25"/>
        <v>34804002.04</v>
      </c>
      <c r="AG67" s="57">
        <f t="shared" si="25"/>
        <v>11568164.180000002</v>
      </c>
      <c r="AH67" s="57">
        <f t="shared" si="25"/>
        <v>5110.68</v>
      </c>
      <c r="AI67" s="57">
        <f t="shared" si="25"/>
        <v>11573274.860000001</v>
      </c>
      <c r="AJ67" s="57">
        <f t="shared" si="25"/>
        <v>1978938.79</v>
      </c>
      <c r="AK67" s="57">
        <f t="shared" si="25"/>
        <v>18939.08</v>
      </c>
      <c r="AL67" s="57">
        <f t="shared" si="25"/>
        <v>1997877.87</v>
      </c>
      <c r="AM67" s="57">
        <f t="shared" si="25"/>
        <v>1868453.68</v>
      </c>
      <c r="AN67" s="57">
        <f t="shared" si="25"/>
        <v>-1700.31</v>
      </c>
      <c r="AO67" s="57">
        <f t="shared" si="25"/>
        <v>1866753.37</v>
      </c>
      <c r="AP67" s="57">
        <f t="shared" si="25"/>
        <v>15415556.65</v>
      </c>
      <c r="AQ67" s="57">
        <f t="shared" si="25"/>
        <v>22349.45</v>
      </c>
      <c r="AR67" s="57">
        <f t="shared" si="25"/>
        <v>15437906.1</v>
      </c>
      <c r="AS67" s="57">
        <f t="shared" si="25"/>
        <v>118573822.50000001</v>
      </c>
      <c r="AT67" s="57">
        <f t="shared" si="25"/>
        <v>0</v>
      </c>
      <c r="AU67" s="57">
        <f t="shared" si="25"/>
        <v>118573822.50000001</v>
      </c>
    </row>
    <row r="68" spans="1:47" s="10" customFormat="1" ht="12.75">
      <c r="A68" s="9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</row>
    <row r="69" spans="2:107" ht="18.75">
      <c r="B69" s="29" t="s">
        <v>51</v>
      </c>
      <c r="C69" s="54"/>
      <c r="D69" s="54"/>
      <c r="E69" s="54"/>
      <c r="F69" s="54"/>
      <c r="G69" s="54"/>
      <c r="H69" s="54"/>
      <c r="L69" s="27"/>
      <c r="M69" s="27"/>
      <c r="N69" s="27"/>
      <c r="O69" s="27"/>
      <c r="P69" s="27"/>
      <c r="Q69" s="10" t="s">
        <v>14</v>
      </c>
      <c r="R69" s="27"/>
      <c r="S69" s="27"/>
      <c r="T69" s="27"/>
      <c r="V69" s="29" t="s">
        <v>51</v>
      </c>
      <c r="Z69" s="29"/>
      <c r="AA69" s="54"/>
      <c r="AB69" s="54"/>
      <c r="AC69" s="54"/>
      <c r="AD69" s="54"/>
      <c r="AF69" s="27"/>
      <c r="AG69" s="27"/>
      <c r="AH69" s="27"/>
      <c r="AI69" s="27"/>
      <c r="AJ69" s="27"/>
      <c r="AK69" s="10" t="s">
        <v>14</v>
      </c>
      <c r="AL69" s="27"/>
      <c r="AM69" s="27"/>
      <c r="AS69" s="29" t="s">
        <v>51</v>
      </c>
      <c r="AT69" s="29"/>
      <c r="AU69" s="54"/>
      <c r="AV69" s="54"/>
      <c r="AW69" s="54"/>
      <c r="AX69" s="10" t="s">
        <v>14</v>
      </c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C69" s="27"/>
    </row>
    <row r="70" spans="2:107" ht="18.75">
      <c r="B70" s="29" t="s">
        <v>52</v>
      </c>
      <c r="C70" s="29"/>
      <c r="D70" s="54"/>
      <c r="E70" s="54"/>
      <c r="F70" s="54"/>
      <c r="G70" s="54"/>
      <c r="H70" s="54"/>
      <c r="L70" s="27"/>
      <c r="M70" s="27"/>
      <c r="N70" s="27"/>
      <c r="O70" s="27"/>
      <c r="P70" s="27"/>
      <c r="Q70" s="29" t="s">
        <v>17</v>
      </c>
      <c r="R70" s="27"/>
      <c r="S70" s="27"/>
      <c r="T70" s="27"/>
      <c r="V70" s="29" t="s">
        <v>52</v>
      </c>
      <c r="Z70" s="29"/>
      <c r="AA70" s="29"/>
      <c r="AB70" s="54"/>
      <c r="AC70" s="54"/>
      <c r="AD70" s="54"/>
      <c r="AF70" s="27"/>
      <c r="AG70" s="27"/>
      <c r="AH70" s="27"/>
      <c r="AI70" s="27"/>
      <c r="AJ70" s="27"/>
      <c r="AK70" s="29" t="s">
        <v>17</v>
      </c>
      <c r="AL70" s="27"/>
      <c r="AM70" s="27"/>
      <c r="AS70" s="29" t="s">
        <v>52</v>
      </c>
      <c r="AT70" s="29"/>
      <c r="AU70" s="29"/>
      <c r="AV70" s="54"/>
      <c r="AW70" s="54"/>
      <c r="AX70" s="29" t="s">
        <v>17</v>
      </c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C70" s="27"/>
    </row>
    <row r="71" spans="2:3" ht="12.75">
      <c r="B71" s="1"/>
      <c r="C71" s="55"/>
    </row>
    <row r="72" spans="2:3" ht="12.75">
      <c r="B72" s="1"/>
      <c r="C72" s="55"/>
    </row>
    <row r="73" spans="2:3" ht="12.75">
      <c r="B73" s="1"/>
      <c r="C73" s="55"/>
    </row>
    <row r="74" spans="2:3" ht="12.75">
      <c r="B74" s="1"/>
      <c r="C74" s="55"/>
    </row>
    <row r="75" spans="2:4" ht="12.75">
      <c r="B75" s="1"/>
      <c r="C75" s="55"/>
      <c r="D75" s="1"/>
    </row>
    <row r="76" spans="2:4" ht="12.75">
      <c r="B76" s="1"/>
      <c r="C76" s="55"/>
      <c r="D76" s="1"/>
    </row>
    <row r="77" spans="2:4" ht="12.75">
      <c r="B77" s="1"/>
      <c r="C77" s="55"/>
      <c r="D77" s="1"/>
    </row>
    <row r="78" spans="2:4" ht="12.75">
      <c r="B78" s="1"/>
      <c r="C78" s="55"/>
      <c r="D78" s="1"/>
    </row>
    <row r="79" spans="2:4" ht="12.75">
      <c r="B79" s="1"/>
      <c r="C79" s="55"/>
      <c r="D79" s="1"/>
    </row>
    <row r="80" spans="2:4" ht="12.75">
      <c r="B80" s="1"/>
      <c r="C80" s="55"/>
      <c r="D80" s="1"/>
    </row>
    <row r="81" spans="2:4" ht="12.75">
      <c r="B81" s="1"/>
      <c r="C81" s="55"/>
      <c r="D81" s="1"/>
    </row>
    <row r="82" spans="2:4" ht="12.75">
      <c r="B82" s="1"/>
      <c r="C82" s="55"/>
      <c r="D82" s="1"/>
    </row>
    <row r="83" spans="2:4" ht="12.75">
      <c r="B83" s="1"/>
      <c r="C83" s="55"/>
      <c r="D83" s="1"/>
    </row>
    <row r="84" spans="2:4" ht="12.75">
      <c r="B84" s="1"/>
      <c r="C84" s="55"/>
      <c r="D84" s="1"/>
    </row>
    <row r="85" spans="2:4" ht="12.75">
      <c r="B85" s="1"/>
      <c r="C85" s="55"/>
      <c r="D85" s="1"/>
    </row>
    <row r="86" spans="2:4" ht="12.75">
      <c r="B86" s="1"/>
      <c r="C86" s="55"/>
      <c r="D86" s="1"/>
    </row>
    <row r="87" spans="2:4" ht="12.75">
      <c r="B87" s="1"/>
      <c r="C87" s="55"/>
      <c r="D87" s="1"/>
    </row>
    <row r="88" spans="2:4" ht="12.75">
      <c r="B88" s="1"/>
      <c r="C88" s="55"/>
      <c r="D88" s="1"/>
    </row>
    <row r="89" spans="2:4" ht="12.75">
      <c r="B89" s="1"/>
      <c r="C89" s="55"/>
      <c r="D89" s="1"/>
    </row>
    <row r="90" spans="2:4" ht="12.75">
      <c r="B90" s="1"/>
      <c r="C90" s="55"/>
      <c r="D90" s="1"/>
    </row>
    <row r="91" spans="2:4" ht="12.75">
      <c r="B91" s="1"/>
      <c r="C91" s="55"/>
      <c r="D91" s="1"/>
    </row>
    <row r="92" spans="2:4" ht="12.75">
      <c r="B92" s="1"/>
      <c r="C92" s="55"/>
      <c r="D92" s="1"/>
    </row>
    <row r="93" spans="2:4" ht="12.75">
      <c r="B93" s="1"/>
      <c r="C93" s="55"/>
      <c r="D93" s="1"/>
    </row>
    <row r="94" spans="2:4" ht="12.75">
      <c r="B94" s="1"/>
      <c r="C94" s="55"/>
      <c r="D94" s="1"/>
    </row>
    <row r="95" spans="2:4" ht="12.75">
      <c r="B95" s="1"/>
      <c r="C95" s="55"/>
      <c r="D95" s="1"/>
    </row>
    <row r="96" spans="2:4" ht="12.75">
      <c r="B96" s="1"/>
      <c r="C96" s="55"/>
      <c r="D96" s="1"/>
    </row>
    <row r="97" spans="2:4" ht="12.75">
      <c r="B97" s="1"/>
      <c r="C97" s="55"/>
      <c r="D97" s="1"/>
    </row>
    <row r="98" spans="2:4" ht="12.75">
      <c r="B98" s="1"/>
      <c r="C98" s="55"/>
      <c r="D98" s="1"/>
    </row>
    <row r="99" spans="2:4" ht="12.75">
      <c r="B99" s="1"/>
      <c r="C99" s="55"/>
      <c r="D99" s="1"/>
    </row>
    <row r="100" spans="2:4" ht="12.75">
      <c r="B100" s="1"/>
      <c r="C100" s="55"/>
      <c r="D100" s="1"/>
    </row>
    <row r="101" spans="2:4" ht="12.75">
      <c r="B101" s="1"/>
      <c r="C101" s="55"/>
      <c r="D101" s="1"/>
    </row>
    <row r="102" spans="2:4" ht="12.75">
      <c r="B102" s="1"/>
      <c r="C102" s="55"/>
      <c r="D102" s="1"/>
    </row>
    <row r="103" spans="2:4" ht="12.75">
      <c r="B103" s="1"/>
      <c r="C103" s="55"/>
      <c r="D103" s="1"/>
    </row>
    <row r="104" spans="2:4" ht="12.75">
      <c r="B104" s="1"/>
      <c r="C104" s="55"/>
      <c r="D104" s="1"/>
    </row>
    <row r="105" spans="2:4" ht="12.75">
      <c r="B105" s="1"/>
      <c r="C105" s="55"/>
      <c r="D105" s="1"/>
    </row>
    <row r="106" spans="2:4" ht="12.75">
      <c r="B106" s="1"/>
      <c r="C106" s="55"/>
      <c r="D106" s="1"/>
    </row>
    <row r="107" spans="2:4" ht="12.75">
      <c r="B107" s="1"/>
      <c r="C107" s="55"/>
      <c r="D107" s="1"/>
    </row>
    <row r="108" spans="2:4" ht="12.75">
      <c r="B108" s="1"/>
      <c r="C108" s="55"/>
      <c r="D108" s="1"/>
    </row>
    <row r="109" spans="2:4" ht="12.75">
      <c r="B109" s="1"/>
      <c r="C109" s="55"/>
      <c r="D109" s="1"/>
    </row>
    <row r="110" spans="2:4" ht="12.75">
      <c r="B110" s="1"/>
      <c r="C110" s="55"/>
      <c r="D110" s="1"/>
    </row>
    <row r="111" spans="2:4" ht="12.75">
      <c r="B111" s="1"/>
      <c r="C111" s="55"/>
      <c r="D111" s="1"/>
    </row>
    <row r="112" spans="2:4" ht="12.75">
      <c r="B112" s="1"/>
      <c r="C112" s="55"/>
      <c r="D112" s="1"/>
    </row>
    <row r="113" spans="2:4" ht="12.75">
      <c r="B113" s="1"/>
      <c r="C113" s="55"/>
      <c r="D113" s="1"/>
    </row>
    <row r="114" spans="2:4" ht="12.75">
      <c r="B114" s="1"/>
      <c r="C114" s="55"/>
      <c r="D114" s="1"/>
    </row>
    <row r="115" spans="2:4" ht="12.75">
      <c r="B115" s="1"/>
      <c r="C115" s="55"/>
      <c r="D115" s="1"/>
    </row>
    <row r="116" spans="2:4" ht="12.75">
      <c r="B116" s="1"/>
      <c r="C116" s="55"/>
      <c r="D116" s="1"/>
    </row>
    <row r="117" spans="2:4" ht="12.75">
      <c r="B117" s="1"/>
      <c r="C117" s="55"/>
      <c r="D117" s="1"/>
    </row>
    <row r="118" spans="2:4" ht="12.75">
      <c r="B118" s="1"/>
      <c r="C118" s="55"/>
      <c r="D118" s="1"/>
    </row>
    <row r="119" spans="2:4" ht="12.75">
      <c r="B119" s="1"/>
      <c r="C119" s="55"/>
      <c r="D119" s="1"/>
    </row>
    <row r="120" spans="2:4" ht="12.75">
      <c r="B120" s="1"/>
      <c r="C120" s="55"/>
      <c r="D120" s="1"/>
    </row>
    <row r="121" spans="2:4" ht="12.75">
      <c r="B121" s="1"/>
      <c r="C121" s="55"/>
      <c r="D121" s="1"/>
    </row>
    <row r="122" spans="2:4" ht="12.75">
      <c r="B122" s="1"/>
      <c r="C122" s="55"/>
      <c r="D122" s="1"/>
    </row>
    <row r="123" spans="2:4" ht="12.75">
      <c r="B123" s="1"/>
      <c r="C123" s="55"/>
      <c r="D123" s="1"/>
    </row>
    <row r="124" spans="2:4" ht="12.75">
      <c r="B124" s="1"/>
      <c r="C124" s="55"/>
      <c r="D124" s="1"/>
    </row>
    <row r="125" spans="2:4" ht="12.75">
      <c r="B125" s="1"/>
      <c r="C125" s="55"/>
      <c r="D125" s="1"/>
    </row>
    <row r="126" spans="2:4" ht="12.75">
      <c r="B126" s="1"/>
      <c r="C126" s="55"/>
      <c r="D126" s="1"/>
    </row>
    <row r="127" spans="2:4" ht="12.75">
      <c r="B127" s="1"/>
      <c r="C127" s="55"/>
      <c r="D127" s="1"/>
    </row>
    <row r="128" spans="2:4" ht="12.75">
      <c r="B128" s="1"/>
      <c r="C128" s="55"/>
      <c r="D128" s="1"/>
    </row>
    <row r="129" spans="2:4" ht="12.75">
      <c r="B129" s="1"/>
      <c r="C129" s="55"/>
      <c r="D129" s="1"/>
    </row>
    <row r="130" spans="2:4" ht="12.75">
      <c r="B130" s="1"/>
      <c r="C130" s="55"/>
      <c r="D130" s="1"/>
    </row>
    <row r="131" spans="2:4" ht="12.75">
      <c r="B131" s="1"/>
      <c r="C131" s="55"/>
      <c r="D131" s="1"/>
    </row>
    <row r="132" spans="2:4" ht="12.75">
      <c r="B132" s="1"/>
      <c r="C132" s="55"/>
      <c r="D132" s="1"/>
    </row>
    <row r="133" spans="2:4" ht="12.75">
      <c r="B133" s="1"/>
      <c r="C133" s="55"/>
      <c r="D133" s="1"/>
    </row>
    <row r="134" spans="2:4" ht="12.75">
      <c r="B134" s="1"/>
      <c r="C134" s="55"/>
      <c r="D134" s="1"/>
    </row>
    <row r="135" spans="2:4" ht="12.75">
      <c r="B135" s="1"/>
      <c r="C135" s="55"/>
      <c r="D135" s="1"/>
    </row>
    <row r="136" spans="2:4" ht="12.75">
      <c r="B136" s="1"/>
      <c r="C136" s="55"/>
      <c r="D136" s="1"/>
    </row>
    <row r="137" spans="2:4" ht="12.75">
      <c r="B137" s="1"/>
      <c r="C137" s="55"/>
      <c r="D137" s="1"/>
    </row>
    <row r="138" spans="2:4" ht="12.75">
      <c r="B138" s="1"/>
      <c r="C138" s="55"/>
      <c r="D138" s="1"/>
    </row>
    <row r="139" spans="2:4" ht="12.75">
      <c r="B139" s="1"/>
      <c r="C139" s="55"/>
      <c r="D139" s="1"/>
    </row>
    <row r="140" spans="2:4" ht="12.75">
      <c r="B140" s="1"/>
      <c r="C140" s="55"/>
      <c r="D140" s="1"/>
    </row>
    <row r="141" spans="2:4" ht="12.75">
      <c r="B141" s="1"/>
      <c r="C141" s="55"/>
      <c r="D141" s="1"/>
    </row>
    <row r="142" spans="2:4" ht="12.75">
      <c r="B142" s="1"/>
      <c r="C142" s="55"/>
      <c r="D142" s="1"/>
    </row>
    <row r="143" spans="2:4" ht="12.75">
      <c r="B143" s="1"/>
      <c r="C143" s="55"/>
      <c r="D143" s="1"/>
    </row>
    <row r="144" spans="2:4" ht="12.75">
      <c r="B144" s="1"/>
      <c r="C144" s="55"/>
      <c r="D144" s="1"/>
    </row>
    <row r="145" spans="2:4" ht="12.75">
      <c r="B145" s="1"/>
      <c r="C145" s="55"/>
      <c r="D145" s="1"/>
    </row>
    <row r="146" spans="2:4" ht="12.75">
      <c r="B146" s="1"/>
      <c r="C146" s="55"/>
      <c r="D146" s="1"/>
    </row>
    <row r="147" spans="2:4" ht="12.75">
      <c r="B147" s="1"/>
      <c r="C147" s="55"/>
      <c r="D147" s="1"/>
    </row>
    <row r="148" spans="2:4" ht="12.75">
      <c r="B148" s="1"/>
      <c r="C148" s="55"/>
      <c r="D148" s="1"/>
    </row>
    <row r="149" spans="2:4" ht="12.75">
      <c r="B149" s="1"/>
      <c r="C149" s="55"/>
      <c r="D149" s="1"/>
    </row>
    <row r="150" spans="2:4" ht="12.75">
      <c r="B150" s="1"/>
      <c r="C150" s="55"/>
      <c r="D150" s="1"/>
    </row>
    <row r="151" spans="2:4" ht="12.75">
      <c r="B151" s="1"/>
      <c r="C151" s="55"/>
      <c r="D151" s="1"/>
    </row>
    <row r="152" spans="2:4" ht="12.75">
      <c r="B152" s="1"/>
      <c r="C152" s="55"/>
      <c r="D152" s="1"/>
    </row>
    <row r="153" spans="2:4" ht="12.75">
      <c r="B153" s="1"/>
      <c r="C153" s="55"/>
      <c r="D153" s="1"/>
    </row>
    <row r="154" spans="2:4" ht="12.75">
      <c r="B154" s="1"/>
      <c r="C154" s="55"/>
      <c r="D154" s="1"/>
    </row>
    <row r="155" spans="2:4" ht="12.75">
      <c r="B155" s="1"/>
      <c r="C155" s="55"/>
      <c r="D155" s="1"/>
    </row>
    <row r="156" spans="2:4" ht="12.75">
      <c r="B156" s="1"/>
      <c r="C156" s="55"/>
      <c r="D156" s="1"/>
    </row>
    <row r="157" spans="2:4" ht="12.75">
      <c r="B157" s="1"/>
      <c r="C157" s="55"/>
      <c r="D157" s="1"/>
    </row>
    <row r="158" spans="2:4" ht="12.75">
      <c r="B158" s="1"/>
      <c r="C158" s="55"/>
      <c r="D158" s="1"/>
    </row>
    <row r="159" spans="2:4" ht="12.75">
      <c r="B159" s="1"/>
      <c r="C159" s="55"/>
      <c r="D159" s="1"/>
    </row>
    <row r="160" spans="2:4" ht="12.75">
      <c r="B160" s="1"/>
      <c r="C160" s="55"/>
      <c r="D160" s="1"/>
    </row>
    <row r="161" spans="2:4" ht="12.75">
      <c r="B161" s="1"/>
      <c r="C161" s="55"/>
      <c r="D161" s="1"/>
    </row>
    <row r="162" spans="2:4" ht="12.75">
      <c r="B162" s="1"/>
      <c r="C162" s="55"/>
      <c r="D162" s="1"/>
    </row>
    <row r="163" spans="2:4" ht="12.75">
      <c r="B163" s="1"/>
      <c r="C163" s="55"/>
      <c r="D163" s="1"/>
    </row>
    <row r="164" spans="2:4" ht="12.75">
      <c r="B164" s="1"/>
      <c r="C164" s="55"/>
      <c r="D164" s="1"/>
    </row>
    <row r="165" spans="2:4" ht="12.75">
      <c r="B165" s="1"/>
      <c r="C165" s="55"/>
      <c r="D165" s="1"/>
    </row>
    <row r="166" spans="2:4" ht="12.75">
      <c r="B166" s="1"/>
      <c r="C166" s="55"/>
      <c r="D166" s="1"/>
    </row>
    <row r="167" spans="2:4" ht="12.75">
      <c r="B167" s="1"/>
      <c r="C167" s="55"/>
      <c r="D167" s="1"/>
    </row>
    <row r="168" spans="2:4" ht="12.75">
      <c r="B168" s="1"/>
      <c r="C168" s="55"/>
      <c r="D168" s="1"/>
    </row>
    <row r="169" spans="2:4" ht="12.75">
      <c r="B169" s="1"/>
      <c r="C169" s="55"/>
      <c r="D169" s="1"/>
    </row>
    <row r="170" spans="2:4" ht="12.75">
      <c r="B170" s="1"/>
      <c r="C170" s="55"/>
      <c r="D170" s="1"/>
    </row>
    <row r="171" spans="2:4" ht="12.75">
      <c r="B171" s="1"/>
      <c r="C171" s="55"/>
      <c r="D171" s="1"/>
    </row>
    <row r="172" spans="2:4" ht="12.75">
      <c r="B172" s="1"/>
      <c r="C172" s="55"/>
      <c r="D172" s="1"/>
    </row>
    <row r="173" spans="2:4" ht="12.75">
      <c r="B173" s="1"/>
      <c r="C173" s="55"/>
      <c r="D173" s="1"/>
    </row>
    <row r="174" spans="2:4" ht="12.75">
      <c r="B174" s="1"/>
      <c r="C174" s="55"/>
      <c r="D174" s="1"/>
    </row>
    <row r="175" spans="2:4" ht="12.75">
      <c r="B175" s="1"/>
      <c r="C175" s="55"/>
      <c r="D175" s="1"/>
    </row>
    <row r="176" spans="2:4" ht="12.75">
      <c r="B176" s="1"/>
      <c r="C176" s="55"/>
      <c r="D176" s="1"/>
    </row>
    <row r="177" spans="2:4" ht="12.75">
      <c r="B177" s="1"/>
      <c r="C177" s="55"/>
      <c r="D177" s="1"/>
    </row>
    <row r="178" spans="2:4" ht="12.75">
      <c r="B178" s="1"/>
      <c r="C178" s="55"/>
      <c r="D178" s="1"/>
    </row>
    <row r="179" spans="2:4" ht="12.75">
      <c r="B179" s="1"/>
      <c r="C179" s="55"/>
      <c r="D179" s="1"/>
    </row>
    <row r="180" spans="2:4" ht="12.75">
      <c r="B180" s="1"/>
      <c r="C180" s="55"/>
      <c r="D180" s="1"/>
    </row>
    <row r="181" spans="2:4" ht="12.75">
      <c r="B181" s="1"/>
      <c r="C181" s="55"/>
      <c r="D181" s="1"/>
    </row>
    <row r="182" spans="2:4" ht="12.75">
      <c r="B182" s="1"/>
      <c r="C182" s="55"/>
      <c r="D182" s="1"/>
    </row>
    <row r="183" spans="2:4" ht="12.75">
      <c r="B183" s="1"/>
      <c r="C183" s="55"/>
      <c r="D183" s="1"/>
    </row>
    <row r="184" spans="2:4" ht="12.75">
      <c r="B184" s="1"/>
      <c r="C184" s="55"/>
      <c r="D184" s="1"/>
    </row>
    <row r="185" spans="2:4" ht="12.75">
      <c r="B185" s="1"/>
      <c r="C185" s="55"/>
      <c r="D185" s="1"/>
    </row>
    <row r="186" spans="2:4" ht="12.75">
      <c r="B186" s="1"/>
      <c r="C186" s="55"/>
      <c r="D186" s="1"/>
    </row>
    <row r="187" spans="2:4" ht="12.75">
      <c r="B187" s="1"/>
      <c r="C187" s="55"/>
      <c r="D187" s="1"/>
    </row>
    <row r="188" spans="2:4" ht="12.75">
      <c r="B188" s="1"/>
      <c r="C188" s="55"/>
      <c r="D188" s="1"/>
    </row>
    <row r="189" spans="2:4" ht="12.75">
      <c r="B189" s="1"/>
      <c r="C189" s="55"/>
      <c r="D189" s="1"/>
    </row>
  </sheetData>
  <sheetProtection/>
  <mergeCells count="30">
    <mergeCell ref="AS58:AU58"/>
    <mergeCell ref="B58:E58"/>
    <mergeCell ref="F58:Q58"/>
    <mergeCell ref="R58:T58"/>
    <mergeCell ref="U58:AF58"/>
    <mergeCell ref="AG58:AR58"/>
    <mergeCell ref="AS57:AU57"/>
    <mergeCell ref="R55:T55"/>
    <mergeCell ref="R56:T56"/>
    <mergeCell ref="U55:AF55"/>
    <mergeCell ref="U56:AF56"/>
    <mergeCell ref="AG55:AR55"/>
    <mergeCell ref="B57:E57"/>
    <mergeCell ref="F57:Q57"/>
    <mergeCell ref="R57:T57"/>
    <mergeCell ref="U57:AF57"/>
    <mergeCell ref="AG57:AR57"/>
    <mergeCell ref="F55:Q55"/>
    <mergeCell ref="F56:Q56"/>
    <mergeCell ref="A4:W4"/>
    <mergeCell ref="X4:AP4"/>
    <mergeCell ref="AR4:AU4"/>
    <mergeCell ref="A5:W5"/>
    <mergeCell ref="X5:AP5"/>
    <mergeCell ref="AS55:AU55"/>
    <mergeCell ref="AG56:AR56"/>
    <mergeCell ref="AS56:AU56"/>
    <mergeCell ref="B55:E55"/>
    <mergeCell ref="B56:E56"/>
    <mergeCell ref="AS5:AW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2018-10-25T12:19:22Z</dcterms:modified>
  <cp:category/>
  <cp:version/>
  <cp:contentType/>
  <cp:contentStatus/>
</cp:coreProperties>
</file>