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985" windowWidth="14805" windowHeight="1185" activeTab="3"/>
  </bookViews>
  <sheets>
    <sheet name="contract iunie-2020" sheetId="48" r:id="rId1"/>
    <sheet name="repartizare iunie 2020" sheetId="47" r:id="rId2"/>
    <sheet name="centralizator" sheetId="49" r:id="rId3"/>
    <sheet name="desfasurator" sheetId="50" r:id="rId4"/>
  </sheets>
  <calcPr calcId="145621"/>
</workbook>
</file>

<file path=xl/calcChain.xml><?xml version="1.0" encoding="utf-8"?>
<calcChain xmlns="http://schemas.openxmlformats.org/spreadsheetml/2006/main">
  <c r="M71" i="50" l="1"/>
  <c r="K71" i="50"/>
  <c r="L73" i="50"/>
  <c r="L71" i="50"/>
  <c r="N71" i="50"/>
  <c r="N73" i="50"/>
  <c r="W73" i="50" s="1"/>
  <c r="Y72" i="50"/>
  <c r="Y74" i="50"/>
  <c r="Y75" i="50"/>
  <c r="Y76" i="50"/>
  <c r="Y77" i="50"/>
  <c r="X72" i="50"/>
  <c r="X73" i="50"/>
  <c r="X74" i="50"/>
  <c r="X75" i="50"/>
  <c r="X76" i="50"/>
  <c r="X77" i="50"/>
  <c r="W72" i="50"/>
  <c r="W74" i="50"/>
  <c r="W75" i="50"/>
  <c r="W76" i="50"/>
  <c r="W77" i="50"/>
  <c r="V57" i="50"/>
  <c r="W57" i="50"/>
  <c r="X57" i="50"/>
  <c r="Y57" i="50"/>
  <c r="Z57" i="50"/>
  <c r="AA57" i="50"/>
  <c r="AB57" i="50"/>
  <c r="V56" i="50"/>
  <c r="W56" i="50"/>
  <c r="X56" i="50"/>
  <c r="Y56" i="50"/>
  <c r="Z56" i="50"/>
  <c r="AA56" i="50"/>
  <c r="AB56" i="50"/>
  <c r="Z35" i="50"/>
  <c r="Z28" i="50"/>
  <c r="Z19" i="50"/>
  <c r="Z12" i="50"/>
  <c r="X51" i="50"/>
  <c r="W52" i="50"/>
  <c r="W53" i="50"/>
  <c r="W54" i="50"/>
  <c r="W55" i="50"/>
  <c r="W51" i="50"/>
  <c r="V51" i="50"/>
  <c r="V52" i="50"/>
  <c r="V53" i="50"/>
  <c r="V54" i="50"/>
  <c r="V55" i="50"/>
  <c r="U56" i="50"/>
  <c r="U57" i="50"/>
  <c r="U58" i="50"/>
  <c r="T57" i="50"/>
  <c r="V72" i="50"/>
  <c r="V73" i="50"/>
  <c r="V74" i="50"/>
  <c r="V75" i="50"/>
  <c r="U77" i="50"/>
  <c r="V77" i="50" s="1"/>
  <c r="U76" i="50"/>
  <c r="V76" i="50" s="1"/>
  <c r="U75" i="50"/>
  <c r="U74" i="50"/>
  <c r="U73" i="50"/>
  <c r="U72" i="50"/>
  <c r="U71" i="50"/>
  <c r="T77" i="50"/>
  <c r="T76" i="50"/>
  <c r="T75" i="50"/>
  <c r="T74" i="50"/>
  <c r="T71" i="50"/>
  <c r="T73" i="50"/>
  <c r="T72" i="50"/>
  <c r="S71" i="50"/>
  <c r="T56" i="50"/>
  <c r="U55" i="50"/>
  <c r="X55" i="50"/>
  <c r="Y55" i="50"/>
  <c r="Z55" i="50"/>
  <c r="AA55" i="50"/>
  <c r="AB55" i="50"/>
  <c r="T55" i="50"/>
  <c r="U54" i="50"/>
  <c r="X54" i="50"/>
  <c r="Y54" i="50"/>
  <c r="Z54" i="50"/>
  <c r="AA54" i="50"/>
  <c r="AB54" i="50"/>
  <c r="U53" i="50"/>
  <c r="X53" i="50"/>
  <c r="Y53" i="50"/>
  <c r="Z53" i="50"/>
  <c r="AA53" i="50"/>
  <c r="AB53" i="50"/>
  <c r="U52" i="50"/>
  <c r="X52" i="50"/>
  <c r="Y52" i="50"/>
  <c r="Z52" i="50"/>
  <c r="AA52" i="50"/>
  <c r="AA72" i="50" s="1"/>
  <c r="AB52" i="50"/>
  <c r="U51" i="50"/>
  <c r="Y51" i="50"/>
  <c r="Z51" i="50"/>
  <c r="AA51" i="50"/>
  <c r="AB51" i="50"/>
  <c r="T54" i="50"/>
  <c r="T53" i="50"/>
  <c r="T52" i="50"/>
  <c r="T51" i="50"/>
  <c r="X43" i="50"/>
  <c r="W43" i="50"/>
  <c r="U47" i="50"/>
  <c r="V47" i="50"/>
  <c r="W47" i="50"/>
  <c r="X47" i="50"/>
  <c r="Y47" i="50"/>
  <c r="Z47" i="50"/>
  <c r="AA47" i="50"/>
  <c r="AB47" i="50"/>
  <c r="U46" i="50"/>
  <c r="V46" i="50"/>
  <c r="W46" i="50"/>
  <c r="X46" i="50"/>
  <c r="Y46" i="50"/>
  <c r="Z46" i="50"/>
  <c r="AA46" i="50"/>
  <c r="AB46" i="50"/>
  <c r="U45" i="50"/>
  <c r="V45" i="50"/>
  <c r="W45" i="50"/>
  <c r="X45" i="50"/>
  <c r="Y45" i="50"/>
  <c r="Z45" i="50"/>
  <c r="AA45" i="50"/>
  <c r="AB45" i="50"/>
  <c r="U44" i="50"/>
  <c r="U48" i="50" s="1"/>
  <c r="V44" i="50"/>
  <c r="V48" i="50" s="1"/>
  <c r="W44" i="50"/>
  <c r="W48" i="50" s="1"/>
  <c r="X44" i="50"/>
  <c r="Y44" i="50"/>
  <c r="Y48" i="50" s="1"/>
  <c r="Z44" i="50"/>
  <c r="AA44" i="50"/>
  <c r="AB44" i="50"/>
  <c r="U43" i="50"/>
  <c r="V43" i="50"/>
  <c r="Y43" i="50"/>
  <c r="Z43" i="50"/>
  <c r="AA43" i="50"/>
  <c r="AB43" i="50"/>
  <c r="T47" i="50"/>
  <c r="T46" i="50"/>
  <c r="T45" i="50"/>
  <c r="T44" i="50"/>
  <c r="T43" i="50"/>
  <c r="T48" i="50" s="1"/>
  <c r="AA36" i="50"/>
  <c r="AA37" i="50"/>
  <c r="AA38" i="50"/>
  <c r="AA39" i="50"/>
  <c r="Y36" i="50"/>
  <c r="Y37" i="50"/>
  <c r="Y38" i="50"/>
  <c r="Y39" i="50"/>
  <c r="X36" i="50"/>
  <c r="X37" i="50"/>
  <c r="X38" i="50"/>
  <c r="X39" i="50"/>
  <c r="W36" i="50"/>
  <c r="W37" i="50"/>
  <c r="W38" i="50"/>
  <c r="W39" i="50"/>
  <c r="V36" i="50"/>
  <c r="V37" i="50"/>
  <c r="V38" i="50"/>
  <c r="V39" i="50"/>
  <c r="AA29" i="50"/>
  <c r="AA30" i="50"/>
  <c r="AA31" i="50"/>
  <c r="Y29" i="50"/>
  <c r="Y30" i="50"/>
  <c r="Y31" i="50"/>
  <c r="X29" i="50"/>
  <c r="X30" i="50"/>
  <c r="X31" i="50"/>
  <c r="W29" i="50"/>
  <c r="W30" i="50"/>
  <c r="W32" i="50" s="1"/>
  <c r="W31" i="50"/>
  <c r="V29" i="50"/>
  <c r="V30" i="50"/>
  <c r="V31" i="50"/>
  <c r="Z66" i="50"/>
  <c r="T63" i="50"/>
  <c r="U63" i="50"/>
  <c r="V63" i="50"/>
  <c r="W63" i="50"/>
  <c r="X48" i="50"/>
  <c r="T40" i="50"/>
  <c r="U40" i="50"/>
  <c r="T32" i="50"/>
  <c r="U32" i="50"/>
  <c r="V32" i="50"/>
  <c r="V71" i="50"/>
  <c r="X61" i="50"/>
  <c r="AA61" i="50" s="1"/>
  <c r="AA71" i="50" s="1"/>
  <c r="W61" i="50"/>
  <c r="V61" i="50"/>
  <c r="X35" i="50"/>
  <c r="AA35" i="50" s="1"/>
  <c r="W35" i="50"/>
  <c r="V35" i="50"/>
  <c r="V40" i="50" s="1"/>
  <c r="Y28" i="50"/>
  <c r="Y32" i="50" s="1"/>
  <c r="X28" i="50"/>
  <c r="AA28" i="50" s="1"/>
  <c r="W28" i="50"/>
  <c r="AB28" i="50" s="1"/>
  <c r="V28" i="50"/>
  <c r="AA20" i="50"/>
  <c r="AA21" i="50"/>
  <c r="AA25" i="50" s="1"/>
  <c r="AA22" i="50"/>
  <c r="AA23" i="50"/>
  <c r="AA24" i="50"/>
  <c r="Y20" i="50"/>
  <c r="Y21" i="50"/>
  <c r="Y22" i="50"/>
  <c r="Y23" i="50"/>
  <c r="Y24" i="50"/>
  <c r="X20" i="50"/>
  <c r="X21" i="50"/>
  <c r="X22" i="50"/>
  <c r="X23" i="50"/>
  <c r="X24" i="50"/>
  <c r="W20" i="50"/>
  <c r="W21" i="50"/>
  <c r="W22" i="50"/>
  <c r="W23" i="50"/>
  <c r="W24" i="50"/>
  <c r="V20" i="50"/>
  <c r="V21" i="50"/>
  <c r="V22" i="50"/>
  <c r="V23" i="50"/>
  <c r="V24" i="50"/>
  <c r="AA19" i="50"/>
  <c r="AB19" i="50"/>
  <c r="X19" i="50"/>
  <c r="W19" i="50"/>
  <c r="Y19" i="50" s="1"/>
  <c r="V19" i="50"/>
  <c r="AA13" i="50"/>
  <c r="AA14" i="50"/>
  <c r="AA15" i="50"/>
  <c r="AA12" i="50"/>
  <c r="Z13" i="50"/>
  <c r="Z14" i="50"/>
  <c r="Z15" i="50"/>
  <c r="T25" i="50"/>
  <c r="U25" i="50"/>
  <c r="V25" i="50"/>
  <c r="W25" i="50"/>
  <c r="Y13" i="50"/>
  <c r="Y14" i="50"/>
  <c r="Y15" i="50"/>
  <c r="Y16" i="50" s="1"/>
  <c r="Y12" i="50"/>
  <c r="X13" i="50"/>
  <c r="X16" i="50" s="1"/>
  <c r="X14" i="50"/>
  <c r="X15" i="50"/>
  <c r="X12" i="50"/>
  <c r="W13" i="50"/>
  <c r="W16" i="50" s="1"/>
  <c r="W14" i="50"/>
  <c r="W15" i="50"/>
  <c r="W12" i="50"/>
  <c r="V13" i="50"/>
  <c r="V16" i="50" s="1"/>
  <c r="V14" i="50"/>
  <c r="V15" i="50"/>
  <c r="V12" i="50"/>
  <c r="U16" i="50"/>
  <c r="T16" i="50"/>
  <c r="F16" i="49"/>
  <c r="F17" i="49" s="1"/>
  <c r="F18" i="49" s="1"/>
  <c r="E17" i="49"/>
  <c r="E18" i="49" s="1"/>
  <c r="C18" i="49"/>
  <c r="C17" i="49"/>
  <c r="B17" i="49"/>
  <c r="B18" i="49" s="1"/>
  <c r="F10" i="49"/>
  <c r="D16" i="49"/>
  <c r="D17" i="49" s="1"/>
  <c r="D18" i="49" s="1"/>
  <c r="N68" i="50"/>
  <c r="B68" i="50"/>
  <c r="Z67" i="50"/>
  <c r="Z68" i="50"/>
  <c r="R63" i="50"/>
  <c r="Q63" i="50"/>
  <c r="O63" i="50"/>
  <c r="N63" i="50"/>
  <c r="I63" i="50"/>
  <c r="H63" i="50"/>
  <c r="G63" i="50"/>
  <c r="F63" i="50"/>
  <c r="E63" i="50"/>
  <c r="C63" i="50"/>
  <c r="B63" i="50"/>
  <c r="AA62" i="50"/>
  <c r="Z62" i="50"/>
  <c r="S62" i="50"/>
  <c r="P62" i="50"/>
  <c r="L62" i="50"/>
  <c r="K62" i="50"/>
  <c r="M62" i="50" s="1"/>
  <c r="J62" i="50"/>
  <c r="G62" i="50"/>
  <c r="D62" i="50"/>
  <c r="S61" i="50"/>
  <c r="S63" i="50" s="1"/>
  <c r="P61" i="50"/>
  <c r="L61" i="50"/>
  <c r="L63" i="50" s="1"/>
  <c r="K61" i="50"/>
  <c r="J61" i="50"/>
  <c r="J63" i="50" s="1"/>
  <c r="G61" i="50"/>
  <c r="D61" i="50"/>
  <c r="D63" i="50" s="1"/>
  <c r="R57" i="50"/>
  <c r="Q57" i="50"/>
  <c r="Q77" i="50" s="1"/>
  <c r="O57" i="50"/>
  <c r="O77" i="50" s="1"/>
  <c r="N57" i="50"/>
  <c r="N77" i="50" s="1"/>
  <c r="I57" i="50"/>
  <c r="I77" i="50" s="1"/>
  <c r="H57" i="50"/>
  <c r="H77" i="50" s="1"/>
  <c r="F57" i="50"/>
  <c r="F77" i="50" s="1"/>
  <c r="E57" i="50"/>
  <c r="E77" i="50" s="1"/>
  <c r="C57" i="50"/>
  <c r="C77" i="50" s="1"/>
  <c r="B57" i="50"/>
  <c r="B77" i="50" s="1"/>
  <c r="H56" i="50"/>
  <c r="H76" i="50" s="1"/>
  <c r="R55" i="50"/>
  <c r="R75" i="50" s="1"/>
  <c r="Q55" i="50"/>
  <c r="S55" i="50" s="1"/>
  <c r="P55" i="50"/>
  <c r="P75" i="50" s="1"/>
  <c r="O55" i="50"/>
  <c r="O75" i="50" s="1"/>
  <c r="N55" i="50"/>
  <c r="N75" i="50" s="1"/>
  <c r="I55" i="50"/>
  <c r="I75" i="50" s="1"/>
  <c r="H55" i="50"/>
  <c r="H75" i="50" s="1"/>
  <c r="F55" i="50"/>
  <c r="F75" i="50" s="1"/>
  <c r="E55" i="50"/>
  <c r="E75" i="50" s="1"/>
  <c r="C55" i="50"/>
  <c r="C75" i="50" s="1"/>
  <c r="B55" i="50"/>
  <c r="B75" i="50" s="1"/>
  <c r="R47" i="50"/>
  <c r="S47" i="50" s="1"/>
  <c r="Q47" i="50"/>
  <c r="Q56" i="50" s="1"/>
  <c r="O47" i="50"/>
  <c r="O56" i="50" s="1"/>
  <c r="O76" i="50" s="1"/>
  <c r="N47" i="50"/>
  <c r="N56" i="50" s="1"/>
  <c r="J47" i="50"/>
  <c r="J56" i="50" s="1"/>
  <c r="I47" i="50"/>
  <c r="I56" i="50" s="1"/>
  <c r="I76" i="50" s="1"/>
  <c r="H47" i="50"/>
  <c r="F47" i="50"/>
  <c r="F56" i="50" s="1"/>
  <c r="F76" i="50" s="1"/>
  <c r="E47" i="50"/>
  <c r="E56" i="50" s="1"/>
  <c r="E76" i="50" s="1"/>
  <c r="C47" i="50"/>
  <c r="C56" i="50" s="1"/>
  <c r="B47" i="50"/>
  <c r="B56" i="50" s="1"/>
  <c r="R46" i="50"/>
  <c r="R54" i="50" s="1"/>
  <c r="R74" i="50" s="1"/>
  <c r="Q46" i="50"/>
  <c r="Q54" i="50" s="1"/>
  <c r="Q74" i="50" s="1"/>
  <c r="O46" i="50"/>
  <c r="O54" i="50" s="1"/>
  <c r="O74" i="50" s="1"/>
  <c r="N46" i="50"/>
  <c r="N54" i="50" s="1"/>
  <c r="I46" i="50"/>
  <c r="I54" i="50" s="1"/>
  <c r="I74" i="50" s="1"/>
  <c r="H46" i="50"/>
  <c r="H54" i="50" s="1"/>
  <c r="H74" i="50" s="1"/>
  <c r="F46" i="50"/>
  <c r="F54" i="50" s="1"/>
  <c r="F74" i="50" s="1"/>
  <c r="E46" i="50"/>
  <c r="E54" i="50" s="1"/>
  <c r="E74" i="50" s="1"/>
  <c r="C46" i="50"/>
  <c r="B46" i="50"/>
  <c r="B54" i="50" s="1"/>
  <c r="B74" i="50" s="1"/>
  <c r="R45" i="50"/>
  <c r="R53" i="50" s="1"/>
  <c r="R73" i="50" s="1"/>
  <c r="Q45" i="50"/>
  <c r="O45" i="50"/>
  <c r="O53" i="50" s="1"/>
  <c r="O73" i="50" s="1"/>
  <c r="N45" i="50"/>
  <c r="N53" i="50" s="1"/>
  <c r="I45" i="50"/>
  <c r="I53" i="50" s="1"/>
  <c r="I73" i="50" s="1"/>
  <c r="H45" i="50"/>
  <c r="H53" i="50" s="1"/>
  <c r="H73" i="50" s="1"/>
  <c r="F45" i="50"/>
  <c r="F53" i="50" s="1"/>
  <c r="F73" i="50" s="1"/>
  <c r="E45" i="50"/>
  <c r="E53" i="50" s="1"/>
  <c r="E73" i="50" s="1"/>
  <c r="C45" i="50"/>
  <c r="B45" i="50"/>
  <c r="B53" i="50" s="1"/>
  <c r="R44" i="50"/>
  <c r="R52" i="50" s="1"/>
  <c r="R72" i="50" s="1"/>
  <c r="Q44" i="50"/>
  <c r="Q52" i="50" s="1"/>
  <c r="O44" i="50"/>
  <c r="O52" i="50" s="1"/>
  <c r="O72" i="50" s="1"/>
  <c r="N44" i="50"/>
  <c r="I44" i="50"/>
  <c r="I52" i="50" s="1"/>
  <c r="I72" i="50" s="1"/>
  <c r="H44" i="50"/>
  <c r="F44" i="50"/>
  <c r="F52" i="50" s="1"/>
  <c r="F72" i="50" s="1"/>
  <c r="E44" i="50"/>
  <c r="C44" i="50"/>
  <c r="C52" i="50" s="1"/>
  <c r="B44" i="50"/>
  <c r="B52" i="50" s="1"/>
  <c r="R43" i="50"/>
  <c r="Q43" i="50"/>
  <c r="Q51" i="50" s="1"/>
  <c r="Q71" i="50" s="1"/>
  <c r="O43" i="50"/>
  <c r="O51" i="50" s="1"/>
  <c r="N43" i="50"/>
  <c r="I43" i="50"/>
  <c r="I51" i="50" s="1"/>
  <c r="I71" i="50" s="1"/>
  <c r="H43" i="50"/>
  <c r="H51" i="50" s="1"/>
  <c r="H71" i="50" s="1"/>
  <c r="F43" i="50"/>
  <c r="E43" i="50"/>
  <c r="E51" i="50" s="1"/>
  <c r="C43" i="50"/>
  <c r="B43" i="50"/>
  <c r="D43" i="50" s="1"/>
  <c r="S40" i="50"/>
  <c r="R40" i="50"/>
  <c r="Q40" i="50"/>
  <c r="O40" i="50"/>
  <c r="N40" i="50"/>
  <c r="K40" i="50"/>
  <c r="I40" i="50"/>
  <c r="H40" i="50"/>
  <c r="J40" i="50" s="1"/>
  <c r="G40" i="50"/>
  <c r="F40" i="50"/>
  <c r="E40" i="50"/>
  <c r="C40" i="50"/>
  <c r="D40" i="50" s="1"/>
  <c r="M40" i="50" s="1"/>
  <c r="B40" i="50"/>
  <c r="S39" i="50"/>
  <c r="P39" i="50"/>
  <c r="L39" i="50"/>
  <c r="K39" i="50"/>
  <c r="Z39" i="50" s="1"/>
  <c r="AB39" i="50" s="1"/>
  <c r="J39" i="50"/>
  <c r="D39" i="50"/>
  <c r="M39" i="50" s="1"/>
  <c r="S38" i="50"/>
  <c r="P38" i="50"/>
  <c r="L38" i="50"/>
  <c r="K38" i="50"/>
  <c r="Z38" i="50" s="1"/>
  <c r="J38" i="50"/>
  <c r="J46" i="50" s="1"/>
  <c r="D38" i="50"/>
  <c r="M38" i="50" s="1"/>
  <c r="S37" i="50"/>
  <c r="P37" i="50"/>
  <c r="M37" i="50"/>
  <c r="L37" i="50"/>
  <c r="K37" i="50"/>
  <c r="Z37" i="50" s="1"/>
  <c r="AB37" i="50" s="1"/>
  <c r="J37" i="50"/>
  <c r="D37" i="50"/>
  <c r="S36" i="50"/>
  <c r="P36" i="50"/>
  <c r="L36" i="50"/>
  <c r="K36" i="50"/>
  <c r="Z36" i="50" s="1"/>
  <c r="J36" i="50"/>
  <c r="G36" i="50"/>
  <c r="M36" i="50" s="1"/>
  <c r="D36" i="50"/>
  <c r="S35" i="50"/>
  <c r="P35" i="50"/>
  <c r="P40" i="50" s="1"/>
  <c r="L35" i="50"/>
  <c r="K35" i="50"/>
  <c r="J35" i="50"/>
  <c r="D35" i="50"/>
  <c r="M35" i="50" s="1"/>
  <c r="R32" i="50"/>
  <c r="Q32" i="50"/>
  <c r="O32" i="50"/>
  <c r="N32" i="50"/>
  <c r="K32" i="50"/>
  <c r="I32" i="50"/>
  <c r="H32" i="50"/>
  <c r="J32" i="50" s="1"/>
  <c r="G32" i="50"/>
  <c r="F32" i="50"/>
  <c r="E32" i="50"/>
  <c r="C32" i="50"/>
  <c r="L32" i="50" s="1"/>
  <c r="B32" i="50"/>
  <c r="S31" i="50"/>
  <c r="P31" i="50"/>
  <c r="L31" i="50"/>
  <c r="K31" i="50"/>
  <c r="Z31" i="50" s="1"/>
  <c r="J31" i="50"/>
  <c r="G31" i="50"/>
  <c r="D31" i="50"/>
  <c r="M31" i="50" s="1"/>
  <c r="S30" i="50"/>
  <c r="S32" i="50" s="1"/>
  <c r="P30" i="50"/>
  <c r="L30" i="50"/>
  <c r="K30" i="50"/>
  <c r="Z30" i="50" s="1"/>
  <c r="AB30" i="50" s="1"/>
  <c r="J30" i="50"/>
  <c r="J45" i="50" s="1"/>
  <c r="G30" i="50"/>
  <c r="D30" i="50"/>
  <c r="M30" i="50" s="1"/>
  <c r="S29" i="50"/>
  <c r="P29" i="50"/>
  <c r="L29" i="50"/>
  <c r="K29" i="50"/>
  <c r="Z29" i="50" s="1"/>
  <c r="AB29" i="50" s="1"/>
  <c r="J29" i="50"/>
  <c r="J44" i="50" s="1"/>
  <c r="G29" i="50"/>
  <c r="M29" i="50" s="1"/>
  <c r="D29" i="50"/>
  <c r="S28" i="50"/>
  <c r="P28" i="50"/>
  <c r="P32" i="50" s="1"/>
  <c r="L28" i="50"/>
  <c r="K28" i="50"/>
  <c r="J28" i="50"/>
  <c r="J43" i="50" s="1"/>
  <c r="G28" i="50"/>
  <c r="M28" i="50" s="1"/>
  <c r="D28" i="50"/>
  <c r="R25" i="50"/>
  <c r="Q25" i="50"/>
  <c r="P25" i="50"/>
  <c r="O25" i="50"/>
  <c r="N25" i="50"/>
  <c r="I25" i="50"/>
  <c r="H25" i="50"/>
  <c r="F25" i="50"/>
  <c r="E25" i="50"/>
  <c r="C25" i="50"/>
  <c r="B25" i="50"/>
  <c r="S24" i="50"/>
  <c r="P24" i="50"/>
  <c r="P57" i="50" s="1"/>
  <c r="P77" i="50" s="1"/>
  <c r="L24" i="50"/>
  <c r="L57" i="50" s="1"/>
  <c r="L77" i="50" s="1"/>
  <c r="K24" i="50"/>
  <c r="K57" i="50" s="1"/>
  <c r="K77" i="50" s="1"/>
  <c r="J24" i="50"/>
  <c r="J57" i="50" s="1"/>
  <c r="G24" i="50"/>
  <c r="G57" i="50" s="1"/>
  <c r="G77" i="50" s="1"/>
  <c r="D24" i="50"/>
  <c r="D57" i="50" s="1"/>
  <c r="D77" i="50" s="1"/>
  <c r="S23" i="50"/>
  <c r="P23" i="50"/>
  <c r="L23" i="50"/>
  <c r="K23" i="50"/>
  <c r="Z23" i="50" s="1"/>
  <c r="J23" i="50"/>
  <c r="J55" i="50" s="1"/>
  <c r="G23" i="50"/>
  <c r="G55" i="50" s="1"/>
  <c r="G75" i="50" s="1"/>
  <c r="D23" i="50"/>
  <c r="D55" i="50" s="1"/>
  <c r="S22" i="50"/>
  <c r="P22" i="50"/>
  <c r="L22" i="50"/>
  <c r="K22" i="50"/>
  <c r="Z22" i="50" s="1"/>
  <c r="AB22" i="50" s="1"/>
  <c r="J22" i="50"/>
  <c r="G22" i="50"/>
  <c r="D22" i="50"/>
  <c r="M22" i="50" s="1"/>
  <c r="S21" i="50"/>
  <c r="P21" i="50"/>
  <c r="L21" i="50"/>
  <c r="K21" i="50"/>
  <c r="Z21" i="50" s="1"/>
  <c r="AB21" i="50" s="1"/>
  <c r="J21" i="50"/>
  <c r="G21" i="50"/>
  <c r="M21" i="50" s="1"/>
  <c r="D21" i="50"/>
  <c r="S20" i="50"/>
  <c r="P20" i="50"/>
  <c r="M20" i="50"/>
  <c r="L20" i="50"/>
  <c r="K20" i="50"/>
  <c r="Z20" i="50" s="1"/>
  <c r="AB20" i="50" s="1"/>
  <c r="J20" i="50"/>
  <c r="G20" i="50"/>
  <c r="D20" i="50"/>
  <c r="S19" i="50"/>
  <c r="S25" i="50" s="1"/>
  <c r="P19" i="50"/>
  <c r="L19" i="50"/>
  <c r="K19" i="50"/>
  <c r="J19" i="50"/>
  <c r="J25" i="50" s="1"/>
  <c r="G19" i="50"/>
  <c r="G25" i="50" s="1"/>
  <c r="D19" i="50"/>
  <c r="M19" i="50" s="1"/>
  <c r="R16" i="50"/>
  <c r="Q16" i="50"/>
  <c r="O16" i="50"/>
  <c r="N16" i="50"/>
  <c r="K16" i="50"/>
  <c r="J16" i="50"/>
  <c r="I16" i="50"/>
  <c r="H16" i="50"/>
  <c r="F16" i="50"/>
  <c r="E16" i="50"/>
  <c r="C16" i="50"/>
  <c r="B16" i="50"/>
  <c r="D16" i="50" s="1"/>
  <c r="S15" i="50"/>
  <c r="P15" i="50"/>
  <c r="L15" i="50"/>
  <c r="K15" i="50"/>
  <c r="J15" i="50"/>
  <c r="G15" i="50"/>
  <c r="D15" i="50"/>
  <c r="M15" i="50" s="1"/>
  <c r="S14" i="50"/>
  <c r="S16" i="50" s="1"/>
  <c r="P14" i="50"/>
  <c r="L14" i="50"/>
  <c r="K14" i="50"/>
  <c r="J14" i="50"/>
  <c r="J53" i="50" s="1"/>
  <c r="G14" i="50"/>
  <c r="D14" i="50"/>
  <c r="S13" i="50"/>
  <c r="P13" i="50"/>
  <c r="P16" i="50" s="1"/>
  <c r="L13" i="50"/>
  <c r="K13" i="50"/>
  <c r="J13" i="50"/>
  <c r="J52" i="50" s="1"/>
  <c r="G13" i="50"/>
  <c r="D13" i="50"/>
  <c r="S12" i="50"/>
  <c r="P12" i="50"/>
  <c r="L12" i="50"/>
  <c r="K12" i="50"/>
  <c r="J12" i="50"/>
  <c r="G12" i="50"/>
  <c r="D12" i="50"/>
  <c r="D15" i="49"/>
  <c r="F15" i="49" s="1"/>
  <c r="D14" i="49"/>
  <c r="F14" i="49" s="1"/>
  <c r="C13" i="49"/>
  <c r="B13" i="49"/>
  <c r="D12" i="49"/>
  <c r="D13" i="49" s="1"/>
  <c r="D11" i="49"/>
  <c r="D10" i="49"/>
  <c r="K63" i="50" l="1"/>
  <c r="P63" i="50"/>
  <c r="Y73" i="50"/>
  <c r="AA63" i="50"/>
  <c r="AB62" i="50"/>
  <c r="Y61" i="50"/>
  <c r="Y63" i="50" s="1"/>
  <c r="X63" i="50"/>
  <c r="V78" i="50"/>
  <c r="U78" i="50"/>
  <c r="T78" i="50"/>
  <c r="W71" i="50"/>
  <c r="AA76" i="50"/>
  <c r="X58" i="50"/>
  <c r="AA75" i="50"/>
  <c r="Y58" i="50"/>
  <c r="V58" i="50"/>
  <c r="W58" i="50"/>
  <c r="T58" i="50"/>
  <c r="AA74" i="50"/>
  <c r="AB38" i="50"/>
  <c r="X40" i="50"/>
  <c r="AB35" i="50"/>
  <c r="W40" i="50"/>
  <c r="AB31" i="50"/>
  <c r="X32" i="50"/>
  <c r="Z61" i="50"/>
  <c r="Z71" i="50" s="1"/>
  <c r="Y35" i="50"/>
  <c r="Y40" i="50" s="1"/>
  <c r="Y25" i="50"/>
  <c r="X25" i="50"/>
  <c r="AB15" i="50"/>
  <c r="D51" i="50"/>
  <c r="N48" i="50"/>
  <c r="H48" i="50"/>
  <c r="D45" i="50"/>
  <c r="D53" i="50" s="1"/>
  <c r="D73" i="50" s="1"/>
  <c r="P44" i="50"/>
  <c r="S46" i="50"/>
  <c r="K53" i="50"/>
  <c r="K73" i="50" s="1"/>
  <c r="S45" i="50"/>
  <c r="J77" i="50"/>
  <c r="L46" i="50"/>
  <c r="L16" i="50"/>
  <c r="F48" i="50"/>
  <c r="G46" i="50"/>
  <c r="G54" i="50" s="1"/>
  <c r="G74" i="50" s="1"/>
  <c r="P45" i="50"/>
  <c r="K25" i="50"/>
  <c r="Z24" i="50"/>
  <c r="Z77" i="50" s="1"/>
  <c r="J51" i="50"/>
  <c r="L25" i="50"/>
  <c r="C48" i="50"/>
  <c r="S43" i="50"/>
  <c r="K46" i="50"/>
  <c r="C53" i="50"/>
  <c r="L53" i="50" s="1"/>
  <c r="E48" i="50"/>
  <c r="L45" i="50"/>
  <c r="L55" i="50"/>
  <c r="L75" i="50" s="1"/>
  <c r="S57" i="50"/>
  <c r="H52" i="50"/>
  <c r="H72" i="50" s="1"/>
  <c r="J72" i="50" s="1"/>
  <c r="J54" i="50"/>
  <c r="B72" i="50"/>
  <c r="S52" i="50"/>
  <c r="Q72" i="50"/>
  <c r="S72" i="50" s="1"/>
  <c r="J73" i="50"/>
  <c r="J75" i="50"/>
  <c r="J76" i="50"/>
  <c r="I78" i="50"/>
  <c r="S74" i="50"/>
  <c r="AB14" i="50"/>
  <c r="J71" i="50"/>
  <c r="AB12" i="50"/>
  <c r="Z40" i="50"/>
  <c r="AB36" i="50"/>
  <c r="P56" i="50"/>
  <c r="P76" i="50" s="1"/>
  <c r="N76" i="50"/>
  <c r="L52" i="50"/>
  <c r="L72" i="50" s="1"/>
  <c r="D71" i="50"/>
  <c r="AA16" i="50"/>
  <c r="AA73" i="50"/>
  <c r="Z75" i="50"/>
  <c r="AB75" i="50" s="1"/>
  <c r="J48" i="50"/>
  <c r="O71" i="50"/>
  <c r="O58" i="50"/>
  <c r="J74" i="50"/>
  <c r="K56" i="50"/>
  <c r="K76" i="50" s="1"/>
  <c r="B76" i="50"/>
  <c r="AB13" i="50"/>
  <c r="P54" i="50"/>
  <c r="P74" i="50" s="1"/>
  <c r="Z32" i="50"/>
  <c r="G16" i="50"/>
  <c r="M16" i="50" s="1"/>
  <c r="M12" i="50"/>
  <c r="M55" i="50"/>
  <c r="D75" i="50"/>
  <c r="L56" i="50"/>
  <c r="L76" i="50" s="1"/>
  <c r="C76" i="50"/>
  <c r="S56" i="50"/>
  <c r="Q76" i="50"/>
  <c r="M24" i="50"/>
  <c r="M57" i="50" s="1"/>
  <c r="M77" i="50" s="1"/>
  <c r="D25" i="50"/>
  <c r="Z16" i="50"/>
  <c r="D32" i="50"/>
  <c r="M32" i="50" s="1"/>
  <c r="L40" i="50"/>
  <c r="G43" i="50"/>
  <c r="G51" i="50" s="1"/>
  <c r="P46" i="50"/>
  <c r="K47" i="50"/>
  <c r="AB23" i="50"/>
  <c r="AA32" i="50"/>
  <c r="AA40" i="50"/>
  <c r="P43" i="50"/>
  <c r="K44" i="50"/>
  <c r="S44" i="50"/>
  <c r="D47" i="50"/>
  <c r="L47" i="50"/>
  <c r="O48" i="50"/>
  <c r="B51" i="50"/>
  <c r="R51" i="50"/>
  <c r="S51" i="50" s="1"/>
  <c r="E52" i="50"/>
  <c r="E72" i="50" s="1"/>
  <c r="P53" i="50"/>
  <c r="P73" i="50" s="1"/>
  <c r="C54" i="50"/>
  <c r="K54" i="50"/>
  <c r="K74" i="50" s="1"/>
  <c r="S54" i="50"/>
  <c r="M13" i="50"/>
  <c r="D44" i="50"/>
  <c r="D52" i="50" s="1"/>
  <c r="L44" i="50"/>
  <c r="G45" i="50"/>
  <c r="G53" i="50" s="1"/>
  <c r="C51" i="50"/>
  <c r="N52" i="50"/>
  <c r="Q53" i="50"/>
  <c r="R56" i="50"/>
  <c r="R76" i="50" s="1"/>
  <c r="AA77" i="50"/>
  <c r="I48" i="50"/>
  <c r="Q48" i="50"/>
  <c r="I58" i="50"/>
  <c r="B73" i="50"/>
  <c r="K43" i="50"/>
  <c r="D46" i="50"/>
  <c r="G47" i="50"/>
  <c r="G56" i="50" s="1"/>
  <c r="G76" i="50" s="1"/>
  <c r="B48" i="50"/>
  <c r="R48" i="50"/>
  <c r="E71" i="50"/>
  <c r="C73" i="50"/>
  <c r="N74" i="50"/>
  <c r="Q75" i="50"/>
  <c r="S75" i="50" s="1"/>
  <c r="M23" i="50"/>
  <c r="M14" i="50"/>
  <c r="L43" i="50"/>
  <c r="G44" i="50"/>
  <c r="G52" i="50" s="1"/>
  <c r="G72" i="50" s="1"/>
  <c r="P47" i="50"/>
  <c r="F51" i="50"/>
  <c r="N51" i="50"/>
  <c r="K45" i="50"/>
  <c r="K55" i="50"/>
  <c r="K75" i="50" s="1"/>
  <c r="M61" i="50"/>
  <c r="M63" i="50" s="1"/>
  <c r="C72" i="50"/>
  <c r="R77" i="50"/>
  <c r="S77" i="50" s="1"/>
  <c r="M73" i="50" l="1"/>
  <c r="AB71" i="50"/>
  <c r="O78" i="50"/>
  <c r="X71" i="50"/>
  <c r="W78" i="50"/>
  <c r="AB40" i="50"/>
  <c r="AA48" i="50"/>
  <c r="AB32" i="50"/>
  <c r="Z63" i="50"/>
  <c r="AB61" i="50"/>
  <c r="AB63" i="50" s="1"/>
  <c r="H58" i="50"/>
  <c r="M46" i="50"/>
  <c r="J58" i="50"/>
  <c r="AB77" i="50"/>
  <c r="Z25" i="50"/>
  <c r="S48" i="50"/>
  <c r="H78" i="50"/>
  <c r="AB24" i="50"/>
  <c r="P48" i="50"/>
  <c r="G48" i="50"/>
  <c r="M76" i="50"/>
  <c r="D54" i="50"/>
  <c r="M75" i="50"/>
  <c r="L48" i="50"/>
  <c r="J78" i="50"/>
  <c r="G73" i="50"/>
  <c r="M53" i="50"/>
  <c r="G71" i="50"/>
  <c r="G58" i="50"/>
  <c r="M51" i="50"/>
  <c r="D48" i="50"/>
  <c r="K48" i="50"/>
  <c r="S53" i="50"/>
  <c r="S58" i="50" s="1"/>
  <c r="Q73" i="50"/>
  <c r="S73" i="50" s="1"/>
  <c r="K52" i="50"/>
  <c r="K72" i="50" s="1"/>
  <c r="M72" i="50" s="1"/>
  <c r="P52" i="50"/>
  <c r="P72" i="50" s="1"/>
  <c r="N72" i="50"/>
  <c r="D56" i="50"/>
  <c r="M47" i="50"/>
  <c r="S76" i="50"/>
  <c r="M45" i="50"/>
  <c r="AA58" i="50"/>
  <c r="AA78" i="50"/>
  <c r="D72" i="50"/>
  <c r="M52" i="50"/>
  <c r="E58" i="50"/>
  <c r="M25" i="50"/>
  <c r="L54" i="50"/>
  <c r="L74" i="50" s="1"/>
  <c r="L78" i="50" s="1"/>
  <c r="C74" i="50"/>
  <c r="Z48" i="50"/>
  <c r="C58" i="50"/>
  <c r="L51" i="50"/>
  <c r="C71" i="50"/>
  <c r="F58" i="50"/>
  <c r="F71" i="50"/>
  <c r="F78" i="50" s="1"/>
  <c r="AB16" i="50"/>
  <c r="N58" i="50"/>
  <c r="P51" i="50"/>
  <c r="R58" i="50"/>
  <c r="R71" i="50"/>
  <c r="M43" i="50"/>
  <c r="E78" i="50"/>
  <c r="Q58" i="50"/>
  <c r="M44" i="50"/>
  <c r="B58" i="50"/>
  <c r="K51" i="50"/>
  <c r="B71" i="50"/>
  <c r="B78" i="50" s="1"/>
  <c r="X78" i="50" l="1"/>
  <c r="Y71" i="50"/>
  <c r="Y78" i="50" s="1"/>
  <c r="AB48" i="50"/>
  <c r="Z74" i="50"/>
  <c r="AB74" i="50" s="1"/>
  <c r="D58" i="50"/>
  <c r="M48" i="50"/>
  <c r="G78" i="50"/>
  <c r="AB25" i="50"/>
  <c r="N78" i="50"/>
  <c r="D74" i="50"/>
  <c r="M54" i="50"/>
  <c r="Q78" i="50"/>
  <c r="D78" i="50"/>
  <c r="R78" i="50"/>
  <c r="S78" i="50"/>
  <c r="Z72" i="50"/>
  <c r="AB72" i="50" s="1"/>
  <c r="L58" i="50"/>
  <c r="K58" i="50"/>
  <c r="P71" i="50"/>
  <c r="P78" i="50" s="1"/>
  <c r="P58" i="50"/>
  <c r="Z76" i="50"/>
  <c r="AB76" i="50" s="1"/>
  <c r="M56" i="50"/>
  <c r="D76" i="50"/>
  <c r="Z73" i="50"/>
  <c r="AB73" i="50" s="1"/>
  <c r="M74" i="50"/>
  <c r="C78" i="50"/>
  <c r="Z58" i="50"/>
  <c r="M58" i="50" l="1"/>
  <c r="Z78" i="50"/>
  <c r="AB58" i="50"/>
  <c r="K78" i="50"/>
  <c r="M78" i="50"/>
  <c r="AB78" i="50"/>
  <c r="C55" i="48" l="1"/>
  <c r="C53" i="48"/>
  <c r="C45" i="48"/>
  <c r="C54" i="48" s="1"/>
  <c r="C44" i="48"/>
  <c r="C52" i="48" s="1"/>
  <c r="C43" i="48"/>
  <c r="C51" i="48" s="1"/>
  <c r="C42" i="48"/>
  <c r="C50" i="48" s="1"/>
  <c r="C41" i="48"/>
  <c r="C38" i="48"/>
  <c r="C30" i="48"/>
  <c r="C23" i="48"/>
  <c r="C14" i="48"/>
  <c r="AR44" i="47"/>
  <c r="AR41" i="47"/>
  <c r="C46" i="48" l="1"/>
  <c r="C49" i="48"/>
  <c r="C56" i="48" s="1"/>
  <c r="AK33" i="47" l="1"/>
  <c r="AL33" i="47" s="1"/>
  <c r="AK34" i="47"/>
  <c r="AL34" i="47" s="1"/>
  <c r="AK35" i="47"/>
  <c r="AL35" i="47" s="1"/>
  <c r="AK36" i="47"/>
  <c r="AL36" i="47" s="1"/>
  <c r="AK32" i="47"/>
  <c r="AL32" i="47" s="1"/>
  <c r="AK26" i="47"/>
  <c r="AL26" i="47" s="1"/>
  <c r="AK27" i="47"/>
  <c r="AL27" i="47" s="1"/>
  <c r="AK28" i="47"/>
  <c r="AL28" i="47" s="1"/>
  <c r="AK25" i="47"/>
  <c r="AL25" i="47" s="1"/>
  <c r="AK9" i="47"/>
  <c r="AL9" i="47" s="1"/>
  <c r="AK17" i="47"/>
  <c r="AL17" i="47" s="1"/>
  <c r="AK18" i="47"/>
  <c r="AL18" i="47" s="1"/>
  <c r="AK19" i="47"/>
  <c r="AL19" i="47" s="1"/>
  <c r="AK20" i="47"/>
  <c r="AL20" i="47" s="1"/>
  <c r="AK21" i="47"/>
  <c r="AL21" i="47" s="1"/>
  <c r="AK16" i="47"/>
  <c r="AL16" i="47" s="1"/>
  <c r="AK10" i="47"/>
  <c r="AL10" i="47" s="1"/>
  <c r="AK11" i="47"/>
  <c r="AL11" i="47" s="1"/>
  <c r="AK12" i="47"/>
  <c r="AL12" i="47" s="1"/>
  <c r="AJ56" i="47"/>
  <c r="AJ55" i="47"/>
  <c r="AJ54" i="47"/>
  <c r="AJ53" i="47"/>
  <c r="AJ52" i="47"/>
  <c r="AJ51" i="47"/>
  <c r="AJ50" i="47"/>
  <c r="AJ46" i="47"/>
  <c r="AJ37" i="47"/>
  <c r="AJ57" i="47" l="1"/>
  <c r="AJ29" i="47" l="1"/>
  <c r="AJ22" i="47"/>
  <c r="AJ13" i="47"/>
  <c r="AM57" i="47" l="1"/>
  <c r="AR56" i="47"/>
  <c r="AI56" i="47"/>
  <c r="AH56" i="47"/>
  <c r="AG56" i="47"/>
  <c r="AF56" i="47"/>
  <c r="AE56" i="47"/>
  <c r="AD56" i="47"/>
  <c r="AC56" i="47"/>
  <c r="AB56" i="47"/>
  <c r="AA56" i="47"/>
  <c r="Z56" i="47"/>
  <c r="Y56" i="47"/>
  <c r="W56" i="47"/>
  <c r="V56" i="47"/>
  <c r="U56" i="47"/>
  <c r="T56" i="47"/>
  <c r="S56" i="47"/>
  <c r="R56" i="47"/>
  <c r="Q56" i="47"/>
  <c r="P56" i="47"/>
  <c r="O56" i="47"/>
  <c r="N56" i="47"/>
  <c r="M56" i="47"/>
  <c r="L56" i="47"/>
  <c r="K56" i="47"/>
  <c r="K57" i="47" s="1"/>
  <c r="J56" i="47"/>
  <c r="I56" i="47"/>
  <c r="I57" i="47" s="1"/>
  <c r="H56" i="47"/>
  <c r="G56" i="47"/>
  <c r="F56" i="47"/>
  <c r="E56" i="47"/>
  <c r="D56" i="47"/>
  <c r="C56" i="47"/>
  <c r="B56" i="47"/>
  <c r="AI55" i="47"/>
  <c r="AF55" i="47"/>
  <c r="Y55" i="47"/>
  <c r="F55" i="47"/>
  <c r="AR54" i="47"/>
  <c r="AI54" i="47"/>
  <c r="AH54" i="47"/>
  <c r="AG54" i="47"/>
  <c r="AF54" i="47"/>
  <c r="AE54" i="47"/>
  <c r="AD54" i="47"/>
  <c r="AC54" i="47"/>
  <c r="AB54" i="47"/>
  <c r="AA54" i="47"/>
  <c r="Z54" i="47"/>
  <c r="Y54" i="47"/>
  <c r="W54" i="47"/>
  <c r="V54" i="47"/>
  <c r="U54" i="47"/>
  <c r="T54" i="47"/>
  <c r="S54" i="47"/>
  <c r="R54" i="47"/>
  <c r="Q54" i="47"/>
  <c r="N54" i="47"/>
  <c r="M54" i="47"/>
  <c r="L54" i="47"/>
  <c r="H54" i="47"/>
  <c r="G54" i="47"/>
  <c r="J54" i="47" s="1"/>
  <c r="F54" i="47"/>
  <c r="D54" i="47"/>
  <c r="C54" i="47"/>
  <c r="B54" i="47"/>
  <c r="AI53" i="47"/>
  <c r="AF53" i="47"/>
  <c r="Y53" i="47"/>
  <c r="H53" i="47"/>
  <c r="F53" i="47"/>
  <c r="AI52" i="47"/>
  <c r="AF52" i="47"/>
  <c r="Y52" i="47"/>
  <c r="H52" i="47"/>
  <c r="F52" i="47"/>
  <c r="AI51" i="47"/>
  <c r="AF51" i="47"/>
  <c r="Y51" i="47"/>
  <c r="H51" i="47"/>
  <c r="F51" i="47"/>
  <c r="AI50" i="47"/>
  <c r="AF50" i="47"/>
  <c r="Y50" i="47"/>
  <c r="H50" i="47"/>
  <c r="F50" i="47"/>
  <c r="AI46" i="47"/>
  <c r="AF46" i="47"/>
  <c r="Y46" i="47"/>
  <c r="F46" i="47"/>
  <c r="AR55" i="47"/>
  <c r="AH45" i="47"/>
  <c r="AH55" i="47" s="1"/>
  <c r="AG45" i="47"/>
  <c r="AE45" i="47"/>
  <c r="AE55" i="47" s="1"/>
  <c r="AD45" i="47"/>
  <c r="AD55" i="47" s="1"/>
  <c r="AC45" i="47"/>
  <c r="AC55" i="47" s="1"/>
  <c r="AB45" i="47"/>
  <c r="AB55" i="47" s="1"/>
  <c r="AA45" i="47"/>
  <c r="AA55" i="47" s="1"/>
  <c r="Z45" i="47"/>
  <c r="Z55" i="47" s="1"/>
  <c r="W45" i="47"/>
  <c r="W55" i="47" s="1"/>
  <c r="V45" i="47"/>
  <c r="V55" i="47" s="1"/>
  <c r="U45" i="47"/>
  <c r="U55" i="47" s="1"/>
  <c r="T45" i="47"/>
  <c r="T55" i="47" s="1"/>
  <c r="S45" i="47"/>
  <c r="S55" i="47" s="1"/>
  <c r="R45" i="47"/>
  <c r="R55" i="47" s="1"/>
  <c r="Q45" i="47"/>
  <c r="Q55" i="47" s="1"/>
  <c r="N45" i="47"/>
  <c r="N55" i="47" s="1"/>
  <c r="M45" i="47"/>
  <c r="M55" i="47" s="1"/>
  <c r="L45" i="47"/>
  <c r="L55" i="47" s="1"/>
  <c r="H45" i="47"/>
  <c r="H55" i="47" s="1"/>
  <c r="G45" i="47"/>
  <c r="D45" i="47"/>
  <c r="D55" i="47" s="1"/>
  <c r="C45" i="47"/>
  <c r="C55" i="47" s="1"/>
  <c r="B45" i="47"/>
  <c r="B55" i="47" s="1"/>
  <c r="AR53" i="47"/>
  <c r="AH44" i="47"/>
  <c r="AH53" i="47" s="1"/>
  <c r="AG44" i="47"/>
  <c r="AE44" i="47"/>
  <c r="AE53" i="47" s="1"/>
  <c r="AD44" i="47"/>
  <c r="AD53" i="47" s="1"/>
  <c r="AC44" i="47"/>
  <c r="AC53" i="47" s="1"/>
  <c r="AB44" i="47"/>
  <c r="AB53" i="47" s="1"/>
  <c r="AA44" i="47"/>
  <c r="AA53" i="47" s="1"/>
  <c r="Z44" i="47"/>
  <c r="Z53" i="47" s="1"/>
  <c r="W44" i="47"/>
  <c r="W53" i="47" s="1"/>
  <c r="V44" i="47"/>
  <c r="V53" i="47" s="1"/>
  <c r="U44" i="47"/>
  <c r="U53" i="47" s="1"/>
  <c r="T44" i="47"/>
  <c r="T53" i="47" s="1"/>
  <c r="S44" i="47"/>
  <c r="S53" i="47" s="1"/>
  <c r="R44" i="47"/>
  <c r="R53" i="47" s="1"/>
  <c r="Q44" i="47"/>
  <c r="Q53" i="47" s="1"/>
  <c r="N44" i="47"/>
  <c r="N53" i="47" s="1"/>
  <c r="M44" i="47"/>
  <c r="M53" i="47" s="1"/>
  <c r="L44" i="47"/>
  <c r="L53" i="47" s="1"/>
  <c r="H44" i="47"/>
  <c r="G44" i="47"/>
  <c r="G53" i="47" s="1"/>
  <c r="D44" i="47"/>
  <c r="D53" i="47" s="1"/>
  <c r="C44" i="47"/>
  <c r="C53" i="47" s="1"/>
  <c r="B44" i="47"/>
  <c r="B53" i="47" s="1"/>
  <c r="AR43" i="47"/>
  <c r="AH43" i="47"/>
  <c r="AH52" i="47" s="1"/>
  <c r="AG43" i="47"/>
  <c r="AE43" i="47"/>
  <c r="AE52" i="47" s="1"/>
  <c r="AD43" i="47"/>
  <c r="AD52" i="47" s="1"/>
  <c r="AC43" i="47"/>
  <c r="AC52" i="47" s="1"/>
  <c r="AB43" i="47"/>
  <c r="AB52" i="47" s="1"/>
  <c r="AA43" i="47"/>
  <c r="AA52" i="47" s="1"/>
  <c r="Z43" i="47"/>
  <c r="Z52" i="47" s="1"/>
  <c r="W43" i="47"/>
  <c r="W52" i="47" s="1"/>
  <c r="V43" i="47"/>
  <c r="V52" i="47" s="1"/>
  <c r="U43" i="47"/>
  <c r="U52" i="47" s="1"/>
  <c r="T43" i="47"/>
  <c r="T52" i="47" s="1"/>
  <c r="S43" i="47"/>
  <c r="S52" i="47" s="1"/>
  <c r="R43" i="47"/>
  <c r="R52" i="47" s="1"/>
  <c r="Q43" i="47"/>
  <c r="Q52" i="47" s="1"/>
  <c r="N43" i="47"/>
  <c r="N52" i="47" s="1"/>
  <c r="M43" i="47"/>
  <c r="M52" i="47" s="1"/>
  <c r="L43" i="47"/>
  <c r="L52" i="47" s="1"/>
  <c r="H43" i="47"/>
  <c r="G43" i="47"/>
  <c r="G52" i="47" s="1"/>
  <c r="D43" i="47"/>
  <c r="D52" i="47" s="1"/>
  <c r="C43" i="47"/>
  <c r="C52" i="47" s="1"/>
  <c r="B43" i="47"/>
  <c r="B52" i="47" s="1"/>
  <c r="AR42" i="47"/>
  <c r="AH42" i="47"/>
  <c r="AH51" i="47" s="1"/>
  <c r="AG42" i="47"/>
  <c r="AK42" i="47" s="1"/>
  <c r="AE42" i="47"/>
  <c r="AE51" i="47" s="1"/>
  <c r="AD42" i="47"/>
  <c r="AD51" i="47" s="1"/>
  <c r="AC42" i="47"/>
  <c r="AC51" i="47" s="1"/>
  <c r="AB42" i="47"/>
  <c r="AB51" i="47" s="1"/>
  <c r="AA42" i="47"/>
  <c r="AA51" i="47" s="1"/>
  <c r="Z42" i="47"/>
  <c r="Z51" i="47" s="1"/>
  <c r="W42" i="47"/>
  <c r="W51" i="47" s="1"/>
  <c r="V42" i="47"/>
  <c r="V51" i="47" s="1"/>
  <c r="U42" i="47"/>
  <c r="U51" i="47" s="1"/>
  <c r="T42" i="47"/>
  <c r="S42" i="47"/>
  <c r="S51" i="47" s="1"/>
  <c r="R42" i="47"/>
  <c r="R51" i="47" s="1"/>
  <c r="Q42" i="47"/>
  <c r="Q51" i="47" s="1"/>
  <c r="N42" i="47"/>
  <c r="N51" i="47" s="1"/>
  <c r="M42" i="47"/>
  <c r="M51" i="47" s="1"/>
  <c r="L42" i="47"/>
  <c r="L51" i="47" s="1"/>
  <c r="H42" i="47"/>
  <c r="G42" i="47"/>
  <c r="D42" i="47"/>
  <c r="D51" i="47" s="1"/>
  <c r="C42" i="47"/>
  <c r="C51" i="47" s="1"/>
  <c r="B42" i="47"/>
  <c r="B51" i="47" s="1"/>
  <c r="AR50" i="47"/>
  <c r="AH41" i="47"/>
  <c r="AH46" i="47" s="1"/>
  <c r="AG41" i="47"/>
  <c r="AG50" i="47" s="1"/>
  <c r="AE41" i="47"/>
  <c r="AE50" i="47" s="1"/>
  <c r="AD41" i="47"/>
  <c r="AD46" i="47" s="1"/>
  <c r="AC41" i="47"/>
  <c r="AC50" i="47" s="1"/>
  <c r="AB41" i="47"/>
  <c r="AB46" i="47" s="1"/>
  <c r="AA41" i="47"/>
  <c r="AA46" i="47" s="1"/>
  <c r="Z41" i="47"/>
  <c r="Z46" i="47" s="1"/>
  <c r="W41" i="47"/>
  <c r="W50" i="47" s="1"/>
  <c r="W57" i="47" s="1"/>
  <c r="V41" i="47"/>
  <c r="V46" i="47" s="1"/>
  <c r="U41" i="47"/>
  <c r="U50" i="47" s="1"/>
  <c r="T41" i="47"/>
  <c r="T50" i="47" s="1"/>
  <c r="S41" i="47"/>
  <c r="S46" i="47" s="1"/>
  <c r="R41" i="47"/>
  <c r="R46" i="47" s="1"/>
  <c r="Q41" i="47"/>
  <c r="Q50" i="47" s="1"/>
  <c r="Q57" i="47" s="1"/>
  <c r="P41" i="47"/>
  <c r="P46" i="47" s="1"/>
  <c r="N41" i="47"/>
  <c r="M41" i="47"/>
  <c r="L41" i="47"/>
  <c r="L50" i="47" s="1"/>
  <c r="H41" i="47"/>
  <c r="G41" i="47"/>
  <c r="G50" i="47" s="1"/>
  <c r="D41" i="47"/>
  <c r="D50" i="47" s="1"/>
  <c r="C41" i="47"/>
  <c r="B41" i="47"/>
  <c r="B50" i="47" s="1"/>
  <c r="AR37" i="47"/>
  <c r="AI37" i="47"/>
  <c r="AH37" i="47"/>
  <c r="AG37" i="47"/>
  <c r="AF37" i="47"/>
  <c r="AE37" i="47"/>
  <c r="AD37" i="47"/>
  <c r="AC37" i="47"/>
  <c r="AB37" i="47"/>
  <c r="AA37" i="47"/>
  <c r="Z37" i="47"/>
  <c r="Y37" i="47"/>
  <c r="W37" i="47"/>
  <c r="V37" i="47"/>
  <c r="U37" i="47"/>
  <c r="T37" i="47"/>
  <c r="S37" i="47"/>
  <c r="R37" i="47"/>
  <c r="Q37" i="47"/>
  <c r="P37" i="47"/>
  <c r="N37" i="47"/>
  <c r="M37" i="47"/>
  <c r="L37" i="47"/>
  <c r="H37" i="47"/>
  <c r="G37" i="47"/>
  <c r="F37" i="47"/>
  <c r="D37" i="47"/>
  <c r="C37" i="47"/>
  <c r="B37" i="47"/>
  <c r="X36" i="47"/>
  <c r="O36" i="47"/>
  <c r="J36" i="47"/>
  <c r="E36" i="47"/>
  <c r="X35" i="47"/>
  <c r="O35" i="47"/>
  <c r="J35" i="47"/>
  <c r="E35" i="47"/>
  <c r="X34" i="47"/>
  <c r="O34" i="47"/>
  <c r="J34" i="47"/>
  <c r="E34" i="47"/>
  <c r="X33" i="47"/>
  <c r="O33" i="47"/>
  <c r="J33" i="47"/>
  <c r="E33" i="47"/>
  <c r="AK37" i="47"/>
  <c r="X32" i="47"/>
  <c r="O32" i="47"/>
  <c r="J32" i="47"/>
  <c r="E32" i="47"/>
  <c r="AR29" i="47"/>
  <c r="AI29" i="47"/>
  <c r="AH29" i="47"/>
  <c r="AG29" i="47"/>
  <c r="AF29" i="47"/>
  <c r="AE29" i="47"/>
  <c r="AD29" i="47"/>
  <c r="AC29" i="47"/>
  <c r="AB29" i="47"/>
  <c r="AA29" i="47"/>
  <c r="Z29" i="47"/>
  <c r="Y29" i="47"/>
  <c r="W29" i="47"/>
  <c r="V29" i="47"/>
  <c r="U29" i="47"/>
  <c r="T29" i="47"/>
  <c r="S29" i="47"/>
  <c r="R29" i="47"/>
  <c r="Q29" i="47"/>
  <c r="P29" i="47"/>
  <c r="N29" i="47"/>
  <c r="M29" i="47"/>
  <c r="L29" i="47"/>
  <c r="K29" i="47"/>
  <c r="H29" i="47"/>
  <c r="G29" i="47"/>
  <c r="F29" i="47"/>
  <c r="D29" i="47"/>
  <c r="C29" i="47"/>
  <c r="B29" i="47"/>
  <c r="X28" i="47"/>
  <c r="O28" i="47"/>
  <c r="J28" i="47"/>
  <c r="E28" i="47"/>
  <c r="X27" i="47"/>
  <c r="O27" i="47"/>
  <c r="J27" i="47"/>
  <c r="E27" i="47"/>
  <c r="X26" i="47"/>
  <c r="O26" i="47"/>
  <c r="J26" i="47"/>
  <c r="E26" i="47"/>
  <c r="AK29" i="47"/>
  <c r="X25" i="47"/>
  <c r="O25" i="47"/>
  <c r="J25" i="47"/>
  <c r="E25" i="47"/>
  <c r="AR22" i="47"/>
  <c r="AN22" i="47"/>
  <c r="AM22" i="47"/>
  <c r="AI22" i="47"/>
  <c r="AH22" i="47"/>
  <c r="AG22" i="47"/>
  <c r="AF22" i="47"/>
  <c r="AE22" i="47"/>
  <c r="AD22" i="47"/>
  <c r="AC22" i="47"/>
  <c r="AB22" i="47"/>
  <c r="AA22" i="47"/>
  <c r="Z22" i="47"/>
  <c r="Y22" i="47"/>
  <c r="W22" i="47"/>
  <c r="V22" i="47"/>
  <c r="U22" i="47"/>
  <c r="T22" i="47"/>
  <c r="S22" i="47"/>
  <c r="R22" i="47"/>
  <c r="Q22" i="47"/>
  <c r="P22" i="47"/>
  <c r="N22" i="47"/>
  <c r="M22" i="47"/>
  <c r="L22" i="47"/>
  <c r="H22" i="47"/>
  <c r="G22" i="47"/>
  <c r="F22" i="47"/>
  <c r="D22" i="47"/>
  <c r="C22" i="47"/>
  <c r="B22" i="47"/>
  <c r="X21" i="47"/>
  <c r="X56" i="47" s="1"/>
  <c r="X20" i="47"/>
  <c r="O20" i="47"/>
  <c r="J20" i="47"/>
  <c r="E20" i="47"/>
  <c r="X19" i="47"/>
  <c r="O19" i="47"/>
  <c r="J19" i="47"/>
  <c r="E19" i="47"/>
  <c r="X18" i="47"/>
  <c r="O18" i="47"/>
  <c r="J18" i="47"/>
  <c r="E18" i="47"/>
  <c r="X17" i="47"/>
  <c r="O17" i="47"/>
  <c r="J17" i="47"/>
  <c r="E17" i="47"/>
  <c r="AK22" i="47"/>
  <c r="X16" i="47"/>
  <c r="O16" i="47"/>
  <c r="J16" i="47"/>
  <c r="E16" i="47"/>
  <c r="AR13" i="47"/>
  <c r="AN13" i="47"/>
  <c r="AM13" i="47"/>
  <c r="AI13" i="47"/>
  <c r="AH13" i="47"/>
  <c r="AG13" i="47"/>
  <c r="AF13" i="47"/>
  <c r="AE13" i="47"/>
  <c r="AD13" i="47"/>
  <c r="AC13" i="47"/>
  <c r="AB13" i="47"/>
  <c r="AA13" i="47"/>
  <c r="Z13" i="47"/>
  <c r="Y13" i="47"/>
  <c r="W13" i="47"/>
  <c r="V13" i="47"/>
  <c r="U13" i="47"/>
  <c r="T13" i="47"/>
  <c r="S13" i="47"/>
  <c r="R13" i="47"/>
  <c r="Q13" i="47"/>
  <c r="P13" i="47"/>
  <c r="N13" i="47"/>
  <c r="M13" i="47"/>
  <c r="L13" i="47"/>
  <c r="H13" i="47"/>
  <c r="G13" i="47"/>
  <c r="F13" i="47"/>
  <c r="D13" i="47"/>
  <c r="C13" i="47"/>
  <c r="B13" i="47"/>
  <c r="X12" i="47"/>
  <c r="O12" i="47"/>
  <c r="J12" i="47"/>
  <c r="E12" i="47"/>
  <c r="X11" i="47"/>
  <c r="O11" i="47"/>
  <c r="J11" i="47"/>
  <c r="E11" i="47"/>
  <c r="X10" i="47"/>
  <c r="O10" i="47"/>
  <c r="J10" i="47"/>
  <c r="E10" i="47"/>
  <c r="AK13" i="47"/>
  <c r="X9" i="47"/>
  <c r="X13" i="47" s="1"/>
  <c r="O9" i="47"/>
  <c r="J9" i="47"/>
  <c r="E9" i="47"/>
  <c r="AR51" i="47" l="1"/>
  <c r="AR57" i="47" s="1"/>
  <c r="AR52" i="47"/>
  <c r="U57" i="47"/>
  <c r="X54" i="47"/>
  <c r="H46" i="47"/>
  <c r="J42" i="47"/>
  <c r="J37" i="47"/>
  <c r="O54" i="47"/>
  <c r="E22" i="47"/>
  <c r="X29" i="47"/>
  <c r="X22" i="47"/>
  <c r="AK56" i="47"/>
  <c r="AL56" i="47" s="1"/>
  <c r="X37" i="47"/>
  <c r="AF57" i="47"/>
  <c r="O29" i="47"/>
  <c r="AI57" i="47"/>
  <c r="O22" i="47"/>
  <c r="X42" i="47"/>
  <c r="X52" i="47"/>
  <c r="J53" i="47"/>
  <c r="X53" i="47"/>
  <c r="J45" i="47"/>
  <c r="X55" i="47"/>
  <c r="E37" i="47"/>
  <c r="J52" i="47"/>
  <c r="E29" i="47"/>
  <c r="AE57" i="47"/>
  <c r="AK54" i="47"/>
  <c r="AL54" i="47" s="1"/>
  <c r="J13" i="47"/>
  <c r="E13" i="47"/>
  <c r="M46" i="47"/>
  <c r="AG51" i="47"/>
  <c r="AK51" i="47" s="1"/>
  <c r="AL51" i="47" s="1"/>
  <c r="AL42" i="47"/>
  <c r="AG52" i="47"/>
  <c r="AK43" i="47"/>
  <c r="AL43" i="47" s="1"/>
  <c r="AG53" i="47"/>
  <c r="AK53" i="47" s="1"/>
  <c r="AL53" i="47" s="1"/>
  <c r="AK44" i="47"/>
  <c r="AL44" i="47" s="1"/>
  <c r="AG55" i="47"/>
  <c r="AK55" i="47" s="1"/>
  <c r="AL55" i="47" s="1"/>
  <c r="AK45" i="47"/>
  <c r="AL45" i="47" s="1"/>
  <c r="E54" i="47"/>
  <c r="J22" i="47"/>
  <c r="O37" i="47"/>
  <c r="O13" i="47"/>
  <c r="AK41" i="47"/>
  <c r="AL41" i="47" s="1"/>
  <c r="P50" i="47"/>
  <c r="J29" i="47"/>
  <c r="C46" i="47"/>
  <c r="Y57" i="47"/>
  <c r="AL37" i="47"/>
  <c r="AL22" i="47"/>
  <c r="AC46" i="47"/>
  <c r="D57" i="47"/>
  <c r="L46" i="47"/>
  <c r="AB50" i="47"/>
  <c r="AB57" i="47" s="1"/>
  <c r="AC57" i="47"/>
  <c r="Q46" i="47"/>
  <c r="T46" i="47"/>
  <c r="U46" i="47"/>
  <c r="F57" i="47"/>
  <c r="O41" i="47"/>
  <c r="T51" i="47"/>
  <c r="T57" i="47" s="1"/>
  <c r="X41" i="47"/>
  <c r="E51" i="47"/>
  <c r="E52" i="47"/>
  <c r="E53" i="47"/>
  <c r="E55" i="47"/>
  <c r="H57" i="47"/>
  <c r="O51" i="47"/>
  <c r="O52" i="47"/>
  <c r="O53" i="47"/>
  <c r="O55" i="47"/>
  <c r="B57" i="47"/>
  <c r="J50" i="47"/>
  <c r="E41" i="47"/>
  <c r="O42" i="47"/>
  <c r="O43" i="47"/>
  <c r="X43" i="47"/>
  <c r="O44" i="47"/>
  <c r="X44" i="47"/>
  <c r="O45" i="47"/>
  <c r="X45" i="47"/>
  <c r="D46" i="47"/>
  <c r="W46" i="47"/>
  <c r="AE46" i="47"/>
  <c r="R50" i="47"/>
  <c r="R57" i="47" s="1"/>
  <c r="Z50" i="47"/>
  <c r="Z57" i="47" s="1"/>
  <c r="AH50" i="47"/>
  <c r="AH57" i="47" s="1"/>
  <c r="E42" i="47"/>
  <c r="E43" i="47"/>
  <c r="E44" i="47"/>
  <c r="E45" i="47"/>
  <c r="AR46" i="47"/>
  <c r="S50" i="47"/>
  <c r="S57" i="47" s="1"/>
  <c r="AA50" i="47"/>
  <c r="AA57" i="47" s="1"/>
  <c r="L57" i="47"/>
  <c r="AG46" i="47"/>
  <c r="J41" i="47"/>
  <c r="G46" i="47"/>
  <c r="C50" i="47"/>
  <c r="C57" i="47" s="1"/>
  <c r="M50" i="47"/>
  <c r="M57" i="47" s="1"/>
  <c r="G51" i="47"/>
  <c r="J51" i="47" s="1"/>
  <c r="G55" i="47"/>
  <c r="J55" i="47" s="1"/>
  <c r="AL29" i="47"/>
  <c r="J43" i="47"/>
  <c r="J44" i="47"/>
  <c r="N50" i="47"/>
  <c r="N57" i="47" s="1"/>
  <c r="V50" i="47"/>
  <c r="V57" i="47" s="1"/>
  <c r="AD50" i="47"/>
  <c r="AD57" i="47" s="1"/>
  <c r="P57" i="47"/>
  <c r="B46" i="47"/>
  <c r="AK50" i="47" l="1"/>
  <c r="AL50" i="47" s="1"/>
  <c r="AG57" i="47"/>
  <c r="AK52" i="47"/>
  <c r="AL52" i="47" s="1"/>
  <c r="O46" i="47"/>
  <c r="X51" i="47"/>
  <c r="J46" i="47"/>
  <c r="G57" i="47"/>
  <c r="X46" i="47"/>
  <c r="E50" i="47"/>
  <c r="E57" i="47" s="1"/>
  <c r="AK46" i="47"/>
  <c r="X50" i="47"/>
  <c r="O50" i="47"/>
  <c r="O57" i="47" s="1"/>
  <c r="E46" i="47"/>
  <c r="AL13" i="47"/>
  <c r="J57" i="47"/>
  <c r="X57" i="47" l="1"/>
  <c r="AK57" i="47"/>
  <c r="AL57" i="47"/>
  <c r="AO41" i="47" s="1"/>
  <c r="AQ41" i="47" s="1"/>
  <c r="AL46" i="47"/>
  <c r="AO46" i="47" l="1"/>
  <c r="AQ46" i="47" s="1"/>
  <c r="AO36" i="47"/>
  <c r="AQ36" i="47" s="1"/>
  <c r="AO35" i="47"/>
  <c r="AQ35" i="47" s="1"/>
  <c r="AO34" i="47"/>
  <c r="AQ34" i="47" s="1"/>
  <c r="AO33" i="47"/>
  <c r="AQ33" i="47" s="1"/>
  <c r="AO32" i="47"/>
  <c r="AQ32" i="47" s="1"/>
  <c r="AO22" i="47"/>
  <c r="AQ22" i="47" s="1"/>
  <c r="AO52" i="47"/>
  <c r="AQ52" i="47" s="1"/>
  <c r="AO20" i="47"/>
  <c r="AQ20" i="47" s="1"/>
  <c r="AO53" i="47"/>
  <c r="AQ53" i="47" s="1"/>
  <c r="AO18" i="47"/>
  <c r="AQ18" i="47" s="1"/>
  <c r="AO17" i="47"/>
  <c r="AQ17" i="47" s="1"/>
  <c r="AO10" i="47"/>
  <c r="AQ10" i="47" s="1"/>
  <c r="AO25" i="47"/>
  <c r="AQ25" i="47" s="1"/>
  <c r="AO27" i="47"/>
  <c r="AO26" i="47"/>
  <c r="AQ26" i="47" s="1"/>
  <c r="AO37" i="47"/>
  <c r="AQ37" i="47" s="1"/>
  <c r="AO54" i="47"/>
  <c r="AQ54" i="47" s="1"/>
  <c r="AO16" i="47"/>
  <c r="AQ16" i="47" s="1"/>
  <c r="AO55" i="47"/>
  <c r="AQ55" i="47" s="1"/>
  <c r="AO21" i="47"/>
  <c r="AQ21" i="47" s="1"/>
  <c r="AO12" i="47"/>
  <c r="AQ12" i="47" s="1"/>
  <c r="AO11" i="47"/>
  <c r="AQ11" i="47" s="1"/>
  <c r="AO28" i="47"/>
  <c r="AO19" i="47"/>
  <c r="AQ19" i="47" s="1"/>
  <c r="AO56" i="47"/>
  <c r="AQ56" i="47" s="1"/>
  <c r="AO42" i="47"/>
  <c r="AQ42" i="47" s="1"/>
  <c r="AO44" i="47"/>
  <c r="AQ44" i="47" s="1"/>
  <c r="AO51" i="47"/>
  <c r="AQ51" i="47" s="1"/>
  <c r="AO29" i="47"/>
  <c r="AQ29" i="47" s="1"/>
  <c r="AO43" i="47"/>
  <c r="AQ43" i="47" s="1"/>
  <c r="AO9" i="47"/>
  <c r="AQ9" i="47" s="1"/>
  <c r="AO45" i="47"/>
  <c r="AQ45" i="47" s="1"/>
  <c r="AO50" i="47"/>
  <c r="AO13" i="47"/>
  <c r="AQ13" i="47" s="1"/>
  <c r="AQ28" i="47" l="1"/>
  <c r="AQ27" i="47"/>
  <c r="AQ50" i="47"/>
  <c r="AO57" i="47"/>
  <c r="AQ57" i="47" l="1"/>
</calcChain>
</file>

<file path=xl/sharedStrings.xml><?xml version="1.0" encoding="utf-8"?>
<sst xmlns="http://schemas.openxmlformats.org/spreadsheetml/2006/main" count="716" uniqueCount="127">
  <si>
    <t>ACUTI (DRG)</t>
  </si>
  <si>
    <t>Spitalul Judeţean de Urgenţă Slatina</t>
  </si>
  <si>
    <t>Spitalul Orăşenesc Balş</t>
  </si>
  <si>
    <t>Spitalul Municipal Caracal</t>
  </si>
  <si>
    <t xml:space="preserve">Spitalul Orăşenesc Corabia </t>
  </si>
  <si>
    <t>Total</t>
  </si>
  <si>
    <t>CRONICI</t>
  </si>
  <si>
    <t>Spitalul de Psihiatrie Cronici Schitu</t>
  </si>
  <si>
    <t xml:space="preserve">SPITALIZARE DE ZI - SERVICII </t>
  </si>
  <si>
    <t>SPITALIZARE DE ZI - CAZURI</t>
  </si>
  <si>
    <t>SPITALIZARE DE ZI  - TOTAL</t>
  </si>
  <si>
    <t>TOTAL SERVICII</t>
  </si>
  <si>
    <t>COMP.E.C.S.M.M.D.M.</t>
  </si>
  <si>
    <t xml:space="preserve">Direcţia Relaţii Contractuale, </t>
  </si>
  <si>
    <t>Ec. Eduard DRAPATOF</t>
  </si>
  <si>
    <t>DIRECTIA RELATII CONTRACTUALE</t>
  </si>
  <si>
    <t>SITUATIA</t>
  </si>
  <si>
    <t>CASA DE ASIGURĂRI DE SĂNĂTATE OLT</t>
  </si>
  <si>
    <t>Unitatea Sanitară,                         DRG(ACUȚI)</t>
  </si>
  <si>
    <t>Valoare servicii realizate aprilie 2018</t>
  </si>
  <si>
    <t>Valoare servicii realizate mai 2018</t>
  </si>
  <si>
    <t>Valoare servicii realizate iunie 2018</t>
  </si>
  <si>
    <t>Valoare servicii realizate trimestrul II-2018</t>
  </si>
  <si>
    <t>Valoare servicii realizate trimestrul II-2018 la regularizare</t>
  </si>
  <si>
    <t>Valoare servicii realizate iulie 2018</t>
  </si>
  <si>
    <t>Valoare servicii realizate august 2018</t>
  </si>
  <si>
    <t>Valoare servicii realizate septembrie 2018</t>
  </si>
  <si>
    <t>Valoare servicii realizate trimestrul III-2018</t>
  </si>
  <si>
    <t>Valoare servicii realizate aprilie-septembrie -2018 regularizare</t>
  </si>
  <si>
    <t>Valoare servicii realizate octombrie 2018</t>
  </si>
  <si>
    <t>Valoare servicii realizate noiembrie 2018</t>
  </si>
  <si>
    <t>Valoare servicii realizate decembrie 2018</t>
  </si>
  <si>
    <t xml:space="preserve">Valoare servicii realizate aprilie-decembrie -2018 </t>
  </si>
  <si>
    <t>Valoare servicii realizate aprilie-decembrie -2018 regularizare</t>
  </si>
  <si>
    <t xml:space="preserve">Valoare servicii realizate ianuarie -2019 </t>
  </si>
  <si>
    <t xml:space="preserve">Valoare servicii realizate februarie -2019 </t>
  </si>
  <si>
    <t>Suma repartizata</t>
  </si>
  <si>
    <t>4=1+2+3</t>
  </si>
  <si>
    <t>9=6+7+8</t>
  </si>
  <si>
    <t>14=10+11+12+13</t>
  </si>
  <si>
    <t>Phoenix</t>
  </si>
  <si>
    <t>Valoare servicii realizate martie 2019</t>
  </si>
  <si>
    <t>Valoare servicii realizate trimestrul I-2019 la regularizare</t>
  </si>
  <si>
    <t xml:space="preserve">Valoare servicii realizate aprilie -2019 </t>
  </si>
  <si>
    <t xml:space="preserve">Valoare servicii realizate mai -2019 </t>
  </si>
  <si>
    <t>Valoare servicii realizate iunie 2019</t>
  </si>
  <si>
    <t>Valoare servicii realizate aprilie 2018-iunie 2019</t>
  </si>
  <si>
    <t>23=15+19+20+21+22</t>
  </si>
  <si>
    <t>SC Domus Med SRL Piatra-Olt</t>
  </si>
  <si>
    <t>Capacitate maxima 2019 valabila pana la 31.07.2019</t>
  </si>
  <si>
    <t>Capacitate maxima 2019 valabila incepand cu  01.08.2019</t>
  </si>
  <si>
    <t>Valoare servicii realizate iulie 2019</t>
  </si>
  <si>
    <t>Valoare servicii realizate ianuarie-iunie 2019 regularizare</t>
  </si>
  <si>
    <t>Valoare servicii realizate august 2019</t>
  </si>
  <si>
    <t>Valoare servicii realizate septembrie 2019</t>
  </si>
  <si>
    <t>Valoare servicii realizate octombrie 2019</t>
  </si>
  <si>
    <t>Valoare servicii realizate noiembrie 2019</t>
  </si>
  <si>
    <t>Valoare servicii realizate decembrie 2019</t>
  </si>
  <si>
    <t>Valoare servicii realizate ianuarie-decembrie 2019 regularizare</t>
  </si>
  <si>
    <t>Valoare servicii realizate ianuarie 2020</t>
  </si>
  <si>
    <t>Valoare servicii realizate februarie 2020</t>
  </si>
  <si>
    <t>Valoare servicii realizate martie 2020</t>
  </si>
  <si>
    <t>Suma contractata  pentru luna mai 2020</t>
  </si>
  <si>
    <t>Valoare servicii medicale  realizate  aprilie  2020</t>
  </si>
  <si>
    <t xml:space="preserve">Valoare totala servicii realizate perioada aprilie 2018-aprilie 2020 </t>
  </si>
  <si>
    <t xml:space="preserve">Medie lunara servicii realizate perioada aprilie 2018-aprilie 2020 </t>
  </si>
  <si>
    <t>36=14+31+32+33+34</t>
  </si>
  <si>
    <t>37=36/25 luni</t>
  </si>
  <si>
    <t>40=37i/37 tot.</t>
  </si>
  <si>
    <t>42=40*41</t>
  </si>
  <si>
    <t xml:space="preserve">Pondere servicii realizate in perioada aprilie 2018-aprilie 2020 </t>
  </si>
  <si>
    <t>CREDITE DE ANGAJAMENT APROBATE PENTRU LUNA IUNIE-2020</t>
  </si>
  <si>
    <t>Suma contractata  pentru luna iunie 2020</t>
  </si>
  <si>
    <t>Ec. Carmen CIRJAN</t>
  </si>
  <si>
    <t xml:space="preserve">privind repartizarea serviciilor medicale spitalicesti pentru luna iunie-2020, </t>
  </si>
  <si>
    <t>CAS OLT</t>
  </si>
  <si>
    <t>Anexa nr.1</t>
  </si>
  <si>
    <t>Direcția Relații Contractuale</t>
  </si>
  <si>
    <t>Comp.Evaluare, Contractare Servicii Medicale, Medicamente și Dispozitive medicale</t>
  </si>
  <si>
    <t>SITUAŢIE</t>
  </si>
  <si>
    <t>Unitatea Sanitară,                                           DRG(ACUȚI)</t>
  </si>
  <si>
    <t>Hospital Phoenix Network One Day</t>
  </si>
  <si>
    <t>CASA DE ASIGURARI DE SANATATE OLT</t>
  </si>
  <si>
    <t>Anexa nr.2</t>
  </si>
  <si>
    <t>Luna/an</t>
  </si>
  <si>
    <t>CREDITE DE ANGAJAMENT INITIALE-SERVICII</t>
  </si>
  <si>
    <t>INFLUENTE  CREDITE DE ANGAJAMENT SERVICII                   (+/-)</t>
  </si>
  <si>
    <t>CREDITE DE ANGAJAMENT FINALE-SERVICII</t>
  </si>
  <si>
    <t>CREDITE DE ANGAJAMENT -ATI</t>
  </si>
  <si>
    <t>CREDITE DE ANGAJAMENT TOTAL</t>
  </si>
  <si>
    <t>3=1+2</t>
  </si>
  <si>
    <t>5=3+4</t>
  </si>
  <si>
    <t xml:space="preserve">ianuarie </t>
  </si>
  <si>
    <t xml:space="preserve">februarie </t>
  </si>
  <si>
    <t>martie</t>
  </si>
  <si>
    <t>trim. I 2020</t>
  </si>
  <si>
    <t>aprilie</t>
  </si>
  <si>
    <t>mai</t>
  </si>
  <si>
    <t>Perioada ianuarie-aprilie 2020</t>
  </si>
  <si>
    <t>iunie</t>
  </si>
  <si>
    <t>trim. II 2020</t>
  </si>
  <si>
    <t xml:space="preserve">Valoare contract ianuarie 2020 </t>
  </si>
  <si>
    <t>Influente (+/-)</t>
  </si>
  <si>
    <t>Valoare contract ianuarie 2020 modificat</t>
  </si>
  <si>
    <t xml:space="preserve">Valoare contract februarie 2020 </t>
  </si>
  <si>
    <t>Valoare contract februarie 2020 modificat</t>
  </si>
  <si>
    <t xml:space="preserve">Valoare contract martie 2020 </t>
  </si>
  <si>
    <t>Valoare contract martie 2020 modificat</t>
  </si>
  <si>
    <t xml:space="preserve">Valoare contract trimestrul I-2020 </t>
  </si>
  <si>
    <t>Valoare contract trimestrul I-2020 modificat</t>
  </si>
  <si>
    <t xml:space="preserve">Valoare contract aprilie 2020 </t>
  </si>
  <si>
    <t>Valoare contract aprilie 2020 modificat</t>
  </si>
  <si>
    <t xml:space="preserve">Valoare contract mai 2020 </t>
  </si>
  <si>
    <t>Valoare contract mai 2020 modificat</t>
  </si>
  <si>
    <t>Cheltuielile efectiv realizate care depășesc nivelul total contractat (acuți+cronici+spitalizare de zi), conform prevederilor art. 8, alin. (1) și (4) din H.G. nr. 252 din 30 martie 2020 privind stabilirea unor măsuri in domeniul sănătății pe perioada instituirii stării de urgență pe teritoriul României.</t>
  </si>
  <si>
    <t>ATI (1%)</t>
  </si>
  <si>
    <t>Valoare contract trimestrul I-2020</t>
  </si>
  <si>
    <t>Valoare contract trimestrul II-2020</t>
  </si>
  <si>
    <t>Valoare contract semestrul I-2020</t>
  </si>
  <si>
    <t>TOTAL GENERAL</t>
  </si>
  <si>
    <t xml:space="preserve">Valoare contract iunie 2020 </t>
  </si>
  <si>
    <t>Valoare contract iunie 2020 modificat</t>
  </si>
  <si>
    <t>Valoare contract  semestrul I- 2020 modificat</t>
  </si>
  <si>
    <t xml:space="preserve">Valoare contract trimestrul II-2020 </t>
  </si>
  <si>
    <t>Valoare contract trimestrul II-2020 modificat</t>
  </si>
  <si>
    <t>Anexa nr.3</t>
  </si>
  <si>
    <t>Suma contractata pentru luna iunie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</si>
</sst>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
    <numFmt numFmtId="165" formatCode="#,##0.0000"/>
  </numFmts>
  <fonts count="22" x14ac:knownFonts="1">
    <font>
      <sz val="11"/>
      <color theme="1"/>
      <name val="Calibri"/>
      <family val="2"/>
      <scheme val="minor"/>
    </font>
    <font>
      <b/>
      <sz val="10"/>
      <name val="Arial"/>
      <family val="2"/>
      <charset val="238"/>
    </font>
    <font>
      <sz val="10"/>
      <name val="Arial"/>
      <family val="2"/>
      <charset val="238"/>
    </font>
    <font>
      <b/>
      <sz val="10"/>
      <name val="Times New Roman"/>
      <family val="1"/>
      <charset val="238"/>
    </font>
    <font>
      <sz val="10"/>
      <name val="Times New Roman"/>
      <family val="1"/>
      <charset val="238"/>
    </font>
    <font>
      <b/>
      <sz val="8"/>
      <name val="Times New Roman"/>
      <family val="1"/>
      <charset val="238"/>
    </font>
    <font>
      <b/>
      <sz val="10"/>
      <name val="Arial"/>
      <family val="2"/>
    </font>
    <font>
      <sz val="12"/>
      <name val="Times New Roman"/>
      <family val="1"/>
      <charset val="238"/>
    </font>
    <font>
      <i/>
      <sz val="10"/>
      <name val="Arial"/>
      <family val="2"/>
      <charset val="238"/>
    </font>
    <font>
      <sz val="8"/>
      <name val="Arial"/>
      <family val="2"/>
      <charset val="238"/>
    </font>
    <font>
      <sz val="10"/>
      <color theme="1"/>
      <name val="Times New Roman"/>
      <family val="1"/>
      <charset val="238"/>
    </font>
    <font>
      <sz val="10"/>
      <color rgb="FFFF0000"/>
      <name val="Times New Roman"/>
      <family val="1"/>
      <charset val="238"/>
    </font>
    <font>
      <sz val="10"/>
      <color indexed="8"/>
      <name val="Calibri"/>
      <family val="2"/>
    </font>
    <font>
      <sz val="10"/>
      <name val="Calibri"/>
      <family val="2"/>
      <charset val="238"/>
    </font>
    <font>
      <b/>
      <sz val="11"/>
      <color theme="1"/>
      <name val="Calibri"/>
      <family val="2"/>
      <charset val="238"/>
      <scheme val="minor"/>
    </font>
    <font>
      <b/>
      <sz val="14"/>
      <name val="Times New Roman"/>
      <family val="1"/>
      <charset val="238"/>
    </font>
    <font>
      <sz val="14"/>
      <name val="Times New Roman"/>
      <family val="1"/>
      <charset val="238"/>
    </font>
    <font>
      <sz val="12"/>
      <name val="Arial"/>
      <family val="2"/>
      <charset val="238"/>
    </font>
    <font>
      <b/>
      <sz val="12"/>
      <name val="Times New Roman"/>
      <family val="1"/>
      <charset val="238"/>
    </font>
    <font>
      <sz val="11"/>
      <name val="Times New Roman"/>
      <family val="1"/>
      <charset val="238"/>
    </font>
    <font>
      <sz val="10"/>
      <name val="Calibri"/>
      <family val="2"/>
    </font>
    <font>
      <sz val="8"/>
      <color theme="1"/>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6">
    <xf numFmtId="0" fontId="0" fillId="0" borderId="0" xfId="0"/>
    <xf numFmtId="0" fontId="2" fillId="0" borderId="0" xfId="0" applyFont="1"/>
    <xf numFmtId="0" fontId="4" fillId="0" borderId="0" xfId="0" applyFont="1"/>
    <xf numFmtId="0" fontId="3" fillId="0" borderId="0" xfId="0" applyFont="1"/>
    <xf numFmtId="0" fontId="1" fillId="0" borderId="0" xfId="0" applyFont="1"/>
    <xf numFmtId="0" fontId="4" fillId="0" borderId="1" xfId="0" applyFont="1" applyBorder="1"/>
    <xf numFmtId="0" fontId="2" fillId="0" borderId="1" xfId="0" applyFont="1" applyBorder="1"/>
    <xf numFmtId="4" fontId="4" fillId="0" borderId="1" xfId="0" applyNumberFormat="1" applyFont="1" applyBorder="1"/>
    <xf numFmtId="4" fontId="3" fillId="0" borderId="1" xfId="0" applyNumberFormat="1" applyFont="1" applyBorder="1"/>
    <xf numFmtId="3" fontId="3" fillId="0" borderId="1" xfId="0" applyNumberFormat="1" applyFont="1" applyBorder="1" applyAlignment="1">
      <alignment horizontal="center"/>
    </xf>
    <xf numFmtId="4" fontId="3" fillId="2" borderId="1" xfId="0" applyNumberFormat="1" applyFont="1" applyFill="1" applyBorder="1" applyAlignment="1">
      <alignment horizontal="center"/>
    </xf>
    <xf numFmtId="4" fontId="3" fillId="0" borderId="1" xfId="0" applyNumberFormat="1" applyFont="1" applyBorder="1" applyAlignment="1">
      <alignment horizontal="center" vertical="center" wrapText="1"/>
    </xf>
    <xf numFmtId="0" fontId="3"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xf numFmtId="0" fontId="4" fillId="2" borderId="1" xfId="0" applyFont="1" applyFill="1" applyBorder="1"/>
    <xf numFmtId="4" fontId="4" fillId="2" borderId="1" xfId="0" applyNumberFormat="1" applyFont="1" applyFill="1" applyBorder="1"/>
    <xf numFmtId="4" fontId="6" fillId="0" borderId="0" xfId="0" applyNumberFormat="1" applyFont="1"/>
    <xf numFmtId="4" fontId="1" fillId="2" borderId="0" xfId="0" applyNumberFormat="1" applyFont="1" applyFill="1" applyAlignment="1">
      <alignment horizontal="center"/>
    </xf>
    <xf numFmtId="4" fontId="2" fillId="2" borderId="0" xfId="0" applyNumberFormat="1" applyFont="1" applyFill="1"/>
    <xf numFmtId="0" fontId="2" fillId="2" borderId="0" xfId="0" applyFont="1" applyFill="1"/>
    <xf numFmtId="4" fontId="3" fillId="0" borderId="0" xfId="0" applyNumberFormat="1" applyFont="1" applyBorder="1" applyAlignment="1">
      <alignment horizontal="center"/>
    </xf>
    <xf numFmtId="4" fontId="1" fillId="0" borderId="0" xfId="0" applyNumberFormat="1" applyFont="1" applyAlignment="1">
      <alignment horizontal="center"/>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0" xfId="0" applyFont="1" applyAlignment="1"/>
    <xf numFmtId="0" fontId="8" fillId="0" borderId="0" xfId="0" applyFont="1" applyAlignment="1"/>
    <xf numFmtId="0" fontId="2" fillId="0" borderId="0" xfId="0" applyFont="1" applyAlignment="1"/>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xf>
    <xf numFmtId="1" fontId="2" fillId="0" borderId="1" xfId="0" applyNumberFormat="1" applyFont="1" applyBorder="1" applyAlignment="1">
      <alignment horizontal="center"/>
    </xf>
    <xf numFmtId="1" fontId="9" fillId="0" borderId="1" xfId="0" applyNumberFormat="1" applyFont="1" applyBorder="1" applyAlignment="1">
      <alignment horizontal="center"/>
    </xf>
    <xf numFmtId="0" fontId="2" fillId="0" borderId="1" xfId="0" applyFont="1" applyFill="1" applyBorder="1" applyAlignment="1">
      <alignment horizontal="center"/>
    </xf>
    <xf numFmtId="0" fontId="9" fillId="0" borderId="1" xfId="0" applyFont="1" applyBorder="1" applyAlignment="1">
      <alignment horizontal="center"/>
    </xf>
    <xf numFmtId="4" fontId="0" fillId="0" borderId="1" xfId="0" applyNumberFormat="1" applyBorder="1" applyAlignment="1">
      <alignment horizontal="right"/>
    </xf>
    <xf numFmtId="4" fontId="4" fillId="3" borderId="1" xfId="0" applyNumberFormat="1" applyFont="1" applyFill="1" applyBorder="1" applyAlignment="1">
      <alignment horizontal="center"/>
    </xf>
    <xf numFmtId="4" fontId="4" fillId="0" borderId="1" xfId="0" applyNumberFormat="1" applyFont="1" applyFill="1" applyBorder="1"/>
    <xf numFmtId="4" fontId="10" fillId="0" borderId="1" xfId="0" applyNumberFormat="1" applyFont="1" applyBorder="1" applyAlignment="1">
      <alignment horizontal="center" vertical="center"/>
    </xf>
    <xf numFmtId="4" fontId="11" fillId="3" borderId="1" xfId="0" applyNumberFormat="1" applyFont="1" applyFill="1" applyBorder="1" applyAlignment="1">
      <alignment horizontal="center"/>
    </xf>
    <xf numFmtId="0" fontId="4" fillId="2" borderId="1" xfId="0" applyFont="1" applyFill="1" applyBorder="1" applyAlignment="1">
      <alignment vertical="center" wrapText="1"/>
    </xf>
    <xf numFmtId="4" fontId="4" fillId="0" borderId="1" xfId="0" applyNumberFormat="1" applyFont="1" applyBorder="1" applyAlignment="1">
      <alignment horizontal="right" vertical="center" wrapText="1"/>
    </xf>
    <xf numFmtId="0" fontId="3" fillId="0" borderId="0" xfId="0" applyFont="1" applyBorder="1"/>
    <xf numFmtId="0" fontId="4" fillId="2" borderId="0" xfId="0" applyFont="1" applyFill="1"/>
    <xf numFmtId="4" fontId="4" fillId="0" borderId="0" xfId="0" applyNumberFormat="1" applyFont="1"/>
    <xf numFmtId="4" fontId="4" fillId="0" borderId="0" xfId="0" applyNumberFormat="1" applyFont="1" applyBorder="1" applyAlignment="1">
      <alignment horizontal="center"/>
    </xf>
    <xf numFmtId="0" fontId="12" fillId="0" borderId="0" xfId="0" applyFont="1"/>
    <xf numFmtId="4" fontId="12" fillId="2" borderId="0" xfId="0" applyNumberFormat="1" applyFont="1" applyFill="1"/>
    <xf numFmtId="0" fontId="12" fillId="2" borderId="0" xfId="0" applyFont="1" applyFill="1"/>
    <xf numFmtId="4" fontId="12" fillId="0" borderId="0" xfId="0" applyNumberFormat="1" applyFont="1"/>
    <xf numFmtId="4" fontId="1" fillId="0" borderId="0" xfId="0" applyNumberFormat="1" applyFont="1"/>
    <xf numFmtId="4" fontId="3" fillId="0" borderId="1" xfId="0" applyNumberFormat="1" applyFont="1" applyFill="1" applyBorder="1"/>
    <xf numFmtId="164" fontId="4" fillId="0" borderId="1" xfId="0" applyNumberFormat="1" applyFont="1" applyBorder="1"/>
    <xf numFmtId="164" fontId="4" fillId="0" borderId="1" xfId="0" applyNumberFormat="1" applyFont="1" applyBorder="1" applyAlignment="1">
      <alignment horizontal="right"/>
    </xf>
    <xf numFmtId="0" fontId="2" fillId="0" borderId="0" xfId="0" applyFont="1" applyBorder="1" applyAlignment="1">
      <alignment vertical="center" wrapText="1"/>
    </xf>
    <xf numFmtId="0" fontId="13" fillId="0" borderId="0" xfId="0" applyFont="1" applyBorder="1" applyAlignment="1">
      <alignment vertical="center" wrapText="1"/>
    </xf>
    <xf numFmtId="0" fontId="9" fillId="0" borderId="1" xfId="0" applyFont="1" applyFill="1" applyBorder="1" applyAlignment="1">
      <alignment horizontal="center"/>
    </xf>
    <xf numFmtId="4" fontId="4" fillId="0" borderId="1" xfId="0" applyNumberFormat="1" applyFont="1" applyBorder="1" applyAlignment="1">
      <alignment horizontal="center"/>
    </xf>
    <xf numFmtId="4" fontId="3" fillId="0" borderId="1" xfId="0" applyNumberFormat="1" applyFont="1" applyBorder="1" applyAlignment="1">
      <alignment horizontal="center"/>
    </xf>
    <xf numFmtId="4" fontId="2" fillId="0" borderId="0" xfId="0" applyNumberFormat="1" applyFont="1"/>
    <xf numFmtId="0" fontId="1" fillId="2" borderId="0" xfId="0" applyFont="1" applyFill="1" applyAlignment="1">
      <alignment horizontal="center"/>
    </xf>
    <xf numFmtId="4" fontId="3" fillId="0" borderId="5" xfId="0" applyNumberFormat="1" applyFont="1" applyBorder="1" applyAlignment="1">
      <alignment horizontal="center" vertical="center" wrapText="1"/>
    </xf>
    <xf numFmtId="4" fontId="4" fillId="0" borderId="6" xfId="0" applyNumberFormat="1" applyFont="1" applyBorder="1" applyAlignment="1">
      <alignment horizontal="center"/>
    </xf>
    <xf numFmtId="0" fontId="2" fillId="0" borderId="0" xfId="0" applyFont="1"/>
    <xf numFmtId="0" fontId="2" fillId="0" borderId="0" xfId="0" applyFont="1" applyAlignment="1"/>
    <xf numFmtId="4" fontId="4" fillId="0" borderId="8" xfId="0" applyNumberFormat="1" applyFont="1" applyBorder="1" applyAlignment="1">
      <alignment horizontal="center"/>
    </xf>
    <xf numFmtId="4" fontId="4" fillId="0" borderId="9" xfId="0" applyNumberFormat="1" applyFont="1" applyBorder="1" applyAlignment="1">
      <alignment horizontal="center"/>
    </xf>
    <xf numFmtId="4" fontId="4" fillId="0" borderId="0" xfId="0" applyNumberFormat="1" applyFont="1"/>
    <xf numFmtId="4" fontId="4" fillId="0" borderId="7" xfId="0" applyNumberFormat="1" applyFont="1" applyBorder="1" applyAlignment="1">
      <alignment horizontal="center"/>
    </xf>
    <xf numFmtId="0" fontId="2" fillId="0" borderId="0" xfId="0" applyFont="1" applyAlignment="1">
      <alignment horizontal="center"/>
    </xf>
    <xf numFmtId="3" fontId="14" fillId="0" borderId="0" xfId="0" applyNumberFormat="1" applyFont="1" applyAlignment="1">
      <alignment horizontal="left"/>
    </xf>
    <xf numFmtId="165" fontId="0" fillId="0" borderId="0" xfId="0" applyNumberFormat="1"/>
    <xf numFmtId="0" fontId="1" fillId="2" borderId="0" xfId="0" applyFont="1" applyFill="1" applyAlignment="1">
      <alignment horizontal="center"/>
    </xf>
    <xf numFmtId="0" fontId="1" fillId="2" borderId="0" xfId="0" applyFont="1" applyFill="1" applyAlignment="1"/>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0" fontId="15" fillId="0" borderId="0" xfId="0" applyFont="1"/>
    <xf numFmtId="3" fontId="16" fillId="0" borderId="0" xfId="0" applyNumberFormat="1" applyFont="1"/>
    <xf numFmtId="3" fontId="15" fillId="0" borderId="0" xfId="0" applyNumberFormat="1" applyFont="1"/>
    <xf numFmtId="3" fontId="15" fillId="0" borderId="0" xfId="0" applyNumberFormat="1" applyFont="1" applyBorder="1" applyAlignment="1">
      <alignment horizontal="center" vertical="center" wrapText="1"/>
    </xf>
    <xf numFmtId="0" fontId="15" fillId="0" borderId="1" xfId="0" applyFont="1" applyBorder="1" applyAlignment="1">
      <alignment horizontal="center" vertical="top" wrapText="1"/>
    </xf>
    <xf numFmtId="0" fontId="5" fillId="0" borderId="1" xfId="0" applyFont="1" applyBorder="1" applyAlignment="1">
      <alignment horizontal="center" vertical="top" wrapText="1"/>
    </xf>
    <xf numFmtId="0" fontId="16" fillId="0" borderId="0" xfId="0" applyFont="1" applyAlignment="1">
      <alignment vertical="top" wrapText="1"/>
    </xf>
    <xf numFmtId="0" fontId="7" fillId="0" borderId="0" xfId="0" applyFont="1" applyAlignment="1">
      <alignment horizontal="center" vertical="top" wrapText="1"/>
    </xf>
    <xf numFmtId="0" fontId="16" fillId="0" borderId="1" xfId="0" applyFont="1" applyBorder="1"/>
    <xf numFmtId="4" fontId="7" fillId="0" borderId="1" xfId="0" applyNumberFormat="1" applyFont="1" applyFill="1" applyBorder="1"/>
    <xf numFmtId="0" fontId="16" fillId="0" borderId="0" xfId="0" applyFont="1"/>
    <xf numFmtId="4" fontId="17" fillId="0" borderId="1" xfId="0" applyNumberFormat="1" applyFont="1" applyBorder="1" applyAlignment="1"/>
    <xf numFmtId="4" fontId="17" fillId="0" borderId="1" xfId="0" applyNumberFormat="1" applyFont="1" applyBorder="1"/>
    <xf numFmtId="0" fontId="15" fillId="0" borderId="1" xfId="0" applyFont="1" applyBorder="1"/>
    <xf numFmtId="4" fontId="18" fillId="0" borderId="1" xfId="0" applyNumberFormat="1" applyFont="1" applyBorder="1"/>
    <xf numFmtId="4" fontId="15" fillId="0" borderId="0" xfId="0" applyNumberFormat="1" applyFont="1"/>
    <xf numFmtId="4" fontId="7" fillId="0" borderId="1" xfId="0" applyNumberFormat="1" applyFont="1" applyBorder="1"/>
    <xf numFmtId="4" fontId="7" fillId="0" borderId="1" xfId="0" applyNumberFormat="1" applyFont="1" applyBorder="1" applyAlignment="1">
      <alignment horizontal="center"/>
    </xf>
    <xf numFmtId="0" fontId="3" fillId="0" borderId="1" xfId="0" applyFont="1" applyBorder="1" applyAlignment="1">
      <alignment wrapText="1"/>
    </xf>
    <xf numFmtId="4" fontId="19" fillId="0" borderId="0" xfId="0" applyNumberFormat="1" applyFont="1"/>
    <xf numFmtId="4" fontId="16" fillId="0" borderId="0" xfId="0" applyNumberFormat="1" applyFont="1"/>
    <xf numFmtId="0" fontId="2" fillId="2" borderId="0" xfId="0" applyFont="1" applyFill="1" applyAlignment="1">
      <alignment horizontal="center"/>
    </xf>
    <xf numFmtId="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4" fillId="0" borderId="1" xfId="0" applyFont="1" applyBorder="1" applyAlignment="1">
      <alignment horizontal="center"/>
    </xf>
    <xf numFmtId="0" fontId="20" fillId="0" borderId="1" xfId="0" applyFont="1" applyBorder="1"/>
    <xf numFmtId="4" fontId="20" fillId="2" borderId="1" xfId="0" applyNumberFormat="1" applyFont="1" applyFill="1" applyBorder="1"/>
    <xf numFmtId="4" fontId="20" fillId="2" borderId="1" xfId="0" applyNumberFormat="1" applyFont="1" applyFill="1" applyBorder="1" applyAlignment="1">
      <alignment horizontal="center"/>
    </xf>
    <xf numFmtId="0" fontId="20" fillId="0" borderId="1" xfId="0" applyFont="1" applyBorder="1" applyAlignment="1">
      <alignment horizontal="center"/>
    </xf>
    <xf numFmtId="0" fontId="20" fillId="0" borderId="0" xfId="0" applyFont="1"/>
    <xf numFmtId="0" fontId="21" fillId="0" borderId="0" xfId="0" applyFont="1" applyAlignment="1">
      <alignment vertical="center" wrapText="1"/>
    </xf>
    <xf numFmtId="4" fontId="20" fillId="0" borderId="1" xfId="0" applyNumberFormat="1" applyFont="1" applyBorder="1"/>
    <xf numFmtId="4" fontId="20" fillId="0" borderId="0" xfId="0" applyNumberFormat="1" applyFont="1"/>
    <xf numFmtId="3" fontId="1"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3" fontId="1" fillId="0" borderId="0" xfId="0" applyNumberFormat="1" applyFont="1" applyAlignment="1">
      <alignment horizontal="center"/>
    </xf>
    <xf numFmtId="0" fontId="1" fillId="0" borderId="0" xfId="0" applyFont="1" applyAlignment="1">
      <alignment horizontal="center"/>
    </xf>
    <xf numFmtId="0" fontId="1" fillId="2" borderId="0" xfId="0" applyFont="1" applyFill="1" applyAlignment="1">
      <alignment horizontal="center"/>
    </xf>
    <xf numFmtId="4" fontId="1" fillId="0" borderId="0" xfId="0" applyNumberFormat="1" applyFont="1" applyAlignment="1">
      <alignment horizontal="center" vertical="center" wrapText="1"/>
    </xf>
    <xf numFmtId="0" fontId="2" fillId="0" borderId="0" xfId="0" applyFont="1" applyAlignment="1">
      <alignment horizontal="center" vertical="center" wrapText="1"/>
    </xf>
    <xf numFmtId="4" fontId="7" fillId="0" borderId="2" xfId="0" applyNumberFormat="1" applyFont="1" applyBorder="1" applyAlignment="1">
      <alignment horizontal="center" vertical="center"/>
    </xf>
    <xf numFmtId="4" fontId="7" fillId="0" borderId="3" xfId="0" applyNumberFormat="1" applyFont="1" applyBorder="1" applyAlignment="1">
      <alignment horizontal="center" vertical="center"/>
    </xf>
    <xf numFmtId="4" fontId="7" fillId="0" borderId="4" xfId="0" applyNumberFormat="1" applyFont="1" applyBorder="1" applyAlignment="1">
      <alignment horizontal="center" vertical="center"/>
    </xf>
    <xf numFmtId="0" fontId="2" fillId="0" borderId="0" xfId="0" applyFont="1" applyAlignment="1">
      <alignment horizontal="center"/>
    </xf>
    <xf numFmtId="3" fontId="15" fillId="0" borderId="0" xfId="0" applyNumberFormat="1" applyFont="1" applyAlignment="1">
      <alignment horizontal="center"/>
    </xf>
    <xf numFmtId="3" fontId="15" fillId="0" borderId="0" xfId="0" applyNumberFormat="1" applyFont="1" applyBorder="1" applyAlignment="1">
      <alignment horizontal="center" vertical="center" wrapText="1"/>
    </xf>
    <xf numFmtId="4" fontId="7" fillId="0" borderId="1" xfId="0" applyNumberFormat="1" applyFont="1" applyFill="1" applyBorder="1" applyAlignment="1">
      <alignment horizontal="center"/>
    </xf>
    <xf numFmtId="4" fontId="4"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1" xfId="0" applyFont="1" applyBorder="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12" xfId="0" applyNumberFormat="1" applyFont="1" applyBorder="1" applyAlignment="1">
      <alignment horizontal="center"/>
    </xf>
    <xf numFmtId="4" fontId="4" fillId="0" borderId="10" xfId="0" applyNumberFormat="1" applyFont="1" applyBorder="1" applyAlignment="1">
      <alignment horizontal="center"/>
    </xf>
    <xf numFmtId="4" fontId="4" fillId="0" borderId="11" xfId="0" applyNumberFormat="1" applyFont="1" applyBorder="1" applyAlignment="1">
      <alignment horizontal="center"/>
    </xf>
    <xf numFmtId="4" fontId="4" fillId="0" borderId="12" xfId="0" applyNumberFormat="1" applyFont="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5"/>
  <sheetViews>
    <sheetView topLeftCell="A43" workbookViewId="0">
      <selection activeCell="B72" sqref="B72"/>
    </sheetView>
  </sheetViews>
  <sheetFormatPr defaultColWidth="13.85546875" defaultRowHeight="12.75" x14ac:dyDescent="0.2"/>
  <cols>
    <col min="1" max="1" width="13.85546875" style="65"/>
    <col min="2" max="2" width="30.42578125" style="65" customWidth="1"/>
    <col min="3" max="3" width="14.85546875" style="22" customWidth="1"/>
    <col min="4" max="16384" width="13.85546875" style="65"/>
  </cols>
  <sheetData>
    <row r="1" spans="2:8" ht="15" x14ac:dyDescent="0.25">
      <c r="B1" s="72" t="s">
        <v>75</v>
      </c>
      <c r="C1" s="20"/>
      <c r="D1" s="65" t="s">
        <v>76</v>
      </c>
    </row>
    <row r="2" spans="2:8" ht="15" x14ac:dyDescent="0.25">
      <c r="B2" s="72" t="s">
        <v>77</v>
      </c>
      <c r="C2" s="21"/>
    </row>
    <row r="3" spans="2:8" ht="15" x14ac:dyDescent="0.25">
      <c r="B3" s="73" t="s">
        <v>78</v>
      </c>
      <c r="C3" s="21"/>
    </row>
    <row r="4" spans="2:8" ht="9.75" customHeight="1" x14ac:dyDescent="0.25">
      <c r="B4" s="73"/>
      <c r="C4" s="21"/>
    </row>
    <row r="5" spans="2:8" ht="10.5" customHeight="1" x14ac:dyDescent="0.2">
      <c r="B5" s="117" t="s">
        <v>79</v>
      </c>
      <c r="C5" s="117"/>
      <c r="D5" s="75"/>
      <c r="E5" s="75"/>
      <c r="F5" s="75"/>
      <c r="G5" s="75"/>
      <c r="H5" s="75"/>
    </row>
    <row r="6" spans="2:8" ht="24.75" customHeight="1" x14ac:dyDescent="0.2">
      <c r="B6" s="118" t="s">
        <v>74</v>
      </c>
      <c r="C6" s="118"/>
      <c r="D6" s="76"/>
      <c r="E6" s="76"/>
      <c r="F6" s="76"/>
      <c r="G6" s="76"/>
      <c r="H6" s="76"/>
    </row>
    <row r="7" spans="2:8" ht="13.5" customHeight="1" x14ac:dyDescent="0.2">
      <c r="B7" s="77"/>
      <c r="C7" s="77"/>
      <c r="D7" s="76"/>
      <c r="E7" s="76"/>
    </row>
    <row r="8" spans="2:8" ht="46.5" customHeight="1" x14ac:dyDescent="0.2">
      <c r="B8" s="13" t="s">
        <v>80</v>
      </c>
      <c r="C8" s="31" t="s">
        <v>126</v>
      </c>
    </row>
    <row r="9" spans="2:8" x14ac:dyDescent="0.2">
      <c r="B9" s="12" t="s">
        <v>0</v>
      </c>
      <c r="C9" s="36"/>
    </row>
    <row r="10" spans="2:8" s="2" customFormat="1" x14ac:dyDescent="0.2">
      <c r="B10" s="5" t="s">
        <v>1</v>
      </c>
      <c r="C10" s="7">
        <v>6046296</v>
      </c>
    </row>
    <row r="11" spans="2:8" s="2" customFormat="1" x14ac:dyDescent="0.2">
      <c r="B11" s="5" t="s">
        <v>2</v>
      </c>
      <c r="C11" s="7">
        <v>431868.94</v>
      </c>
    </row>
    <row r="12" spans="2:8" s="2" customFormat="1" x14ac:dyDescent="0.2">
      <c r="B12" s="5" t="s">
        <v>3</v>
      </c>
      <c r="C12" s="7">
        <v>1821401.15</v>
      </c>
    </row>
    <row r="13" spans="2:8" s="2" customFormat="1" x14ac:dyDescent="0.2">
      <c r="B13" s="5" t="s">
        <v>4</v>
      </c>
      <c r="C13" s="7">
        <v>533832</v>
      </c>
    </row>
    <row r="14" spans="2:8" s="3" customFormat="1" x14ac:dyDescent="0.2">
      <c r="B14" s="12" t="s">
        <v>5</v>
      </c>
      <c r="C14" s="7">
        <f>SUM(C10:C13)</f>
        <v>8833398.0899999999</v>
      </c>
    </row>
    <row r="15" spans="2:8" s="2" customFormat="1" x14ac:dyDescent="0.2">
      <c r="B15" s="12"/>
      <c r="C15" s="7"/>
    </row>
    <row r="16" spans="2:8" s="2" customFormat="1" ht="49.5" customHeight="1" x14ac:dyDescent="0.2">
      <c r="B16" s="14" t="s">
        <v>6</v>
      </c>
      <c r="C16" s="31" t="s">
        <v>126</v>
      </c>
    </row>
    <row r="17" spans="2:3" s="2" customFormat="1" x14ac:dyDescent="0.2">
      <c r="B17" s="5" t="s">
        <v>1</v>
      </c>
      <c r="C17" s="7">
        <v>617826.53</v>
      </c>
    </row>
    <row r="18" spans="2:3" s="2" customFormat="1" x14ac:dyDescent="0.2">
      <c r="B18" s="5" t="s">
        <v>2</v>
      </c>
      <c r="C18" s="7">
        <v>62937.25</v>
      </c>
    </row>
    <row r="19" spans="2:3" s="2" customFormat="1" x14ac:dyDescent="0.2">
      <c r="B19" s="5" t="s">
        <v>3</v>
      </c>
      <c r="C19" s="7">
        <v>181970.22</v>
      </c>
    </row>
    <row r="20" spans="2:3" s="2" customFormat="1" x14ac:dyDescent="0.2">
      <c r="B20" s="5" t="s">
        <v>4</v>
      </c>
      <c r="C20" s="7">
        <v>33566.54</v>
      </c>
    </row>
    <row r="21" spans="2:3" s="2" customFormat="1" x14ac:dyDescent="0.2">
      <c r="B21" s="5" t="s">
        <v>7</v>
      </c>
      <c r="C21" s="7">
        <v>742741.25</v>
      </c>
    </row>
    <row r="22" spans="2:3" s="2" customFormat="1" x14ac:dyDescent="0.2">
      <c r="B22" s="5" t="s">
        <v>48</v>
      </c>
      <c r="C22" s="7">
        <v>62937.25</v>
      </c>
    </row>
    <row r="23" spans="2:3" s="3" customFormat="1" x14ac:dyDescent="0.2">
      <c r="B23" s="12" t="s">
        <v>5</v>
      </c>
      <c r="C23" s="7">
        <f>SUM(C17:C22)</f>
        <v>1701979.04</v>
      </c>
    </row>
    <row r="24" spans="2:3" s="2" customFormat="1" x14ac:dyDescent="0.2">
      <c r="B24" s="12"/>
      <c r="C24" s="7"/>
    </row>
    <row r="25" spans="2:3" s="2" customFormat="1" ht="48" customHeight="1" x14ac:dyDescent="0.2">
      <c r="B25" s="15" t="s">
        <v>8</v>
      </c>
      <c r="C25" s="31" t="s">
        <v>126</v>
      </c>
    </row>
    <row r="26" spans="2:3" s="2" customFormat="1" x14ac:dyDescent="0.2">
      <c r="B26" s="5" t="s">
        <v>1</v>
      </c>
      <c r="C26" s="7">
        <v>163718.34</v>
      </c>
    </row>
    <row r="27" spans="2:3" s="2" customFormat="1" x14ac:dyDescent="0.2">
      <c r="B27" s="5" t="s">
        <v>2</v>
      </c>
      <c r="C27" s="7">
        <v>6492.71</v>
      </c>
    </row>
    <row r="28" spans="2:3" s="2" customFormat="1" x14ac:dyDescent="0.2">
      <c r="B28" s="5" t="s">
        <v>3</v>
      </c>
      <c r="C28" s="7">
        <v>34248.67</v>
      </c>
    </row>
    <row r="29" spans="2:3" s="2" customFormat="1" x14ac:dyDescent="0.2">
      <c r="B29" s="5" t="s">
        <v>4</v>
      </c>
      <c r="C29" s="7">
        <v>2820</v>
      </c>
    </row>
    <row r="30" spans="2:3" s="3" customFormat="1" x14ac:dyDescent="0.2">
      <c r="B30" s="12" t="s">
        <v>5</v>
      </c>
      <c r="C30" s="7">
        <f>SUM(C26:C29)</f>
        <v>207279.71999999997</v>
      </c>
    </row>
    <row r="31" spans="2:3" s="2" customFormat="1" x14ac:dyDescent="0.2">
      <c r="B31" s="12"/>
      <c r="C31" s="7"/>
    </row>
    <row r="32" spans="2:3" s="2" customFormat="1" ht="50.25" customHeight="1" x14ac:dyDescent="0.2">
      <c r="B32" s="14" t="s">
        <v>9</v>
      </c>
      <c r="C32" s="31" t="s">
        <v>126</v>
      </c>
    </row>
    <row r="33" spans="2:3" s="2" customFormat="1" x14ac:dyDescent="0.2">
      <c r="B33" s="5" t="s">
        <v>1</v>
      </c>
      <c r="C33" s="7">
        <v>435815.75</v>
      </c>
    </row>
    <row r="34" spans="2:3" s="2" customFormat="1" x14ac:dyDescent="0.2">
      <c r="B34" s="5" t="s">
        <v>2</v>
      </c>
      <c r="C34" s="7">
        <v>46379.89</v>
      </c>
    </row>
    <row r="35" spans="2:3" s="2" customFormat="1" x14ac:dyDescent="0.2">
      <c r="B35" s="5" t="s">
        <v>3</v>
      </c>
      <c r="C35" s="7">
        <v>148332</v>
      </c>
    </row>
    <row r="36" spans="2:3" s="2" customFormat="1" x14ac:dyDescent="0.2">
      <c r="B36" s="5" t="s">
        <v>4</v>
      </c>
      <c r="C36" s="7">
        <v>51772.53</v>
      </c>
    </row>
    <row r="37" spans="2:3" s="2" customFormat="1" x14ac:dyDescent="0.2">
      <c r="B37" s="5" t="s">
        <v>81</v>
      </c>
      <c r="C37" s="7">
        <v>142523</v>
      </c>
    </row>
    <row r="38" spans="2:3" s="3" customFormat="1" x14ac:dyDescent="0.2">
      <c r="B38" s="12" t="s">
        <v>5</v>
      </c>
      <c r="C38" s="7">
        <f>SUM(C33:C37)</f>
        <v>824823.17</v>
      </c>
    </row>
    <row r="39" spans="2:3" s="2" customFormat="1" x14ac:dyDescent="0.2">
      <c r="B39" s="12"/>
      <c r="C39" s="7"/>
    </row>
    <row r="40" spans="2:3" s="2" customFormat="1" ht="50.25" customHeight="1" x14ac:dyDescent="0.2">
      <c r="B40" s="14" t="s">
        <v>10</v>
      </c>
      <c r="C40" s="31" t="s">
        <v>126</v>
      </c>
    </row>
    <row r="41" spans="2:3" s="2" customFormat="1" x14ac:dyDescent="0.2">
      <c r="B41" s="5" t="s">
        <v>1</v>
      </c>
      <c r="C41" s="7">
        <f>C26+C33</f>
        <v>599534.09</v>
      </c>
    </row>
    <row r="42" spans="2:3" s="2" customFormat="1" x14ac:dyDescent="0.2">
      <c r="B42" s="5" t="s">
        <v>2</v>
      </c>
      <c r="C42" s="7">
        <f t="shared" ref="C42:C44" si="0">C27+C34</f>
        <v>52872.6</v>
      </c>
    </row>
    <row r="43" spans="2:3" s="2" customFormat="1" x14ac:dyDescent="0.2">
      <c r="B43" s="5" t="s">
        <v>3</v>
      </c>
      <c r="C43" s="7">
        <f t="shared" si="0"/>
        <v>182580.66999999998</v>
      </c>
    </row>
    <row r="44" spans="2:3" s="2" customFormat="1" x14ac:dyDescent="0.2">
      <c r="B44" s="5" t="s">
        <v>4</v>
      </c>
      <c r="C44" s="7">
        <f t="shared" si="0"/>
        <v>54592.53</v>
      </c>
    </row>
    <row r="45" spans="2:3" s="2" customFormat="1" x14ac:dyDescent="0.2">
      <c r="B45" s="5" t="s">
        <v>81</v>
      </c>
      <c r="C45" s="7">
        <f>C37</f>
        <v>142523</v>
      </c>
    </row>
    <row r="46" spans="2:3" s="3" customFormat="1" x14ac:dyDescent="0.2">
      <c r="B46" s="12" t="s">
        <v>5</v>
      </c>
      <c r="C46" s="7">
        <f>SUM(C41:C45)</f>
        <v>1032102.8899999999</v>
      </c>
    </row>
    <row r="47" spans="2:3" s="2" customFormat="1" x14ac:dyDescent="0.2">
      <c r="B47" s="12"/>
    </row>
    <row r="48" spans="2:3" s="2" customFormat="1" ht="49.5" customHeight="1" x14ac:dyDescent="0.2">
      <c r="B48" s="14" t="s">
        <v>11</v>
      </c>
      <c r="C48" s="31" t="s">
        <v>126</v>
      </c>
    </row>
    <row r="49" spans="2:4" s="2" customFormat="1" x14ac:dyDescent="0.2">
      <c r="B49" s="12" t="s">
        <v>1</v>
      </c>
      <c r="C49" s="60">
        <f>C10+C17+C41</f>
        <v>7263656.6200000001</v>
      </c>
    </row>
    <row r="50" spans="2:4" s="2" customFormat="1" x14ac:dyDescent="0.2">
      <c r="B50" s="12" t="s">
        <v>2</v>
      </c>
      <c r="C50" s="60">
        <f>C11+C18+C42</f>
        <v>547678.79</v>
      </c>
    </row>
    <row r="51" spans="2:4" s="2" customFormat="1" x14ac:dyDescent="0.2">
      <c r="B51" s="12" t="s">
        <v>3</v>
      </c>
      <c r="C51" s="60">
        <f>C12+C19+C43</f>
        <v>2185952.04</v>
      </c>
    </row>
    <row r="52" spans="2:4" s="2" customFormat="1" x14ac:dyDescent="0.2">
      <c r="B52" s="12" t="s">
        <v>4</v>
      </c>
      <c r="C52" s="60">
        <f>C13+C20+C44</f>
        <v>621991.07000000007</v>
      </c>
    </row>
    <row r="53" spans="2:4" s="2" customFormat="1" x14ac:dyDescent="0.2">
      <c r="B53" s="12" t="s">
        <v>7</v>
      </c>
      <c r="C53" s="60">
        <f>C21</f>
        <v>742741.25</v>
      </c>
    </row>
    <row r="54" spans="2:4" s="2" customFormat="1" x14ac:dyDescent="0.2">
      <c r="B54" s="12" t="s">
        <v>81</v>
      </c>
      <c r="C54" s="60">
        <f>C45</f>
        <v>142523</v>
      </c>
    </row>
    <row r="55" spans="2:4" s="2" customFormat="1" x14ac:dyDescent="0.2">
      <c r="B55" s="5" t="s">
        <v>48</v>
      </c>
      <c r="C55" s="60">
        <f>C22</f>
        <v>62937.25</v>
      </c>
    </row>
    <row r="56" spans="2:4" s="2" customFormat="1" x14ac:dyDescent="0.2">
      <c r="B56" s="12" t="s">
        <v>5</v>
      </c>
      <c r="C56" s="8">
        <f>SUM(C49:C55)</f>
        <v>11567480.02</v>
      </c>
    </row>
    <row r="57" spans="2:4" x14ac:dyDescent="0.2">
      <c r="B57" s="23"/>
    </row>
    <row r="58" spans="2:4" x14ac:dyDescent="0.2">
      <c r="B58" s="16" t="s">
        <v>13</v>
      </c>
      <c r="D58" s="4" t="s">
        <v>12</v>
      </c>
    </row>
    <row r="59" spans="2:4" x14ac:dyDescent="0.2">
      <c r="B59" s="16" t="s">
        <v>73</v>
      </c>
      <c r="D59" s="16" t="s">
        <v>14</v>
      </c>
    </row>
    <row r="60" spans="2:4" x14ac:dyDescent="0.2">
      <c r="C60" s="65"/>
    </row>
    <row r="61" spans="2:4" x14ac:dyDescent="0.2">
      <c r="C61" s="65"/>
    </row>
    <row r="62" spans="2:4" x14ac:dyDescent="0.2">
      <c r="C62" s="65"/>
    </row>
    <row r="63" spans="2:4" x14ac:dyDescent="0.2">
      <c r="C63" s="65"/>
    </row>
    <row r="64" spans="2:4" x14ac:dyDescent="0.2">
      <c r="C64" s="65"/>
    </row>
    <row r="65" spans="3:3" x14ac:dyDescent="0.2">
      <c r="C65" s="65"/>
    </row>
    <row r="66" spans="3:3" x14ac:dyDescent="0.2">
      <c r="C66" s="65"/>
    </row>
    <row r="67" spans="3:3" x14ac:dyDescent="0.2">
      <c r="C67" s="65"/>
    </row>
    <row r="68" spans="3:3" x14ac:dyDescent="0.2">
      <c r="C68" s="65"/>
    </row>
    <row r="69" spans="3:3" x14ac:dyDescent="0.2">
      <c r="C69" s="65"/>
    </row>
    <row r="70" spans="3:3" x14ac:dyDescent="0.2">
      <c r="C70" s="65"/>
    </row>
    <row r="71" spans="3:3" x14ac:dyDescent="0.2">
      <c r="C71" s="65"/>
    </row>
    <row r="72" spans="3:3" x14ac:dyDescent="0.2">
      <c r="C72" s="65"/>
    </row>
    <row r="73" spans="3:3" x14ac:dyDescent="0.2">
      <c r="C73" s="65"/>
    </row>
    <row r="74" spans="3:3" x14ac:dyDescent="0.2">
      <c r="C74" s="65"/>
    </row>
    <row r="75" spans="3:3" x14ac:dyDescent="0.2">
      <c r="C75" s="65"/>
    </row>
    <row r="76" spans="3:3" x14ac:dyDescent="0.2">
      <c r="C76" s="65"/>
    </row>
    <row r="77" spans="3:3" x14ac:dyDescent="0.2">
      <c r="C77" s="65"/>
    </row>
    <row r="78" spans="3:3" x14ac:dyDescent="0.2">
      <c r="C78" s="65"/>
    </row>
    <row r="79" spans="3:3" x14ac:dyDescent="0.2">
      <c r="C79" s="65"/>
    </row>
    <row r="80" spans="3:3" x14ac:dyDescent="0.2">
      <c r="C80" s="65"/>
    </row>
    <row r="81" spans="3:3" x14ac:dyDescent="0.2">
      <c r="C81" s="65"/>
    </row>
    <row r="82" spans="3:3" x14ac:dyDescent="0.2">
      <c r="C82" s="65"/>
    </row>
    <row r="83" spans="3:3" x14ac:dyDescent="0.2">
      <c r="C83" s="65"/>
    </row>
    <row r="84" spans="3:3" x14ac:dyDescent="0.2">
      <c r="C84" s="65"/>
    </row>
    <row r="85" spans="3:3" x14ac:dyDescent="0.2">
      <c r="C85" s="65"/>
    </row>
    <row r="86" spans="3:3" x14ac:dyDescent="0.2">
      <c r="C86" s="65"/>
    </row>
    <row r="87" spans="3:3" x14ac:dyDescent="0.2">
      <c r="C87" s="65"/>
    </row>
    <row r="88" spans="3:3" x14ac:dyDescent="0.2">
      <c r="C88" s="65"/>
    </row>
    <row r="89" spans="3:3" x14ac:dyDescent="0.2">
      <c r="C89" s="65"/>
    </row>
    <row r="90" spans="3:3" x14ac:dyDescent="0.2">
      <c r="C90" s="65"/>
    </row>
    <row r="91" spans="3:3" x14ac:dyDescent="0.2">
      <c r="C91" s="65"/>
    </row>
    <row r="92" spans="3:3" x14ac:dyDescent="0.2">
      <c r="C92" s="65"/>
    </row>
    <row r="93" spans="3:3" x14ac:dyDescent="0.2">
      <c r="C93" s="65"/>
    </row>
    <row r="94" spans="3:3" x14ac:dyDescent="0.2">
      <c r="C94" s="65"/>
    </row>
    <row r="95" spans="3:3" x14ac:dyDescent="0.2">
      <c r="C95" s="65"/>
    </row>
    <row r="96" spans="3:3" x14ac:dyDescent="0.2">
      <c r="C96" s="65"/>
    </row>
    <row r="97" spans="3:3" x14ac:dyDescent="0.2">
      <c r="C97" s="65"/>
    </row>
    <row r="98" spans="3:3" x14ac:dyDescent="0.2">
      <c r="C98" s="65"/>
    </row>
    <row r="99" spans="3:3" x14ac:dyDescent="0.2">
      <c r="C99" s="65"/>
    </row>
    <row r="100" spans="3:3" x14ac:dyDescent="0.2">
      <c r="C100" s="65"/>
    </row>
    <row r="101" spans="3:3" x14ac:dyDescent="0.2">
      <c r="C101" s="65"/>
    </row>
    <row r="102" spans="3:3" x14ac:dyDescent="0.2">
      <c r="C102" s="65"/>
    </row>
    <row r="103" spans="3:3" x14ac:dyDescent="0.2">
      <c r="C103" s="65"/>
    </row>
    <row r="104" spans="3:3" x14ac:dyDescent="0.2">
      <c r="C104" s="65"/>
    </row>
    <row r="105" spans="3:3" x14ac:dyDescent="0.2">
      <c r="C105" s="65"/>
    </row>
    <row r="106" spans="3:3" x14ac:dyDescent="0.2">
      <c r="C106" s="65"/>
    </row>
    <row r="107" spans="3:3" x14ac:dyDescent="0.2">
      <c r="C107" s="65"/>
    </row>
    <row r="108" spans="3:3" x14ac:dyDescent="0.2">
      <c r="C108" s="65"/>
    </row>
    <row r="109" spans="3:3" x14ac:dyDescent="0.2">
      <c r="C109" s="65"/>
    </row>
    <row r="110" spans="3:3" x14ac:dyDescent="0.2">
      <c r="C110" s="65"/>
    </row>
    <row r="111" spans="3:3" x14ac:dyDescent="0.2">
      <c r="C111" s="65"/>
    </row>
    <row r="112" spans="3:3" x14ac:dyDescent="0.2">
      <c r="C112" s="65"/>
    </row>
    <row r="113" spans="3:3" x14ac:dyDescent="0.2">
      <c r="C113" s="65"/>
    </row>
    <row r="114" spans="3:3" x14ac:dyDescent="0.2">
      <c r="C114" s="65"/>
    </row>
    <row r="115" spans="3:3" x14ac:dyDescent="0.2">
      <c r="C115" s="65"/>
    </row>
    <row r="116" spans="3:3" x14ac:dyDescent="0.2">
      <c r="C116" s="65"/>
    </row>
    <row r="117" spans="3:3" x14ac:dyDescent="0.2">
      <c r="C117" s="65"/>
    </row>
    <row r="118" spans="3:3" x14ac:dyDescent="0.2">
      <c r="C118" s="65"/>
    </row>
    <row r="119" spans="3:3" x14ac:dyDescent="0.2">
      <c r="C119" s="65"/>
    </row>
    <row r="120" spans="3:3" x14ac:dyDescent="0.2">
      <c r="C120" s="65"/>
    </row>
    <row r="121" spans="3:3" x14ac:dyDescent="0.2">
      <c r="C121" s="65"/>
    </row>
    <row r="122" spans="3:3" x14ac:dyDescent="0.2">
      <c r="C122" s="65"/>
    </row>
    <row r="123" spans="3:3" x14ac:dyDescent="0.2">
      <c r="C123" s="65"/>
    </row>
    <row r="124" spans="3:3" x14ac:dyDescent="0.2">
      <c r="C124" s="65"/>
    </row>
    <row r="125" spans="3:3" x14ac:dyDescent="0.2">
      <c r="C125" s="65"/>
    </row>
    <row r="126" spans="3:3" x14ac:dyDescent="0.2">
      <c r="C126" s="65"/>
    </row>
    <row r="127" spans="3:3" x14ac:dyDescent="0.2">
      <c r="C127" s="65"/>
    </row>
    <row r="128" spans="3:3" x14ac:dyDescent="0.2">
      <c r="C128" s="65"/>
    </row>
    <row r="129" spans="3:3" x14ac:dyDescent="0.2">
      <c r="C129" s="65"/>
    </row>
    <row r="130" spans="3:3" x14ac:dyDescent="0.2">
      <c r="C130" s="65"/>
    </row>
    <row r="131" spans="3:3" x14ac:dyDescent="0.2">
      <c r="C131" s="65"/>
    </row>
    <row r="132" spans="3:3" x14ac:dyDescent="0.2">
      <c r="C132" s="65"/>
    </row>
    <row r="133" spans="3:3" x14ac:dyDescent="0.2">
      <c r="C133" s="65"/>
    </row>
    <row r="134" spans="3:3" x14ac:dyDescent="0.2">
      <c r="C134" s="65"/>
    </row>
    <row r="135" spans="3:3" x14ac:dyDescent="0.2">
      <c r="C135" s="65"/>
    </row>
    <row r="136" spans="3:3" x14ac:dyDescent="0.2">
      <c r="C136" s="65"/>
    </row>
    <row r="137" spans="3:3" x14ac:dyDescent="0.2">
      <c r="C137" s="65"/>
    </row>
    <row r="138" spans="3:3" x14ac:dyDescent="0.2">
      <c r="C138" s="65"/>
    </row>
    <row r="139" spans="3:3" x14ac:dyDescent="0.2">
      <c r="C139" s="65"/>
    </row>
    <row r="140" spans="3:3" x14ac:dyDescent="0.2">
      <c r="C140" s="65"/>
    </row>
    <row r="141" spans="3:3" x14ac:dyDescent="0.2">
      <c r="C141" s="65"/>
    </row>
    <row r="142" spans="3:3" x14ac:dyDescent="0.2">
      <c r="C142" s="65"/>
    </row>
    <row r="143" spans="3:3" x14ac:dyDescent="0.2">
      <c r="C143" s="65"/>
    </row>
    <row r="144" spans="3:3" x14ac:dyDescent="0.2">
      <c r="C144" s="65"/>
    </row>
    <row r="145" spans="3:3" x14ac:dyDescent="0.2">
      <c r="C145" s="65"/>
    </row>
  </sheetData>
  <mergeCells count="2">
    <mergeCell ref="B5:C5"/>
    <mergeCell ref="B6:C6"/>
  </mergeCell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4"/>
  <sheetViews>
    <sheetView topLeftCell="AH37" workbookViewId="0">
      <selection activeCell="AR32" sqref="AR32:AR36"/>
    </sheetView>
  </sheetViews>
  <sheetFormatPr defaultColWidth="13.85546875" defaultRowHeight="12.75" x14ac:dyDescent="0.2"/>
  <cols>
    <col min="1" max="1" width="31.7109375" style="1" customWidth="1"/>
    <col min="2" max="2" width="12.42578125" style="22" customWidth="1"/>
    <col min="3" max="3" width="12.7109375" style="22" customWidth="1"/>
    <col min="4" max="4" width="12.42578125" style="22" customWidth="1"/>
    <col min="5" max="5" width="13.140625" style="1" customWidth="1"/>
    <col min="6" max="7" width="13.85546875" style="1"/>
    <col min="8" max="9" width="12.5703125" style="1" customWidth="1"/>
    <col min="10" max="10" width="13.42578125" style="1" customWidth="1"/>
    <col min="11" max="11" width="12.5703125" style="1" customWidth="1"/>
    <col min="12" max="12" width="13" style="1" customWidth="1"/>
    <col min="13" max="17" width="13.85546875" style="1"/>
    <col min="18" max="18" width="12.42578125" style="1" customWidth="1"/>
    <col min="19" max="19" width="13" style="1" customWidth="1"/>
    <col min="20" max="20" width="12.7109375" style="1" customWidth="1"/>
    <col min="21" max="21" width="13.140625" style="1" customWidth="1"/>
    <col min="22" max="25" width="13.85546875" style="1"/>
    <col min="26" max="26" width="14.5703125" style="1" customWidth="1"/>
    <col min="27" max="27" width="15.42578125" style="1" customWidth="1"/>
    <col min="28" max="28" width="15.5703125" style="1" customWidth="1"/>
    <col min="29" max="29" width="15.7109375" style="1" customWidth="1"/>
    <col min="30" max="30" width="12.85546875" style="1" customWidth="1"/>
    <col min="31" max="31" width="13.5703125" style="1" customWidth="1"/>
    <col min="32" max="32" width="14.7109375" style="1" customWidth="1"/>
    <col min="33" max="33" width="13.140625" style="1" customWidth="1"/>
    <col min="34" max="36" width="14" style="1" customWidth="1"/>
    <col min="37" max="37" width="14.5703125" style="1" customWidth="1"/>
    <col min="38" max="38" width="14.7109375" style="1" customWidth="1"/>
    <col min="39" max="39" width="12.5703125" style="1" customWidth="1"/>
    <col min="40" max="40" width="12.28515625" style="1" customWidth="1"/>
    <col min="41" max="41" width="11.140625" style="1" customWidth="1"/>
    <col min="42" max="42" width="14" style="1" customWidth="1"/>
    <col min="43" max="43" width="12" style="1" customWidth="1"/>
    <col min="44" max="44" width="12.28515625" style="1" customWidth="1"/>
    <col min="45" max="16384" width="13.85546875" style="1"/>
  </cols>
  <sheetData>
    <row r="1" spans="1:50" x14ac:dyDescent="0.2">
      <c r="A1" s="27" t="s">
        <v>17</v>
      </c>
      <c r="B1" s="62"/>
      <c r="C1" s="20"/>
      <c r="D1" s="62"/>
      <c r="AR1" s="1" t="s">
        <v>76</v>
      </c>
    </row>
    <row r="2" spans="1:50" x14ac:dyDescent="0.2">
      <c r="A2" s="28" t="s">
        <v>15</v>
      </c>
      <c r="B2" s="62"/>
      <c r="C2" s="20"/>
      <c r="D2" s="62"/>
    </row>
    <row r="3" spans="1:50" x14ac:dyDescent="0.2">
      <c r="A3" s="29" t="s">
        <v>12</v>
      </c>
      <c r="C3" s="21"/>
    </row>
    <row r="4" spans="1:50" ht="15" customHeight="1" x14ac:dyDescent="0.2">
      <c r="A4" s="123" t="s">
        <v>16</v>
      </c>
      <c r="B4" s="123"/>
      <c r="C4" s="123"/>
      <c r="D4" s="123"/>
      <c r="E4" s="123"/>
      <c r="F4" s="123"/>
      <c r="G4" s="123"/>
      <c r="H4" s="123"/>
      <c r="I4" s="123"/>
      <c r="J4" s="123"/>
      <c r="K4" s="123" t="s">
        <v>16</v>
      </c>
      <c r="L4" s="123"/>
      <c r="M4" s="123"/>
      <c r="N4" s="123"/>
      <c r="O4" s="123"/>
      <c r="P4" s="123"/>
      <c r="Q4" s="123"/>
      <c r="R4" s="123"/>
      <c r="S4" s="123"/>
      <c r="T4" s="123"/>
      <c r="U4" s="123" t="s">
        <v>16</v>
      </c>
      <c r="V4" s="123"/>
      <c r="W4" s="123"/>
      <c r="X4" s="123"/>
      <c r="Y4" s="123"/>
      <c r="Z4" s="123"/>
      <c r="AA4" s="123"/>
      <c r="AB4" s="123"/>
      <c r="AC4" s="123"/>
      <c r="AD4" s="123"/>
      <c r="AE4" s="123"/>
      <c r="AF4" s="123"/>
      <c r="AG4" s="123"/>
      <c r="AH4" s="123" t="s">
        <v>16</v>
      </c>
      <c r="AI4" s="123"/>
      <c r="AJ4" s="123"/>
      <c r="AK4" s="123"/>
      <c r="AL4" s="123"/>
      <c r="AM4" s="123"/>
      <c r="AN4" s="123"/>
      <c r="AO4" s="123"/>
      <c r="AP4" s="123"/>
      <c r="AQ4" s="123"/>
      <c r="AR4" s="123"/>
      <c r="AS4" s="66"/>
      <c r="AT4" s="66"/>
      <c r="AU4" s="66"/>
      <c r="AV4" s="66"/>
      <c r="AW4" s="66"/>
      <c r="AX4" s="66"/>
    </row>
    <row r="5" spans="1:50" ht="12.75" customHeight="1" x14ac:dyDescent="0.2">
      <c r="A5" s="119" t="s">
        <v>74</v>
      </c>
      <c r="B5" s="119"/>
      <c r="C5" s="119"/>
      <c r="D5" s="119"/>
      <c r="E5" s="119"/>
      <c r="F5" s="119"/>
      <c r="G5" s="119"/>
      <c r="H5" s="119"/>
      <c r="I5" s="119"/>
      <c r="J5" s="119"/>
      <c r="K5" s="119" t="s">
        <v>74</v>
      </c>
      <c r="L5" s="119"/>
      <c r="M5" s="119"/>
      <c r="N5" s="119"/>
      <c r="O5" s="119"/>
      <c r="P5" s="119"/>
      <c r="Q5" s="119"/>
      <c r="R5" s="119"/>
      <c r="S5" s="119"/>
      <c r="T5" s="119"/>
      <c r="U5" s="119" t="s">
        <v>74</v>
      </c>
      <c r="V5" s="119"/>
      <c r="W5" s="119"/>
      <c r="X5" s="119"/>
      <c r="Y5" s="119"/>
      <c r="Z5" s="119"/>
      <c r="AA5" s="119"/>
      <c r="AB5" s="119"/>
      <c r="AC5" s="119"/>
      <c r="AD5" s="119"/>
      <c r="AE5" s="119"/>
      <c r="AF5" s="119"/>
      <c r="AG5" s="119"/>
      <c r="AH5" s="119" t="s">
        <v>74</v>
      </c>
      <c r="AI5" s="119"/>
      <c r="AJ5" s="119"/>
      <c r="AK5" s="119"/>
      <c r="AL5" s="119"/>
      <c r="AM5" s="119"/>
      <c r="AN5" s="119"/>
      <c r="AO5" s="119"/>
      <c r="AP5" s="119"/>
      <c r="AQ5" s="119"/>
      <c r="AR5" s="119"/>
      <c r="AS5" s="65"/>
      <c r="AT5" s="65"/>
      <c r="AU5" s="65"/>
      <c r="AV5" s="65"/>
      <c r="AW5" s="65"/>
      <c r="AX5" s="65"/>
    </row>
    <row r="6" spans="1:50" ht="24.75" customHeight="1" thickBot="1" x14ac:dyDescent="0.2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56"/>
      <c r="AP6" s="56"/>
      <c r="AQ6" s="57"/>
      <c r="AR6" s="57"/>
      <c r="AS6" s="65"/>
      <c r="AT6" s="65"/>
      <c r="AU6" s="65"/>
      <c r="AV6" s="65"/>
      <c r="AW6" s="65"/>
      <c r="AX6" s="65"/>
    </row>
    <row r="7" spans="1:50" ht="87" customHeight="1" thickBot="1" x14ac:dyDescent="0.25">
      <c r="A7" s="13" t="s">
        <v>18</v>
      </c>
      <c r="B7" s="11" t="s">
        <v>19</v>
      </c>
      <c r="C7" s="11" t="s">
        <v>20</v>
      </c>
      <c r="D7" s="11" t="s">
        <v>21</v>
      </c>
      <c r="E7" s="11" t="s">
        <v>22</v>
      </c>
      <c r="F7" s="11" t="s">
        <v>23</v>
      </c>
      <c r="G7" s="11" t="s">
        <v>24</v>
      </c>
      <c r="H7" s="11" t="s">
        <v>25</v>
      </c>
      <c r="I7" s="11" t="s">
        <v>26</v>
      </c>
      <c r="J7" s="11" t="s">
        <v>27</v>
      </c>
      <c r="K7" s="11" t="s">
        <v>28</v>
      </c>
      <c r="L7" s="11" t="s">
        <v>29</v>
      </c>
      <c r="M7" s="11" t="s">
        <v>30</v>
      </c>
      <c r="N7" s="11" t="s">
        <v>31</v>
      </c>
      <c r="O7" s="11" t="s">
        <v>32</v>
      </c>
      <c r="P7" s="11" t="s">
        <v>33</v>
      </c>
      <c r="Q7" s="11" t="s">
        <v>34</v>
      </c>
      <c r="R7" s="11" t="s">
        <v>35</v>
      </c>
      <c r="S7" s="11" t="s">
        <v>41</v>
      </c>
      <c r="T7" s="11" t="s">
        <v>42</v>
      </c>
      <c r="U7" s="11" t="s">
        <v>43</v>
      </c>
      <c r="V7" s="11" t="s">
        <v>44</v>
      </c>
      <c r="W7" s="11" t="s">
        <v>45</v>
      </c>
      <c r="X7" s="11" t="s">
        <v>46</v>
      </c>
      <c r="Y7" s="11" t="s">
        <v>52</v>
      </c>
      <c r="Z7" s="11" t="s">
        <v>51</v>
      </c>
      <c r="AA7" s="11" t="s">
        <v>53</v>
      </c>
      <c r="AB7" s="11" t="s">
        <v>54</v>
      </c>
      <c r="AC7" s="11" t="s">
        <v>55</v>
      </c>
      <c r="AD7" s="11" t="s">
        <v>56</v>
      </c>
      <c r="AE7" s="11" t="s">
        <v>57</v>
      </c>
      <c r="AF7" s="11" t="s">
        <v>58</v>
      </c>
      <c r="AG7" s="11" t="s">
        <v>59</v>
      </c>
      <c r="AH7" s="11" t="s">
        <v>60</v>
      </c>
      <c r="AI7" s="11" t="s">
        <v>61</v>
      </c>
      <c r="AJ7" s="63" t="s">
        <v>63</v>
      </c>
      <c r="AK7" s="11" t="s">
        <v>64</v>
      </c>
      <c r="AL7" s="11" t="s">
        <v>65</v>
      </c>
      <c r="AM7" s="31" t="s">
        <v>49</v>
      </c>
      <c r="AN7" s="31" t="s">
        <v>50</v>
      </c>
      <c r="AO7" s="31" t="s">
        <v>70</v>
      </c>
      <c r="AP7" s="25" t="s">
        <v>71</v>
      </c>
      <c r="AQ7" s="31" t="s">
        <v>36</v>
      </c>
      <c r="AR7" s="31" t="s">
        <v>72</v>
      </c>
    </row>
    <row r="8" spans="1:50" ht="15.75" x14ac:dyDescent="0.2">
      <c r="A8" s="12" t="s">
        <v>0</v>
      </c>
      <c r="B8" s="9">
        <v>1</v>
      </c>
      <c r="C8" s="9">
        <v>2</v>
      </c>
      <c r="D8" s="9">
        <v>3</v>
      </c>
      <c r="E8" s="32" t="s">
        <v>37</v>
      </c>
      <c r="F8" s="32">
        <v>5</v>
      </c>
      <c r="G8" s="9">
        <v>6</v>
      </c>
      <c r="H8" s="9">
        <v>7</v>
      </c>
      <c r="I8" s="9">
        <v>8</v>
      </c>
      <c r="J8" s="9" t="s">
        <v>38</v>
      </c>
      <c r="K8" s="33">
        <v>10</v>
      </c>
      <c r="L8" s="33">
        <v>11</v>
      </c>
      <c r="M8" s="9">
        <v>12</v>
      </c>
      <c r="N8" s="9">
        <v>13</v>
      </c>
      <c r="O8" s="34" t="s">
        <v>39</v>
      </c>
      <c r="P8" s="33">
        <v>15</v>
      </c>
      <c r="Q8" s="33">
        <v>16</v>
      </c>
      <c r="R8" s="33">
        <v>17</v>
      </c>
      <c r="S8" s="9">
        <v>18</v>
      </c>
      <c r="T8" s="32">
        <v>19</v>
      </c>
      <c r="U8" s="32">
        <v>20</v>
      </c>
      <c r="V8" s="32">
        <v>21</v>
      </c>
      <c r="W8" s="6">
        <v>22</v>
      </c>
      <c r="X8" s="34" t="s">
        <v>47</v>
      </c>
      <c r="Y8" s="33">
        <v>24</v>
      </c>
      <c r="Z8" s="6">
        <v>25</v>
      </c>
      <c r="AA8" s="6">
        <v>26</v>
      </c>
      <c r="AB8" s="6">
        <v>27</v>
      </c>
      <c r="AC8" s="6">
        <v>28</v>
      </c>
      <c r="AD8" s="6">
        <v>29</v>
      </c>
      <c r="AE8" s="6">
        <v>30</v>
      </c>
      <c r="AF8" s="6">
        <v>31</v>
      </c>
      <c r="AG8" s="6">
        <v>32</v>
      </c>
      <c r="AH8" s="6">
        <v>33</v>
      </c>
      <c r="AI8" s="6">
        <v>34</v>
      </c>
      <c r="AJ8" s="64">
        <v>35</v>
      </c>
      <c r="AK8" s="58" t="s">
        <v>66</v>
      </c>
      <c r="AL8" s="35" t="s">
        <v>67</v>
      </c>
      <c r="AM8" s="32">
        <v>38</v>
      </c>
      <c r="AN8" s="32">
        <v>39</v>
      </c>
      <c r="AO8" s="32" t="s">
        <v>68</v>
      </c>
      <c r="AP8" s="26">
        <v>41</v>
      </c>
      <c r="AQ8" s="36" t="s">
        <v>69</v>
      </c>
      <c r="AR8" s="36">
        <v>43</v>
      </c>
    </row>
    <row r="9" spans="1:50" s="2" customFormat="1" ht="15" customHeight="1" x14ac:dyDescent="0.25">
      <c r="A9" s="5" t="s">
        <v>1</v>
      </c>
      <c r="B9" s="59">
        <v>6007080.9299999997</v>
      </c>
      <c r="C9" s="59">
        <v>6656803.9400000004</v>
      </c>
      <c r="D9" s="37">
        <v>6486237.4699999997</v>
      </c>
      <c r="E9" s="7">
        <f>B9+C9+D9</f>
        <v>19150122.34</v>
      </c>
      <c r="F9" s="38">
        <v>19401074.789999999</v>
      </c>
      <c r="G9" s="59">
        <v>6824944.71</v>
      </c>
      <c r="H9" s="59">
        <v>6800779.3399999999</v>
      </c>
      <c r="I9" s="59">
        <v>6027008.4199999999</v>
      </c>
      <c r="J9" s="59">
        <f>SUM(G9:I9)</f>
        <v>19652732.469999999</v>
      </c>
      <c r="K9" s="7">
        <v>39296310.299999997</v>
      </c>
      <c r="L9" s="59">
        <v>6688484.6299999999</v>
      </c>
      <c r="M9" s="59">
        <v>6691409.3300000001</v>
      </c>
      <c r="N9" s="59">
        <v>6379833.29</v>
      </c>
      <c r="O9" s="59">
        <f>K9+L9+M9+N9</f>
        <v>59056037.549999997</v>
      </c>
      <c r="P9" s="59">
        <v>59252038.25</v>
      </c>
      <c r="Q9" s="59">
        <v>6857054.9299999997</v>
      </c>
      <c r="R9" s="59">
        <v>6737800.6399999997</v>
      </c>
      <c r="S9" s="59">
        <v>6901546.7599999998</v>
      </c>
      <c r="T9" s="7">
        <v>20909276.370000001</v>
      </c>
      <c r="U9" s="7">
        <v>6581484.2999999998</v>
      </c>
      <c r="V9" s="7">
        <v>7045465.4100000001</v>
      </c>
      <c r="W9" s="7">
        <v>6041770.7599999998</v>
      </c>
      <c r="X9" s="59">
        <f>P9+T9+U9+V9+W9</f>
        <v>99830035.090000004</v>
      </c>
      <c r="Y9" s="59">
        <v>40886806.25</v>
      </c>
      <c r="Z9" s="59">
        <v>6538520.6100000003</v>
      </c>
      <c r="AA9" s="59">
        <v>5999074.1900000004</v>
      </c>
      <c r="AB9" s="59">
        <v>6154444.9199999999</v>
      </c>
      <c r="AC9" s="59">
        <v>6642516.5</v>
      </c>
      <c r="AD9" s="59">
        <v>6291522.8700000001</v>
      </c>
      <c r="AE9" s="59">
        <v>5718466.9400000004</v>
      </c>
      <c r="AF9" s="59">
        <v>78851555.189999998</v>
      </c>
      <c r="AG9" s="59">
        <v>6457014.75</v>
      </c>
      <c r="AH9" s="59">
        <v>6193561.4299999997</v>
      </c>
      <c r="AI9" s="59">
        <v>4868816.6100000003</v>
      </c>
      <c r="AJ9" s="64">
        <v>3209902.37</v>
      </c>
      <c r="AK9" s="39">
        <f>P9+AF9+AG9+AH9+AI9+AJ9</f>
        <v>158832888.60000002</v>
      </c>
      <c r="AL9" s="39">
        <f>AK9/25</f>
        <v>6353315.5440000007</v>
      </c>
      <c r="AM9" s="40">
        <v>7639024.8330550911</v>
      </c>
      <c r="AN9" s="40">
        <v>7559202.2199999997</v>
      </c>
      <c r="AO9" s="5">
        <f>AL9/$AL$57</f>
        <v>0.52314759410389555</v>
      </c>
      <c r="AP9" s="120">
        <v>11567480.02</v>
      </c>
      <c r="AQ9" s="7">
        <f>AO9*AP9</f>
        <v>6051499.3423078815</v>
      </c>
      <c r="AR9" s="7">
        <v>6046296</v>
      </c>
    </row>
    <row r="10" spans="1:50" s="2" customFormat="1" ht="15" customHeight="1" x14ac:dyDescent="0.25">
      <c r="A10" s="5" t="s">
        <v>2</v>
      </c>
      <c r="B10" s="59">
        <v>397551.13</v>
      </c>
      <c r="C10" s="59">
        <v>479216.3</v>
      </c>
      <c r="D10" s="37">
        <v>566047.18000000005</v>
      </c>
      <c r="E10" s="7">
        <f>B10+C10+D10</f>
        <v>1442814.6099999999</v>
      </c>
      <c r="F10" s="38">
        <v>1470405.36</v>
      </c>
      <c r="G10" s="59">
        <v>492673.45</v>
      </c>
      <c r="H10" s="59">
        <v>542675.39</v>
      </c>
      <c r="I10" s="59">
        <v>446848.55</v>
      </c>
      <c r="J10" s="59">
        <f>SUM(G10:I10)</f>
        <v>1482197.3900000001</v>
      </c>
      <c r="K10" s="7">
        <v>2959201.02</v>
      </c>
      <c r="L10" s="59">
        <v>462253.79</v>
      </c>
      <c r="M10" s="59">
        <v>401894.12</v>
      </c>
      <c r="N10" s="59">
        <v>331515.53999999998</v>
      </c>
      <c r="O10" s="59">
        <f>K10+L10+M10+N10</f>
        <v>4154864.47</v>
      </c>
      <c r="P10" s="59">
        <v>4159491.65</v>
      </c>
      <c r="Q10" s="59">
        <v>480379.62</v>
      </c>
      <c r="R10" s="59">
        <v>408058.6</v>
      </c>
      <c r="S10" s="59">
        <v>434272.6</v>
      </c>
      <c r="T10" s="7">
        <v>1325628.96</v>
      </c>
      <c r="U10" s="7">
        <v>371160.62</v>
      </c>
      <c r="V10" s="7">
        <v>351272.96000000002</v>
      </c>
      <c r="W10" s="7">
        <v>425363.45</v>
      </c>
      <c r="X10" s="59">
        <f>P10+T10+U10+V10+W10</f>
        <v>6632917.6399999997</v>
      </c>
      <c r="Y10" s="59">
        <v>2472217.8199999998</v>
      </c>
      <c r="Z10" s="59">
        <v>475397.52</v>
      </c>
      <c r="AA10" s="59">
        <v>454999.45</v>
      </c>
      <c r="AB10" s="59">
        <v>517321</v>
      </c>
      <c r="AC10" s="59">
        <v>509745.84</v>
      </c>
      <c r="AD10" s="59">
        <v>492247.62</v>
      </c>
      <c r="AE10" s="59">
        <v>412868.12</v>
      </c>
      <c r="AF10" s="59">
        <v>5348268.34</v>
      </c>
      <c r="AG10" s="59">
        <v>340086.3</v>
      </c>
      <c r="AH10" s="59">
        <v>394053.92</v>
      </c>
      <c r="AI10" s="59">
        <v>292985.45</v>
      </c>
      <c r="AJ10" s="64">
        <v>116089.57</v>
      </c>
      <c r="AK10" s="39">
        <f t="shared" ref="AK10:AK12" si="0">P10+AF10+AG10+AH10+AI10+AJ10</f>
        <v>10650975.23</v>
      </c>
      <c r="AL10" s="39">
        <f t="shared" ref="AL10:AL12" si="1">AK10/25</f>
        <v>426039.00920000003</v>
      </c>
      <c r="AM10" s="40">
        <v>617970.35464638146</v>
      </c>
      <c r="AN10" s="40">
        <v>617970.35</v>
      </c>
      <c r="AO10" s="5">
        <f>AL10/$AL$57</f>
        <v>3.5081097596021973E-2</v>
      </c>
      <c r="AP10" s="121"/>
      <c r="AQ10" s="7">
        <f>AO10*AP9</f>
        <v>405799.89552165417</v>
      </c>
      <c r="AR10" s="7">
        <v>431868.94</v>
      </c>
    </row>
    <row r="11" spans="1:50" s="2" customFormat="1" ht="15" customHeight="1" x14ac:dyDescent="0.25">
      <c r="A11" s="5" t="s">
        <v>3</v>
      </c>
      <c r="B11" s="59">
        <v>2179276.5</v>
      </c>
      <c r="C11" s="59">
        <v>2481089.2999999998</v>
      </c>
      <c r="D11" s="37">
        <v>2000572.58</v>
      </c>
      <c r="E11" s="7">
        <f>B11+C11+D11</f>
        <v>6660938.3799999999</v>
      </c>
      <c r="F11" s="38">
        <v>6655046.3600000003</v>
      </c>
      <c r="G11" s="59">
        <v>2082280.58</v>
      </c>
      <c r="H11" s="59">
        <v>2049337.9</v>
      </c>
      <c r="I11" s="59">
        <v>1909693.3</v>
      </c>
      <c r="J11" s="59">
        <f>SUM(G11:I11)</f>
        <v>6041311.7800000003</v>
      </c>
      <c r="K11" s="7">
        <v>12676438.32</v>
      </c>
      <c r="L11" s="59">
        <v>2023679.17</v>
      </c>
      <c r="M11" s="59">
        <v>2167891.7999999998</v>
      </c>
      <c r="N11" s="59">
        <v>1848105.16</v>
      </c>
      <c r="O11" s="59">
        <f>K11+L11+M11+N11</f>
        <v>18716114.449999999</v>
      </c>
      <c r="P11" s="59">
        <v>18693506.129999999</v>
      </c>
      <c r="Q11" s="59">
        <v>2049231.1</v>
      </c>
      <c r="R11" s="59">
        <v>2343793.38</v>
      </c>
      <c r="S11" s="59">
        <v>2462628.69</v>
      </c>
      <c r="T11" s="7">
        <v>6848209.9299999997</v>
      </c>
      <c r="U11" s="7">
        <v>2051887.84</v>
      </c>
      <c r="V11" s="7">
        <v>2175042.23</v>
      </c>
      <c r="W11" s="7">
        <v>2096798.26</v>
      </c>
      <c r="X11" s="59">
        <f>P11+T11+U11+V11+W11</f>
        <v>31865444.390000001</v>
      </c>
      <c r="Y11" s="59">
        <v>13163912.57</v>
      </c>
      <c r="Z11" s="59">
        <v>2330651.36</v>
      </c>
      <c r="AA11" s="59">
        <v>2027591.17</v>
      </c>
      <c r="AB11" s="59">
        <v>2223431.9300000002</v>
      </c>
      <c r="AC11" s="59">
        <v>2372967.7599999998</v>
      </c>
      <c r="AD11" s="59">
        <v>2361832.0499999998</v>
      </c>
      <c r="AE11" s="59">
        <v>2194262.04</v>
      </c>
      <c r="AF11" s="59">
        <v>26660877.149999999</v>
      </c>
      <c r="AG11" s="59">
        <v>2317411.88</v>
      </c>
      <c r="AH11" s="59">
        <v>2473020.6800000002</v>
      </c>
      <c r="AI11" s="59">
        <v>1869186.3</v>
      </c>
      <c r="AJ11" s="64">
        <v>172403.46</v>
      </c>
      <c r="AK11" s="39">
        <f t="shared" si="0"/>
        <v>52186405.600000001</v>
      </c>
      <c r="AL11" s="39">
        <f t="shared" si="1"/>
        <v>2087456.2240000002</v>
      </c>
      <c r="AM11" s="40">
        <v>2601977.081189251</v>
      </c>
      <c r="AN11" s="40">
        <v>2601977.08</v>
      </c>
      <c r="AO11" s="5">
        <f>AL11/$AL$57</f>
        <v>0.1718862684876592</v>
      </c>
      <c r="AP11" s="121"/>
      <c r="AQ11" s="7">
        <f>AO11*AP9</f>
        <v>1988290.9764433533</v>
      </c>
      <c r="AR11" s="7">
        <v>1821401.15</v>
      </c>
    </row>
    <row r="12" spans="1:50" s="2" customFormat="1" ht="15" customHeight="1" x14ac:dyDescent="0.25">
      <c r="A12" s="5" t="s">
        <v>4</v>
      </c>
      <c r="B12" s="59">
        <v>579623.07999999996</v>
      </c>
      <c r="C12" s="59">
        <v>614612.88</v>
      </c>
      <c r="D12" s="37">
        <v>550142.02</v>
      </c>
      <c r="E12" s="7">
        <f>B12+C12+D12</f>
        <v>1744377.98</v>
      </c>
      <c r="F12" s="38">
        <v>1742153.09</v>
      </c>
      <c r="G12" s="59">
        <v>620347.34</v>
      </c>
      <c r="H12" s="59">
        <v>614004.77</v>
      </c>
      <c r="I12" s="59">
        <v>491149.19</v>
      </c>
      <c r="J12" s="59">
        <f>SUM(G12:I12)</f>
        <v>1725501.2999999998</v>
      </c>
      <c r="K12" s="7">
        <v>3465956.52</v>
      </c>
      <c r="L12" s="59">
        <v>587895.47</v>
      </c>
      <c r="M12" s="59">
        <v>571967.64</v>
      </c>
      <c r="N12" s="59">
        <v>476196.97</v>
      </c>
      <c r="O12" s="59">
        <f>K12+L12+M12+N12</f>
        <v>5102016.5999999996</v>
      </c>
      <c r="P12" s="59">
        <v>5104710.78</v>
      </c>
      <c r="Q12" s="59">
        <v>558314.85</v>
      </c>
      <c r="R12" s="59">
        <v>629434.48</v>
      </c>
      <c r="S12" s="59">
        <v>565147.37</v>
      </c>
      <c r="T12" s="7">
        <v>1747757.52</v>
      </c>
      <c r="U12" s="7">
        <v>501709.83</v>
      </c>
      <c r="V12" s="7">
        <v>502622.56</v>
      </c>
      <c r="W12" s="7">
        <v>615143.59</v>
      </c>
      <c r="X12" s="59">
        <f>P12+T12+U12+V12+W12</f>
        <v>8471944.2800000012</v>
      </c>
      <c r="Y12" s="59">
        <v>3367406.36</v>
      </c>
      <c r="Z12" s="59">
        <v>610345.86</v>
      </c>
      <c r="AA12" s="59">
        <v>525665.37</v>
      </c>
      <c r="AB12" s="59">
        <v>530917.25</v>
      </c>
      <c r="AC12" s="59">
        <v>569282.9</v>
      </c>
      <c r="AD12" s="59">
        <v>594546.91</v>
      </c>
      <c r="AE12" s="59">
        <v>528135.85</v>
      </c>
      <c r="AF12" s="59">
        <v>6755722</v>
      </c>
      <c r="AG12" s="59">
        <v>562660.21</v>
      </c>
      <c r="AH12" s="59">
        <v>524655.14</v>
      </c>
      <c r="AI12" s="59">
        <v>382053.76</v>
      </c>
      <c r="AJ12" s="64">
        <v>146845.4</v>
      </c>
      <c r="AK12" s="39">
        <f t="shared" si="0"/>
        <v>13476647.290000003</v>
      </c>
      <c r="AL12" s="39">
        <f t="shared" si="1"/>
        <v>539065.89160000009</v>
      </c>
      <c r="AM12" s="40">
        <v>764269.0766208251</v>
      </c>
      <c r="AN12" s="40">
        <v>764269.08</v>
      </c>
      <c r="AO12" s="5">
        <f>AL12/$AL$57</f>
        <v>4.4388008481703614E-2</v>
      </c>
      <c r="AP12" s="121"/>
      <c r="AQ12" s="7">
        <f>AO12*AP9</f>
        <v>513457.40123969706</v>
      </c>
      <c r="AR12" s="7">
        <v>533832</v>
      </c>
    </row>
    <row r="13" spans="1:50" s="3" customFormat="1" ht="13.5" customHeight="1" x14ac:dyDescent="0.2">
      <c r="A13" s="12" t="s">
        <v>5</v>
      </c>
      <c r="B13" s="10">
        <f>SUM(B9:B12)</f>
        <v>9163531.6399999987</v>
      </c>
      <c r="C13" s="10">
        <f>SUM(C9:C12)</f>
        <v>10231722.42</v>
      </c>
      <c r="D13" s="10">
        <f>SUM(D9:D12)</f>
        <v>9602999.25</v>
      </c>
      <c r="E13" s="8">
        <f>B13+C13+D13</f>
        <v>28998253.309999999</v>
      </c>
      <c r="F13" s="8">
        <f>SUM(F9:F12)</f>
        <v>29268679.599999998</v>
      </c>
      <c r="G13" s="10">
        <f>SUM(G9:G12)</f>
        <v>10020246.08</v>
      </c>
      <c r="H13" s="10">
        <f>SUM(H9:H12)</f>
        <v>10006797.399999999</v>
      </c>
      <c r="I13" s="10">
        <v>8874699.459999999</v>
      </c>
      <c r="J13" s="10">
        <f>SUM(J9:J12)</f>
        <v>28901742.940000001</v>
      </c>
      <c r="K13" s="8">
        <v>58397906.160000004</v>
      </c>
      <c r="L13" s="10">
        <f t="shared" ref="L13:AN13" si="2">SUM(L9:L12)</f>
        <v>9762313.0600000005</v>
      </c>
      <c r="M13" s="8">
        <f t="shared" si="2"/>
        <v>9833162.8900000006</v>
      </c>
      <c r="N13" s="8">
        <f t="shared" si="2"/>
        <v>9035650.9600000009</v>
      </c>
      <c r="O13" s="10">
        <f t="shared" si="2"/>
        <v>87029033.069999993</v>
      </c>
      <c r="P13" s="10">
        <f t="shared" si="2"/>
        <v>87209746.810000002</v>
      </c>
      <c r="Q13" s="10">
        <f t="shared" si="2"/>
        <v>9944980.5</v>
      </c>
      <c r="R13" s="10">
        <f t="shared" si="2"/>
        <v>10119087.1</v>
      </c>
      <c r="S13" s="60">
        <f t="shared" si="2"/>
        <v>10363595.419999998</v>
      </c>
      <c r="T13" s="8">
        <f t="shared" si="2"/>
        <v>30830872.780000001</v>
      </c>
      <c r="U13" s="8">
        <f t="shared" si="2"/>
        <v>9506242.5899999999</v>
      </c>
      <c r="V13" s="8">
        <f t="shared" si="2"/>
        <v>10074403.16</v>
      </c>
      <c r="W13" s="8">
        <f t="shared" si="2"/>
        <v>9179076.0600000005</v>
      </c>
      <c r="X13" s="10">
        <f t="shared" si="2"/>
        <v>146800341.40000001</v>
      </c>
      <c r="Y13" s="10">
        <f t="shared" si="2"/>
        <v>59890343</v>
      </c>
      <c r="Z13" s="8">
        <f t="shared" si="2"/>
        <v>9954915.3499999996</v>
      </c>
      <c r="AA13" s="8">
        <f t="shared" si="2"/>
        <v>9007330.1799999997</v>
      </c>
      <c r="AB13" s="8">
        <f t="shared" si="2"/>
        <v>9426115.0999999996</v>
      </c>
      <c r="AC13" s="8">
        <f t="shared" si="2"/>
        <v>10094513</v>
      </c>
      <c r="AD13" s="8">
        <f t="shared" si="2"/>
        <v>9740149.4499999993</v>
      </c>
      <c r="AE13" s="8">
        <f t="shared" si="2"/>
        <v>8853732.9500000011</v>
      </c>
      <c r="AF13" s="8">
        <f t="shared" si="2"/>
        <v>117616422.68000001</v>
      </c>
      <c r="AG13" s="8">
        <f t="shared" si="2"/>
        <v>9677173.1400000006</v>
      </c>
      <c r="AH13" s="8">
        <f t="shared" si="2"/>
        <v>9585291.1699999999</v>
      </c>
      <c r="AI13" s="60">
        <f t="shared" si="2"/>
        <v>7413042.1200000001</v>
      </c>
      <c r="AJ13" s="60">
        <f>SUM(AJ9:AJ12)</f>
        <v>3645240.8</v>
      </c>
      <c r="AK13" s="53">
        <f t="shared" si="2"/>
        <v>235146916.72</v>
      </c>
      <c r="AL13" s="53">
        <f t="shared" si="2"/>
        <v>9405876.6688000001</v>
      </c>
      <c r="AM13" s="8">
        <f t="shared" si="2"/>
        <v>11623241.345511548</v>
      </c>
      <c r="AN13" s="8">
        <f t="shared" si="2"/>
        <v>11543418.729999999</v>
      </c>
      <c r="AO13" s="5">
        <f>AL13/$AL$57</f>
        <v>0.77450296866928026</v>
      </c>
      <c r="AP13" s="121"/>
      <c r="AQ13" s="7">
        <f>AO13*AP9</f>
        <v>8959047.6155125853</v>
      </c>
      <c r="AR13" s="7">
        <f>SUM(AR9:AR12)</f>
        <v>8833398.0899999999</v>
      </c>
    </row>
    <row r="14" spans="1:50" s="2" customFormat="1" ht="13.5" customHeight="1" thickBot="1" x14ac:dyDescent="0.25">
      <c r="A14" s="12"/>
      <c r="B14" s="17"/>
      <c r="C14" s="17"/>
      <c r="D14" s="17"/>
      <c r="E14" s="5"/>
      <c r="F14" s="5"/>
      <c r="G14" s="17"/>
      <c r="H14" s="17"/>
      <c r="I14" s="17"/>
      <c r="J14" s="17"/>
      <c r="K14" s="7"/>
      <c r="L14" s="18"/>
      <c r="M14" s="18"/>
      <c r="N14" s="18"/>
      <c r="O14" s="18"/>
      <c r="P14" s="18"/>
      <c r="Q14" s="18"/>
      <c r="R14" s="18"/>
      <c r="S14" s="59"/>
      <c r="T14" s="7"/>
      <c r="U14" s="7"/>
      <c r="V14" s="7"/>
      <c r="W14" s="7"/>
      <c r="X14" s="18"/>
      <c r="Y14" s="18"/>
      <c r="Z14" s="7"/>
      <c r="AA14" s="7"/>
      <c r="AB14" s="7"/>
      <c r="AC14" s="7"/>
      <c r="AD14" s="7"/>
      <c r="AE14" s="7"/>
      <c r="AF14" s="7"/>
      <c r="AG14" s="7"/>
      <c r="AH14" s="7"/>
      <c r="AI14" s="7"/>
      <c r="AJ14" s="7"/>
      <c r="AK14" s="39"/>
      <c r="AL14" s="39"/>
      <c r="AM14" s="5"/>
      <c r="AN14" s="5"/>
      <c r="AO14" s="5"/>
      <c r="AP14" s="121"/>
      <c r="AQ14" s="7"/>
      <c r="AR14" s="7"/>
    </row>
    <row r="15" spans="1:50" s="2" customFormat="1" ht="87" customHeight="1" thickBot="1" x14ac:dyDescent="0.25">
      <c r="A15" s="14" t="s">
        <v>6</v>
      </c>
      <c r="B15" s="11" t="s">
        <v>19</v>
      </c>
      <c r="C15" s="11" t="s">
        <v>20</v>
      </c>
      <c r="D15" s="11" t="s">
        <v>21</v>
      </c>
      <c r="E15" s="11" t="s">
        <v>22</v>
      </c>
      <c r="F15" s="11" t="s">
        <v>23</v>
      </c>
      <c r="G15" s="11" t="s">
        <v>24</v>
      </c>
      <c r="H15" s="11" t="s">
        <v>25</v>
      </c>
      <c r="I15" s="11" t="s">
        <v>26</v>
      </c>
      <c r="J15" s="11" t="s">
        <v>27</v>
      </c>
      <c r="K15" s="11" t="s">
        <v>28</v>
      </c>
      <c r="L15" s="11" t="s">
        <v>29</v>
      </c>
      <c r="M15" s="11" t="s">
        <v>30</v>
      </c>
      <c r="N15" s="11" t="s">
        <v>31</v>
      </c>
      <c r="O15" s="11" t="s">
        <v>32</v>
      </c>
      <c r="P15" s="11" t="s">
        <v>33</v>
      </c>
      <c r="Q15" s="11" t="s">
        <v>34</v>
      </c>
      <c r="R15" s="11" t="s">
        <v>35</v>
      </c>
      <c r="S15" s="11" t="s">
        <v>41</v>
      </c>
      <c r="T15" s="11" t="s">
        <v>42</v>
      </c>
      <c r="U15" s="11" t="s">
        <v>43</v>
      </c>
      <c r="V15" s="11" t="s">
        <v>44</v>
      </c>
      <c r="W15" s="11" t="s">
        <v>45</v>
      </c>
      <c r="X15" s="11" t="s">
        <v>46</v>
      </c>
      <c r="Y15" s="11" t="s">
        <v>52</v>
      </c>
      <c r="Z15" s="11" t="s">
        <v>51</v>
      </c>
      <c r="AA15" s="11" t="s">
        <v>53</v>
      </c>
      <c r="AB15" s="11" t="s">
        <v>54</v>
      </c>
      <c r="AC15" s="11" t="s">
        <v>55</v>
      </c>
      <c r="AD15" s="11" t="s">
        <v>56</v>
      </c>
      <c r="AE15" s="11" t="s">
        <v>57</v>
      </c>
      <c r="AF15" s="11" t="s">
        <v>58</v>
      </c>
      <c r="AG15" s="11" t="s">
        <v>59</v>
      </c>
      <c r="AH15" s="11" t="s">
        <v>60</v>
      </c>
      <c r="AI15" s="11" t="s">
        <v>61</v>
      </c>
      <c r="AJ15" s="63" t="s">
        <v>63</v>
      </c>
      <c r="AK15" s="11" t="s">
        <v>64</v>
      </c>
      <c r="AL15" s="11" t="s">
        <v>65</v>
      </c>
      <c r="AM15" s="31" t="s">
        <v>49</v>
      </c>
      <c r="AN15" s="31" t="s">
        <v>50</v>
      </c>
      <c r="AO15" s="31" t="s">
        <v>70</v>
      </c>
      <c r="AP15" s="121"/>
      <c r="AQ15" s="31" t="s">
        <v>36</v>
      </c>
      <c r="AR15" s="31" t="s">
        <v>62</v>
      </c>
    </row>
    <row r="16" spans="1:50" s="2" customFormat="1" ht="12.75" customHeight="1" x14ac:dyDescent="0.2">
      <c r="A16" s="5" t="s">
        <v>1</v>
      </c>
      <c r="B16" s="59">
        <v>735744.85</v>
      </c>
      <c r="C16" s="59">
        <v>537149.36</v>
      </c>
      <c r="D16" s="59">
        <v>592764.78</v>
      </c>
      <c r="E16" s="7">
        <f t="shared" ref="E16:E22" si="3">B16+C16+D16</f>
        <v>1865658.99</v>
      </c>
      <c r="F16" s="38">
        <v>1905739.75</v>
      </c>
      <c r="G16" s="59">
        <v>820522.92</v>
      </c>
      <c r="H16" s="59">
        <v>575737.26</v>
      </c>
      <c r="I16" s="59">
        <v>527428.6</v>
      </c>
      <c r="J16" s="59">
        <f>SUM(G16:I16)</f>
        <v>1923688.7800000003</v>
      </c>
      <c r="K16" s="7">
        <v>3859874.62</v>
      </c>
      <c r="L16" s="59">
        <v>662932.5</v>
      </c>
      <c r="M16" s="59">
        <v>632458.86</v>
      </c>
      <c r="N16" s="7">
        <v>660218.46</v>
      </c>
      <c r="O16" s="59">
        <f>K16+L16+M16+N16</f>
        <v>5815484.4400000004</v>
      </c>
      <c r="P16" s="59">
        <v>5792277.79</v>
      </c>
      <c r="Q16" s="59">
        <v>596643.44999999995</v>
      </c>
      <c r="R16" s="59">
        <v>489258.32</v>
      </c>
      <c r="S16" s="59">
        <v>631610.44999999995</v>
      </c>
      <c r="T16" s="7">
        <v>1711991.92</v>
      </c>
      <c r="U16" s="7">
        <v>560058.17000000004</v>
      </c>
      <c r="V16" s="7">
        <v>578998.24</v>
      </c>
      <c r="W16" s="7">
        <v>552271.24</v>
      </c>
      <c r="X16" s="59">
        <f t="shared" ref="X16:X21" si="4">P16+T16+U16+V16+W16</f>
        <v>9195597.3599999994</v>
      </c>
      <c r="Y16" s="59">
        <v>3477609.53</v>
      </c>
      <c r="Z16" s="7">
        <v>555536.66</v>
      </c>
      <c r="AA16" s="7">
        <v>492581.38</v>
      </c>
      <c r="AB16" s="7">
        <v>723877.89</v>
      </c>
      <c r="AC16" s="7">
        <v>714657.86</v>
      </c>
      <c r="AD16" s="7">
        <v>766429.09</v>
      </c>
      <c r="AE16" s="7">
        <v>690783.39</v>
      </c>
      <c r="AF16" s="7">
        <v>7521457.8200000003</v>
      </c>
      <c r="AG16" s="7">
        <v>666330.57999999996</v>
      </c>
      <c r="AH16" s="7">
        <v>682051.94</v>
      </c>
      <c r="AI16" s="7">
        <v>457908.45</v>
      </c>
      <c r="AJ16" s="70">
        <v>325439.81</v>
      </c>
      <c r="AK16" s="39">
        <f>P16+AF16+AG16+AH16+AI16+AJ16</f>
        <v>15445466.389999999</v>
      </c>
      <c r="AL16" s="39">
        <f>AK16/25</f>
        <v>617818.65559999994</v>
      </c>
      <c r="AM16" s="7">
        <v>933682.2656350187</v>
      </c>
      <c r="AN16" s="7">
        <v>945629.7</v>
      </c>
      <c r="AO16" s="5">
        <f t="shared" ref="AO16:AO22" si="5">AL16/$AL$57</f>
        <v>5.0872704343306138E-2</v>
      </c>
      <c r="AP16" s="121"/>
      <c r="AQ16" s="7">
        <f>AO16*AP9</f>
        <v>588468.99105456099</v>
      </c>
      <c r="AR16" s="7">
        <v>617826.53</v>
      </c>
    </row>
    <row r="17" spans="1:44" s="2" customFormat="1" ht="12.75" customHeight="1" x14ac:dyDescent="0.2">
      <c r="A17" s="5" t="s">
        <v>2</v>
      </c>
      <c r="B17" s="59">
        <v>36295</v>
      </c>
      <c r="C17" s="59">
        <v>90210.05</v>
      </c>
      <c r="D17" s="59">
        <v>87267.43</v>
      </c>
      <c r="E17" s="7">
        <f t="shared" si="3"/>
        <v>213772.47999999998</v>
      </c>
      <c r="F17" s="38">
        <v>220082.07</v>
      </c>
      <c r="G17" s="59">
        <v>61688.02</v>
      </c>
      <c r="H17" s="59">
        <v>69385.64</v>
      </c>
      <c r="I17" s="59">
        <v>40657.379999999997</v>
      </c>
      <c r="J17" s="59">
        <f>SUM(G17:I17)</f>
        <v>171731.04</v>
      </c>
      <c r="K17" s="7">
        <v>391828.97</v>
      </c>
      <c r="L17" s="59">
        <v>77622.600000000006</v>
      </c>
      <c r="M17" s="59">
        <v>91851.89</v>
      </c>
      <c r="N17" s="7">
        <v>81818.42</v>
      </c>
      <c r="O17" s="59">
        <f>K17+L17+M17+N17</f>
        <v>643121.88</v>
      </c>
      <c r="P17" s="59">
        <v>654198.37</v>
      </c>
      <c r="Q17" s="59">
        <v>52447.71</v>
      </c>
      <c r="R17" s="59">
        <v>67133.06</v>
      </c>
      <c r="S17" s="59">
        <v>90039.52</v>
      </c>
      <c r="T17" s="7">
        <v>211888.73</v>
      </c>
      <c r="U17" s="7">
        <v>73426.789999999994</v>
      </c>
      <c r="V17" s="7">
        <v>58741.43</v>
      </c>
      <c r="W17" s="7">
        <v>73147.199999999997</v>
      </c>
      <c r="X17" s="59">
        <f t="shared" si="4"/>
        <v>1071402.52</v>
      </c>
      <c r="Y17" s="59">
        <v>421679.55</v>
      </c>
      <c r="Z17" s="7">
        <v>72740.7</v>
      </c>
      <c r="AA17" s="7">
        <v>20015.39</v>
      </c>
      <c r="AB17" s="7">
        <v>74541.179999999993</v>
      </c>
      <c r="AC17" s="7">
        <v>66054.36</v>
      </c>
      <c r="AD17" s="7">
        <v>69230.97</v>
      </c>
      <c r="AE17" s="7">
        <v>66833.64</v>
      </c>
      <c r="AF17" s="7">
        <v>801678.54</v>
      </c>
      <c r="AG17" s="7">
        <v>71019.55</v>
      </c>
      <c r="AH17" s="7">
        <v>69230.97</v>
      </c>
      <c r="AI17" s="7">
        <v>71328.88</v>
      </c>
      <c r="AJ17" s="67">
        <v>0</v>
      </c>
      <c r="AK17" s="39">
        <f t="shared" ref="AK17:AK21" si="6">P17+AF17+AG17+AH17+AI17+AJ17</f>
        <v>1667456.31</v>
      </c>
      <c r="AL17" s="39">
        <f t="shared" ref="AL17:AL20" si="7">AK17/25</f>
        <v>66698.252399999998</v>
      </c>
      <c r="AM17" s="7">
        <v>79466.219696969682</v>
      </c>
      <c r="AN17" s="7">
        <v>79466.22</v>
      </c>
      <c r="AO17" s="5">
        <f t="shared" si="5"/>
        <v>5.4920977924584526E-3</v>
      </c>
      <c r="AP17" s="121"/>
      <c r="AQ17" s="7">
        <f>AO17*AP9</f>
        <v>63529.731482149255</v>
      </c>
      <c r="AR17" s="7">
        <v>62937.25</v>
      </c>
    </row>
    <row r="18" spans="1:44" s="2" customFormat="1" ht="12.75" customHeight="1" x14ac:dyDescent="0.2">
      <c r="A18" s="5" t="s">
        <v>3</v>
      </c>
      <c r="B18" s="59">
        <v>166282.35999999999</v>
      </c>
      <c r="C18" s="59">
        <v>281459.55</v>
      </c>
      <c r="D18" s="59">
        <v>160642.38</v>
      </c>
      <c r="E18" s="7">
        <f t="shared" si="3"/>
        <v>608384.29</v>
      </c>
      <c r="F18" s="38">
        <v>617665.56000000006</v>
      </c>
      <c r="G18" s="59">
        <v>263892.07</v>
      </c>
      <c r="H18" s="59">
        <v>217985.43</v>
      </c>
      <c r="I18" s="59">
        <v>183319.83</v>
      </c>
      <c r="J18" s="59">
        <f>SUM(G18:I18)</f>
        <v>665197.32999999996</v>
      </c>
      <c r="K18" s="7">
        <v>1301077.8500000001</v>
      </c>
      <c r="L18" s="59">
        <v>213462.42</v>
      </c>
      <c r="M18" s="59">
        <v>235760.77</v>
      </c>
      <c r="N18" s="7">
        <v>185871.68</v>
      </c>
      <c r="O18" s="59">
        <f>K18+L18+M18+N18</f>
        <v>1936172.72</v>
      </c>
      <c r="P18" s="59">
        <v>1977588.81</v>
      </c>
      <c r="Q18" s="59">
        <v>177693.9</v>
      </c>
      <c r="R18" s="59">
        <v>191776.23</v>
      </c>
      <c r="S18" s="59">
        <v>235747.82</v>
      </c>
      <c r="T18" s="7">
        <v>618848.59</v>
      </c>
      <c r="U18" s="7">
        <v>191222.95</v>
      </c>
      <c r="V18" s="7">
        <v>159923.85999999999</v>
      </c>
      <c r="W18" s="7">
        <v>166048.16</v>
      </c>
      <c r="X18" s="59">
        <f t="shared" si="4"/>
        <v>3113632.37</v>
      </c>
      <c r="Y18" s="59">
        <v>1163463.05</v>
      </c>
      <c r="Z18" s="7">
        <v>191877.66</v>
      </c>
      <c r="AA18" s="7">
        <v>106077.13</v>
      </c>
      <c r="AB18" s="7">
        <v>112672.8</v>
      </c>
      <c r="AC18" s="7">
        <v>148601.31</v>
      </c>
      <c r="AD18" s="7">
        <v>161757.66</v>
      </c>
      <c r="AE18" s="7">
        <v>150486.35999999999</v>
      </c>
      <c r="AF18" s="7">
        <v>2076529.18</v>
      </c>
      <c r="AG18" s="7">
        <v>133589.10999999999</v>
      </c>
      <c r="AH18" s="7">
        <v>212841.68</v>
      </c>
      <c r="AI18" s="7">
        <v>140832.76</v>
      </c>
      <c r="AJ18" s="67">
        <v>5364.42</v>
      </c>
      <c r="AK18" s="39">
        <f t="shared" si="6"/>
        <v>4546745.96</v>
      </c>
      <c r="AL18" s="39">
        <f t="shared" si="7"/>
        <v>181869.83840000001</v>
      </c>
      <c r="AM18" s="7">
        <v>305070.29885057476</v>
      </c>
      <c r="AN18" s="7">
        <v>283063.86</v>
      </c>
      <c r="AO18" s="5">
        <f t="shared" si="5"/>
        <v>1.4975608836063232E-2</v>
      </c>
      <c r="AP18" s="121"/>
      <c r="AQ18" s="7">
        <f>AO18*AP9</f>
        <v>173230.05599849689</v>
      </c>
      <c r="AR18" s="7">
        <v>181970.22</v>
      </c>
    </row>
    <row r="19" spans="1:44" s="2" customFormat="1" ht="12.75" customHeight="1" x14ac:dyDescent="0.2">
      <c r="A19" s="5" t="s">
        <v>4</v>
      </c>
      <c r="B19" s="59">
        <v>22793.439999999999</v>
      </c>
      <c r="C19" s="59">
        <v>61640.43</v>
      </c>
      <c r="D19" s="59">
        <v>38468.26</v>
      </c>
      <c r="E19" s="7">
        <f t="shared" si="3"/>
        <v>122902.13</v>
      </c>
      <c r="F19" s="38">
        <v>122971.53</v>
      </c>
      <c r="G19" s="59">
        <v>61295.4</v>
      </c>
      <c r="H19" s="59">
        <v>36881.94</v>
      </c>
      <c r="I19" s="59">
        <v>40635.57</v>
      </c>
      <c r="J19" s="59">
        <f>SUM(G19:I19)</f>
        <v>138812.91</v>
      </c>
      <c r="K19" s="7">
        <v>261841.95</v>
      </c>
      <c r="L19" s="59">
        <v>41224.49</v>
      </c>
      <c r="M19" s="59">
        <v>48559.24</v>
      </c>
      <c r="N19" s="7">
        <v>41228.46</v>
      </c>
      <c r="O19" s="59">
        <f>K19+L19+M19+N19</f>
        <v>392854.14</v>
      </c>
      <c r="P19" s="59">
        <v>392869.99</v>
      </c>
      <c r="Q19" s="59">
        <v>35113.19</v>
      </c>
      <c r="R19" s="59">
        <v>31720.45</v>
      </c>
      <c r="S19" s="59">
        <v>52731.26</v>
      </c>
      <c r="T19" s="7">
        <v>119608.53</v>
      </c>
      <c r="U19" s="7">
        <v>42640.28</v>
      </c>
      <c r="V19" s="7">
        <v>29537.279999999999</v>
      </c>
      <c r="W19" s="7">
        <v>27177.63</v>
      </c>
      <c r="X19" s="59">
        <f t="shared" si="4"/>
        <v>611833.71000000008</v>
      </c>
      <c r="Y19" s="59">
        <v>218975.61</v>
      </c>
      <c r="Z19" s="7">
        <v>21601.71</v>
      </c>
      <c r="AA19" s="7">
        <v>21010.81</v>
      </c>
      <c r="AB19" s="7">
        <v>34121.74</v>
      </c>
      <c r="AC19" s="7">
        <v>36469.5</v>
      </c>
      <c r="AD19" s="7">
        <v>37278.519999999997</v>
      </c>
      <c r="AE19" s="7">
        <v>22597.13</v>
      </c>
      <c r="AF19" s="7">
        <v>394059.73</v>
      </c>
      <c r="AG19" s="7">
        <v>19238.099999999999</v>
      </c>
      <c r="AH19" s="7">
        <v>36281.120000000003</v>
      </c>
      <c r="AI19" s="7">
        <v>21601.71</v>
      </c>
      <c r="AJ19" s="67">
        <v>0</v>
      </c>
      <c r="AK19" s="39">
        <f t="shared" si="6"/>
        <v>864050.64999999991</v>
      </c>
      <c r="AL19" s="39">
        <f t="shared" si="7"/>
        <v>34562.025999999998</v>
      </c>
      <c r="AM19" s="7">
        <v>57619.570876666665</v>
      </c>
      <c r="AN19" s="7">
        <v>57584.61</v>
      </c>
      <c r="AO19" s="5">
        <f t="shared" si="5"/>
        <v>2.8459220424415744E-3</v>
      </c>
      <c r="AP19" s="121"/>
      <c r="AQ19" s="7">
        <f>AO19*AP9</f>
        <v>32920.1463644205</v>
      </c>
      <c r="AR19" s="7">
        <v>33566.54</v>
      </c>
    </row>
    <row r="20" spans="1:44" s="2" customFormat="1" ht="12.75" customHeight="1" x14ac:dyDescent="0.2">
      <c r="A20" s="5" t="s">
        <v>7</v>
      </c>
      <c r="B20" s="59">
        <v>723254.58</v>
      </c>
      <c r="C20" s="59">
        <v>755452.03</v>
      </c>
      <c r="D20" s="59">
        <v>728740.33</v>
      </c>
      <c r="E20" s="7">
        <f t="shared" si="3"/>
        <v>2207446.94</v>
      </c>
      <c r="F20" s="38">
        <v>2207446.94</v>
      </c>
      <c r="G20" s="59">
        <v>723059.06</v>
      </c>
      <c r="H20" s="59">
        <v>730443.99</v>
      </c>
      <c r="I20" s="59">
        <v>726842.17</v>
      </c>
      <c r="J20" s="59">
        <f>SUM(G20:I20)</f>
        <v>2180345.2200000002</v>
      </c>
      <c r="K20" s="7">
        <v>4366579.42</v>
      </c>
      <c r="L20" s="59">
        <v>757161.25</v>
      </c>
      <c r="M20" s="59">
        <v>770629.32</v>
      </c>
      <c r="N20" s="7">
        <v>803463.74</v>
      </c>
      <c r="O20" s="59">
        <f>K20+L20+M20+N20</f>
        <v>6697833.7300000004</v>
      </c>
      <c r="P20" s="59">
        <v>6697979.6900000004</v>
      </c>
      <c r="Q20" s="59">
        <v>799193.53</v>
      </c>
      <c r="R20" s="59">
        <v>685136.68</v>
      </c>
      <c r="S20" s="59">
        <v>756191.64</v>
      </c>
      <c r="T20" s="7">
        <v>2240521.85</v>
      </c>
      <c r="U20" s="7">
        <v>689302.04</v>
      </c>
      <c r="V20" s="7">
        <v>715752.95</v>
      </c>
      <c r="W20" s="7">
        <v>711656.94</v>
      </c>
      <c r="X20" s="59">
        <f t="shared" si="4"/>
        <v>11055213.470000001</v>
      </c>
      <c r="Y20" s="59">
        <v>4361612.58</v>
      </c>
      <c r="Z20" s="7">
        <v>765254.03</v>
      </c>
      <c r="AA20" s="7">
        <v>723118.6</v>
      </c>
      <c r="AB20" s="7">
        <v>756784.1</v>
      </c>
      <c r="AC20" s="7">
        <v>740924.53</v>
      </c>
      <c r="AD20" s="7">
        <v>744057.51</v>
      </c>
      <c r="AE20" s="7">
        <v>805052.4</v>
      </c>
      <c r="AF20" s="7">
        <v>8899722.9499999993</v>
      </c>
      <c r="AG20" s="7">
        <v>778108.83</v>
      </c>
      <c r="AH20" s="7">
        <v>748059.84</v>
      </c>
      <c r="AI20" s="7">
        <v>755690.7</v>
      </c>
      <c r="AJ20" s="67">
        <v>688374.56</v>
      </c>
      <c r="AK20" s="39">
        <f t="shared" si="6"/>
        <v>18567936.57</v>
      </c>
      <c r="AL20" s="39">
        <f t="shared" si="7"/>
        <v>742717.46279999998</v>
      </c>
      <c r="AM20" s="7">
        <v>850266.07272020786</v>
      </c>
      <c r="AN20" s="7">
        <v>826573.4</v>
      </c>
      <c r="AO20" s="5">
        <f t="shared" si="5"/>
        <v>6.1157178652918094E-2</v>
      </c>
      <c r="AP20" s="121"/>
      <c r="AQ20" s="7">
        <f>AO20*AP9</f>
        <v>707434.44214720058</v>
      </c>
      <c r="AR20" s="7">
        <v>742741.25</v>
      </c>
    </row>
    <row r="21" spans="1:44" s="2" customFormat="1" ht="12.75" customHeight="1" x14ac:dyDescent="0.2">
      <c r="A21" s="5" t="s">
        <v>48</v>
      </c>
      <c r="B21" s="59">
        <v>0</v>
      </c>
      <c r="C21" s="59">
        <v>0</v>
      </c>
      <c r="D21" s="59">
        <v>0</v>
      </c>
      <c r="E21" s="7">
        <v>0</v>
      </c>
      <c r="F21" s="38">
        <v>0</v>
      </c>
      <c r="G21" s="59">
        <v>0</v>
      </c>
      <c r="H21" s="59">
        <v>0</v>
      </c>
      <c r="I21" s="59">
        <v>0</v>
      </c>
      <c r="J21" s="59">
        <v>0</v>
      </c>
      <c r="K21" s="7">
        <v>0</v>
      </c>
      <c r="L21" s="59">
        <v>0</v>
      </c>
      <c r="M21" s="59">
        <v>0</v>
      </c>
      <c r="N21" s="7">
        <v>0</v>
      </c>
      <c r="O21" s="59">
        <v>0</v>
      </c>
      <c r="P21" s="59">
        <v>0</v>
      </c>
      <c r="Q21" s="59">
        <v>0</v>
      </c>
      <c r="R21" s="59">
        <v>0</v>
      </c>
      <c r="S21" s="59">
        <v>0</v>
      </c>
      <c r="T21" s="7">
        <v>0</v>
      </c>
      <c r="U21" s="7">
        <v>0</v>
      </c>
      <c r="V21" s="7">
        <v>0</v>
      </c>
      <c r="W21" s="7">
        <v>0</v>
      </c>
      <c r="X21" s="59">
        <f t="shared" si="4"/>
        <v>0</v>
      </c>
      <c r="Y21" s="59">
        <v>0</v>
      </c>
      <c r="Z21" s="7">
        <v>0</v>
      </c>
      <c r="AA21" s="7">
        <v>27958.89</v>
      </c>
      <c r="AB21" s="7">
        <v>65229.48</v>
      </c>
      <c r="AC21" s="7">
        <v>82448.98</v>
      </c>
      <c r="AD21" s="7">
        <v>88256.9</v>
      </c>
      <c r="AE21" s="7">
        <v>64654.44</v>
      </c>
      <c r="AF21" s="7">
        <v>328665.68</v>
      </c>
      <c r="AG21" s="7">
        <v>60839.34</v>
      </c>
      <c r="AH21" s="7">
        <v>61093.15</v>
      </c>
      <c r="AI21" s="7">
        <v>61093.15</v>
      </c>
      <c r="AJ21" s="68">
        <v>58519.34</v>
      </c>
      <c r="AK21" s="39">
        <f t="shared" si="6"/>
        <v>570210.66</v>
      </c>
      <c r="AL21" s="39">
        <f>AK21/9</f>
        <v>63356.740000000005</v>
      </c>
      <c r="AM21" s="7">
        <v>0</v>
      </c>
      <c r="AN21" s="7">
        <v>79316</v>
      </c>
      <c r="AO21" s="54">
        <f t="shared" si="5"/>
        <v>5.2169494607532509E-3</v>
      </c>
      <c r="AP21" s="121"/>
      <c r="AQ21" s="7">
        <f>AO21*AP9</f>
        <v>60346.958652613001</v>
      </c>
      <c r="AR21" s="7">
        <v>62937.25</v>
      </c>
    </row>
    <row r="22" spans="1:44" s="3" customFormat="1" ht="13.5" customHeight="1" x14ac:dyDescent="0.2">
      <c r="A22" s="12" t="s">
        <v>5</v>
      </c>
      <c r="B22" s="10">
        <f>SUM(B16:B21)</f>
        <v>1684370.23</v>
      </c>
      <c r="C22" s="10">
        <f>SUM(C16:C21)</f>
        <v>1725911.42</v>
      </c>
      <c r="D22" s="10">
        <f>SUM(D16:D21)</f>
        <v>1607883.18</v>
      </c>
      <c r="E22" s="8">
        <f t="shared" si="3"/>
        <v>5018164.83</v>
      </c>
      <c r="F22" s="8">
        <f>SUM(F16:F21)</f>
        <v>5073905.8499999996</v>
      </c>
      <c r="G22" s="10">
        <f>SUM(G16:G21)</f>
        <v>1930457.47</v>
      </c>
      <c r="H22" s="10">
        <f>SUM(H16:H21)</f>
        <v>1630434.26</v>
      </c>
      <c r="I22" s="10">
        <v>1518883.5499999998</v>
      </c>
      <c r="J22" s="10">
        <f>SUM(J16:J21)</f>
        <v>5079775.2800000012</v>
      </c>
      <c r="K22" s="8">
        <v>10181202.809999999</v>
      </c>
      <c r="L22" s="10">
        <f t="shared" ref="L22:AN22" si="8">SUM(L16:L21)</f>
        <v>1752403.26</v>
      </c>
      <c r="M22" s="8">
        <f t="shared" si="8"/>
        <v>1779260.08</v>
      </c>
      <c r="N22" s="8">
        <f t="shared" si="8"/>
        <v>1772600.76</v>
      </c>
      <c r="O22" s="10">
        <f t="shared" si="8"/>
        <v>15485466.910000002</v>
      </c>
      <c r="P22" s="10">
        <f t="shared" si="8"/>
        <v>15514914.650000002</v>
      </c>
      <c r="Q22" s="10">
        <f t="shared" si="8"/>
        <v>1661091.78</v>
      </c>
      <c r="R22" s="10">
        <f t="shared" si="8"/>
        <v>1465024.74</v>
      </c>
      <c r="S22" s="60">
        <f t="shared" si="8"/>
        <v>1766320.69</v>
      </c>
      <c r="T22" s="8">
        <f t="shared" si="8"/>
        <v>4902859.6199999992</v>
      </c>
      <c r="U22" s="8">
        <f t="shared" si="8"/>
        <v>1556650.2300000002</v>
      </c>
      <c r="V22" s="8">
        <f t="shared" si="8"/>
        <v>1542953.76</v>
      </c>
      <c r="W22" s="8">
        <f t="shared" si="8"/>
        <v>1530301.17</v>
      </c>
      <c r="X22" s="10">
        <f t="shared" si="8"/>
        <v>25047679.43</v>
      </c>
      <c r="Y22" s="10">
        <f>SUM(Y16:Y21)</f>
        <v>9643340.3200000003</v>
      </c>
      <c r="Z22" s="8">
        <f t="shared" ref="Z22:AK22" si="9">SUM(Z16:Z21)</f>
        <v>1607010.76</v>
      </c>
      <c r="AA22" s="8">
        <f t="shared" si="9"/>
        <v>1390762.2</v>
      </c>
      <c r="AB22" s="8">
        <f t="shared" si="9"/>
        <v>1767227.19</v>
      </c>
      <c r="AC22" s="8">
        <f t="shared" si="9"/>
        <v>1789156.54</v>
      </c>
      <c r="AD22" s="8">
        <f t="shared" si="9"/>
        <v>1867010.65</v>
      </c>
      <c r="AE22" s="8">
        <f t="shared" ref="AE22:AJ22" si="10">SUM(AE16:AE21)</f>
        <v>1800407.3599999999</v>
      </c>
      <c r="AF22" s="8">
        <f t="shared" si="10"/>
        <v>20022113.899999999</v>
      </c>
      <c r="AG22" s="8">
        <f t="shared" si="10"/>
        <v>1729125.51</v>
      </c>
      <c r="AH22" s="8">
        <f t="shared" si="10"/>
        <v>1809558.6999999997</v>
      </c>
      <c r="AI22" s="8">
        <f t="shared" si="10"/>
        <v>1508455.65</v>
      </c>
      <c r="AJ22" s="8">
        <f t="shared" si="10"/>
        <v>1077698.1300000001</v>
      </c>
      <c r="AK22" s="39">
        <f t="shared" si="9"/>
        <v>41661866.539999992</v>
      </c>
      <c r="AL22" s="39">
        <f t="shared" si="8"/>
        <v>1707022.9752</v>
      </c>
      <c r="AM22" s="39">
        <f t="shared" si="8"/>
        <v>2226104.4277794375</v>
      </c>
      <c r="AN22" s="39">
        <f t="shared" si="8"/>
        <v>2271633.79</v>
      </c>
      <c r="AO22" s="5">
        <f t="shared" si="5"/>
        <v>0.14056046112794074</v>
      </c>
      <c r="AP22" s="121"/>
      <c r="AQ22" s="7">
        <f>AO22*AP9</f>
        <v>1625930.3256994411</v>
      </c>
      <c r="AR22" s="7">
        <f>SUM(AR16:AR21)</f>
        <v>1701979.04</v>
      </c>
    </row>
    <row r="23" spans="1:44" s="2" customFormat="1" ht="13.5" customHeight="1" thickBot="1" x14ac:dyDescent="0.25">
      <c r="A23" s="12"/>
      <c r="B23" s="17"/>
      <c r="C23" s="17"/>
      <c r="D23" s="17"/>
      <c r="E23" s="5"/>
      <c r="F23" s="5"/>
      <c r="G23" s="17"/>
      <c r="H23" s="17"/>
      <c r="I23" s="17"/>
      <c r="J23" s="17"/>
      <c r="K23" s="7"/>
      <c r="L23" s="18"/>
      <c r="M23" s="18"/>
      <c r="N23" s="18"/>
      <c r="O23" s="18"/>
      <c r="P23" s="18"/>
      <c r="Q23" s="18"/>
      <c r="R23" s="18"/>
      <c r="S23" s="59"/>
      <c r="T23" s="7"/>
      <c r="U23" s="7"/>
      <c r="V23" s="7"/>
      <c r="W23" s="7"/>
      <c r="X23" s="18"/>
      <c r="Y23" s="18"/>
      <c r="Z23" s="7"/>
      <c r="AA23" s="7"/>
      <c r="AB23" s="7"/>
      <c r="AC23" s="7"/>
      <c r="AD23" s="7"/>
      <c r="AE23" s="7"/>
      <c r="AF23" s="7"/>
      <c r="AG23" s="7"/>
      <c r="AH23" s="7"/>
      <c r="AI23" s="7"/>
      <c r="AJ23" s="7"/>
      <c r="AK23" s="39"/>
      <c r="AL23" s="39"/>
      <c r="AM23" s="5"/>
      <c r="AN23" s="5"/>
      <c r="AO23" s="5"/>
      <c r="AP23" s="121"/>
      <c r="AQ23" s="7"/>
      <c r="AR23" s="7"/>
    </row>
    <row r="24" spans="1:44" s="2" customFormat="1" ht="87.75" customHeight="1" thickBot="1" x14ac:dyDescent="0.25">
      <c r="A24" s="15" t="s">
        <v>8</v>
      </c>
      <c r="B24" s="11" t="s">
        <v>19</v>
      </c>
      <c r="C24" s="11" t="s">
        <v>20</v>
      </c>
      <c r="D24" s="11" t="s">
        <v>21</v>
      </c>
      <c r="E24" s="11" t="s">
        <v>22</v>
      </c>
      <c r="F24" s="11" t="s">
        <v>23</v>
      </c>
      <c r="G24" s="11" t="s">
        <v>24</v>
      </c>
      <c r="H24" s="11" t="s">
        <v>25</v>
      </c>
      <c r="I24" s="11" t="s">
        <v>26</v>
      </c>
      <c r="J24" s="11" t="s">
        <v>27</v>
      </c>
      <c r="K24" s="11" t="s">
        <v>28</v>
      </c>
      <c r="L24" s="11" t="s">
        <v>29</v>
      </c>
      <c r="M24" s="11" t="s">
        <v>30</v>
      </c>
      <c r="N24" s="11" t="s">
        <v>31</v>
      </c>
      <c r="O24" s="11" t="s">
        <v>32</v>
      </c>
      <c r="P24" s="11" t="s">
        <v>33</v>
      </c>
      <c r="Q24" s="11" t="s">
        <v>34</v>
      </c>
      <c r="R24" s="11" t="s">
        <v>35</v>
      </c>
      <c r="S24" s="11" t="s">
        <v>41</v>
      </c>
      <c r="T24" s="11" t="s">
        <v>42</v>
      </c>
      <c r="U24" s="11" t="s">
        <v>43</v>
      </c>
      <c r="V24" s="11" t="s">
        <v>44</v>
      </c>
      <c r="W24" s="11" t="s">
        <v>45</v>
      </c>
      <c r="X24" s="11" t="s">
        <v>46</v>
      </c>
      <c r="Y24" s="11" t="s">
        <v>52</v>
      </c>
      <c r="Z24" s="11" t="s">
        <v>51</v>
      </c>
      <c r="AA24" s="11" t="s">
        <v>53</v>
      </c>
      <c r="AB24" s="11" t="s">
        <v>54</v>
      </c>
      <c r="AC24" s="11" t="s">
        <v>55</v>
      </c>
      <c r="AD24" s="11" t="s">
        <v>56</v>
      </c>
      <c r="AE24" s="11" t="s">
        <v>57</v>
      </c>
      <c r="AF24" s="11" t="s">
        <v>58</v>
      </c>
      <c r="AG24" s="11" t="s">
        <v>59</v>
      </c>
      <c r="AH24" s="11" t="s">
        <v>60</v>
      </c>
      <c r="AI24" s="11" t="s">
        <v>61</v>
      </c>
      <c r="AJ24" s="63" t="s">
        <v>63</v>
      </c>
      <c r="AK24" s="11" t="s">
        <v>64</v>
      </c>
      <c r="AL24" s="11" t="s">
        <v>65</v>
      </c>
      <c r="AM24" s="31" t="s">
        <v>49</v>
      </c>
      <c r="AN24" s="31" t="s">
        <v>50</v>
      </c>
      <c r="AO24" s="31" t="s">
        <v>70</v>
      </c>
      <c r="AP24" s="121"/>
      <c r="AQ24" s="31" t="s">
        <v>36</v>
      </c>
      <c r="AR24" s="31" t="s">
        <v>62</v>
      </c>
    </row>
    <row r="25" spans="1:44" s="2" customFormat="1" ht="12.75" customHeight="1" x14ac:dyDescent="0.2">
      <c r="A25" s="5" t="s">
        <v>1</v>
      </c>
      <c r="B25" s="59">
        <v>252803.4</v>
      </c>
      <c r="C25" s="59">
        <v>225266.03</v>
      </c>
      <c r="D25" s="59">
        <v>263410.71999999997</v>
      </c>
      <c r="E25" s="7">
        <f>B25+C25+D25</f>
        <v>741480.14999999991</v>
      </c>
      <c r="F25" s="38"/>
      <c r="G25" s="59">
        <v>0</v>
      </c>
      <c r="H25" s="59">
        <v>0</v>
      </c>
      <c r="I25" s="59">
        <v>0</v>
      </c>
      <c r="J25" s="59">
        <f>SUM(G25:I25)</f>
        <v>0</v>
      </c>
      <c r="K25" s="7">
        <v>0</v>
      </c>
      <c r="L25" s="59">
        <v>0</v>
      </c>
      <c r="M25" s="59">
        <v>0</v>
      </c>
      <c r="N25" s="59">
        <v>0</v>
      </c>
      <c r="O25" s="59">
        <f>K25+L25+M25+N25</f>
        <v>0</v>
      </c>
      <c r="P25" s="59">
        <v>0</v>
      </c>
      <c r="Q25" s="59">
        <v>0</v>
      </c>
      <c r="R25" s="59">
        <v>0</v>
      </c>
      <c r="S25" s="59">
        <v>0</v>
      </c>
      <c r="T25" s="7">
        <v>0</v>
      </c>
      <c r="U25" s="7">
        <v>0</v>
      </c>
      <c r="V25" s="7">
        <v>0</v>
      </c>
      <c r="W25" s="7">
        <v>0</v>
      </c>
      <c r="X25" s="59">
        <f>P25+T25+U25+V25+W25</f>
        <v>0</v>
      </c>
      <c r="Y25" s="59">
        <v>1312872.8</v>
      </c>
      <c r="Z25" s="7">
        <v>0</v>
      </c>
      <c r="AA25" s="7">
        <v>0</v>
      </c>
      <c r="AB25" s="7">
        <v>0</v>
      </c>
      <c r="AC25" s="7">
        <v>0</v>
      </c>
      <c r="AD25" s="7">
        <v>0</v>
      </c>
      <c r="AE25" s="7">
        <v>0</v>
      </c>
      <c r="AF25" s="7">
        <v>0</v>
      </c>
      <c r="AG25" s="7">
        <v>0</v>
      </c>
      <c r="AH25" s="7">
        <v>0</v>
      </c>
      <c r="AI25" s="7">
        <v>0</v>
      </c>
      <c r="AJ25" s="7">
        <v>0</v>
      </c>
      <c r="AK25" s="39">
        <f>P25+AF25+AG25+AH25+AI25+AJ25</f>
        <v>0</v>
      </c>
      <c r="AL25" s="39">
        <f>AK25/25</f>
        <v>0</v>
      </c>
      <c r="AM25" s="5"/>
      <c r="AN25" s="5"/>
      <c r="AO25" s="5">
        <f>AL25/$AL$57</f>
        <v>0</v>
      </c>
      <c r="AP25" s="121"/>
      <c r="AQ25" s="7">
        <f>AO25*AP9</f>
        <v>0</v>
      </c>
      <c r="AR25" s="7">
        <v>163718.34</v>
      </c>
    </row>
    <row r="26" spans="1:44" s="2" customFormat="1" ht="12.75" customHeight="1" x14ac:dyDescent="0.2">
      <c r="A26" s="5" t="s">
        <v>2</v>
      </c>
      <c r="B26" s="59">
        <v>0</v>
      </c>
      <c r="C26" s="59">
        <v>390.81</v>
      </c>
      <c r="D26" s="59">
        <v>1451.58</v>
      </c>
      <c r="E26" s="7">
        <f>B26+C26+D26</f>
        <v>1842.3899999999999</v>
      </c>
      <c r="F26" s="38">
        <v>1842.39</v>
      </c>
      <c r="G26" s="59">
        <v>0</v>
      </c>
      <c r="H26" s="59">
        <v>0</v>
      </c>
      <c r="I26" s="59">
        <v>0</v>
      </c>
      <c r="J26" s="59">
        <f>SUM(G26:I26)</f>
        <v>0</v>
      </c>
      <c r="K26" s="7">
        <v>0</v>
      </c>
      <c r="L26" s="59">
        <v>0</v>
      </c>
      <c r="M26" s="59">
        <v>0</v>
      </c>
      <c r="N26" s="59">
        <v>0</v>
      </c>
      <c r="O26" s="59">
        <f>K26+L26+M26+N26</f>
        <v>0</v>
      </c>
      <c r="P26" s="59">
        <v>0</v>
      </c>
      <c r="Q26" s="59">
        <v>0</v>
      </c>
      <c r="R26" s="59">
        <v>0</v>
      </c>
      <c r="S26" s="59">
        <v>0</v>
      </c>
      <c r="T26" s="7">
        <v>0</v>
      </c>
      <c r="U26" s="7">
        <v>0</v>
      </c>
      <c r="V26" s="7">
        <v>0</v>
      </c>
      <c r="W26" s="7">
        <v>0</v>
      </c>
      <c r="X26" s="59">
        <f>P26+T26+U26+V26+W26</f>
        <v>0</v>
      </c>
      <c r="Y26" s="59">
        <v>223.32</v>
      </c>
      <c r="Z26" s="7">
        <v>0</v>
      </c>
      <c r="AA26" s="7">
        <v>0</v>
      </c>
      <c r="AB26" s="7">
        <v>0</v>
      </c>
      <c r="AC26" s="7">
        <v>0</v>
      </c>
      <c r="AD26" s="7">
        <v>0</v>
      </c>
      <c r="AE26" s="7">
        <v>0</v>
      </c>
      <c r="AF26" s="7">
        <v>0</v>
      </c>
      <c r="AG26" s="7">
        <v>0</v>
      </c>
      <c r="AH26" s="7">
        <v>0</v>
      </c>
      <c r="AI26" s="7">
        <v>0</v>
      </c>
      <c r="AJ26" s="7">
        <v>0</v>
      </c>
      <c r="AK26" s="39">
        <f t="shared" ref="AK26:AK28" si="11">P26+AF26+AG26+AH26+AI26+AJ26</f>
        <v>0</v>
      </c>
      <c r="AL26" s="39">
        <f t="shared" ref="AL26:AL28" si="12">AK26/25</f>
        <v>0</v>
      </c>
      <c r="AM26" s="5"/>
      <c r="AN26" s="5"/>
      <c r="AO26" s="5">
        <f>AL26/$AL$57</f>
        <v>0</v>
      </c>
      <c r="AP26" s="121"/>
      <c r="AQ26" s="7">
        <f>AO26*AP9</f>
        <v>0</v>
      </c>
      <c r="AR26" s="7">
        <v>6492.71</v>
      </c>
    </row>
    <row r="27" spans="1:44" s="2" customFormat="1" ht="12.75" customHeight="1" x14ac:dyDescent="0.2">
      <c r="A27" s="5" t="s">
        <v>3</v>
      </c>
      <c r="B27" s="59">
        <v>26560</v>
      </c>
      <c r="C27" s="59">
        <v>24775</v>
      </c>
      <c r="D27" s="59">
        <v>27200</v>
      </c>
      <c r="E27" s="7">
        <f>B27+C27+D27</f>
        <v>78535</v>
      </c>
      <c r="F27" s="38"/>
      <c r="G27" s="59">
        <v>0</v>
      </c>
      <c r="H27" s="59">
        <v>0</v>
      </c>
      <c r="I27" s="59">
        <v>0</v>
      </c>
      <c r="J27" s="59">
        <f>SUM(G27:I27)</f>
        <v>0</v>
      </c>
      <c r="K27" s="7">
        <v>0</v>
      </c>
      <c r="L27" s="59">
        <v>0</v>
      </c>
      <c r="M27" s="59">
        <v>0</v>
      </c>
      <c r="N27" s="59">
        <v>0</v>
      </c>
      <c r="O27" s="59">
        <f>K27+L27+M27+N27</f>
        <v>0</v>
      </c>
      <c r="P27" s="59">
        <v>0</v>
      </c>
      <c r="Q27" s="59">
        <v>0</v>
      </c>
      <c r="R27" s="59">
        <v>0</v>
      </c>
      <c r="S27" s="59">
        <v>0</v>
      </c>
      <c r="T27" s="7">
        <v>0</v>
      </c>
      <c r="U27" s="7">
        <v>0</v>
      </c>
      <c r="V27" s="7">
        <v>0</v>
      </c>
      <c r="W27" s="7">
        <v>0</v>
      </c>
      <c r="X27" s="59">
        <f>P27+T27+U27+V27+W27</f>
        <v>0</v>
      </c>
      <c r="Y27" s="59">
        <v>202790</v>
      </c>
      <c r="Z27" s="7">
        <v>0</v>
      </c>
      <c r="AA27" s="7">
        <v>0</v>
      </c>
      <c r="AB27" s="7">
        <v>0</v>
      </c>
      <c r="AC27" s="7">
        <v>0</v>
      </c>
      <c r="AD27" s="7">
        <v>0</v>
      </c>
      <c r="AE27" s="7">
        <v>0</v>
      </c>
      <c r="AF27" s="7">
        <v>0</v>
      </c>
      <c r="AG27" s="7">
        <v>0</v>
      </c>
      <c r="AH27" s="7">
        <v>0</v>
      </c>
      <c r="AI27" s="7">
        <v>0</v>
      </c>
      <c r="AJ27" s="7">
        <v>0</v>
      </c>
      <c r="AK27" s="39">
        <f t="shared" si="11"/>
        <v>0</v>
      </c>
      <c r="AL27" s="39">
        <f t="shared" si="12"/>
        <v>0</v>
      </c>
      <c r="AM27" s="5"/>
      <c r="AN27" s="5"/>
      <c r="AO27" s="5">
        <f>AL27/$AL$57</f>
        <v>0</v>
      </c>
      <c r="AP27" s="121"/>
      <c r="AQ27" s="7">
        <f>AO27*AP9</f>
        <v>0</v>
      </c>
      <c r="AR27" s="7">
        <v>34248.67</v>
      </c>
    </row>
    <row r="28" spans="1:44" s="2" customFormat="1" ht="12.75" customHeight="1" x14ac:dyDescent="0.2">
      <c r="A28" s="5" t="s">
        <v>4</v>
      </c>
      <c r="B28" s="59">
        <v>3667</v>
      </c>
      <c r="C28" s="59">
        <v>3546</v>
      </c>
      <c r="D28" s="59">
        <v>2955</v>
      </c>
      <c r="E28" s="7">
        <f>B28+C28+D28</f>
        <v>10168</v>
      </c>
      <c r="F28" s="38">
        <v>10168</v>
      </c>
      <c r="G28" s="59">
        <v>0</v>
      </c>
      <c r="H28" s="59">
        <v>0</v>
      </c>
      <c r="I28" s="59">
        <v>0</v>
      </c>
      <c r="J28" s="59">
        <f>SUM(G28:I28)</f>
        <v>0</v>
      </c>
      <c r="K28" s="7">
        <v>0</v>
      </c>
      <c r="L28" s="59">
        <v>0</v>
      </c>
      <c r="M28" s="59">
        <v>0</v>
      </c>
      <c r="N28" s="59">
        <v>0</v>
      </c>
      <c r="O28" s="59">
        <f>K28+L28+M28+N28</f>
        <v>0</v>
      </c>
      <c r="P28" s="59">
        <v>0</v>
      </c>
      <c r="Q28" s="59">
        <v>0</v>
      </c>
      <c r="R28" s="59">
        <v>0</v>
      </c>
      <c r="S28" s="59">
        <v>0</v>
      </c>
      <c r="T28" s="7">
        <v>0</v>
      </c>
      <c r="U28" s="7">
        <v>0</v>
      </c>
      <c r="V28" s="7">
        <v>0</v>
      </c>
      <c r="W28" s="7">
        <v>0</v>
      </c>
      <c r="X28" s="59">
        <f>P28+T28+U28+V28+W28</f>
        <v>0</v>
      </c>
      <c r="Y28" s="59">
        <v>101937</v>
      </c>
      <c r="Z28" s="7">
        <v>0</v>
      </c>
      <c r="AA28" s="7">
        <v>0</v>
      </c>
      <c r="AB28" s="7">
        <v>0</v>
      </c>
      <c r="AC28" s="7">
        <v>0</v>
      </c>
      <c r="AD28" s="7">
        <v>0</v>
      </c>
      <c r="AE28" s="7">
        <v>0</v>
      </c>
      <c r="AF28" s="7">
        <v>0</v>
      </c>
      <c r="AG28" s="7">
        <v>0</v>
      </c>
      <c r="AH28" s="7">
        <v>0</v>
      </c>
      <c r="AI28" s="7">
        <v>0</v>
      </c>
      <c r="AJ28" s="7">
        <v>0</v>
      </c>
      <c r="AK28" s="39">
        <f t="shared" si="11"/>
        <v>0</v>
      </c>
      <c r="AL28" s="39">
        <f t="shared" si="12"/>
        <v>0</v>
      </c>
      <c r="AM28" s="5"/>
      <c r="AN28" s="5"/>
      <c r="AO28" s="5">
        <f>AL28/$AL$57</f>
        <v>0</v>
      </c>
      <c r="AP28" s="121"/>
      <c r="AQ28" s="7">
        <f>AO27</f>
        <v>0</v>
      </c>
      <c r="AR28" s="7">
        <v>2820</v>
      </c>
    </row>
    <row r="29" spans="1:44" s="3" customFormat="1" ht="12.75" customHeight="1" x14ac:dyDescent="0.2">
      <c r="A29" s="12" t="s">
        <v>5</v>
      </c>
      <c r="B29" s="10">
        <f>SUM(B25:B28)</f>
        <v>283030.40000000002</v>
      </c>
      <c r="C29" s="10">
        <f>SUM(C25:C28)</f>
        <v>253977.84</v>
      </c>
      <c r="D29" s="10">
        <f>SUM(D25:D28)</f>
        <v>295017.3</v>
      </c>
      <c r="E29" s="8">
        <f>B29+C29+D29</f>
        <v>832025.54</v>
      </c>
      <c r="F29" s="8">
        <f>SUM(F25:F28)</f>
        <v>12010.39</v>
      </c>
      <c r="G29" s="10">
        <f>SUM(G25:G28)</f>
        <v>0</v>
      </c>
      <c r="H29" s="10">
        <f>SUM(H25:H28)</f>
        <v>0</v>
      </c>
      <c r="I29" s="10">
        <v>0</v>
      </c>
      <c r="J29" s="59">
        <f>SUM(G29:I29)</f>
        <v>0</v>
      </c>
      <c r="K29" s="8">
        <f t="shared" ref="K29:AL29" si="13">SUM(K25:K28)</f>
        <v>0</v>
      </c>
      <c r="L29" s="10">
        <f t="shared" si="13"/>
        <v>0</v>
      </c>
      <c r="M29" s="8">
        <f t="shared" si="13"/>
        <v>0</v>
      </c>
      <c r="N29" s="8">
        <f t="shared" si="13"/>
        <v>0</v>
      </c>
      <c r="O29" s="10">
        <f t="shared" si="13"/>
        <v>0</v>
      </c>
      <c r="P29" s="10">
        <f t="shared" si="13"/>
        <v>0</v>
      </c>
      <c r="Q29" s="10">
        <f t="shared" si="13"/>
        <v>0</v>
      </c>
      <c r="R29" s="10">
        <f t="shared" si="13"/>
        <v>0</v>
      </c>
      <c r="S29" s="10">
        <f t="shared" si="13"/>
        <v>0</v>
      </c>
      <c r="T29" s="10">
        <f t="shared" si="13"/>
        <v>0</v>
      </c>
      <c r="U29" s="10">
        <f t="shared" si="13"/>
        <v>0</v>
      </c>
      <c r="V29" s="10">
        <f t="shared" si="13"/>
        <v>0</v>
      </c>
      <c r="W29" s="8">
        <f t="shared" si="13"/>
        <v>0</v>
      </c>
      <c r="X29" s="10">
        <f t="shared" si="13"/>
        <v>0</v>
      </c>
      <c r="Y29" s="10">
        <f t="shared" si="13"/>
        <v>1617823.12</v>
      </c>
      <c r="Z29" s="8">
        <f t="shared" si="13"/>
        <v>0</v>
      </c>
      <c r="AA29" s="8">
        <f t="shared" si="13"/>
        <v>0</v>
      </c>
      <c r="AB29" s="8">
        <f t="shared" si="13"/>
        <v>0</v>
      </c>
      <c r="AC29" s="8">
        <f t="shared" si="13"/>
        <v>0</v>
      </c>
      <c r="AD29" s="8">
        <f t="shared" si="13"/>
        <v>0</v>
      </c>
      <c r="AE29" s="8">
        <f t="shared" si="13"/>
        <v>0</v>
      </c>
      <c r="AF29" s="8">
        <f t="shared" si="13"/>
        <v>0</v>
      </c>
      <c r="AG29" s="8">
        <f t="shared" si="13"/>
        <v>0</v>
      </c>
      <c r="AH29" s="8">
        <f t="shared" si="13"/>
        <v>0</v>
      </c>
      <c r="AI29" s="8">
        <f>SUM(AI25:AI28)</f>
        <v>0</v>
      </c>
      <c r="AJ29" s="8">
        <f>SUM(AJ25:AJ28)</f>
        <v>0</v>
      </c>
      <c r="AK29" s="39">
        <f t="shared" si="13"/>
        <v>0</v>
      </c>
      <c r="AL29" s="39">
        <f t="shared" si="13"/>
        <v>0</v>
      </c>
      <c r="AM29" s="12"/>
      <c r="AN29" s="12"/>
      <c r="AO29" s="5">
        <f>AL29/$AL$57</f>
        <v>0</v>
      </c>
      <c r="AP29" s="121"/>
      <c r="AQ29" s="7">
        <f>AO29*AP9</f>
        <v>0</v>
      </c>
      <c r="AR29" s="7">
        <f>SUM(AR25:AR28)</f>
        <v>207279.71999999997</v>
      </c>
    </row>
    <row r="30" spans="1:44" s="2" customFormat="1" ht="12.75" customHeight="1" thickBot="1" x14ac:dyDescent="0.25">
      <c r="A30" s="12"/>
      <c r="B30" s="17"/>
      <c r="C30" s="17"/>
      <c r="D30" s="17"/>
      <c r="E30" s="5"/>
      <c r="F30" s="5"/>
      <c r="G30" s="17"/>
      <c r="H30" s="17"/>
      <c r="I30" s="17"/>
      <c r="J30" s="17"/>
      <c r="K30" s="7"/>
      <c r="L30" s="18"/>
      <c r="M30" s="18"/>
      <c r="N30" s="18"/>
      <c r="O30" s="18"/>
      <c r="P30" s="18"/>
      <c r="Q30" s="18"/>
      <c r="R30" s="18"/>
      <c r="S30" s="59"/>
      <c r="T30" s="7"/>
      <c r="U30" s="7"/>
      <c r="V30" s="7"/>
      <c r="W30" s="7"/>
      <c r="X30" s="18"/>
      <c r="Y30" s="18"/>
      <c r="Z30" s="7"/>
      <c r="AA30" s="7"/>
      <c r="AB30" s="7"/>
      <c r="AC30" s="7"/>
      <c r="AD30" s="7"/>
      <c r="AE30" s="7"/>
      <c r="AF30" s="7"/>
      <c r="AG30" s="7"/>
      <c r="AH30" s="7"/>
      <c r="AI30" s="7"/>
      <c r="AJ30" s="7"/>
      <c r="AK30" s="39"/>
      <c r="AL30" s="39"/>
      <c r="AM30" s="5"/>
      <c r="AN30" s="5"/>
      <c r="AO30" s="5"/>
      <c r="AP30" s="121"/>
      <c r="AQ30" s="7"/>
      <c r="AR30" s="7"/>
    </row>
    <row r="31" spans="1:44" s="2" customFormat="1" ht="96" customHeight="1" thickBot="1" x14ac:dyDescent="0.25">
      <c r="A31" s="14" t="s">
        <v>9</v>
      </c>
      <c r="B31" s="11" t="s">
        <v>19</v>
      </c>
      <c r="C31" s="11" t="s">
        <v>20</v>
      </c>
      <c r="D31" s="11" t="s">
        <v>21</v>
      </c>
      <c r="E31" s="11" t="s">
        <v>22</v>
      </c>
      <c r="F31" s="11" t="s">
        <v>23</v>
      </c>
      <c r="G31" s="11" t="s">
        <v>24</v>
      </c>
      <c r="H31" s="11" t="s">
        <v>25</v>
      </c>
      <c r="I31" s="11" t="s">
        <v>26</v>
      </c>
      <c r="J31" s="11" t="s">
        <v>27</v>
      </c>
      <c r="K31" s="11" t="s">
        <v>28</v>
      </c>
      <c r="L31" s="11" t="s">
        <v>29</v>
      </c>
      <c r="M31" s="11" t="s">
        <v>30</v>
      </c>
      <c r="N31" s="11" t="s">
        <v>31</v>
      </c>
      <c r="O31" s="11" t="s">
        <v>32</v>
      </c>
      <c r="P31" s="11" t="s">
        <v>33</v>
      </c>
      <c r="Q31" s="11" t="s">
        <v>34</v>
      </c>
      <c r="R31" s="11" t="s">
        <v>35</v>
      </c>
      <c r="S31" s="11" t="s">
        <v>41</v>
      </c>
      <c r="T31" s="11" t="s">
        <v>42</v>
      </c>
      <c r="U31" s="11" t="s">
        <v>43</v>
      </c>
      <c r="V31" s="11" t="s">
        <v>44</v>
      </c>
      <c r="W31" s="11" t="s">
        <v>45</v>
      </c>
      <c r="X31" s="11" t="s">
        <v>46</v>
      </c>
      <c r="Y31" s="11" t="s">
        <v>52</v>
      </c>
      <c r="Z31" s="11" t="s">
        <v>51</v>
      </c>
      <c r="AA31" s="11" t="s">
        <v>53</v>
      </c>
      <c r="AB31" s="11" t="s">
        <v>54</v>
      </c>
      <c r="AC31" s="11" t="s">
        <v>55</v>
      </c>
      <c r="AD31" s="11" t="s">
        <v>56</v>
      </c>
      <c r="AE31" s="11" t="s">
        <v>57</v>
      </c>
      <c r="AF31" s="11" t="s">
        <v>58</v>
      </c>
      <c r="AG31" s="11" t="s">
        <v>59</v>
      </c>
      <c r="AH31" s="11" t="s">
        <v>60</v>
      </c>
      <c r="AI31" s="11" t="s">
        <v>61</v>
      </c>
      <c r="AJ31" s="63" t="s">
        <v>63</v>
      </c>
      <c r="AK31" s="11" t="s">
        <v>64</v>
      </c>
      <c r="AL31" s="11" t="s">
        <v>65</v>
      </c>
      <c r="AM31" s="31" t="s">
        <v>49</v>
      </c>
      <c r="AN31" s="31" t="s">
        <v>50</v>
      </c>
      <c r="AO31" s="31" t="s">
        <v>70</v>
      </c>
      <c r="AP31" s="121"/>
      <c r="AQ31" s="31" t="s">
        <v>36</v>
      </c>
      <c r="AR31" s="31" t="s">
        <v>62</v>
      </c>
    </row>
    <row r="32" spans="1:44" s="2" customFormat="1" ht="12.75" customHeight="1" x14ac:dyDescent="0.2">
      <c r="A32" s="5" t="s">
        <v>1</v>
      </c>
      <c r="B32" s="59">
        <v>381201.31</v>
      </c>
      <c r="C32" s="59">
        <v>441948.46</v>
      </c>
      <c r="D32" s="59">
        <v>426139.08</v>
      </c>
      <c r="E32" s="7">
        <f t="shared" ref="E32:E37" si="14">B32+C32+D32</f>
        <v>1249288.8500000001</v>
      </c>
      <c r="F32" s="41">
        <v>1992432.93</v>
      </c>
      <c r="G32" s="59">
        <v>658058.80000000005</v>
      </c>
      <c r="H32" s="59">
        <v>613095.18000000005</v>
      </c>
      <c r="I32" s="59">
        <v>576204.68000000005</v>
      </c>
      <c r="J32" s="59">
        <f>SUM(G32:I32)</f>
        <v>1847358.6600000001</v>
      </c>
      <c r="K32" s="7">
        <v>3847731.68</v>
      </c>
      <c r="L32" s="59">
        <v>712848.41</v>
      </c>
      <c r="M32" s="59">
        <v>668773.86</v>
      </c>
      <c r="N32" s="59">
        <v>502455.87</v>
      </c>
      <c r="O32" s="59">
        <f>K32+L32+M32+N32</f>
        <v>5731809.8200000003</v>
      </c>
      <c r="P32" s="59">
        <v>5724627.4400000004</v>
      </c>
      <c r="Q32" s="59">
        <v>593513.31000000006</v>
      </c>
      <c r="R32" s="59">
        <v>609466.67000000004</v>
      </c>
      <c r="S32" s="59">
        <v>675117.42</v>
      </c>
      <c r="T32" s="7">
        <v>1878961.52</v>
      </c>
      <c r="U32" s="7">
        <v>645890.68000000005</v>
      </c>
      <c r="V32" s="7">
        <v>706601.02</v>
      </c>
      <c r="W32" s="7">
        <v>588183.64</v>
      </c>
      <c r="X32" s="59">
        <f>P32+T32+U32+V32+W32</f>
        <v>9544264.3000000007</v>
      </c>
      <c r="Y32" s="59">
        <v>2509881.38</v>
      </c>
      <c r="Z32" s="7">
        <v>679976.43</v>
      </c>
      <c r="AA32" s="7">
        <v>554780.82999999996</v>
      </c>
      <c r="AB32" s="7">
        <v>622744.29</v>
      </c>
      <c r="AC32" s="7">
        <v>715788.22</v>
      </c>
      <c r="AD32" s="7">
        <v>680848.73</v>
      </c>
      <c r="AE32" s="7">
        <v>526428.98</v>
      </c>
      <c r="AF32" s="7">
        <v>7603321.6600000001</v>
      </c>
      <c r="AG32" s="7">
        <v>596497.21</v>
      </c>
      <c r="AH32" s="7">
        <v>627357.6</v>
      </c>
      <c r="AI32" s="7">
        <v>336233.08</v>
      </c>
      <c r="AJ32" s="7">
        <v>85693.119999999995</v>
      </c>
      <c r="AK32" s="39">
        <f>P32+AF32+AG32+AH32+AI32+AJ32</f>
        <v>14973730.110000001</v>
      </c>
      <c r="AL32" s="39">
        <f>AK32/25</f>
        <v>598949.20440000005</v>
      </c>
      <c r="AM32" s="5"/>
      <c r="AN32" s="5"/>
      <c r="AO32" s="5">
        <f t="shared" ref="AO32:AO37" si="15">AL32/$AL$57</f>
        <v>4.9318947422376344E-2</v>
      </c>
      <c r="AP32" s="121"/>
      <c r="AQ32" s="7">
        <f>AO32*AP9</f>
        <v>570495.93891576887</v>
      </c>
      <c r="AR32" s="7">
        <v>435815.75</v>
      </c>
    </row>
    <row r="33" spans="1:44" s="2" customFormat="1" ht="12.75" customHeight="1" x14ac:dyDescent="0.2">
      <c r="A33" s="5" t="s">
        <v>2</v>
      </c>
      <c r="B33" s="59">
        <v>22702.37</v>
      </c>
      <c r="C33" s="59">
        <v>43998.23</v>
      </c>
      <c r="D33" s="59">
        <v>40743.730000000003</v>
      </c>
      <c r="E33" s="7">
        <f t="shared" si="14"/>
        <v>107444.33000000002</v>
      </c>
      <c r="F33" s="38">
        <v>107444.33</v>
      </c>
      <c r="G33" s="59">
        <v>33009.03</v>
      </c>
      <c r="H33" s="59">
        <v>45989.98</v>
      </c>
      <c r="I33" s="59">
        <v>36606.53</v>
      </c>
      <c r="J33" s="59">
        <f>SUM(G33:I33)</f>
        <v>115605.54000000001</v>
      </c>
      <c r="K33" s="7">
        <v>224352.47</v>
      </c>
      <c r="L33" s="59">
        <v>52487.839999999997</v>
      </c>
      <c r="M33" s="59">
        <v>64465.58</v>
      </c>
      <c r="N33" s="59">
        <v>45224.9</v>
      </c>
      <c r="O33" s="59">
        <f>K33+L33+M33+N33</f>
        <v>386530.79000000004</v>
      </c>
      <c r="P33" s="59">
        <v>387173.52</v>
      </c>
      <c r="Q33" s="59">
        <v>64848.09</v>
      </c>
      <c r="R33" s="59">
        <v>76487.77</v>
      </c>
      <c r="S33" s="59">
        <v>67175.600000000006</v>
      </c>
      <c r="T33" s="7">
        <v>208511.46</v>
      </c>
      <c r="U33" s="7">
        <v>60555.63</v>
      </c>
      <c r="V33" s="7">
        <v>59415.21</v>
      </c>
      <c r="W33" s="7">
        <v>46659.47</v>
      </c>
      <c r="X33" s="59">
        <f>P33+T33+U33+V33+W33</f>
        <v>762315.28999999992</v>
      </c>
      <c r="Y33" s="59">
        <v>375270.45</v>
      </c>
      <c r="Z33" s="7">
        <v>53134.23</v>
      </c>
      <c r="AA33" s="7">
        <v>62308.92</v>
      </c>
      <c r="AB33" s="7">
        <v>56289.36</v>
      </c>
      <c r="AC33" s="7">
        <v>69696.98</v>
      </c>
      <c r="AD33" s="7">
        <v>68079.17</v>
      </c>
      <c r="AE33" s="7">
        <v>49328.35</v>
      </c>
      <c r="AF33" s="7">
        <v>732176.78</v>
      </c>
      <c r="AG33" s="7">
        <v>67690.98</v>
      </c>
      <c r="AH33" s="7">
        <v>88632.93</v>
      </c>
      <c r="AI33" s="7">
        <v>46063.56</v>
      </c>
      <c r="AJ33" s="7">
        <v>167.49</v>
      </c>
      <c r="AK33" s="39">
        <f t="shared" ref="AK33:AK36" si="16">P33+AF33+AG33+AH33+AI33+AJ33</f>
        <v>1321905.26</v>
      </c>
      <c r="AL33" s="39">
        <f t="shared" ref="AL33:AL36" si="17">AK33/25</f>
        <v>52876.210400000004</v>
      </c>
      <c r="AM33" s="5"/>
      <c r="AN33" s="5"/>
      <c r="AO33" s="5">
        <f t="shared" si="15"/>
        <v>4.3539569323319885E-3</v>
      </c>
      <c r="AP33" s="121"/>
      <c r="AQ33" s="7">
        <f>AO33*AP9</f>
        <v>50364.309822690768</v>
      </c>
      <c r="AR33" s="7">
        <v>46379.89</v>
      </c>
    </row>
    <row r="34" spans="1:44" s="2" customFormat="1" ht="12.75" customHeight="1" x14ac:dyDescent="0.2">
      <c r="A34" s="5" t="s">
        <v>3</v>
      </c>
      <c r="B34" s="59">
        <v>148510</v>
      </c>
      <c r="C34" s="59">
        <v>169894</v>
      </c>
      <c r="D34" s="59">
        <v>144321</v>
      </c>
      <c r="E34" s="7">
        <f t="shared" si="14"/>
        <v>462725</v>
      </c>
      <c r="F34" s="41">
        <v>548303.5</v>
      </c>
      <c r="G34" s="59">
        <v>189055</v>
      </c>
      <c r="H34" s="59">
        <v>182832</v>
      </c>
      <c r="I34" s="59">
        <v>195594</v>
      </c>
      <c r="J34" s="59">
        <f>SUM(G34:I34)</f>
        <v>567481</v>
      </c>
      <c r="K34" s="7">
        <v>1127838.5</v>
      </c>
      <c r="L34" s="59">
        <v>185679</v>
      </c>
      <c r="M34" s="59">
        <v>228167</v>
      </c>
      <c r="N34" s="59">
        <v>134094</v>
      </c>
      <c r="O34" s="59">
        <f>K34+L34+M34+N34</f>
        <v>1675778.5</v>
      </c>
      <c r="P34" s="59">
        <v>1681381.5</v>
      </c>
      <c r="Q34" s="59">
        <v>190398</v>
      </c>
      <c r="R34" s="59">
        <v>194117</v>
      </c>
      <c r="S34" s="59">
        <v>212061</v>
      </c>
      <c r="T34" s="7">
        <v>600818</v>
      </c>
      <c r="U34" s="7">
        <v>183784</v>
      </c>
      <c r="V34" s="7">
        <v>177903</v>
      </c>
      <c r="W34" s="7">
        <v>182012</v>
      </c>
      <c r="X34" s="59">
        <f>P34+T34+U34+V34+W34</f>
        <v>2825898.5</v>
      </c>
      <c r="Y34" s="59">
        <v>954993</v>
      </c>
      <c r="Z34" s="7">
        <v>177833</v>
      </c>
      <c r="AA34" s="7">
        <v>178114</v>
      </c>
      <c r="AB34" s="7">
        <v>247840</v>
      </c>
      <c r="AC34" s="7">
        <v>215204</v>
      </c>
      <c r="AD34" s="7">
        <v>202406</v>
      </c>
      <c r="AE34" s="7">
        <v>192805</v>
      </c>
      <c r="AF34" s="7">
        <v>2388629</v>
      </c>
      <c r="AG34" s="7">
        <v>164177</v>
      </c>
      <c r="AH34" s="7">
        <v>197597</v>
      </c>
      <c r="AI34" s="7">
        <v>129307</v>
      </c>
      <c r="AJ34" s="7">
        <v>3405</v>
      </c>
      <c r="AK34" s="39">
        <f t="shared" si="16"/>
        <v>4564496.5</v>
      </c>
      <c r="AL34" s="39">
        <f t="shared" si="17"/>
        <v>182579.86</v>
      </c>
      <c r="AM34" s="5"/>
      <c r="AN34" s="5"/>
      <c r="AO34" s="5">
        <f t="shared" si="15"/>
        <v>1.5034073757131504E-2</v>
      </c>
      <c r="AP34" s="121"/>
      <c r="AQ34" s="7">
        <f>AO34*AP9</f>
        <v>173906.347804825</v>
      </c>
      <c r="AR34" s="7">
        <v>148332</v>
      </c>
    </row>
    <row r="35" spans="1:44" s="2" customFormat="1" ht="12.75" customHeight="1" x14ac:dyDescent="0.2">
      <c r="A35" s="5" t="s">
        <v>4</v>
      </c>
      <c r="B35" s="59">
        <v>31886.519999999997</v>
      </c>
      <c r="C35" s="59">
        <v>55741.74</v>
      </c>
      <c r="D35" s="59">
        <v>50773.52</v>
      </c>
      <c r="E35" s="7">
        <f t="shared" si="14"/>
        <v>138401.78</v>
      </c>
      <c r="F35" s="38">
        <v>138081.78</v>
      </c>
      <c r="G35" s="59">
        <v>57430.07</v>
      </c>
      <c r="H35" s="59">
        <v>45666.02</v>
      </c>
      <c r="I35" s="59">
        <v>52644.57</v>
      </c>
      <c r="J35" s="59">
        <f>SUM(G35:I35)</f>
        <v>155740.66</v>
      </c>
      <c r="K35" s="7">
        <v>303701.21999999997</v>
      </c>
      <c r="L35" s="59">
        <v>53530.18</v>
      </c>
      <c r="M35" s="59">
        <v>49531.35</v>
      </c>
      <c r="N35" s="59">
        <v>45139.81</v>
      </c>
      <c r="O35" s="59">
        <f>K35+L35+M35+N35</f>
        <v>451902.55999999994</v>
      </c>
      <c r="P35" s="59">
        <v>451578.56</v>
      </c>
      <c r="Q35" s="59">
        <v>63662.41</v>
      </c>
      <c r="R35" s="59">
        <v>64999.38</v>
      </c>
      <c r="S35" s="59">
        <v>69452.63</v>
      </c>
      <c r="T35" s="7">
        <v>198743.7</v>
      </c>
      <c r="U35" s="7">
        <v>56825.81</v>
      </c>
      <c r="V35" s="7">
        <v>76745.14</v>
      </c>
      <c r="W35" s="7">
        <v>61155.79</v>
      </c>
      <c r="X35" s="59">
        <f>P35+T35+U35+V35+W35</f>
        <v>845049.00000000012</v>
      </c>
      <c r="Y35" s="59">
        <v>295010.44</v>
      </c>
      <c r="Z35" s="7">
        <v>67959.05</v>
      </c>
      <c r="AA35" s="7">
        <v>55259.06</v>
      </c>
      <c r="AB35" s="7">
        <v>61451.35</v>
      </c>
      <c r="AC35" s="7">
        <v>61310.84</v>
      </c>
      <c r="AD35" s="7">
        <v>61978.559999999998</v>
      </c>
      <c r="AE35" s="7">
        <v>45737.38</v>
      </c>
      <c r="AF35" s="7">
        <v>750344.32</v>
      </c>
      <c r="AG35" s="7">
        <v>55084.01</v>
      </c>
      <c r="AH35" s="7">
        <v>67248.350000000006</v>
      </c>
      <c r="AI35" s="7">
        <v>35990.49</v>
      </c>
      <c r="AJ35" s="7">
        <v>4211.7</v>
      </c>
      <c r="AK35" s="39">
        <f t="shared" si="16"/>
        <v>1364457.43</v>
      </c>
      <c r="AL35" s="39">
        <f t="shared" si="17"/>
        <v>54578.297200000001</v>
      </c>
      <c r="AM35" s="5"/>
      <c r="AN35" s="5"/>
      <c r="AO35" s="5">
        <f t="shared" si="15"/>
        <v>4.4941109366796747E-3</v>
      </c>
      <c r="AP35" s="121"/>
      <c r="AQ35" s="7">
        <f>AO35*AP9</f>
        <v>51985.538467705621</v>
      </c>
      <c r="AR35" s="7">
        <v>51772.53</v>
      </c>
    </row>
    <row r="36" spans="1:44" s="2" customFormat="1" ht="12.75" customHeight="1" x14ac:dyDescent="0.2">
      <c r="A36" s="5" t="s">
        <v>40</v>
      </c>
      <c r="B36" s="59">
        <v>126001</v>
      </c>
      <c r="C36" s="59">
        <v>110621.5</v>
      </c>
      <c r="D36" s="59">
        <v>137072</v>
      </c>
      <c r="E36" s="7">
        <f t="shared" si="14"/>
        <v>373694.5</v>
      </c>
      <c r="F36" s="38">
        <v>373998.5</v>
      </c>
      <c r="G36" s="59">
        <v>163999</v>
      </c>
      <c r="H36" s="59">
        <v>156444.5</v>
      </c>
      <c r="I36" s="59">
        <v>130938</v>
      </c>
      <c r="J36" s="59">
        <f>SUM(G36:I36)</f>
        <v>451381.5</v>
      </c>
      <c r="K36" s="7">
        <v>824778.5</v>
      </c>
      <c r="L36" s="59">
        <v>167934.5</v>
      </c>
      <c r="M36" s="59">
        <v>141232.5</v>
      </c>
      <c r="N36" s="59">
        <v>133422.5</v>
      </c>
      <c r="O36" s="59">
        <f>K36+L36+M36+N36</f>
        <v>1267368</v>
      </c>
      <c r="P36" s="59">
        <v>1267701</v>
      </c>
      <c r="Q36" s="59">
        <v>131353</v>
      </c>
      <c r="R36" s="59">
        <v>179718.5</v>
      </c>
      <c r="S36" s="59">
        <v>170725</v>
      </c>
      <c r="T36" s="7">
        <v>483082</v>
      </c>
      <c r="U36" s="7">
        <v>193952</v>
      </c>
      <c r="V36" s="7">
        <v>181988.5</v>
      </c>
      <c r="W36" s="7">
        <v>148324</v>
      </c>
      <c r="X36" s="59">
        <f>P36+T36+U36+V36+W36</f>
        <v>2275047.5</v>
      </c>
      <c r="Y36" s="59">
        <v>1007733.5</v>
      </c>
      <c r="Z36" s="7">
        <v>163286.5</v>
      </c>
      <c r="AA36" s="7">
        <v>131943.5</v>
      </c>
      <c r="AB36" s="7">
        <v>152215</v>
      </c>
      <c r="AC36" s="7">
        <v>163013.5</v>
      </c>
      <c r="AD36" s="7">
        <v>105754</v>
      </c>
      <c r="AE36" s="7">
        <v>116824.5</v>
      </c>
      <c r="AF36" s="7">
        <v>1883480.5</v>
      </c>
      <c r="AG36" s="7">
        <v>137580.5</v>
      </c>
      <c r="AH36" s="7">
        <v>147599</v>
      </c>
      <c r="AI36" s="7">
        <v>118163.5</v>
      </c>
      <c r="AJ36" s="7">
        <v>8486</v>
      </c>
      <c r="AK36" s="39">
        <f t="shared" si="16"/>
        <v>3563010.5</v>
      </c>
      <c r="AL36" s="39">
        <f t="shared" si="17"/>
        <v>142520.42000000001</v>
      </c>
      <c r="AM36" s="5"/>
      <c r="AN36" s="5"/>
      <c r="AO36" s="5">
        <f t="shared" si="15"/>
        <v>1.1735481154259623E-2</v>
      </c>
      <c r="AP36" s="121"/>
      <c r="AQ36" s="7">
        <f>AO36*AP9</f>
        <v>135749.94377698473</v>
      </c>
      <c r="AR36" s="7">
        <v>142523</v>
      </c>
    </row>
    <row r="37" spans="1:44" s="3" customFormat="1" ht="12.75" customHeight="1" x14ac:dyDescent="0.2">
      <c r="A37" s="12" t="s">
        <v>5</v>
      </c>
      <c r="B37" s="60">
        <f>SUM(B32:B36)</f>
        <v>710301.2</v>
      </c>
      <c r="C37" s="60">
        <f>SUM(C32:C36)</f>
        <v>822203.92999999993</v>
      </c>
      <c r="D37" s="60">
        <f>SUM(D32:D36)</f>
        <v>799049.33000000007</v>
      </c>
      <c r="E37" s="8">
        <f t="shared" si="14"/>
        <v>2331554.46</v>
      </c>
      <c r="F37" s="8">
        <f>SUM(F32:F36)</f>
        <v>3160261.0399999996</v>
      </c>
      <c r="G37" s="60">
        <f>SUM(G32:G36)</f>
        <v>1101551.8999999999</v>
      </c>
      <c r="H37" s="60">
        <f>SUM(H32:H36)</f>
        <v>1044027.68</v>
      </c>
      <c r="I37" s="60">
        <v>991987.78</v>
      </c>
      <c r="J37" s="60">
        <f>SUM(J32:J36)</f>
        <v>3137567.3600000003</v>
      </c>
      <c r="K37" s="8">
        <v>6328402.3700000001</v>
      </c>
      <c r="L37" s="60">
        <f t="shared" ref="L37:AL37" si="18">SUM(L32:L36)</f>
        <v>1172479.9300000002</v>
      </c>
      <c r="M37" s="8">
        <f t="shared" si="18"/>
        <v>1152170.29</v>
      </c>
      <c r="N37" s="8">
        <f t="shared" si="18"/>
        <v>860337.08000000007</v>
      </c>
      <c r="O37" s="60">
        <f t="shared" si="18"/>
        <v>9513389.6699999999</v>
      </c>
      <c r="P37" s="60">
        <f t="shared" si="18"/>
        <v>9512462.0199999996</v>
      </c>
      <c r="Q37" s="60">
        <f t="shared" si="18"/>
        <v>1043774.81</v>
      </c>
      <c r="R37" s="60">
        <f t="shared" si="18"/>
        <v>1124789.32</v>
      </c>
      <c r="S37" s="60">
        <f t="shared" si="18"/>
        <v>1194531.6499999999</v>
      </c>
      <c r="T37" s="8">
        <f>SUM(T32:T36)</f>
        <v>3370116.68</v>
      </c>
      <c r="U37" s="8">
        <f>SUM(U32:U36)</f>
        <v>1141008.1200000001</v>
      </c>
      <c r="V37" s="8">
        <f>SUM(V32:V36)</f>
        <v>1202652.8700000001</v>
      </c>
      <c r="W37" s="8">
        <f>SUM(W32:W36)</f>
        <v>1026334.9</v>
      </c>
      <c r="X37" s="60">
        <f t="shared" si="18"/>
        <v>16252574.59</v>
      </c>
      <c r="Y37" s="60">
        <f t="shared" si="18"/>
        <v>5142888.7699999996</v>
      </c>
      <c r="Z37" s="8">
        <f t="shared" si="18"/>
        <v>1142189.21</v>
      </c>
      <c r="AA37" s="8">
        <f t="shared" si="18"/>
        <v>982406.31</v>
      </c>
      <c r="AB37" s="8">
        <f t="shared" si="18"/>
        <v>1140540</v>
      </c>
      <c r="AC37" s="8">
        <f t="shared" si="18"/>
        <v>1225013.54</v>
      </c>
      <c r="AD37" s="8">
        <f t="shared" si="18"/>
        <v>1119066.46</v>
      </c>
      <c r="AE37" s="8">
        <f t="shared" si="18"/>
        <v>931124.21</v>
      </c>
      <c r="AF37" s="8">
        <f t="shared" si="18"/>
        <v>13357952.260000002</v>
      </c>
      <c r="AG37" s="8">
        <f t="shared" si="18"/>
        <v>1021029.7</v>
      </c>
      <c r="AH37" s="8">
        <f t="shared" si="18"/>
        <v>1128434.8799999999</v>
      </c>
      <c r="AI37" s="8">
        <f t="shared" si="18"/>
        <v>665757.63</v>
      </c>
      <c r="AJ37" s="8">
        <f>SUM(AJ32:AJ36)</f>
        <v>101963.31</v>
      </c>
      <c r="AK37" s="39">
        <f t="shared" si="18"/>
        <v>25787599.800000001</v>
      </c>
      <c r="AL37" s="39">
        <f t="shared" si="18"/>
        <v>1031503.9920000001</v>
      </c>
      <c r="AM37" s="12"/>
      <c r="AN37" s="12"/>
      <c r="AO37" s="5">
        <f t="shared" si="15"/>
        <v>8.4936570202779144E-2</v>
      </c>
      <c r="AP37" s="121"/>
      <c r="AQ37" s="7">
        <f>AO37*AP9</f>
        <v>982502.07878797501</v>
      </c>
      <c r="AR37" s="7">
        <f>SUM(AR32:AR36)</f>
        <v>824823.17</v>
      </c>
    </row>
    <row r="38" spans="1:44" s="2" customFormat="1" ht="12.75" customHeight="1" x14ac:dyDescent="0.2">
      <c r="A38" s="12"/>
      <c r="B38" s="17"/>
      <c r="C38" s="17"/>
      <c r="D38" s="17"/>
      <c r="E38" s="5"/>
      <c r="F38" s="5"/>
      <c r="G38" s="17"/>
      <c r="H38" s="17"/>
      <c r="I38" s="17"/>
      <c r="J38" s="17"/>
      <c r="K38" s="7"/>
      <c r="L38" s="18"/>
      <c r="M38" s="18"/>
      <c r="N38" s="18"/>
      <c r="O38" s="18"/>
      <c r="P38" s="18"/>
      <c r="Q38" s="18"/>
      <c r="R38" s="18"/>
      <c r="S38" s="59"/>
      <c r="T38" s="7"/>
      <c r="U38" s="7"/>
      <c r="V38" s="7"/>
      <c r="W38" s="7"/>
      <c r="X38" s="18"/>
      <c r="Y38" s="18"/>
      <c r="Z38" s="7"/>
      <c r="AA38" s="7"/>
      <c r="AB38" s="7"/>
      <c r="AC38" s="7"/>
      <c r="AD38" s="7"/>
      <c r="AE38" s="7"/>
      <c r="AF38" s="7"/>
      <c r="AG38" s="7"/>
      <c r="AH38" s="7"/>
      <c r="AI38" s="7"/>
      <c r="AJ38" s="7"/>
      <c r="AK38" s="39"/>
      <c r="AL38" s="39"/>
      <c r="AM38" s="5"/>
      <c r="AN38" s="5"/>
      <c r="AO38" s="5"/>
      <c r="AP38" s="121"/>
      <c r="AQ38" s="7"/>
      <c r="AR38" s="7"/>
    </row>
    <row r="39" spans="1:44" s="2" customFormat="1" ht="12.75" customHeight="1" thickBot="1" x14ac:dyDescent="0.25">
      <c r="A39" s="12"/>
      <c r="B39" s="17"/>
      <c r="C39" s="17"/>
      <c r="D39" s="17"/>
      <c r="E39" s="5"/>
      <c r="F39" s="5"/>
      <c r="G39" s="17"/>
      <c r="H39" s="17"/>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39"/>
      <c r="AL39" s="39"/>
      <c r="AM39" s="5"/>
      <c r="AN39" s="5"/>
      <c r="AO39" s="5"/>
      <c r="AP39" s="121"/>
      <c r="AQ39" s="7"/>
      <c r="AR39" s="7"/>
    </row>
    <row r="40" spans="1:44" s="2" customFormat="1" ht="90" customHeight="1" thickBot="1" x14ac:dyDescent="0.25">
      <c r="A40" s="14" t="s">
        <v>10</v>
      </c>
      <c r="B40" s="11" t="s">
        <v>19</v>
      </c>
      <c r="C40" s="11" t="s">
        <v>20</v>
      </c>
      <c r="D40" s="11" t="s">
        <v>21</v>
      </c>
      <c r="E40" s="11" t="s">
        <v>22</v>
      </c>
      <c r="F40" s="11" t="s">
        <v>23</v>
      </c>
      <c r="G40" s="11" t="s">
        <v>24</v>
      </c>
      <c r="H40" s="11" t="s">
        <v>25</v>
      </c>
      <c r="I40" s="42" t="s">
        <v>26</v>
      </c>
      <c r="J40" s="11" t="s">
        <v>27</v>
      </c>
      <c r="K40" s="11" t="s">
        <v>28</v>
      </c>
      <c r="L40" s="11" t="s">
        <v>29</v>
      </c>
      <c r="M40" s="11" t="s">
        <v>30</v>
      </c>
      <c r="N40" s="11" t="s">
        <v>31</v>
      </c>
      <c r="O40" s="11" t="s">
        <v>32</v>
      </c>
      <c r="P40" s="11" t="s">
        <v>33</v>
      </c>
      <c r="Q40" s="11" t="s">
        <v>34</v>
      </c>
      <c r="R40" s="11" t="s">
        <v>35</v>
      </c>
      <c r="S40" s="11" t="s">
        <v>41</v>
      </c>
      <c r="T40" s="11" t="s">
        <v>42</v>
      </c>
      <c r="U40" s="11" t="s">
        <v>43</v>
      </c>
      <c r="V40" s="11" t="s">
        <v>44</v>
      </c>
      <c r="W40" s="11" t="s">
        <v>45</v>
      </c>
      <c r="X40" s="11" t="s">
        <v>46</v>
      </c>
      <c r="Y40" s="11" t="s">
        <v>52</v>
      </c>
      <c r="Z40" s="11" t="s">
        <v>51</v>
      </c>
      <c r="AA40" s="11" t="s">
        <v>53</v>
      </c>
      <c r="AB40" s="11" t="s">
        <v>54</v>
      </c>
      <c r="AC40" s="11" t="s">
        <v>55</v>
      </c>
      <c r="AD40" s="11" t="s">
        <v>56</v>
      </c>
      <c r="AE40" s="11" t="s">
        <v>57</v>
      </c>
      <c r="AF40" s="11" t="s">
        <v>58</v>
      </c>
      <c r="AG40" s="11" t="s">
        <v>59</v>
      </c>
      <c r="AH40" s="11" t="s">
        <v>60</v>
      </c>
      <c r="AI40" s="11" t="s">
        <v>61</v>
      </c>
      <c r="AJ40" s="63" t="s">
        <v>63</v>
      </c>
      <c r="AK40" s="11" t="s">
        <v>64</v>
      </c>
      <c r="AL40" s="11" t="s">
        <v>65</v>
      </c>
      <c r="AM40" s="31" t="s">
        <v>49</v>
      </c>
      <c r="AN40" s="31" t="s">
        <v>50</v>
      </c>
      <c r="AO40" s="31" t="s">
        <v>70</v>
      </c>
      <c r="AP40" s="121"/>
      <c r="AQ40" s="31" t="s">
        <v>36</v>
      </c>
      <c r="AR40" s="31" t="s">
        <v>62</v>
      </c>
    </row>
    <row r="41" spans="1:44" s="2" customFormat="1" ht="12.75" customHeight="1" x14ac:dyDescent="0.2">
      <c r="A41" s="5" t="s">
        <v>1</v>
      </c>
      <c r="B41" s="59">
        <f t="shared" ref="B41:D44" si="19">B25+B32</f>
        <v>634004.71</v>
      </c>
      <c r="C41" s="59">
        <f t="shared" si="19"/>
        <v>667214.49</v>
      </c>
      <c r="D41" s="59">
        <f t="shared" si="19"/>
        <v>689549.8</v>
      </c>
      <c r="E41" s="7">
        <f t="shared" ref="E41:E46" si="20">B41+C41+D41</f>
        <v>1990769</v>
      </c>
      <c r="F41" s="38">
        <v>1992432.93</v>
      </c>
      <c r="G41" s="59">
        <f t="shared" ref="G41:H44" si="21">G25+G32</f>
        <v>658058.80000000005</v>
      </c>
      <c r="H41" s="59">
        <f>H25+H32</f>
        <v>613095.18000000005</v>
      </c>
      <c r="I41" s="11">
        <v>576204.68000000005</v>
      </c>
      <c r="J41" s="11">
        <f>SUM(G41:I41)</f>
        <v>1847358.6600000001</v>
      </c>
      <c r="K41" s="11">
        <v>3847731.68</v>
      </c>
      <c r="L41" s="59">
        <f t="shared" ref="L41:N44" si="22">L25+L32</f>
        <v>712848.41</v>
      </c>
      <c r="M41" s="59">
        <f t="shared" si="22"/>
        <v>668773.86</v>
      </c>
      <c r="N41" s="59">
        <f>N25+N32</f>
        <v>502455.87</v>
      </c>
      <c r="O41" s="59">
        <f>K41+L41+M41+N41</f>
        <v>5731809.8200000003</v>
      </c>
      <c r="P41" s="59">
        <f>P32+P25</f>
        <v>5724627.4400000004</v>
      </c>
      <c r="Q41" s="59">
        <f>Q32+Q25</f>
        <v>593513.31000000006</v>
      </c>
      <c r="R41" s="59">
        <f>R32+R25</f>
        <v>609466.67000000004</v>
      </c>
      <c r="S41" s="59">
        <f>S32+S25</f>
        <v>675117.42</v>
      </c>
      <c r="T41" s="7">
        <f t="shared" ref="T41:V44" si="23">T25+T32</f>
        <v>1878961.52</v>
      </c>
      <c r="U41" s="7">
        <f t="shared" si="23"/>
        <v>645890.68000000005</v>
      </c>
      <c r="V41" s="7">
        <f t="shared" si="23"/>
        <v>706601.02</v>
      </c>
      <c r="W41" s="7">
        <f>W25+W32</f>
        <v>588183.64</v>
      </c>
      <c r="X41" s="59">
        <f>P41+T41+U41+V41+W41</f>
        <v>9544264.3000000007</v>
      </c>
      <c r="Y41" s="59">
        <v>3822754.1799999997</v>
      </c>
      <c r="Z41" s="7">
        <f t="shared" ref="Z41:AE44" si="24">Z25+Z32</f>
        <v>679976.43</v>
      </c>
      <c r="AA41" s="7">
        <f t="shared" si="24"/>
        <v>554780.82999999996</v>
      </c>
      <c r="AB41" s="7">
        <f t="shared" si="24"/>
        <v>622744.29</v>
      </c>
      <c r="AC41" s="7">
        <f t="shared" si="24"/>
        <v>715788.22</v>
      </c>
      <c r="AD41" s="7">
        <f t="shared" si="24"/>
        <v>680848.73</v>
      </c>
      <c r="AE41" s="7">
        <f t="shared" si="24"/>
        <v>526428.98</v>
      </c>
      <c r="AF41" s="7">
        <v>7603321.6600000001</v>
      </c>
      <c r="AG41" s="7">
        <f>AG25+AG32</f>
        <v>596497.21</v>
      </c>
      <c r="AH41" s="7">
        <f>AH25+AH32</f>
        <v>627357.6</v>
      </c>
      <c r="AI41" s="7">
        <v>336233.08</v>
      </c>
      <c r="AJ41" s="7">
        <v>85693.119999999995</v>
      </c>
      <c r="AK41" s="39">
        <f>P41+AF41+AG41+AH41+AI41+AJ41</f>
        <v>14973730.110000001</v>
      </c>
      <c r="AL41" s="39">
        <f>AK41/25</f>
        <v>598949.20440000005</v>
      </c>
      <c r="AM41" s="5"/>
      <c r="AN41" s="5"/>
      <c r="AO41" s="5">
        <f t="shared" ref="AO41:AO46" si="25">AL41/$AL$57</f>
        <v>4.9318947422376344E-2</v>
      </c>
      <c r="AP41" s="121"/>
      <c r="AQ41" s="7">
        <f>AO41*AP9</f>
        <v>570495.93891576887</v>
      </c>
      <c r="AR41" s="7">
        <f>AR25+AR32</f>
        <v>599534.09</v>
      </c>
    </row>
    <row r="42" spans="1:44" s="2" customFormat="1" ht="12.75" customHeight="1" x14ac:dyDescent="0.2">
      <c r="A42" s="5" t="s">
        <v>2</v>
      </c>
      <c r="B42" s="59">
        <f t="shared" si="19"/>
        <v>22702.37</v>
      </c>
      <c r="C42" s="59">
        <f t="shared" si="19"/>
        <v>44389.04</v>
      </c>
      <c r="D42" s="59">
        <f t="shared" si="19"/>
        <v>42195.310000000005</v>
      </c>
      <c r="E42" s="7">
        <f t="shared" si="20"/>
        <v>109286.72</v>
      </c>
      <c r="F42" s="38">
        <v>109286.72</v>
      </c>
      <c r="G42" s="59">
        <f t="shared" si="21"/>
        <v>33009.03</v>
      </c>
      <c r="H42" s="59">
        <f>H26+H33</f>
        <v>45989.98</v>
      </c>
      <c r="I42" s="59">
        <v>36606.53</v>
      </c>
      <c r="J42" s="11">
        <f>SUM(G42:I42)</f>
        <v>115605.54000000001</v>
      </c>
      <c r="K42" s="7">
        <v>224352.47</v>
      </c>
      <c r="L42" s="59">
        <f t="shared" si="22"/>
        <v>52487.839999999997</v>
      </c>
      <c r="M42" s="59">
        <f t="shared" si="22"/>
        <v>64465.58</v>
      </c>
      <c r="N42" s="59">
        <f t="shared" si="22"/>
        <v>45224.9</v>
      </c>
      <c r="O42" s="59">
        <f>K42+L42+M42+N42</f>
        <v>386530.79000000004</v>
      </c>
      <c r="P42" s="59">
        <v>387173.52</v>
      </c>
      <c r="Q42" s="59">
        <f t="shared" ref="Q42:R44" si="26">Q33+Q26</f>
        <v>64848.09</v>
      </c>
      <c r="R42" s="59">
        <f t="shared" si="26"/>
        <v>76487.77</v>
      </c>
      <c r="S42" s="59">
        <f>S33+S26</f>
        <v>67175.600000000006</v>
      </c>
      <c r="T42" s="7">
        <f t="shared" si="23"/>
        <v>208511.46</v>
      </c>
      <c r="U42" s="7">
        <f t="shared" si="23"/>
        <v>60555.63</v>
      </c>
      <c r="V42" s="7">
        <f t="shared" si="23"/>
        <v>59415.21</v>
      </c>
      <c r="W42" s="7">
        <f>W26+W33</f>
        <v>46659.47</v>
      </c>
      <c r="X42" s="59">
        <f>P42+T42+U42+V42+W42</f>
        <v>762315.28999999992</v>
      </c>
      <c r="Y42" s="59">
        <v>375493.77</v>
      </c>
      <c r="Z42" s="7">
        <f t="shared" si="24"/>
        <v>53134.23</v>
      </c>
      <c r="AA42" s="7">
        <f t="shared" si="24"/>
        <v>62308.92</v>
      </c>
      <c r="AB42" s="7">
        <f t="shared" si="24"/>
        <v>56289.36</v>
      </c>
      <c r="AC42" s="7">
        <f t="shared" si="24"/>
        <v>69696.98</v>
      </c>
      <c r="AD42" s="7">
        <f t="shared" si="24"/>
        <v>68079.17</v>
      </c>
      <c r="AE42" s="7">
        <f t="shared" si="24"/>
        <v>49328.35</v>
      </c>
      <c r="AF42" s="7">
        <v>732176.78</v>
      </c>
      <c r="AG42" s="7">
        <f t="shared" ref="AG42:AH44" si="27">AG26+AG33</f>
        <v>67690.98</v>
      </c>
      <c r="AH42" s="7">
        <f t="shared" si="27"/>
        <v>88632.93</v>
      </c>
      <c r="AI42" s="7">
        <v>46063.56</v>
      </c>
      <c r="AJ42" s="7">
        <v>167.49</v>
      </c>
      <c r="AK42" s="39">
        <f>P42+AF42+AG42+AH42+AI42+AJ42</f>
        <v>1321905.26</v>
      </c>
      <c r="AL42" s="39">
        <f t="shared" ref="AL42:AL45" si="28">AK42/25</f>
        <v>52876.210400000004</v>
      </c>
      <c r="AM42" s="5"/>
      <c r="AN42" s="5"/>
      <c r="AO42" s="5">
        <f t="shared" si="25"/>
        <v>4.3539569323319885E-3</v>
      </c>
      <c r="AP42" s="121"/>
      <c r="AQ42" s="7">
        <f>AO42*AP9</f>
        <v>50364.309822690768</v>
      </c>
      <c r="AR42" s="7">
        <f t="shared" ref="AR42:AR43" si="29">AR26+AR33</f>
        <v>52872.6</v>
      </c>
    </row>
    <row r="43" spans="1:44" s="2" customFormat="1" ht="12.75" customHeight="1" x14ac:dyDescent="0.2">
      <c r="A43" s="5" t="s">
        <v>3</v>
      </c>
      <c r="B43" s="59">
        <f t="shared" si="19"/>
        <v>175070</v>
      </c>
      <c r="C43" s="59">
        <f t="shared" si="19"/>
        <v>194669</v>
      </c>
      <c r="D43" s="59">
        <f t="shared" si="19"/>
        <v>171521</v>
      </c>
      <c r="E43" s="7">
        <f t="shared" si="20"/>
        <v>541260</v>
      </c>
      <c r="F43" s="38">
        <v>548303.5</v>
      </c>
      <c r="G43" s="59">
        <f t="shared" si="21"/>
        <v>189055</v>
      </c>
      <c r="H43" s="59">
        <f t="shared" si="21"/>
        <v>182832</v>
      </c>
      <c r="I43" s="59">
        <v>195594</v>
      </c>
      <c r="J43" s="11">
        <f>SUM(G43:I43)</f>
        <v>567481</v>
      </c>
      <c r="K43" s="7">
        <v>1127838.5</v>
      </c>
      <c r="L43" s="59">
        <f t="shared" si="22"/>
        <v>185679</v>
      </c>
      <c r="M43" s="59">
        <f t="shared" si="22"/>
        <v>228167</v>
      </c>
      <c r="N43" s="59">
        <f t="shared" si="22"/>
        <v>134094</v>
      </c>
      <c r="O43" s="59">
        <f>K43+L43+M43+N43</f>
        <v>1675778.5</v>
      </c>
      <c r="P43" s="59">
        <v>1681381.5</v>
      </c>
      <c r="Q43" s="59">
        <f t="shared" si="26"/>
        <v>190398</v>
      </c>
      <c r="R43" s="59">
        <f t="shared" si="26"/>
        <v>194117</v>
      </c>
      <c r="S43" s="59">
        <f>S34+S27</f>
        <v>212061</v>
      </c>
      <c r="T43" s="7">
        <f t="shared" si="23"/>
        <v>600818</v>
      </c>
      <c r="U43" s="7">
        <f t="shared" si="23"/>
        <v>183784</v>
      </c>
      <c r="V43" s="7">
        <f t="shared" si="23"/>
        <v>177903</v>
      </c>
      <c r="W43" s="7">
        <f>W27+W34</f>
        <v>182012</v>
      </c>
      <c r="X43" s="59">
        <f>P43+T43+U43+V43+W43</f>
        <v>2825898.5</v>
      </c>
      <c r="Y43" s="59">
        <v>1157783</v>
      </c>
      <c r="Z43" s="7">
        <f t="shared" si="24"/>
        <v>177833</v>
      </c>
      <c r="AA43" s="7">
        <f t="shared" si="24"/>
        <v>178114</v>
      </c>
      <c r="AB43" s="7">
        <f t="shared" si="24"/>
        <v>247840</v>
      </c>
      <c r="AC43" s="7">
        <f t="shared" si="24"/>
        <v>215204</v>
      </c>
      <c r="AD43" s="7">
        <f t="shared" si="24"/>
        <v>202406</v>
      </c>
      <c r="AE43" s="7">
        <f t="shared" si="24"/>
        <v>192805</v>
      </c>
      <c r="AF43" s="7">
        <v>2388629</v>
      </c>
      <c r="AG43" s="7">
        <f t="shared" si="27"/>
        <v>164177</v>
      </c>
      <c r="AH43" s="7">
        <f t="shared" si="27"/>
        <v>197597</v>
      </c>
      <c r="AI43" s="7">
        <v>129307</v>
      </c>
      <c r="AJ43" s="7">
        <v>3405</v>
      </c>
      <c r="AK43" s="39">
        <f t="shared" ref="AK43:AK45" si="30">P43+AF43+AG43+AH43+AI43+AJ43</f>
        <v>4564496.5</v>
      </c>
      <c r="AL43" s="39">
        <f t="shared" si="28"/>
        <v>182579.86</v>
      </c>
      <c r="AM43" s="5"/>
      <c r="AN43" s="5"/>
      <c r="AO43" s="5">
        <f t="shared" si="25"/>
        <v>1.5034073757131504E-2</v>
      </c>
      <c r="AP43" s="121"/>
      <c r="AQ43" s="7">
        <f>AO43*AP9</f>
        <v>173906.347804825</v>
      </c>
      <c r="AR43" s="7">
        <f t="shared" si="29"/>
        <v>182580.66999999998</v>
      </c>
    </row>
    <row r="44" spans="1:44" s="2" customFormat="1" ht="12.75" customHeight="1" x14ac:dyDescent="0.2">
      <c r="A44" s="5" t="s">
        <v>4</v>
      </c>
      <c r="B44" s="59">
        <f t="shared" si="19"/>
        <v>35553.519999999997</v>
      </c>
      <c r="C44" s="59">
        <f t="shared" si="19"/>
        <v>59287.74</v>
      </c>
      <c r="D44" s="59">
        <f t="shared" si="19"/>
        <v>53728.52</v>
      </c>
      <c r="E44" s="7">
        <f t="shared" si="20"/>
        <v>148569.78</v>
      </c>
      <c r="F44" s="38">
        <v>148249.78</v>
      </c>
      <c r="G44" s="59">
        <f t="shared" si="21"/>
        <v>57430.07</v>
      </c>
      <c r="H44" s="59">
        <f t="shared" si="21"/>
        <v>45666.02</v>
      </c>
      <c r="I44" s="59">
        <v>52644.57</v>
      </c>
      <c r="J44" s="11">
        <f>SUM(G44:I44)</f>
        <v>155740.66</v>
      </c>
      <c r="K44" s="7">
        <v>303701.21999999997</v>
      </c>
      <c r="L44" s="59">
        <f t="shared" si="22"/>
        <v>53530.18</v>
      </c>
      <c r="M44" s="59">
        <f t="shared" si="22"/>
        <v>49531.35</v>
      </c>
      <c r="N44" s="59">
        <f t="shared" si="22"/>
        <v>45139.81</v>
      </c>
      <c r="O44" s="59">
        <f>K44+L44+M44+N44</f>
        <v>451902.55999999994</v>
      </c>
      <c r="P44" s="59">
        <v>451578.56</v>
      </c>
      <c r="Q44" s="59">
        <f t="shared" si="26"/>
        <v>63662.41</v>
      </c>
      <c r="R44" s="59">
        <f t="shared" si="26"/>
        <v>64999.38</v>
      </c>
      <c r="S44" s="59">
        <f>S35+S28</f>
        <v>69452.63</v>
      </c>
      <c r="T44" s="7">
        <f t="shared" si="23"/>
        <v>198743.7</v>
      </c>
      <c r="U44" s="7">
        <f t="shared" si="23"/>
        <v>56825.81</v>
      </c>
      <c r="V44" s="7">
        <f t="shared" si="23"/>
        <v>76745.14</v>
      </c>
      <c r="W44" s="7">
        <f>W28+W35</f>
        <v>61155.79</v>
      </c>
      <c r="X44" s="59">
        <f>P44+T44+U44+V44+W44</f>
        <v>845049.00000000012</v>
      </c>
      <c r="Y44" s="59">
        <v>396947.44</v>
      </c>
      <c r="Z44" s="7">
        <f t="shared" si="24"/>
        <v>67959.05</v>
      </c>
      <c r="AA44" s="7">
        <f t="shared" si="24"/>
        <v>55259.06</v>
      </c>
      <c r="AB44" s="7">
        <f t="shared" si="24"/>
        <v>61451.35</v>
      </c>
      <c r="AC44" s="7">
        <f t="shared" si="24"/>
        <v>61310.84</v>
      </c>
      <c r="AD44" s="7">
        <f t="shared" si="24"/>
        <v>61978.559999999998</v>
      </c>
      <c r="AE44" s="7">
        <f t="shared" si="24"/>
        <v>45737.38</v>
      </c>
      <c r="AF44" s="7">
        <v>750344.32</v>
      </c>
      <c r="AG44" s="7">
        <f t="shared" si="27"/>
        <v>55084.01</v>
      </c>
      <c r="AH44" s="7">
        <f t="shared" si="27"/>
        <v>67248.350000000006</v>
      </c>
      <c r="AI44" s="7">
        <v>35990.49</v>
      </c>
      <c r="AJ44" s="7">
        <v>4211.7</v>
      </c>
      <c r="AK44" s="39">
        <f t="shared" si="30"/>
        <v>1364457.43</v>
      </c>
      <c r="AL44" s="39">
        <f t="shared" si="28"/>
        <v>54578.297200000001</v>
      </c>
      <c r="AM44" s="5"/>
      <c r="AN44" s="5"/>
      <c r="AO44" s="5">
        <f t="shared" si="25"/>
        <v>4.4941109366796747E-3</v>
      </c>
      <c r="AP44" s="121"/>
      <c r="AQ44" s="7">
        <f>AO44*AP9</f>
        <v>51985.538467705621</v>
      </c>
      <c r="AR44" s="7">
        <f>AR28+AR35</f>
        <v>54592.53</v>
      </c>
    </row>
    <row r="45" spans="1:44" s="2" customFormat="1" ht="12.75" customHeight="1" x14ac:dyDescent="0.2">
      <c r="A45" s="5" t="s">
        <v>40</v>
      </c>
      <c r="B45" s="59">
        <f>B36</f>
        <v>126001</v>
      </c>
      <c r="C45" s="59">
        <f>C36</f>
        <v>110621.5</v>
      </c>
      <c r="D45" s="59">
        <f>D36</f>
        <v>137072</v>
      </c>
      <c r="E45" s="7">
        <f t="shared" si="20"/>
        <v>373694.5</v>
      </c>
      <c r="F45" s="38">
        <v>373998.5</v>
      </c>
      <c r="G45" s="59">
        <f>G36</f>
        <v>163999</v>
      </c>
      <c r="H45" s="59">
        <f>H36</f>
        <v>156444.5</v>
      </c>
      <c r="I45" s="59">
        <v>130938</v>
      </c>
      <c r="J45" s="11">
        <f>SUM(G45:I45)</f>
        <v>451381.5</v>
      </c>
      <c r="K45" s="7">
        <v>824778.5</v>
      </c>
      <c r="L45" s="59">
        <f>L36</f>
        <v>167934.5</v>
      </c>
      <c r="M45" s="59">
        <f>M36</f>
        <v>141232.5</v>
      </c>
      <c r="N45" s="59">
        <f>N36</f>
        <v>133422.5</v>
      </c>
      <c r="O45" s="59">
        <f>K45+L45+M45+N45</f>
        <v>1267368</v>
      </c>
      <c r="P45" s="59">
        <v>1267701</v>
      </c>
      <c r="Q45" s="59">
        <f t="shared" ref="Q45:W45" si="31">Q36</f>
        <v>131353</v>
      </c>
      <c r="R45" s="59">
        <f t="shared" si="31"/>
        <v>179718.5</v>
      </c>
      <c r="S45" s="59">
        <f t="shared" si="31"/>
        <v>170725</v>
      </c>
      <c r="T45" s="7">
        <f t="shared" si="31"/>
        <v>483082</v>
      </c>
      <c r="U45" s="7">
        <f t="shared" si="31"/>
        <v>193952</v>
      </c>
      <c r="V45" s="7">
        <f t="shared" si="31"/>
        <v>181988.5</v>
      </c>
      <c r="W45" s="7">
        <f t="shared" si="31"/>
        <v>148324</v>
      </c>
      <c r="X45" s="59">
        <f>P45+T45+U45+V45+W45</f>
        <v>2275047.5</v>
      </c>
      <c r="Y45" s="59">
        <v>1007733.5</v>
      </c>
      <c r="Z45" s="7">
        <f t="shared" ref="Z45:AE45" si="32">Z36</f>
        <v>163286.5</v>
      </c>
      <c r="AA45" s="7">
        <f t="shared" si="32"/>
        <v>131943.5</v>
      </c>
      <c r="AB45" s="7">
        <f t="shared" si="32"/>
        <v>152215</v>
      </c>
      <c r="AC45" s="7">
        <f t="shared" si="32"/>
        <v>163013.5</v>
      </c>
      <c r="AD45" s="7">
        <f t="shared" si="32"/>
        <v>105754</v>
      </c>
      <c r="AE45" s="7">
        <f t="shared" si="32"/>
        <v>116824.5</v>
      </c>
      <c r="AF45" s="7">
        <v>1883480.5</v>
      </c>
      <c r="AG45" s="7">
        <f>AG36</f>
        <v>137580.5</v>
      </c>
      <c r="AH45" s="7">
        <f>AH36</f>
        <v>147599</v>
      </c>
      <c r="AI45" s="7">
        <v>118163.5</v>
      </c>
      <c r="AJ45" s="7">
        <v>8486</v>
      </c>
      <c r="AK45" s="39">
        <f t="shared" si="30"/>
        <v>3563010.5</v>
      </c>
      <c r="AL45" s="39">
        <f t="shared" si="28"/>
        <v>142520.42000000001</v>
      </c>
      <c r="AM45" s="5"/>
      <c r="AN45" s="5"/>
      <c r="AO45" s="5">
        <f t="shared" si="25"/>
        <v>1.1735481154259623E-2</v>
      </c>
      <c r="AP45" s="121"/>
      <c r="AQ45" s="7">
        <f>AO45*AP9</f>
        <v>135749.94377698473</v>
      </c>
      <c r="AR45" s="7">
        <v>142523</v>
      </c>
    </row>
    <row r="46" spans="1:44" s="3" customFormat="1" ht="12.75" customHeight="1" x14ac:dyDescent="0.2">
      <c r="A46" s="12" t="s">
        <v>5</v>
      </c>
      <c r="B46" s="60">
        <f>SUM(B41:B45)</f>
        <v>993331.6</v>
      </c>
      <c r="C46" s="60">
        <f>SUM(C41:C45)</f>
        <v>1076181.77</v>
      </c>
      <c r="D46" s="60">
        <f>SUM(D41:D45)</f>
        <v>1094066.6300000001</v>
      </c>
      <c r="E46" s="8">
        <f t="shared" si="20"/>
        <v>3163580</v>
      </c>
      <c r="F46" s="8">
        <f>SUM(F41:F45)</f>
        <v>3172271.4299999997</v>
      </c>
      <c r="G46" s="60">
        <f>SUM(G41:G45)</f>
        <v>1101551.8999999999</v>
      </c>
      <c r="H46" s="60">
        <f>SUM(H41:H45)</f>
        <v>1044027.68</v>
      </c>
      <c r="I46" s="59">
        <v>991987.78</v>
      </c>
      <c r="J46" s="59">
        <f>SUM(J41:J45)</f>
        <v>3137567.3600000003</v>
      </c>
      <c r="K46" s="7">
        <v>6328402.3700000001</v>
      </c>
      <c r="L46" s="60">
        <f>SUM(L41:L45)</f>
        <v>1172479.9300000002</v>
      </c>
      <c r="M46" s="60">
        <f>SUM(M41:M45)</f>
        <v>1152170.29</v>
      </c>
      <c r="N46" s="60"/>
      <c r="O46" s="60">
        <f t="shared" ref="O46:AL46" si="33">SUM(O41:O45)</f>
        <v>9513389.6699999999</v>
      </c>
      <c r="P46" s="60">
        <f t="shared" si="33"/>
        <v>9512462.0199999996</v>
      </c>
      <c r="Q46" s="60">
        <f t="shared" si="33"/>
        <v>1043774.81</v>
      </c>
      <c r="R46" s="60">
        <f t="shared" si="33"/>
        <v>1124789.32</v>
      </c>
      <c r="S46" s="60">
        <f t="shared" si="33"/>
        <v>1194531.6499999999</v>
      </c>
      <c r="T46" s="8">
        <f>SUM(T41:T45)</f>
        <v>3370116.68</v>
      </c>
      <c r="U46" s="8">
        <f>SUM(U41:U45)</f>
        <v>1141008.1200000001</v>
      </c>
      <c r="V46" s="8">
        <f>SUM(V41:V45)</f>
        <v>1202652.8700000001</v>
      </c>
      <c r="W46" s="8">
        <f>SUM(W41:W45)</f>
        <v>1026334.9</v>
      </c>
      <c r="X46" s="60">
        <f t="shared" si="33"/>
        <v>16252574.59</v>
      </c>
      <c r="Y46" s="60">
        <f t="shared" si="33"/>
        <v>6760711.8899999997</v>
      </c>
      <c r="Z46" s="8">
        <f t="shared" si="33"/>
        <v>1142189.21</v>
      </c>
      <c r="AA46" s="8">
        <f t="shared" si="33"/>
        <v>982406.31</v>
      </c>
      <c r="AB46" s="8">
        <f t="shared" si="33"/>
        <v>1140540</v>
      </c>
      <c r="AC46" s="8">
        <f t="shared" si="33"/>
        <v>1225013.54</v>
      </c>
      <c r="AD46" s="8">
        <f t="shared" si="33"/>
        <v>1119066.46</v>
      </c>
      <c r="AE46" s="8">
        <f t="shared" si="33"/>
        <v>931124.21</v>
      </c>
      <c r="AF46" s="8">
        <f>SUM(AF41:AF45)</f>
        <v>13357952.260000002</v>
      </c>
      <c r="AG46" s="8">
        <f>SUM(AG41:AG45)</f>
        <v>1021029.7</v>
      </c>
      <c r="AH46" s="8">
        <f>SUM(AH41:AH45)</f>
        <v>1128434.8799999999</v>
      </c>
      <c r="AI46" s="8">
        <f>SUM(AI41:AI45)</f>
        <v>665757.63</v>
      </c>
      <c r="AJ46" s="8">
        <f>SUM(AJ41:AJ45)</f>
        <v>101963.31</v>
      </c>
      <c r="AK46" s="39">
        <f t="shared" si="33"/>
        <v>25787599.800000001</v>
      </c>
      <c r="AL46" s="39">
        <f t="shared" si="33"/>
        <v>1031503.9920000001</v>
      </c>
      <c r="AM46" s="12"/>
      <c r="AN46" s="12"/>
      <c r="AO46" s="5">
        <f t="shared" si="25"/>
        <v>8.4936570202779144E-2</v>
      </c>
      <c r="AP46" s="121"/>
      <c r="AQ46" s="7">
        <f>AO46*AP9</f>
        <v>982502.07878797501</v>
      </c>
      <c r="AR46" s="7">
        <f>SUM(AR41:AR45)</f>
        <v>1032102.8899999999</v>
      </c>
    </row>
    <row r="47" spans="1:44" s="2" customFormat="1" ht="12.75" customHeight="1" x14ac:dyDescent="0.2">
      <c r="A47" s="12"/>
      <c r="B47" s="17"/>
      <c r="C47" s="17"/>
      <c r="D47" s="17"/>
      <c r="E47" s="5"/>
      <c r="F47" s="5"/>
      <c r="G47" s="17"/>
      <c r="H47" s="17"/>
      <c r="I47" s="5"/>
      <c r="J47" s="5"/>
      <c r="K47" s="5"/>
      <c r="L47" s="18"/>
      <c r="M47" s="18"/>
      <c r="N47" s="18"/>
      <c r="O47" s="18"/>
      <c r="P47" s="18"/>
      <c r="Q47" s="18"/>
      <c r="R47" s="18"/>
      <c r="S47" s="59"/>
      <c r="T47" s="7"/>
      <c r="U47" s="7"/>
      <c r="V47" s="7"/>
      <c r="W47" s="7"/>
      <c r="X47" s="18"/>
      <c r="Y47" s="18"/>
      <c r="Z47" s="7"/>
      <c r="AA47" s="7"/>
      <c r="AB47" s="7"/>
      <c r="AC47" s="7"/>
      <c r="AD47" s="7"/>
      <c r="AE47" s="7"/>
      <c r="AF47" s="7"/>
      <c r="AG47" s="7"/>
      <c r="AH47" s="7"/>
      <c r="AI47" s="7"/>
      <c r="AJ47" s="7"/>
      <c r="AK47" s="39"/>
      <c r="AL47" s="39"/>
      <c r="AM47" s="5"/>
      <c r="AN47" s="5"/>
      <c r="AO47" s="5"/>
      <c r="AP47" s="121"/>
      <c r="AQ47" s="7"/>
      <c r="AR47" s="7"/>
    </row>
    <row r="48" spans="1:44" s="2" customFormat="1" ht="12.75" customHeight="1" thickBot="1" x14ac:dyDescent="0.25">
      <c r="A48" s="12"/>
      <c r="B48" s="17"/>
      <c r="C48" s="17"/>
      <c r="D48" s="17"/>
      <c r="E48" s="5"/>
      <c r="F48" s="5"/>
      <c r="G48" s="17"/>
      <c r="H48" s="17"/>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39"/>
      <c r="AL48" s="39"/>
      <c r="AM48" s="5"/>
      <c r="AN48" s="5"/>
      <c r="AO48" s="5"/>
      <c r="AP48" s="121"/>
      <c r="AQ48" s="7"/>
      <c r="AR48" s="7"/>
    </row>
    <row r="49" spans="1:44" s="2" customFormat="1" ht="88.5" customHeight="1" thickBot="1" x14ac:dyDescent="0.25">
      <c r="A49" s="14" t="s">
        <v>11</v>
      </c>
      <c r="B49" s="11" t="s">
        <v>19</v>
      </c>
      <c r="C49" s="11" t="s">
        <v>20</v>
      </c>
      <c r="D49" s="11" t="s">
        <v>21</v>
      </c>
      <c r="E49" s="11" t="s">
        <v>22</v>
      </c>
      <c r="F49" s="11" t="s">
        <v>23</v>
      </c>
      <c r="G49" s="11" t="s">
        <v>24</v>
      </c>
      <c r="H49" s="11" t="s">
        <v>25</v>
      </c>
      <c r="I49" s="42" t="s">
        <v>26</v>
      </c>
      <c r="J49" s="11" t="s">
        <v>27</v>
      </c>
      <c r="K49" s="11" t="s">
        <v>28</v>
      </c>
      <c r="L49" s="11" t="s">
        <v>29</v>
      </c>
      <c r="M49" s="11" t="s">
        <v>30</v>
      </c>
      <c r="N49" s="11" t="s">
        <v>31</v>
      </c>
      <c r="O49" s="11" t="s">
        <v>32</v>
      </c>
      <c r="P49" s="11" t="s">
        <v>33</v>
      </c>
      <c r="Q49" s="11" t="s">
        <v>34</v>
      </c>
      <c r="R49" s="11" t="s">
        <v>35</v>
      </c>
      <c r="S49" s="11" t="s">
        <v>41</v>
      </c>
      <c r="T49" s="11" t="s">
        <v>42</v>
      </c>
      <c r="U49" s="11" t="s">
        <v>43</v>
      </c>
      <c r="V49" s="11" t="s">
        <v>44</v>
      </c>
      <c r="W49" s="11" t="s">
        <v>45</v>
      </c>
      <c r="X49" s="11" t="s">
        <v>46</v>
      </c>
      <c r="Y49" s="11" t="s">
        <v>52</v>
      </c>
      <c r="Z49" s="11" t="s">
        <v>51</v>
      </c>
      <c r="AA49" s="11" t="s">
        <v>53</v>
      </c>
      <c r="AB49" s="11" t="s">
        <v>54</v>
      </c>
      <c r="AC49" s="11" t="s">
        <v>55</v>
      </c>
      <c r="AD49" s="11" t="s">
        <v>56</v>
      </c>
      <c r="AE49" s="11" t="s">
        <v>57</v>
      </c>
      <c r="AF49" s="11" t="s">
        <v>58</v>
      </c>
      <c r="AG49" s="11" t="s">
        <v>59</v>
      </c>
      <c r="AH49" s="11" t="s">
        <v>60</v>
      </c>
      <c r="AI49" s="11" t="s">
        <v>61</v>
      </c>
      <c r="AJ49" s="63" t="s">
        <v>63</v>
      </c>
      <c r="AK49" s="11" t="s">
        <v>64</v>
      </c>
      <c r="AL49" s="11" t="s">
        <v>65</v>
      </c>
      <c r="AM49" s="31" t="s">
        <v>49</v>
      </c>
      <c r="AN49" s="31" t="s">
        <v>50</v>
      </c>
      <c r="AO49" s="31" t="s">
        <v>70</v>
      </c>
      <c r="AP49" s="121"/>
      <c r="AQ49" s="31" t="s">
        <v>36</v>
      </c>
      <c r="AR49" s="31" t="s">
        <v>62</v>
      </c>
    </row>
    <row r="50" spans="1:44" s="2" customFormat="1" ht="12.75" customHeight="1" x14ac:dyDescent="0.2">
      <c r="A50" s="12" t="s">
        <v>1</v>
      </c>
      <c r="B50" s="60">
        <f t="shared" ref="B50:D53" si="34">B9+B16+B41</f>
        <v>7376830.4899999993</v>
      </c>
      <c r="C50" s="60">
        <f t="shared" si="34"/>
        <v>7861167.790000001</v>
      </c>
      <c r="D50" s="60">
        <f t="shared" si="34"/>
        <v>7768552.0499999998</v>
      </c>
      <c r="E50" s="7">
        <f t="shared" ref="E50:E55" si="35">B50+C50+D50</f>
        <v>23006550.330000002</v>
      </c>
      <c r="F50" s="7">
        <f t="shared" ref="F50:G53" si="36">F9+F16+F41</f>
        <v>23299247.469999999</v>
      </c>
      <c r="G50" s="60">
        <f t="shared" si="36"/>
        <v>8303526.4299999997</v>
      </c>
      <c r="H50" s="7">
        <f>H9+H16+H25+H32</f>
        <v>7989611.7799999993</v>
      </c>
      <c r="I50" s="17">
        <v>7130641.6999999993</v>
      </c>
      <c r="J50" s="18">
        <f t="shared" ref="J50:J55" si="37">SUM(G50:I50)</f>
        <v>23423779.909999996</v>
      </c>
      <c r="K50" s="7">
        <v>47003916.599999994</v>
      </c>
      <c r="L50" s="60">
        <f t="shared" ref="L50:N53" si="38">L9+L16+L41</f>
        <v>8064265.54</v>
      </c>
      <c r="M50" s="60">
        <f t="shared" si="38"/>
        <v>7992642.0500000007</v>
      </c>
      <c r="N50" s="60">
        <f t="shared" si="38"/>
        <v>7542507.6200000001</v>
      </c>
      <c r="O50" s="59">
        <f t="shared" ref="O50:O55" si="39">K50+L50+M50+N50</f>
        <v>70603331.810000002</v>
      </c>
      <c r="P50" s="59">
        <f t="shared" ref="P50:W53" si="40">P9+P16+P41</f>
        <v>70768943.480000004</v>
      </c>
      <c r="Q50" s="59">
        <f t="shared" si="40"/>
        <v>8047211.6899999995</v>
      </c>
      <c r="R50" s="59">
        <f t="shared" si="40"/>
        <v>7836525.6299999999</v>
      </c>
      <c r="S50" s="60">
        <f t="shared" si="40"/>
        <v>8208274.6299999999</v>
      </c>
      <c r="T50" s="7">
        <f t="shared" si="40"/>
        <v>24500229.809999999</v>
      </c>
      <c r="U50" s="7">
        <f t="shared" si="40"/>
        <v>7787433.1499999994</v>
      </c>
      <c r="V50" s="7">
        <f t="shared" si="40"/>
        <v>8331064.6699999999</v>
      </c>
      <c r="W50" s="60">
        <f t="shared" si="40"/>
        <v>7182225.6399999997</v>
      </c>
      <c r="X50" s="59">
        <f t="shared" ref="X50:X55" si="41">P50+T50+U50+V50+W50</f>
        <v>118569896.75000001</v>
      </c>
      <c r="Y50" s="60">
        <f t="shared" ref="Y50:AJ53" si="42">Y9+Y16+Y41</f>
        <v>48187169.960000001</v>
      </c>
      <c r="Z50" s="60">
        <f t="shared" si="42"/>
        <v>7774033.7000000002</v>
      </c>
      <c r="AA50" s="60">
        <f t="shared" si="42"/>
        <v>7046436.4000000004</v>
      </c>
      <c r="AB50" s="60">
        <f t="shared" si="42"/>
        <v>7501067.0999999996</v>
      </c>
      <c r="AC50" s="60">
        <f t="shared" si="42"/>
        <v>8072962.5800000001</v>
      </c>
      <c r="AD50" s="60">
        <f t="shared" si="42"/>
        <v>7738800.6899999995</v>
      </c>
      <c r="AE50" s="60">
        <f t="shared" si="42"/>
        <v>6935679.3100000005</v>
      </c>
      <c r="AF50" s="60">
        <f t="shared" si="42"/>
        <v>93976334.669999987</v>
      </c>
      <c r="AG50" s="60">
        <f t="shared" si="42"/>
        <v>7719842.54</v>
      </c>
      <c r="AH50" s="60">
        <f t="shared" si="42"/>
        <v>7502970.9699999988</v>
      </c>
      <c r="AI50" s="60">
        <f t="shared" si="42"/>
        <v>5662958.1400000006</v>
      </c>
      <c r="AJ50" s="60">
        <f t="shared" si="42"/>
        <v>3621035.3000000003</v>
      </c>
      <c r="AK50" s="39">
        <f>P50+AF50+AG50+AH50+AI50+AJ50</f>
        <v>189252085.09999996</v>
      </c>
      <c r="AL50" s="39">
        <f>AK50/25</f>
        <v>7570083.4039999982</v>
      </c>
      <c r="AM50" s="5"/>
      <c r="AN50" s="5"/>
      <c r="AO50" s="5">
        <f t="shared" ref="AO50:AO55" si="43">AL50/$AL$57</f>
        <v>0.6233392458695779</v>
      </c>
      <c r="AP50" s="121"/>
      <c r="AQ50" s="7">
        <f>AO50*AP9</f>
        <v>7210464.2722782092</v>
      </c>
      <c r="AR50" s="60">
        <f>AR9+AR16+AR41</f>
        <v>7263656.6200000001</v>
      </c>
    </row>
    <row r="51" spans="1:44" s="2" customFormat="1" ht="12.75" customHeight="1" x14ac:dyDescent="0.2">
      <c r="A51" s="12" t="s">
        <v>2</v>
      </c>
      <c r="B51" s="60">
        <f t="shared" si="34"/>
        <v>456548.5</v>
      </c>
      <c r="C51" s="60">
        <f t="shared" si="34"/>
        <v>613815.39</v>
      </c>
      <c r="D51" s="60">
        <f t="shared" si="34"/>
        <v>695509.92000000016</v>
      </c>
      <c r="E51" s="7">
        <f t="shared" si="35"/>
        <v>1765873.8100000003</v>
      </c>
      <c r="F51" s="7">
        <f t="shared" si="36"/>
        <v>1799774.1500000001</v>
      </c>
      <c r="G51" s="60">
        <f t="shared" si="36"/>
        <v>587370.5</v>
      </c>
      <c r="H51" s="7">
        <f>H10+H17+H26+H33</f>
        <v>658051.01</v>
      </c>
      <c r="I51" s="43">
        <v>524112.45999999996</v>
      </c>
      <c r="J51" s="18">
        <f t="shared" si="37"/>
        <v>1769533.97</v>
      </c>
      <c r="K51" s="11">
        <v>3575382.4600000004</v>
      </c>
      <c r="L51" s="60">
        <f t="shared" si="38"/>
        <v>592364.23</v>
      </c>
      <c r="M51" s="60">
        <f t="shared" si="38"/>
        <v>558211.59</v>
      </c>
      <c r="N51" s="60">
        <f t="shared" si="38"/>
        <v>458558.86</v>
      </c>
      <c r="O51" s="59">
        <f t="shared" si="39"/>
        <v>5184517.1400000006</v>
      </c>
      <c r="P51" s="59">
        <v>5200863.5399999991</v>
      </c>
      <c r="Q51" s="59">
        <f t="shared" si="40"/>
        <v>597675.41999999993</v>
      </c>
      <c r="R51" s="59">
        <f t="shared" si="40"/>
        <v>551679.42999999993</v>
      </c>
      <c r="S51" s="60">
        <f t="shared" si="40"/>
        <v>591487.72</v>
      </c>
      <c r="T51" s="7">
        <f t="shared" si="40"/>
        <v>1746029.15</v>
      </c>
      <c r="U51" s="7">
        <f t="shared" si="40"/>
        <v>505143.03999999998</v>
      </c>
      <c r="V51" s="7">
        <f t="shared" si="40"/>
        <v>469429.60000000003</v>
      </c>
      <c r="W51" s="60">
        <f t="shared" si="40"/>
        <v>545170.12</v>
      </c>
      <c r="X51" s="59">
        <f t="shared" si="41"/>
        <v>8466635.4499999993</v>
      </c>
      <c r="Y51" s="60">
        <f t="shared" si="42"/>
        <v>3269391.1399999997</v>
      </c>
      <c r="Z51" s="60">
        <f t="shared" si="42"/>
        <v>601272.44999999995</v>
      </c>
      <c r="AA51" s="60">
        <f t="shared" si="42"/>
        <v>537323.76</v>
      </c>
      <c r="AB51" s="60">
        <f t="shared" si="42"/>
        <v>648151.53999999992</v>
      </c>
      <c r="AC51" s="60">
        <f t="shared" si="42"/>
        <v>645497.18000000005</v>
      </c>
      <c r="AD51" s="60">
        <f t="shared" si="42"/>
        <v>629557.76000000001</v>
      </c>
      <c r="AE51" s="60">
        <f t="shared" si="42"/>
        <v>529030.11</v>
      </c>
      <c r="AF51" s="60">
        <f t="shared" si="42"/>
        <v>6882123.6600000001</v>
      </c>
      <c r="AG51" s="60">
        <f t="shared" si="42"/>
        <v>478796.82999999996</v>
      </c>
      <c r="AH51" s="60">
        <f t="shared" si="42"/>
        <v>551917.82000000007</v>
      </c>
      <c r="AI51" s="60">
        <f t="shared" si="42"/>
        <v>410377.89</v>
      </c>
      <c r="AJ51" s="60">
        <f t="shared" si="42"/>
        <v>116257.06000000001</v>
      </c>
      <c r="AK51" s="39">
        <f t="shared" ref="AK51:AK56" si="44">P51+AF51+AG51+AH51+AI51+AJ51</f>
        <v>13640336.800000001</v>
      </c>
      <c r="AL51" s="39">
        <f t="shared" ref="AL51:AL55" si="45">AK51/25</f>
        <v>545613.47200000007</v>
      </c>
      <c r="AM51" s="5"/>
      <c r="AN51" s="5"/>
      <c r="AO51" s="5">
        <f t="shared" si="43"/>
        <v>4.4927152320812416E-2</v>
      </c>
      <c r="AP51" s="121"/>
      <c r="AQ51" s="7">
        <f>AO51*AP9</f>
        <v>519693.93682649423</v>
      </c>
      <c r="AR51" s="60">
        <f t="shared" ref="AR51:AR53" si="46">AR10+AR17+AR42</f>
        <v>547678.79</v>
      </c>
    </row>
    <row r="52" spans="1:44" s="2" customFormat="1" ht="12.75" customHeight="1" x14ac:dyDescent="0.2">
      <c r="A52" s="12" t="s">
        <v>3</v>
      </c>
      <c r="B52" s="60">
        <f t="shared" si="34"/>
        <v>2520628.86</v>
      </c>
      <c r="C52" s="60">
        <f t="shared" si="34"/>
        <v>2957217.8499999996</v>
      </c>
      <c r="D52" s="60">
        <f t="shared" si="34"/>
        <v>2332735.96</v>
      </c>
      <c r="E52" s="7">
        <f t="shared" si="35"/>
        <v>7810582.669999999</v>
      </c>
      <c r="F52" s="7">
        <f t="shared" si="36"/>
        <v>7821015.4199999999</v>
      </c>
      <c r="G52" s="60">
        <f t="shared" si="36"/>
        <v>2535227.65</v>
      </c>
      <c r="H52" s="7">
        <f>H11+H18+H27+H34</f>
        <v>2450155.33</v>
      </c>
      <c r="I52" s="7">
        <v>2288607.13</v>
      </c>
      <c r="J52" s="18">
        <f t="shared" si="37"/>
        <v>7273990.1100000003</v>
      </c>
      <c r="K52" s="60">
        <v>15105354.67</v>
      </c>
      <c r="L52" s="60">
        <f t="shared" si="38"/>
        <v>2422820.59</v>
      </c>
      <c r="M52" s="60">
        <f t="shared" si="38"/>
        <v>2631819.5699999998</v>
      </c>
      <c r="N52" s="60">
        <f t="shared" si="38"/>
        <v>2168070.84</v>
      </c>
      <c r="O52" s="59">
        <f t="shared" si="39"/>
        <v>22328065.669999998</v>
      </c>
      <c r="P52" s="59">
        <v>22352476.439999998</v>
      </c>
      <c r="Q52" s="59">
        <f t="shared" si="40"/>
        <v>2417323</v>
      </c>
      <c r="R52" s="59">
        <f t="shared" si="40"/>
        <v>2729686.61</v>
      </c>
      <c r="S52" s="60">
        <f t="shared" si="40"/>
        <v>2910437.51</v>
      </c>
      <c r="T52" s="7">
        <f t="shared" si="40"/>
        <v>8067876.5199999996</v>
      </c>
      <c r="U52" s="7">
        <f t="shared" si="40"/>
        <v>2426894.79</v>
      </c>
      <c r="V52" s="7">
        <f t="shared" si="40"/>
        <v>2512869.09</v>
      </c>
      <c r="W52" s="60">
        <f t="shared" si="40"/>
        <v>2444858.42</v>
      </c>
      <c r="X52" s="59">
        <f t="shared" si="41"/>
        <v>37804975.259999998</v>
      </c>
      <c r="Y52" s="60">
        <f t="shared" si="42"/>
        <v>15485158.620000001</v>
      </c>
      <c r="Z52" s="60">
        <f t="shared" si="42"/>
        <v>2700362.02</v>
      </c>
      <c r="AA52" s="60">
        <f t="shared" si="42"/>
        <v>2311782.2999999998</v>
      </c>
      <c r="AB52" s="60">
        <f t="shared" si="42"/>
        <v>2583944.73</v>
      </c>
      <c r="AC52" s="60">
        <f t="shared" si="42"/>
        <v>2736773.07</v>
      </c>
      <c r="AD52" s="60">
        <f t="shared" si="42"/>
        <v>2725995.71</v>
      </c>
      <c r="AE52" s="60">
        <f t="shared" si="42"/>
        <v>2537553.4</v>
      </c>
      <c r="AF52" s="60">
        <f t="shared" si="42"/>
        <v>31126035.329999998</v>
      </c>
      <c r="AG52" s="60">
        <f t="shared" si="42"/>
        <v>2615177.9899999998</v>
      </c>
      <c r="AH52" s="60">
        <f t="shared" si="42"/>
        <v>2883459.3600000003</v>
      </c>
      <c r="AI52" s="60">
        <f t="shared" si="42"/>
        <v>2139326.06</v>
      </c>
      <c r="AJ52" s="60">
        <f t="shared" si="42"/>
        <v>181172.88</v>
      </c>
      <c r="AK52" s="39">
        <f t="shared" si="44"/>
        <v>61297648.060000002</v>
      </c>
      <c r="AL52" s="39">
        <f t="shared" si="45"/>
        <v>2451905.9224</v>
      </c>
      <c r="AM52" s="5"/>
      <c r="AN52" s="5"/>
      <c r="AO52" s="5">
        <f t="shared" si="43"/>
        <v>0.20189595108085392</v>
      </c>
      <c r="AP52" s="121"/>
      <c r="AQ52" s="7">
        <f>AO52*AP9</f>
        <v>2335427.3802466751</v>
      </c>
      <c r="AR52" s="60">
        <f t="shared" si="46"/>
        <v>2185952.04</v>
      </c>
    </row>
    <row r="53" spans="1:44" s="2" customFormat="1" ht="12.75" customHeight="1" x14ac:dyDescent="0.2">
      <c r="A53" s="12" t="s">
        <v>4</v>
      </c>
      <c r="B53" s="60">
        <f t="shared" si="34"/>
        <v>637970.03999999992</v>
      </c>
      <c r="C53" s="60">
        <f t="shared" si="34"/>
        <v>735541.05</v>
      </c>
      <c r="D53" s="60">
        <f t="shared" si="34"/>
        <v>642338.80000000005</v>
      </c>
      <c r="E53" s="7">
        <f t="shared" si="35"/>
        <v>2015849.89</v>
      </c>
      <c r="F53" s="7">
        <f t="shared" si="36"/>
        <v>2013374.4000000001</v>
      </c>
      <c r="G53" s="60">
        <f t="shared" si="36"/>
        <v>739072.80999999994</v>
      </c>
      <c r="H53" s="7">
        <f>H12+H19+H28+H35</f>
        <v>696552.73</v>
      </c>
      <c r="I53" s="7">
        <v>584429.32999999996</v>
      </c>
      <c r="J53" s="18">
        <f t="shared" si="37"/>
        <v>2020054.87</v>
      </c>
      <c r="K53" s="60">
        <v>4031499.6900000004</v>
      </c>
      <c r="L53" s="60">
        <f t="shared" si="38"/>
        <v>682650.14</v>
      </c>
      <c r="M53" s="60">
        <f t="shared" si="38"/>
        <v>670058.23</v>
      </c>
      <c r="N53" s="60">
        <f t="shared" si="38"/>
        <v>562565.24</v>
      </c>
      <c r="O53" s="59">
        <f t="shared" si="39"/>
        <v>5946773.3000000007</v>
      </c>
      <c r="P53" s="59">
        <v>5949159.3300000001</v>
      </c>
      <c r="Q53" s="59">
        <f t="shared" si="40"/>
        <v>657090.45000000007</v>
      </c>
      <c r="R53" s="59">
        <f t="shared" si="40"/>
        <v>726154.30999999994</v>
      </c>
      <c r="S53" s="60">
        <f t="shared" si="40"/>
        <v>687331.26</v>
      </c>
      <c r="T53" s="7">
        <f t="shared" si="40"/>
        <v>2066109.75</v>
      </c>
      <c r="U53" s="7">
        <f t="shared" si="40"/>
        <v>601175.91999999993</v>
      </c>
      <c r="V53" s="7">
        <f t="shared" si="40"/>
        <v>608904.98</v>
      </c>
      <c r="W53" s="60">
        <f t="shared" si="40"/>
        <v>703477.01</v>
      </c>
      <c r="X53" s="59">
        <f t="shared" si="41"/>
        <v>9928826.9900000002</v>
      </c>
      <c r="Y53" s="60">
        <f t="shared" si="42"/>
        <v>3983329.4099999997</v>
      </c>
      <c r="Z53" s="60">
        <f t="shared" si="42"/>
        <v>699906.62</v>
      </c>
      <c r="AA53" s="60">
        <f t="shared" si="42"/>
        <v>601935.24</v>
      </c>
      <c r="AB53" s="60">
        <f t="shared" si="42"/>
        <v>626490.34</v>
      </c>
      <c r="AC53" s="60">
        <f t="shared" si="42"/>
        <v>667063.24</v>
      </c>
      <c r="AD53" s="60">
        <f t="shared" si="42"/>
        <v>693803.99</v>
      </c>
      <c r="AE53" s="60">
        <f t="shared" si="42"/>
        <v>596470.36</v>
      </c>
      <c r="AF53" s="60">
        <f t="shared" si="42"/>
        <v>7900126.0500000007</v>
      </c>
      <c r="AG53" s="60">
        <f t="shared" si="42"/>
        <v>636982.31999999995</v>
      </c>
      <c r="AH53" s="60">
        <f t="shared" si="42"/>
        <v>628184.61</v>
      </c>
      <c r="AI53" s="60">
        <f t="shared" si="42"/>
        <v>439645.96</v>
      </c>
      <c r="AJ53" s="60">
        <f t="shared" si="42"/>
        <v>151057.1</v>
      </c>
      <c r="AK53" s="39">
        <f t="shared" si="44"/>
        <v>15705155.370000001</v>
      </c>
      <c r="AL53" s="39">
        <f t="shared" si="45"/>
        <v>628206.21480000007</v>
      </c>
      <c r="AM53" s="5"/>
      <c r="AN53" s="5"/>
      <c r="AO53" s="5">
        <f t="shared" si="43"/>
        <v>5.172804146082486E-2</v>
      </c>
      <c r="AP53" s="121"/>
      <c r="AQ53" s="7">
        <f>AO53*AP9</f>
        <v>598363.08607182314</v>
      </c>
      <c r="AR53" s="60">
        <f t="shared" si="46"/>
        <v>621991.07000000007</v>
      </c>
    </row>
    <row r="54" spans="1:44" s="2" customFormat="1" ht="12.75" customHeight="1" x14ac:dyDescent="0.2">
      <c r="A54" s="12" t="s">
        <v>7</v>
      </c>
      <c r="B54" s="60">
        <f>B20</f>
        <v>723254.58</v>
      </c>
      <c r="C54" s="60">
        <f>C20</f>
        <v>755452.03</v>
      </c>
      <c r="D54" s="60">
        <f>D20</f>
        <v>728740.33</v>
      </c>
      <c r="E54" s="7">
        <f t="shared" si="35"/>
        <v>2207446.94</v>
      </c>
      <c r="F54" s="7">
        <f>F20</f>
        <v>2207446.94</v>
      </c>
      <c r="G54" s="60">
        <f>G20</f>
        <v>723059.06</v>
      </c>
      <c r="H54" s="7">
        <f>H20</f>
        <v>730443.99</v>
      </c>
      <c r="I54" s="7">
        <v>726842.17</v>
      </c>
      <c r="J54" s="18">
        <f t="shared" si="37"/>
        <v>2180345.2200000002</v>
      </c>
      <c r="K54" s="60">
        <v>4366579.42</v>
      </c>
      <c r="L54" s="60">
        <f>L20</f>
        <v>757161.25</v>
      </c>
      <c r="M54" s="60">
        <f>M20</f>
        <v>770629.32</v>
      </c>
      <c r="N54" s="60">
        <f>N20</f>
        <v>803463.74</v>
      </c>
      <c r="O54" s="59">
        <f t="shared" si="39"/>
        <v>6697833.7300000004</v>
      </c>
      <c r="P54" s="59">
        <v>6697979.6900000004</v>
      </c>
      <c r="Q54" s="59">
        <f t="shared" ref="Q54:W54" si="47">Q20</f>
        <v>799193.53</v>
      </c>
      <c r="R54" s="59">
        <f t="shared" si="47"/>
        <v>685136.68</v>
      </c>
      <c r="S54" s="60">
        <f t="shared" si="47"/>
        <v>756191.64</v>
      </c>
      <c r="T54" s="7">
        <f t="shared" si="47"/>
        <v>2240521.85</v>
      </c>
      <c r="U54" s="7">
        <f t="shared" si="47"/>
        <v>689302.04</v>
      </c>
      <c r="V54" s="7">
        <f t="shared" si="47"/>
        <v>715752.95</v>
      </c>
      <c r="W54" s="60">
        <f t="shared" si="47"/>
        <v>711656.94</v>
      </c>
      <c r="X54" s="59">
        <f t="shared" si="41"/>
        <v>11055213.470000001</v>
      </c>
      <c r="Y54" s="60">
        <f t="shared" ref="Y54:AG54" si="48">Y20</f>
        <v>4361612.58</v>
      </c>
      <c r="Z54" s="60">
        <f t="shared" si="48"/>
        <v>765254.03</v>
      </c>
      <c r="AA54" s="60">
        <f t="shared" si="48"/>
        <v>723118.6</v>
      </c>
      <c r="AB54" s="60">
        <f t="shared" si="48"/>
        <v>756784.1</v>
      </c>
      <c r="AC54" s="60">
        <f t="shared" si="48"/>
        <v>740924.53</v>
      </c>
      <c r="AD54" s="60">
        <f t="shared" si="48"/>
        <v>744057.51</v>
      </c>
      <c r="AE54" s="60">
        <f t="shared" si="48"/>
        <v>805052.4</v>
      </c>
      <c r="AF54" s="60">
        <f t="shared" si="48"/>
        <v>8899722.9499999993</v>
      </c>
      <c r="AG54" s="60">
        <f t="shared" si="48"/>
        <v>778108.83</v>
      </c>
      <c r="AH54" s="60">
        <f>AH20</f>
        <v>748059.84</v>
      </c>
      <c r="AI54" s="60">
        <f>AI20</f>
        <v>755690.7</v>
      </c>
      <c r="AJ54" s="60">
        <f>AJ20</f>
        <v>688374.56</v>
      </c>
      <c r="AK54" s="39">
        <f t="shared" si="44"/>
        <v>18567936.57</v>
      </c>
      <c r="AL54" s="39">
        <f t="shared" si="45"/>
        <v>742717.46279999998</v>
      </c>
      <c r="AM54" s="5"/>
      <c r="AN54" s="5"/>
      <c r="AO54" s="5">
        <f t="shared" si="43"/>
        <v>6.1157178652918094E-2</v>
      </c>
      <c r="AP54" s="121"/>
      <c r="AQ54" s="7">
        <f>AO54*AP9</f>
        <v>707434.44214720058</v>
      </c>
      <c r="AR54" s="60">
        <f>AR20</f>
        <v>742741.25</v>
      </c>
    </row>
    <row r="55" spans="1:44" s="2" customFormat="1" ht="12.75" customHeight="1" x14ac:dyDescent="0.2">
      <c r="A55" s="12" t="s">
        <v>40</v>
      </c>
      <c r="B55" s="60">
        <f>B45</f>
        <v>126001</v>
      </c>
      <c r="C55" s="60">
        <f>C45</f>
        <v>110621.5</v>
      </c>
      <c r="D55" s="60">
        <f>D45</f>
        <v>137072</v>
      </c>
      <c r="E55" s="7">
        <f t="shared" si="35"/>
        <v>373694.5</v>
      </c>
      <c r="F55" s="7">
        <f>F45</f>
        <v>373998.5</v>
      </c>
      <c r="G55" s="60">
        <f>G45</f>
        <v>163999</v>
      </c>
      <c r="H55" s="7">
        <f>H45</f>
        <v>156444.5</v>
      </c>
      <c r="I55" s="7">
        <v>130938</v>
      </c>
      <c r="J55" s="18">
        <f t="shared" si="37"/>
        <v>451381.5</v>
      </c>
      <c r="K55" s="60">
        <v>824778.5</v>
      </c>
      <c r="L55" s="60">
        <f>L45</f>
        <v>167934.5</v>
      </c>
      <c r="M55" s="60">
        <f>M45</f>
        <v>141232.5</v>
      </c>
      <c r="N55" s="60">
        <f>N45</f>
        <v>133422.5</v>
      </c>
      <c r="O55" s="59">
        <f t="shared" si="39"/>
        <v>1267368</v>
      </c>
      <c r="P55" s="59">
        <v>1267701</v>
      </c>
      <c r="Q55" s="59">
        <f t="shared" ref="Q55:W55" si="49">Q45</f>
        <v>131353</v>
      </c>
      <c r="R55" s="59">
        <f t="shared" si="49"/>
        <v>179718.5</v>
      </c>
      <c r="S55" s="60">
        <f t="shared" si="49"/>
        <v>170725</v>
      </c>
      <c r="T55" s="7">
        <f t="shared" si="49"/>
        <v>483082</v>
      </c>
      <c r="U55" s="7">
        <f t="shared" si="49"/>
        <v>193952</v>
      </c>
      <c r="V55" s="7">
        <f t="shared" si="49"/>
        <v>181988.5</v>
      </c>
      <c r="W55" s="60">
        <f t="shared" si="49"/>
        <v>148324</v>
      </c>
      <c r="X55" s="59">
        <f t="shared" si="41"/>
        <v>2275047.5</v>
      </c>
      <c r="Y55" s="60">
        <f t="shared" ref="Y55:AG55" si="50">Y45</f>
        <v>1007733.5</v>
      </c>
      <c r="Z55" s="60">
        <f t="shared" si="50"/>
        <v>163286.5</v>
      </c>
      <c r="AA55" s="60">
        <f t="shared" si="50"/>
        <v>131943.5</v>
      </c>
      <c r="AB55" s="60">
        <f t="shared" si="50"/>
        <v>152215</v>
      </c>
      <c r="AC55" s="60">
        <f t="shared" si="50"/>
        <v>163013.5</v>
      </c>
      <c r="AD55" s="60">
        <f t="shared" si="50"/>
        <v>105754</v>
      </c>
      <c r="AE55" s="60">
        <f t="shared" si="50"/>
        <v>116824.5</v>
      </c>
      <c r="AF55" s="60">
        <f t="shared" si="50"/>
        <v>1883480.5</v>
      </c>
      <c r="AG55" s="60">
        <f t="shared" si="50"/>
        <v>137580.5</v>
      </c>
      <c r="AH55" s="60">
        <f>AH45</f>
        <v>147599</v>
      </c>
      <c r="AI55" s="60">
        <f>AI45</f>
        <v>118163.5</v>
      </c>
      <c r="AJ55" s="60">
        <f>AJ45</f>
        <v>8486</v>
      </c>
      <c r="AK55" s="39">
        <f t="shared" si="44"/>
        <v>3563010.5</v>
      </c>
      <c r="AL55" s="39">
        <f t="shared" si="45"/>
        <v>142520.42000000001</v>
      </c>
      <c r="AM55" s="5"/>
      <c r="AN55" s="5"/>
      <c r="AO55" s="5">
        <f t="shared" si="43"/>
        <v>1.1735481154259623E-2</v>
      </c>
      <c r="AP55" s="121"/>
      <c r="AQ55" s="7">
        <f>AO55*AP9</f>
        <v>135749.94377698473</v>
      </c>
      <c r="AR55" s="60">
        <f>AR45</f>
        <v>142523</v>
      </c>
    </row>
    <row r="56" spans="1:44" s="2" customFormat="1" ht="12.75" customHeight="1" x14ac:dyDescent="0.2">
      <c r="A56" s="12" t="s">
        <v>48</v>
      </c>
      <c r="B56" s="60">
        <f>B21</f>
        <v>0</v>
      </c>
      <c r="C56" s="60">
        <f t="shared" ref="C56:AG56" si="51">C21</f>
        <v>0</v>
      </c>
      <c r="D56" s="60">
        <f t="shared" si="51"/>
        <v>0</v>
      </c>
      <c r="E56" s="60">
        <f t="shared" si="51"/>
        <v>0</v>
      </c>
      <c r="F56" s="60">
        <f t="shared" si="51"/>
        <v>0</v>
      </c>
      <c r="G56" s="60">
        <f t="shared" si="51"/>
        <v>0</v>
      </c>
      <c r="H56" s="60">
        <f t="shared" si="51"/>
        <v>0</v>
      </c>
      <c r="I56" s="60">
        <f t="shared" si="51"/>
        <v>0</v>
      </c>
      <c r="J56" s="60">
        <f t="shared" si="51"/>
        <v>0</v>
      </c>
      <c r="K56" s="60">
        <f t="shared" si="51"/>
        <v>0</v>
      </c>
      <c r="L56" s="60">
        <f t="shared" si="51"/>
        <v>0</v>
      </c>
      <c r="M56" s="60">
        <f t="shared" si="51"/>
        <v>0</v>
      </c>
      <c r="N56" s="60">
        <f t="shared" si="51"/>
        <v>0</v>
      </c>
      <c r="O56" s="60">
        <f t="shared" si="51"/>
        <v>0</v>
      </c>
      <c r="P56" s="60">
        <f t="shared" si="51"/>
        <v>0</v>
      </c>
      <c r="Q56" s="60">
        <f t="shared" si="51"/>
        <v>0</v>
      </c>
      <c r="R56" s="60">
        <f t="shared" si="51"/>
        <v>0</v>
      </c>
      <c r="S56" s="60">
        <f t="shared" si="51"/>
        <v>0</v>
      </c>
      <c r="T56" s="60">
        <f t="shared" si="51"/>
        <v>0</v>
      </c>
      <c r="U56" s="60">
        <f t="shared" si="51"/>
        <v>0</v>
      </c>
      <c r="V56" s="60">
        <f t="shared" si="51"/>
        <v>0</v>
      </c>
      <c r="W56" s="60">
        <f t="shared" si="51"/>
        <v>0</v>
      </c>
      <c r="X56" s="60">
        <f t="shared" si="51"/>
        <v>0</v>
      </c>
      <c r="Y56" s="60">
        <f t="shared" si="51"/>
        <v>0</v>
      </c>
      <c r="Z56" s="60">
        <f t="shared" si="51"/>
        <v>0</v>
      </c>
      <c r="AA56" s="60">
        <f t="shared" si="51"/>
        <v>27958.89</v>
      </c>
      <c r="AB56" s="60">
        <f t="shared" si="51"/>
        <v>65229.48</v>
      </c>
      <c r="AC56" s="60">
        <f t="shared" si="51"/>
        <v>82448.98</v>
      </c>
      <c r="AD56" s="60">
        <f t="shared" si="51"/>
        <v>88256.9</v>
      </c>
      <c r="AE56" s="60">
        <f t="shared" si="51"/>
        <v>64654.44</v>
      </c>
      <c r="AF56" s="60">
        <f t="shared" si="51"/>
        <v>328665.68</v>
      </c>
      <c r="AG56" s="60">
        <f t="shared" si="51"/>
        <v>60839.34</v>
      </c>
      <c r="AH56" s="60">
        <f>AH21</f>
        <v>61093.15</v>
      </c>
      <c r="AI56" s="60">
        <f>AI21</f>
        <v>61093.15</v>
      </c>
      <c r="AJ56" s="60">
        <f>AJ21</f>
        <v>58519.34</v>
      </c>
      <c r="AK56" s="39">
        <f t="shared" si="44"/>
        <v>570210.66</v>
      </c>
      <c r="AL56" s="39">
        <f>AK56/9</f>
        <v>63356.740000000005</v>
      </c>
      <c r="AM56" s="60"/>
      <c r="AN56" s="60"/>
      <c r="AO56" s="55">
        <f>AL56/AL57</f>
        <v>5.2169494607532509E-3</v>
      </c>
      <c r="AP56" s="121"/>
      <c r="AQ56" s="7">
        <f>AO56*AP9</f>
        <v>60346.958652613001</v>
      </c>
      <c r="AR56" s="60">
        <f>AR21</f>
        <v>62937.25</v>
      </c>
    </row>
    <row r="57" spans="1:44" s="3" customFormat="1" ht="14.25" customHeight="1" x14ac:dyDescent="0.2">
      <c r="A57" s="12" t="s">
        <v>5</v>
      </c>
      <c r="B57" s="60">
        <f>SUM(B50:B56)</f>
        <v>11841233.469999999</v>
      </c>
      <c r="C57" s="60">
        <f t="shared" ref="C57:AM57" si="52">SUM(C50:C56)</f>
        <v>13033815.610000001</v>
      </c>
      <c r="D57" s="60">
        <f t="shared" si="52"/>
        <v>12304949.060000001</v>
      </c>
      <c r="E57" s="60">
        <f t="shared" si="52"/>
        <v>37179998.139999993</v>
      </c>
      <c r="F57" s="60">
        <f t="shared" si="52"/>
        <v>37514856.879999995</v>
      </c>
      <c r="G57" s="60">
        <f t="shared" si="52"/>
        <v>13052255.450000001</v>
      </c>
      <c r="H57" s="60">
        <f t="shared" si="52"/>
        <v>12681259.34</v>
      </c>
      <c r="I57" s="60">
        <f t="shared" si="52"/>
        <v>11385570.789999999</v>
      </c>
      <c r="J57" s="60">
        <f t="shared" si="52"/>
        <v>37119085.579999991</v>
      </c>
      <c r="K57" s="60">
        <f t="shared" si="52"/>
        <v>74907511.340000004</v>
      </c>
      <c r="L57" s="60">
        <f t="shared" si="52"/>
        <v>12687196.25</v>
      </c>
      <c r="M57" s="60">
        <f t="shared" si="52"/>
        <v>12764593.260000002</v>
      </c>
      <c r="N57" s="60">
        <f t="shared" si="52"/>
        <v>11668588.800000001</v>
      </c>
      <c r="O57" s="60">
        <f t="shared" si="52"/>
        <v>112027889.65000001</v>
      </c>
      <c r="P57" s="60">
        <f t="shared" si="52"/>
        <v>112237123.48</v>
      </c>
      <c r="Q57" s="60">
        <f t="shared" si="52"/>
        <v>12649847.089999998</v>
      </c>
      <c r="R57" s="60">
        <f t="shared" si="52"/>
        <v>12708901.16</v>
      </c>
      <c r="S57" s="60">
        <f t="shared" si="52"/>
        <v>13324447.76</v>
      </c>
      <c r="T57" s="60">
        <f t="shared" si="52"/>
        <v>39103849.079999998</v>
      </c>
      <c r="U57" s="60">
        <f t="shared" si="52"/>
        <v>12203900.940000001</v>
      </c>
      <c r="V57" s="60">
        <f t="shared" si="52"/>
        <v>12820009.789999999</v>
      </c>
      <c r="W57" s="60">
        <f t="shared" si="52"/>
        <v>11735712.129999999</v>
      </c>
      <c r="X57" s="60">
        <f t="shared" si="52"/>
        <v>188100595.42000002</v>
      </c>
      <c r="Y57" s="60">
        <f>SUM(Y50:Y56)</f>
        <v>76294395.209999993</v>
      </c>
      <c r="Z57" s="60">
        <f t="shared" ref="Z57:AK57" si="53">SUM(Z50:Z56)</f>
        <v>12704115.319999998</v>
      </c>
      <c r="AA57" s="60">
        <f t="shared" si="53"/>
        <v>11380498.690000001</v>
      </c>
      <c r="AB57" s="60">
        <f t="shared" si="53"/>
        <v>12333882.289999999</v>
      </c>
      <c r="AC57" s="60">
        <f t="shared" si="53"/>
        <v>13108683.08</v>
      </c>
      <c r="AD57" s="60">
        <f t="shared" si="53"/>
        <v>12726226.560000001</v>
      </c>
      <c r="AE57" s="60">
        <f t="shared" si="53"/>
        <v>11585264.52</v>
      </c>
      <c r="AF57" s="60">
        <f t="shared" si="53"/>
        <v>150996488.83999997</v>
      </c>
      <c r="AG57" s="60">
        <f t="shared" si="53"/>
        <v>12427328.35</v>
      </c>
      <c r="AH57" s="60">
        <f>SUM(AH50:AH56)</f>
        <v>12523284.749999998</v>
      </c>
      <c r="AI57" s="60">
        <f>SUM(AI50:AI56)</f>
        <v>9587255.4000000004</v>
      </c>
      <c r="AJ57" s="60">
        <f>SUM(AJ50:AJ56)</f>
        <v>4824902.24</v>
      </c>
      <c r="AK57" s="60">
        <f t="shared" si="53"/>
        <v>302596383.06</v>
      </c>
      <c r="AL57" s="60">
        <f t="shared" si="52"/>
        <v>12144403.635999998</v>
      </c>
      <c r="AM57" s="60">
        <f t="shared" si="52"/>
        <v>0</v>
      </c>
      <c r="AN57" s="60"/>
      <c r="AO57" s="60">
        <f>SUM(AO50:AO56)</f>
        <v>1.0000000000000002</v>
      </c>
      <c r="AP57" s="122"/>
      <c r="AQ57" s="7">
        <f>SUM(AQ50:AQ56)</f>
        <v>11567480.020000001</v>
      </c>
      <c r="AR57" s="8">
        <f>SUM(AR50:AR56)</f>
        <v>11567480.02</v>
      </c>
    </row>
    <row r="58" spans="1:44" s="2" customFormat="1" hidden="1" x14ac:dyDescent="0.2">
      <c r="A58" s="44"/>
      <c r="B58" s="45"/>
      <c r="C58" s="45"/>
      <c r="D58" s="45"/>
      <c r="E58" s="46"/>
      <c r="G58" s="46"/>
      <c r="M58" s="47"/>
      <c r="N58" s="47"/>
    </row>
    <row r="59" spans="1:44" s="48" customFormat="1" hidden="1" x14ac:dyDescent="0.2">
      <c r="B59" s="49"/>
      <c r="C59" s="50"/>
      <c r="D59" s="50"/>
      <c r="M59" s="23"/>
      <c r="N59" s="23"/>
      <c r="X59" s="51"/>
      <c r="Y59" s="51"/>
      <c r="Z59" s="51"/>
      <c r="AA59" s="51"/>
      <c r="AB59" s="51"/>
      <c r="AC59" s="51"/>
      <c r="AD59" s="51"/>
      <c r="AE59" s="51"/>
      <c r="AF59" s="51"/>
      <c r="AG59" s="51"/>
      <c r="AH59" s="51"/>
      <c r="AI59" s="51"/>
      <c r="AJ59" s="51"/>
      <c r="AK59" s="51"/>
    </row>
    <row r="60" spans="1:44" s="4" customFormat="1" x14ac:dyDescent="0.2">
      <c r="A60" s="48"/>
      <c r="B60" s="24"/>
      <c r="C60" s="24"/>
      <c r="D60" s="24"/>
      <c r="AK60" s="52"/>
      <c r="AQ60" s="52"/>
      <c r="AR60" s="52"/>
    </row>
    <row r="61" spans="1:44" x14ac:dyDescent="0.2">
      <c r="AK61" s="61"/>
    </row>
    <row r="62" spans="1:44" x14ac:dyDescent="0.2">
      <c r="AQ62" s="61"/>
      <c r="AR62" s="61"/>
    </row>
    <row r="63" spans="1:44" x14ac:dyDescent="0.2">
      <c r="A63" s="16" t="s">
        <v>13</v>
      </c>
      <c r="B63" s="16"/>
      <c r="C63" s="16"/>
      <c r="D63" s="16"/>
      <c r="E63" s="19"/>
      <c r="G63" s="4" t="s">
        <v>12</v>
      </c>
      <c r="L63" s="16" t="s">
        <v>13</v>
      </c>
      <c r="M63" s="16"/>
      <c r="O63" s="19"/>
      <c r="Q63" s="4" t="s">
        <v>12</v>
      </c>
      <c r="R63" s="19"/>
      <c r="W63" s="16"/>
      <c r="X63" s="16" t="s">
        <v>13</v>
      </c>
      <c r="Y63" s="19"/>
      <c r="Z63" s="19"/>
      <c r="AE63" s="4" t="s">
        <v>12</v>
      </c>
      <c r="AI63" s="16" t="s">
        <v>13</v>
      </c>
      <c r="AP63" s="4" t="s">
        <v>12</v>
      </c>
      <c r="AQ63" s="19"/>
      <c r="AR63" s="19"/>
    </row>
    <row r="64" spans="1:44" x14ac:dyDescent="0.2">
      <c r="A64" s="16" t="s">
        <v>73</v>
      </c>
      <c r="B64" s="16"/>
      <c r="C64" s="16"/>
      <c r="D64" s="16"/>
      <c r="E64" s="16"/>
      <c r="G64" s="16" t="s">
        <v>14</v>
      </c>
      <c r="L64" s="16" t="s">
        <v>73</v>
      </c>
      <c r="M64" s="16"/>
      <c r="O64" s="16"/>
      <c r="Q64" s="16" t="s">
        <v>14</v>
      </c>
      <c r="R64" s="16"/>
      <c r="W64" s="16"/>
      <c r="X64" s="16" t="s">
        <v>73</v>
      </c>
      <c r="Y64" s="16"/>
      <c r="Z64" s="16"/>
      <c r="AE64" s="16" t="s">
        <v>14</v>
      </c>
      <c r="AI64" s="16" t="s">
        <v>73</v>
      </c>
      <c r="AP64" s="16" t="s">
        <v>14</v>
      </c>
      <c r="AQ64" s="19"/>
      <c r="AR64" s="19"/>
    </row>
    <row r="65" spans="43:44" s="1" customFormat="1" x14ac:dyDescent="0.2">
      <c r="AQ65" s="61"/>
      <c r="AR65" s="61"/>
    </row>
    <row r="66" spans="43:44" s="1" customFormat="1" x14ac:dyDescent="0.2">
      <c r="AQ66" s="61"/>
      <c r="AR66" s="61"/>
    </row>
    <row r="67" spans="43:44" s="1" customFormat="1" x14ac:dyDescent="0.2">
      <c r="AQ67" s="61"/>
      <c r="AR67" s="61"/>
    </row>
    <row r="68" spans="43:44" s="1" customFormat="1" x14ac:dyDescent="0.2">
      <c r="AQ68" s="61"/>
      <c r="AR68" s="61"/>
    </row>
    <row r="69" spans="43:44" s="1" customFormat="1" x14ac:dyDescent="0.2">
      <c r="AQ69" s="61"/>
      <c r="AR69" s="61"/>
    </row>
    <row r="70" spans="43:44" s="1" customFormat="1" x14ac:dyDescent="0.2"/>
    <row r="71" spans="43:44" s="1" customFormat="1" x14ac:dyDescent="0.2"/>
    <row r="72" spans="43:44" s="1" customFormat="1" x14ac:dyDescent="0.2">
      <c r="AQ72" s="61"/>
      <c r="AR72" s="61"/>
    </row>
    <row r="73" spans="43:44" s="1" customFormat="1" x14ac:dyDescent="0.2"/>
    <row r="74" spans="43:44" s="1" customFormat="1" x14ac:dyDescent="0.2"/>
  </sheetData>
  <mergeCells count="9">
    <mergeCell ref="AH5:AR5"/>
    <mergeCell ref="AP9:AP57"/>
    <mergeCell ref="A4:J4"/>
    <mergeCell ref="K4:T4"/>
    <mergeCell ref="A5:J5"/>
    <mergeCell ref="K5:T5"/>
    <mergeCell ref="U4:AG4"/>
    <mergeCell ref="U5:AG5"/>
    <mergeCell ref="AH4:AR4"/>
  </mergeCells>
  <pageMargins left="0.11811023622047245" right="0.11811023622047245" top="0.15748031496062992" bottom="0.15748031496062992"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B20" sqref="B20"/>
    </sheetView>
  </sheetViews>
  <sheetFormatPr defaultRowHeight="18.75" x14ac:dyDescent="0.3"/>
  <cols>
    <col min="1" max="1" width="20.5703125" style="88" customWidth="1"/>
    <col min="2" max="2" width="15.85546875" style="88" customWidth="1"/>
    <col min="3" max="3" width="16.42578125" style="88" customWidth="1"/>
    <col min="4" max="4" width="19.28515625" style="88" customWidth="1"/>
    <col min="5" max="5" width="16.42578125" style="88" bestFit="1" customWidth="1"/>
    <col min="6" max="6" width="15.140625" style="88" customWidth="1"/>
    <col min="7" max="7" width="18" style="88" bestFit="1" customWidth="1"/>
    <col min="8" max="233" width="9.140625" style="88"/>
    <col min="234" max="234" width="20.5703125" style="88" customWidth="1"/>
    <col min="235" max="235" width="14.42578125" style="88" customWidth="1"/>
    <col min="236" max="236" width="14.140625" style="88" customWidth="1"/>
    <col min="237" max="237" width="12.5703125" style="88" customWidth="1"/>
    <col min="238" max="239" width="15.85546875" style="88" customWidth="1"/>
    <col min="240" max="240" width="16.42578125" style="88" customWidth="1"/>
    <col min="241" max="241" width="18" style="88" customWidth="1"/>
    <col min="242" max="242" width="14" style="88" customWidth="1"/>
    <col min="243" max="246" width="15.140625" style="88" customWidth="1"/>
    <col min="247" max="247" width="14.7109375" style="88" customWidth="1"/>
    <col min="248" max="250" width="15.85546875" style="88" customWidth="1"/>
    <col min="251" max="251" width="16" style="88" customWidth="1"/>
    <col min="252" max="252" width="10" style="88" customWidth="1"/>
    <col min="253" max="253" width="16" style="88" customWidth="1"/>
    <col min="254" max="254" width="14.7109375" style="88" customWidth="1"/>
    <col min="255" max="255" width="13.28515625" style="88" customWidth="1"/>
    <col min="256" max="256" width="17.85546875" style="88" bestFit="1" customWidth="1"/>
    <col min="257" max="257" width="15.140625" style="88" customWidth="1"/>
    <col min="258" max="258" width="18.140625" style="88" customWidth="1"/>
    <col min="259" max="259" width="17.140625" style="88" customWidth="1"/>
    <col min="260" max="260" width="14.7109375" style="88" customWidth="1"/>
    <col min="261" max="261" width="16.42578125" style="88" bestFit="1" customWidth="1"/>
    <col min="262" max="489" width="9.140625" style="88"/>
    <col min="490" max="490" width="20.5703125" style="88" customWidth="1"/>
    <col min="491" max="491" width="14.42578125" style="88" customWidth="1"/>
    <col min="492" max="492" width="14.140625" style="88" customWidth="1"/>
    <col min="493" max="493" width="12.5703125" style="88" customWidth="1"/>
    <col min="494" max="495" width="15.85546875" style="88" customWidth="1"/>
    <col min="496" max="496" width="16.42578125" style="88" customWidth="1"/>
    <col min="497" max="497" width="18" style="88" customWidth="1"/>
    <col min="498" max="498" width="14" style="88" customWidth="1"/>
    <col min="499" max="502" width="15.140625" style="88" customWidth="1"/>
    <col min="503" max="503" width="14.7109375" style="88" customWidth="1"/>
    <col min="504" max="506" width="15.85546875" style="88" customWidth="1"/>
    <col min="507" max="507" width="16" style="88" customWidth="1"/>
    <col min="508" max="508" width="10" style="88" customWidth="1"/>
    <col min="509" max="509" width="16" style="88" customWidth="1"/>
    <col min="510" max="510" width="14.7109375" style="88" customWidth="1"/>
    <col min="511" max="511" width="13.28515625" style="88" customWidth="1"/>
    <col min="512" max="512" width="17.85546875" style="88" bestFit="1" customWidth="1"/>
    <col min="513" max="513" width="15.140625" style="88" customWidth="1"/>
    <col min="514" max="514" width="18.140625" style="88" customWidth="1"/>
    <col min="515" max="515" width="17.140625" style="88" customWidth="1"/>
    <col min="516" max="516" width="14.7109375" style="88" customWidth="1"/>
    <col min="517" max="517" width="16.42578125" style="88" bestFit="1" customWidth="1"/>
    <col min="518" max="745" width="9.140625" style="88"/>
    <col min="746" max="746" width="20.5703125" style="88" customWidth="1"/>
    <col min="747" max="747" width="14.42578125" style="88" customWidth="1"/>
    <col min="748" max="748" width="14.140625" style="88" customWidth="1"/>
    <col min="749" max="749" width="12.5703125" style="88" customWidth="1"/>
    <col min="750" max="751" width="15.85546875" style="88" customWidth="1"/>
    <col min="752" max="752" width="16.42578125" style="88" customWidth="1"/>
    <col min="753" max="753" width="18" style="88" customWidth="1"/>
    <col min="754" max="754" width="14" style="88" customWidth="1"/>
    <col min="755" max="758" width="15.140625" style="88" customWidth="1"/>
    <col min="759" max="759" width="14.7109375" style="88" customWidth="1"/>
    <col min="760" max="762" width="15.85546875" style="88" customWidth="1"/>
    <col min="763" max="763" width="16" style="88" customWidth="1"/>
    <col min="764" max="764" width="10" style="88" customWidth="1"/>
    <col min="765" max="765" width="16" style="88" customWidth="1"/>
    <col min="766" max="766" width="14.7109375" style="88" customWidth="1"/>
    <col min="767" max="767" width="13.28515625" style="88" customWidth="1"/>
    <col min="768" max="768" width="17.85546875" style="88" bestFit="1" customWidth="1"/>
    <col min="769" max="769" width="15.140625" style="88" customWidth="1"/>
    <col min="770" max="770" width="18.140625" style="88" customWidth="1"/>
    <col min="771" max="771" width="17.140625" style="88" customWidth="1"/>
    <col min="772" max="772" width="14.7109375" style="88" customWidth="1"/>
    <col min="773" max="773" width="16.42578125" style="88" bestFit="1" customWidth="1"/>
    <col min="774" max="1001" width="9.140625" style="88"/>
    <col min="1002" max="1002" width="20.5703125" style="88" customWidth="1"/>
    <col min="1003" max="1003" width="14.42578125" style="88" customWidth="1"/>
    <col min="1004" max="1004" width="14.140625" style="88" customWidth="1"/>
    <col min="1005" max="1005" width="12.5703125" style="88" customWidth="1"/>
    <col min="1006" max="1007" width="15.85546875" style="88" customWidth="1"/>
    <col min="1008" max="1008" width="16.42578125" style="88" customWidth="1"/>
    <col min="1009" max="1009" width="18" style="88" customWidth="1"/>
    <col min="1010" max="1010" width="14" style="88" customWidth="1"/>
    <col min="1011" max="1014" width="15.140625" style="88" customWidth="1"/>
    <col min="1015" max="1015" width="14.7109375" style="88" customWidth="1"/>
    <col min="1016" max="1018" width="15.85546875" style="88" customWidth="1"/>
    <col min="1019" max="1019" width="16" style="88" customWidth="1"/>
    <col min="1020" max="1020" width="10" style="88" customWidth="1"/>
    <col min="1021" max="1021" width="16" style="88" customWidth="1"/>
    <col min="1022" max="1022" width="14.7109375" style="88" customWidth="1"/>
    <col min="1023" max="1023" width="13.28515625" style="88" customWidth="1"/>
    <col min="1024" max="1024" width="17.85546875" style="88" bestFit="1" customWidth="1"/>
    <col min="1025" max="1025" width="15.140625" style="88" customWidth="1"/>
    <col min="1026" max="1026" width="18.140625" style="88" customWidth="1"/>
    <col min="1027" max="1027" width="17.140625" style="88" customWidth="1"/>
    <col min="1028" max="1028" width="14.7109375" style="88" customWidth="1"/>
    <col min="1029" max="1029" width="16.42578125" style="88" bestFit="1" customWidth="1"/>
    <col min="1030" max="1257" width="9.140625" style="88"/>
    <col min="1258" max="1258" width="20.5703125" style="88" customWidth="1"/>
    <col min="1259" max="1259" width="14.42578125" style="88" customWidth="1"/>
    <col min="1260" max="1260" width="14.140625" style="88" customWidth="1"/>
    <col min="1261" max="1261" width="12.5703125" style="88" customWidth="1"/>
    <col min="1262" max="1263" width="15.85546875" style="88" customWidth="1"/>
    <col min="1264" max="1264" width="16.42578125" style="88" customWidth="1"/>
    <col min="1265" max="1265" width="18" style="88" customWidth="1"/>
    <col min="1266" max="1266" width="14" style="88" customWidth="1"/>
    <col min="1267" max="1270" width="15.140625" style="88" customWidth="1"/>
    <col min="1271" max="1271" width="14.7109375" style="88" customWidth="1"/>
    <col min="1272" max="1274" width="15.85546875" style="88" customWidth="1"/>
    <col min="1275" max="1275" width="16" style="88" customWidth="1"/>
    <col min="1276" max="1276" width="10" style="88" customWidth="1"/>
    <col min="1277" max="1277" width="16" style="88" customWidth="1"/>
    <col min="1278" max="1278" width="14.7109375" style="88" customWidth="1"/>
    <col min="1279" max="1279" width="13.28515625" style="88" customWidth="1"/>
    <col min="1280" max="1280" width="17.85546875" style="88" bestFit="1" customWidth="1"/>
    <col min="1281" max="1281" width="15.140625" style="88" customWidth="1"/>
    <col min="1282" max="1282" width="18.140625" style="88" customWidth="1"/>
    <col min="1283" max="1283" width="17.140625" style="88" customWidth="1"/>
    <col min="1284" max="1284" width="14.7109375" style="88" customWidth="1"/>
    <col min="1285" max="1285" width="16.42578125" style="88" bestFit="1" customWidth="1"/>
    <col min="1286" max="1513" width="9.140625" style="88"/>
    <col min="1514" max="1514" width="20.5703125" style="88" customWidth="1"/>
    <col min="1515" max="1515" width="14.42578125" style="88" customWidth="1"/>
    <col min="1516" max="1516" width="14.140625" style="88" customWidth="1"/>
    <col min="1517" max="1517" width="12.5703125" style="88" customWidth="1"/>
    <col min="1518" max="1519" width="15.85546875" style="88" customWidth="1"/>
    <col min="1520" max="1520" width="16.42578125" style="88" customWidth="1"/>
    <col min="1521" max="1521" width="18" style="88" customWidth="1"/>
    <col min="1522" max="1522" width="14" style="88" customWidth="1"/>
    <col min="1523" max="1526" width="15.140625" style="88" customWidth="1"/>
    <col min="1527" max="1527" width="14.7109375" style="88" customWidth="1"/>
    <col min="1528" max="1530" width="15.85546875" style="88" customWidth="1"/>
    <col min="1531" max="1531" width="16" style="88" customWidth="1"/>
    <col min="1532" max="1532" width="10" style="88" customWidth="1"/>
    <col min="1533" max="1533" width="16" style="88" customWidth="1"/>
    <col min="1534" max="1534" width="14.7109375" style="88" customWidth="1"/>
    <col min="1535" max="1535" width="13.28515625" style="88" customWidth="1"/>
    <col min="1536" max="1536" width="17.85546875" style="88" bestFit="1" customWidth="1"/>
    <col min="1537" max="1537" width="15.140625" style="88" customWidth="1"/>
    <col min="1538" max="1538" width="18.140625" style="88" customWidth="1"/>
    <col min="1539" max="1539" width="17.140625" style="88" customWidth="1"/>
    <col min="1540" max="1540" width="14.7109375" style="88" customWidth="1"/>
    <col min="1541" max="1541" width="16.42578125" style="88" bestFit="1" customWidth="1"/>
    <col min="1542" max="1769" width="9.140625" style="88"/>
    <col min="1770" max="1770" width="20.5703125" style="88" customWidth="1"/>
    <col min="1771" max="1771" width="14.42578125" style="88" customWidth="1"/>
    <col min="1772" max="1772" width="14.140625" style="88" customWidth="1"/>
    <col min="1773" max="1773" width="12.5703125" style="88" customWidth="1"/>
    <col min="1774" max="1775" width="15.85546875" style="88" customWidth="1"/>
    <col min="1776" max="1776" width="16.42578125" style="88" customWidth="1"/>
    <col min="1777" max="1777" width="18" style="88" customWidth="1"/>
    <col min="1778" max="1778" width="14" style="88" customWidth="1"/>
    <col min="1779" max="1782" width="15.140625" style="88" customWidth="1"/>
    <col min="1783" max="1783" width="14.7109375" style="88" customWidth="1"/>
    <col min="1784" max="1786" width="15.85546875" style="88" customWidth="1"/>
    <col min="1787" max="1787" width="16" style="88" customWidth="1"/>
    <col min="1788" max="1788" width="10" style="88" customWidth="1"/>
    <col min="1789" max="1789" width="16" style="88" customWidth="1"/>
    <col min="1790" max="1790" width="14.7109375" style="88" customWidth="1"/>
    <col min="1791" max="1791" width="13.28515625" style="88" customWidth="1"/>
    <col min="1792" max="1792" width="17.85546875" style="88" bestFit="1" customWidth="1"/>
    <col min="1793" max="1793" width="15.140625" style="88" customWidth="1"/>
    <col min="1794" max="1794" width="18.140625" style="88" customWidth="1"/>
    <col min="1795" max="1795" width="17.140625" style="88" customWidth="1"/>
    <col min="1796" max="1796" width="14.7109375" style="88" customWidth="1"/>
    <col min="1797" max="1797" width="16.42578125" style="88" bestFit="1" customWidth="1"/>
    <col min="1798" max="2025" width="9.140625" style="88"/>
    <col min="2026" max="2026" width="20.5703125" style="88" customWidth="1"/>
    <col min="2027" max="2027" width="14.42578125" style="88" customWidth="1"/>
    <col min="2028" max="2028" width="14.140625" style="88" customWidth="1"/>
    <col min="2029" max="2029" width="12.5703125" style="88" customWidth="1"/>
    <col min="2030" max="2031" width="15.85546875" style="88" customWidth="1"/>
    <col min="2032" max="2032" width="16.42578125" style="88" customWidth="1"/>
    <col min="2033" max="2033" width="18" style="88" customWidth="1"/>
    <col min="2034" max="2034" width="14" style="88" customWidth="1"/>
    <col min="2035" max="2038" width="15.140625" style="88" customWidth="1"/>
    <col min="2039" max="2039" width="14.7109375" style="88" customWidth="1"/>
    <col min="2040" max="2042" width="15.85546875" style="88" customWidth="1"/>
    <col min="2043" max="2043" width="16" style="88" customWidth="1"/>
    <col min="2044" max="2044" width="10" style="88" customWidth="1"/>
    <col min="2045" max="2045" width="16" style="88" customWidth="1"/>
    <col min="2046" max="2046" width="14.7109375" style="88" customWidth="1"/>
    <col min="2047" max="2047" width="13.28515625" style="88" customWidth="1"/>
    <col min="2048" max="2048" width="17.85546875" style="88" bestFit="1" customWidth="1"/>
    <col min="2049" max="2049" width="15.140625" style="88" customWidth="1"/>
    <col min="2050" max="2050" width="18.140625" style="88" customWidth="1"/>
    <col min="2051" max="2051" width="17.140625" style="88" customWidth="1"/>
    <col min="2052" max="2052" width="14.7109375" style="88" customWidth="1"/>
    <col min="2053" max="2053" width="16.42578125" style="88" bestFit="1" customWidth="1"/>
    <col min="2054" max="2281" width="9.140625" style="88"/>
    <col min="2282" max="2282" width="20.5703125" style="88" customWidth="1"/>
    <col min="2283" max="2283" width="14.42578125" style="88" customWidth="1"/>
    <col min="2284" max="2284" width="14.140625" style="88" customWidth="1"/>
    <col min="2285" max="2285" width="12.5703125" style="88" customWidth="1"/>
    <col min="2286" max="2287" width="15.85546875" style="88" customWidth="1"/>
    <col min="2288" max="2288" width="16.42578125" style="88" customWidth="1"/>
    <col min="2289" max="2289" width="18" style="88" customWidth="1"/>
    <col min="2290" max="2290" width="14" style="88" customWidth="1"/>
    <col min="2291" max="2294" width="15.140625" style="88" customWidth="1"/>
    <col min="2295" max="2295" width="14.7109375" style="88" customWidth="1"/>
    <col min="2296" max="2298" width="15.85546875" style="88" customWidth="1"/>
    <col min="2299" max="2299" width="16" style="88" customWidth="1"/>
    <col min="2300" max="2300" width="10" style="88" customWidth="1"/>
    <col min="2301" max="2301" width="16" style="88" customWidth="1"/>
    <col min="2302" max="2302" width="14.7109375" style="88" customWidth="1"/>
    <col min="2303" max="2303" width="13.28515625" style="88" customWidth="1"/>
    <col min="2304" max="2304" width="17.85546875" style="88" bestFit="1" customWidth="1"/>
    <col min="2305" max="2305" width="15.140625" style="88" customWidth="1"/>
    <col min="2306" max="2306" width="18.140625" style="88" customWidth="1"/>
    <col min="2307" max="2307" width="17.140625" style="88" customWidth="1"/>
    <col min="2308" max="2308" width="14.7109375" style="88" customWidth="1"/>
    <col min="2309" max="2309" width="16.42578125" style="88" bestFit="1" customWidth="1"/>
    <col min="2310" max="2537" width="9.140625" style="88"/>
    <col min="2538" max="2538" width="20.5703125" style="88" customWidth="1"/>
    <col min="2539" max="2539" width="14.42578125" style="88" customWidth="1"/>
    <col min="2540" max="2540" width="14.140625" style="88" customWidth="1"/>
    <col min="2541" max="2541" width="12.5703125" style="88" customWidth="1"/>
    <col min="2542" max="2543" width="15.85546875" style="88" customWidth="1"/>
    <col min="2544" max="2544" width="16.42578125" style="88" customWidth="1"/>
    <col min="2545" max="2545" width="18" style="88" customWidth="1"/>
    <col min="2546" max="2546" width="14" style="88" customWidth="1"/>
    <col min="2547" max="2550" width="15.140625" style="88" customWidth="1"/>
    <col min="2551" max="2551" width="14.7109375" style="88" customWidth="1"/>
    <col min="2552" max="2554" width="15.85546875" style="88" customWidth="1"/>
    <col min="2555" max="2555" width="16" style="88" customWidth="1"/>
    <col min="2556" max="2556" width="10" style="88" customWidth="1"/>
    <col min="2557" max="2557" width="16" style="88" customWidth="1"/>
    <col min="2558" max="2558" width="14.7109375" style="88" customWidth="1"/>
    <col min="2559" max="2559" width="13.28515625" style="88" customWidth="1"/>
    <col min="2560" max="2560" width="17.85546875" style="88" bestFit="1" customWidth="1"/>
    <col min="2561" max="2561" width="15.140625" style="88" customWidth="1"/>
    <col min="2562" max="2562" width="18.140625" style="88" customWidth="1"/>
    <col min="2563" max="2563" width="17.140625" style="88" customWidth="1"/>
    <col min="2564" max="2564" width="14.7109375" style="88" customWidth="1"/>
    <col min="2565" max="2565" width="16.42578125" style="88" bestFit="1" customWidth="1"/>
    <col min="2566" max="2793" width="9.140625" style="88"/>
    <col min="2794" max="2794" width="20.5703125" style="88" customWidth="1"/>
    <col min="2795" max="2795" width="14.42578125" style="88" customWidth="1"/>
    <col min="2796" max="2796" width="14.140625" style="88" customWidth="1"/>
    <col min="2797" max="2797" width="12.5703125" style="88" customWidth="1"/>
    <col min="2798" max="2799" width="15.85546875" style="88" customWidth="1"/>
    <col min="2800" max="2800" width="16.42578125" style="88" customWidth="1"/>
    <col min="2801" max="2801" width="18" style="88" customWidth="1"/>
    <col min="2802" max="2802" width="14" style="88" customWidth="1"/>
    <col min="2803" max="2806" width="15.140625" style="88" customWidth="1"/>
    <col min="2807" max="2807" width="14.7109375" style="88" customWidth="1"/>
    <col min="2808" max="2810" width="15.85546875" style="88" customWidth="1"/>
    <col min="2811" max="2811" width="16" style="88" customWidth="1"/>
    <col min="2812" max="2812" width="10" style="88" customWidth="1"/>
    <col min="2813" max="2813" width="16" style="88" customWidth="1"/>
    <col min="2814" max="2814" width="14.7109375" style="88" customWidth="1"/>
    <col min="2815" max="2815" width="13.28515625" style="88" customWidth="1"/>
    <col min="2816" max="2816" width="17.85546875" style="88" bestFit="1" customWidth="1"/>
    <col min="2817" max="2817" width="15.140625" style="88" customWidth="1"/>
    <col min="2818" max="2818" width="18.140625" style="88" customWidth="1"/>
    <col min="2819" max="2819" width="17.140625" style="88" customWidth="1"/>
    <col min="2820" max="2820" width="14.7109375" style="88" customWidth="1"/>
    <col min="2821" max="2821" width="16.42578125" style="88" bestFit="1" customWidth="1"/>
    <col min="2822" max="3049" width="9.140625" style="88"/>
    <col min="3050" max="3050" width="20.5703125" style="88" customWidth="1"/>
    <col min="3051" max="3051" width="14.42578125" style="88" customWidth="1"/>
    <col min="3052" max="3052" width="14.140625" style="88" customWidth="1"/>
    <col min="3053" max="3053" width="12.5703125" style="88" customWidth="1"/>
    <col min="3054" max="3055" width="15.85546875" style="88" customWidth="1"/>
    <col min="3056" max="3056" width="16.42578125" style="88" customWidth="1"/>
    <col min="3057" max="3057" width="18" style="88" customWidth="1"/>
    <col min="3058" max="3058" width="14" style="88" customWidth="1"/>
    <col min="3059" max="3062" width="15.140625" style="88" customWidth="1"/>
    <col min="3063" max="3063" width="14.7109375" style="88" customWidth="1"/>
    <col min="3064" max="3066" width="15.85546875" style="88" customWidth="1"/>
    <col min="3067" max="3067" width="16" style="88" customWidth="1"/>
    <col min="3068" max="3068" width="10" style="88" customWidth="1"/>
    <col min="3069" max="3069" width="16" style="88" customWidth="1"/>
    <col min="3070" max="3070" width="14.7109375" style="88" customWidth="1"/>
    <col min="3071" max="3071" width="13.28515625" style="88" customWidth="1"/>
    <col min="3072" max="3072" width="17.85546875" style="88" bestFit="1" customWidth="1"/>
    <col min="3073" max="3073" width="15.140625" style="88" customWidth="1"/>
    <col min="3074" max="3074" width="18.140625" style="88" customWidth="1"/>
    <col min="3075" max="3075" width="17.140625" style="88" customWidth="1"/>
    <col min="3076" max="3076" width="14.7109375" style="88" customWidth="1"/>
    <col min="3077" max="3077" width="16.42578125" style="88" bestFit="1" customWidth="1"/>
    <col min="3078" max="3305" width="9.140625" style="88"/>
    <col min="3306" max="3306" width="20.5703125" style="88" customWidth="1"/>
    <col min="3307" max="3307" width="14.42578125" style="88" customWidth="1"/>
    <col min="3308" max="3308" width="14.140625" style="88" customWidth="1"/>
    <col min="3309" max="3309" width="12.5703125" style="88" customWidth="1"/>
    <col min="3310" max="3311" width="15.85546875" style="88" customWidth="1"/>
    <col min="3312" max="3312" width="16.42578125" style="88" customWidth="1"/>
    <col min="3313" max="3313" width="18" style="88" customWidth="1"/>
    <col min="3314" max="3314" width="14" style="88" customWidth="1"/>
    <col min="3315" max="3318" width="15.140625" style="88" customWidth="1"/>
    <col min="3319" max="3319" width="14.7109375" style="88" customWidth="1"/>
    <col min="3320" max="3322" width="15.85546875" style="88" customWidth="1"/>
    <col min="3323" max="3323" width="16" style="88" customWidth="1"/>
    <col min="3324" max="3324" width="10" style="88" customWidth="1"/>
    <col min="3325" max="3325" width="16" style="88" customWidth="1"/>
    <col min="3326" max="3326" width="14.7109375" style="88" customWidth="1"/>
    <col min="3327" max="3327" width="13.28515625" style="88" customWidth="1"/>
    <col min="3328" max="3328" width="17.85546875" style="88" bestFit="1" customWidth="1"/>
    <col min="3329" max="3329" width="15.140625" style="88" customWidth="1"/>
    <col min="3330" max="3330" width="18.140625" style="88" customWidth="1"/>
    <col min="3331" max="3331" width="17.140625" style="88" customWidth="1"/>
    <col min="3332" max="3332" width="14.7109375" style="88" customWidth="1"/>
    <col min="3333" max="3333" width="16.42578125" style="88" bestFit="1" customWidth="1"/>
    <col min="3334" max="3561" width="9.140625" style="88"/>
    <col min="3562" max="3562" width="20.5703125" style="88" customWidth="1"/>
    <col min="3563" max="3563" width="14.42578125" style="88" customWidth="1"/>
    <col min="3564" max="3564" width="14.140625" style="88" customWidth="1"/>
    <col min="3565" max="3565" width="12.5703125" style="88" customWidth="1"/>
    <col min="3566" max="3567" width="15.85546875" style="88" customWidth="1"/>
    <col min="3568" max="3568" width="16.42578125" style="88" customWidth="1"/>
    <col min="3569" max="3569" width="18" style="88" customWidth="1"/>
    <col min="3570" max="3570" width="14" style="88" customWidth="1"/>
    <col min="3571" max="3574" width="15.140625" style="88" customWidth="1"/>
    <col min="3575" max="3575" width="14.7109375" style="88" customWidth="1"/>
    <col min="3576" max="3578" width="15.85546875" style="88" customWidth="1"/>
    <col min="3579" max="3579" width="16" style="88" customWidth="1"/>
    <col min="3580" max="3580" width="10" style="88" customWidth="1"/>
    <col min="3581" max="3581" width="16" style="88" customWidth="1"/>
    <col min="3582" max="3582" width="14.7109375" style="88" customWidth="1"/>
    <col min="3583" max="3583" width="13.28515625" style="88" customWidth="1"/>
    <col min="3584" max="3584" width="17.85546875" style="88" bestFit="1" customWidth="1"/>
    <col min="3585" max="3585" width="15.140625" style="88" customWidth="1"/>
    <col min="3586" max="3586" width="18.140625" style="88" customWidth="1"/>
    <col min="3587" max="3587" width="17.140625" style="88" customWidth="1"/>
    <col min="3588" max="3588" width="14.7109375" style="88" customWidth="1"/>
    <col min="3589" max="3589" width="16.42578125" style="88" bestFit="1" customWidth="1"/>
    <col min="3590" max="3817" width="9.140625" style="88"/>
    <col min="3818" max="3818" width="20.5703125" style="88" customWidth="1"/>
    <col min="3819" max="3819" width="14.42578125" style="88" customWidth="1"/>
    <col min="3820" max="3820" width="14.140625" style="88" customWidth="1"/>
    <col min="3821" max="3821" width="12.5703125" style="88" customWidth="1"/>
    <col min="3822" max="3823" width="15.85546875" style="88" customWidth="1"/>
    <col min="3824" max="3824" width="16.42578125" style="88" customWidth="1"/>
    <col min="3825" max="3825" width="18" style="88" customWidth="1"/>
    <col min="3826" max="3826" width="14" style="88" customWidth="1"/>
    <col min="3827" max="3830" width="15.140625" style="88" customWidth="1"/>
    <col min="3831" max="3831" width="14.7109375" style="88" customWidth="1"/>
    <col min="3832" max="3834" width="15.85546875" style="88" customWidth="1"/>
    <col min="3835" max="3835" width="16" style="88" customWidth="1"/>
    <col min="3836" max="3836" width="10" style="88" customWidth="1"/>
    <col min="3837" max="3837" width="16" style="88" customWidth="1"/>
    <col min="3838" max="3838" width="14.7109375" style="88" customWidth="1"/>
    <col min="3839" max="3839" width="13.28515625" style="88" customWidth="1"/>
    <col min="3840" max="3840" width="17.85546875" style="88" bestFit="1" customWidth="1"/>
    <col min="3841" max="3841" width="15.140625" style="88" customWidth="1"/>
    <col min="3842" max="3842" width="18.140625" style="88" customWidth="1"/>
    <col min="3843" max="3843" width="17.140625" style="88" customWidth="1"/>
    <col min="3844" max="3844" width="14.7109375" style="88" customWidth="1"/>
    <col min="3845" max="3845" width="16.42578125" style="88" bestFit="1" customWidth="1"/>
    <col min="3846" max="4073" width="9.140625" style="88"/>
    <col min="4074" max="4074" width="20.5703125" style="88" customWidth="1"/>
    <col min="4075" max="4075" width="14.42578125" style="88" customWidth="1"/>
    <col min="4076" max="4076" width="14.140625" style="88" customWidth="1"/>
    <col min="4077" max="4077" width="12.5703125" style="88" customWidth="1"/>
    <col min="4078" max="4079" width="15.85546875" style="88" customWidth="1"/>
    <col min="4080" max="4080" width="16.42578125" style="88" customWidth="1"/>
    <col min="4081" max="4081" width="18" style="88" customWidth="1"/>
    <col min="4082" max="4082" width="14" style="88" customWidth="1"/>
    <col min="4083" max="4086" width="15.140625" style="88" customWidth="1"/>
    <col min="4087" max="4087" width="14.7109375" style="88" customWidth="1"/>
    <col min="4088" max="4090" width="15.85546875" style="88" customWidth="1"/>
    <col min="4091" max="4091" width="16" style="88" customWidth="1"/>
    <col min="4092" max="4092" width="10" style="88" customWidth="1"/>
    <col min="4093" max="4093" width="16" style="88" customWidth="1"/>
    <col min="4094" max="4094" width="14.7109375" style="88" customWidth="1"/>
    <col min="4095" max="4095" width="13.28515625" style="88" customWidth="1"/>
    <col min="4096" max="4096" width="17.85546875" style="88" bestFit="1" customWidth="1"/>
    <col min="4097" max="4097" width="15.140625" style="88" customWidth="1"/>
    <col min="4098" max="4098" width="18.140625" style="88" customWidth="1"/>
    <col min="4099" max="4099" width="17.140625" style="88" customWidth="1"/>
    <col min="4100" max="4100" width="14.7109375" style="88" customWidth="1"/>
    <col min="4101" max="4101" width="16.42578125" style="88" bestFit="1" customWidth="1"/>
    <col min="4102" max="4329" width="9.140625" style="88"/>
    <col min="4330" max="4330" width="20.5703125" style="88" customWidth="1"/>
    <col min="4331" max="4331" width="14.42578125" style="88" customWidth="1"/>
    <col min="4332" max="4332" width="14.140625" style="88" customWidth="1"/>
    <col min="4333" max="4333" width="12.5703125" style="88" customWidth="1"/>
    <col min="4334" max="4335" width="15.85546875" style="88" customWidth="1"/>
    <col min="4336" max="4336" width="16.42578125" style="88" customWidth="1"/>
    <col min="4337" max="4337" width="18" style="88" customWidth="1"/>
    <col min="4338" max="4338" width="14" style="88" customWidth="1"/>
    <col min="4339" max="4342" width="15.140625" style="88" customWidth="1"/>
    <col min="4343" max="4343" width="14.7109375" style="88" customWidth="1"/>
    <col min="4344" max="4346" width="15.85546875" style="88" customWidth="1"/>
    <col min="4347" max="4347" width="16" style="88" customWidth="1"/>
    <col min="4348" max="4348" width="10" style="88" customWidth="1"/>
    <col min="4349" max="4349" width="16" style="88" customWidth="1"/>
    <col min="4350" max="4350" width="14.7109375" style="88" customWidth="1"/>
    <col min="4351" max="4351" width="13.28515625" style="88" customWidth="1"/>
    <col min="4352" max="4352" width="17.85546875" style="88" bestFit="1" customWidth="1"/>
    <col min="4353" max="4353" width="15.140625" style="88" customWidth="1"/>
    <col min="4354" max="4354" width="18.140625" style="88" customWidth="1"/>
    <col min="4355" max="4355" width="17.140625" style="88" customWidth="1"/>
    <col min="4356" max="4356" width="14.7109375" style="88" customWidth="1"/>
    <col min="4357" max="4357" width="16.42578125" style="88" bestFit="1" customWidth="1"/>
    <col min="4358" max="4585" width="9.140625" style="88"/>
    <col min="4586" max="4586" width="20.5703125" style="88" customWidth="1"/>
    <col min="4587" max="4587" width="14.42578125" style="88" customWidth="1"/>
    <col min="4588" max="4588" width="14.140625" style="88" customWidth="1"/>
    <col min="4589" max="4589" width="12.5703125" style="88" customWidth="1"/>
    <col min="4590" max="4591" width="15.85546875" style="88" customWidth="1"/>
    <col min="4592" max="4592" width="16.42578125" style="88" customWidth="1"/>
    <col min="4593" max="4593" width="18" style="88" customWidth="1"/>
    <col min="4594" max="4594" width="14" style="88" customWidth="1"/>
    <col min="4595" max="4598" width="15.140625" style="88" customWidth="1"/>
    <col min="4599" max="4599" width="14.7109375" style="88" customWidth="1"/>
    <col min="4600" max="4602" width="15.85546875" style="88" customWidth="1"/>
    <col min="4603" max="4603" width="16" style="88" customWidth="1"/>
    <col min="4604" max="4604" width="10" style="88" customWidth="1"/>
    <col min="4605" max="4605" width="16" style="88" customWidth="1"/>
    <col min="4606" max="4606" width="14.7109375" style="88" customWidth="1"/>
    <col min="4607" max="4607" width="13.28515625" style="88" customWidth="1"/>
    <col min="4608" max="4608" width="17.85546875" style="88" bestFit="1" customWidth="1"/>
    <col min="4609" max="4609" width="15.140625" style="88" customWidth="1"/>
    <col min="4610" max="4610" width="18.140625" style="88" customWidth="1"/>
    <col min="4611" max="4611" width="17.140625" style="88" customWidth="1"/>
    <col min="4612" max="4612" width="14.7109375" style="88" customWidth="1"/>
    <col min="4613" max="4613" width="16.42578125" style="88" bestFit="1" customWidth="1"/>
    <col min="4614" max="4841" width="9.140625" style="88"/>
    <col min="4842" max="4842" width="20.5703125" style="88" customWidth="1"/>
    <col min="4843" max="4843" width="14.42578125" style="88" customWidth="1"/>
    <col min="4844" max="4844" width="14.140625" style="88" customWidth="1"/>
    <col min="4845" max="4845" width="12.5703125" style="88" customWidth="1"/>
    <col min="4846" max="4847" width="15.85546875" style="88" customWidth="1"/>
    <col min="4848" max="4848" width="16.42578125" style="88" customWidth="1"/>
    <col min="4849" max="4849" width="18" style="88" customWidth="1"/>
    <col min="4850" max="4850" width="14" style="88" customWidth="1"/>
    <col min="4851" max="4854" width="15.140625" style="88" customWidth="1"/>
    <col min="4855" max="4855" width="14.7109375" style="88" customWidth="1"/>
    <col min="4856" max="4858" width="15.85546875" style="88" customWidth="1"/>
    <col min="4859" max="4859" width="16" style="88" customWidth="1"/>
    <col min="4860" max="4860" width="10" style="88" customWidth="1"/>
    <col min="4861" max="4861" width="16" style="88" customWidth="1"/>
    <col min="4862" max="4862" width="14.7109375" style="88" customWidth="1"/>
    <col min="4863" max="4863" width="13.28515625" style="88" customWidth="1"/>
    <col min="4864" max="4864" width="17.85546875" style="88" bestFit="1" customWidth="1"/>
    <col min="4865" max="4865" width="15.140625" style="88" customWidth="1"/>
    <col min="4866" max="4866" width="18.140625" style="88" customWidth="1"/>
    <col min="4867" max="4867" width="17.140625" style="88" customWidth="1"/>
    <col min="4868" max="4868" width="14.7109375" style="88" customWidth="1"/>
    <col min="4869" max="4869" width="16.42578125" style="88" bestFit="1" customWidth="1"/>
    <col min="4870" max="5097" width="9.140625" style="88"/>
    <col min="5098" max="5098" width="20.5703125" style="88" customWidth="1"/>
    <col min="5099" max="5099" width="14.42578125" style="88" customWidth="1"/>
    <col min="5100" max="5100" width="14.140625" style="88" customWidth="1"/>
    <col min="5101" max="5101" width="12.5703125" style="88" customWidth="1"/>
    <col min="5102" max="5103" width="15.85546875" style="88" customWidth="1"/>
    <col min="5104" max="5104" width="16.42578125" style="88" customWidth="1"/>
    <col min="5105" max="5105" width="18" style="88" customWidth="1"/>
    <col min="5106" max="5106" width="14" style="88" customWidth="1"/>
    <col min="5107" max="5110" width="15.140625" style="88" customWidth="1"/>
    <col min="5111" max="5111" width="14.7109375" style="88" customWidth="1"/>
    <col min="5112" max="5114" width="15.85546875" style="88" customWidth="1"/>
    <col min="5115" max="5115" width="16" style="88" customWidth="1"/>
    <col min="5116" max="5116" width="10" style="88" customWidth="1"/>
    <col min="5117" max="5117" width="16" style="88" customWidth="1"/>
    <col min="5118" max="5118" width="14.7109375" style="88" customWidth="1"/>
    <col min="5119" max="5119" width="13.28515625" style="88" customWidth="1"/>
    <col min="5120" max="5120" width="17.85546875" style="88" bestFit="1" customWidth="1"/>
    <col min="5121" max="5121" width="15.140625" style="88" customWidth="1"/>
    <col min="5122" max="5122" width="18.140625" style="88" customWidth="1"/>
    <col min="5123" max="5123" width="17.140625" style="88" customWidth="1"/>
    <col min="5124" max="5124" width="14.7109375" style="88" customWidth="1"/>
    <col min="5125" max="5125" width="16.42578125" style="88" bestFit="1" customWidth="1"/>
    <col min="5126" max="5353" width="9.140625" style="88"/>
    <col min="5354" max="5354" width="20.5703125" style="88" customWidth="1"/>
    <col min="5355" max="5355" width="14.42578125" style="88" customWidth="1"/>
    <col min="5356" max="5356" width="14.140625" style="88" customWidth="1"/>
    <col min="5357" max="5357" width="12.5703125" style="88" customWidth="1"/>
    <col min="5358" max="5359" width="15.85546875" style="88" customWidth="1"/>
    <col min="5360" max="5360" width="16.42578125" style="88" customWidth="1"/>
    <col min="5361" max="5361" width="18" style="88" customWidth="1"/>
    <col min="5362" max="5362" width="14" style="88" customWidth="1"/>
    <col min="5363" max="5366" width="15.140625" style="88" customWidth="1"/>
    <col min="5367" max="5367" width="14.7109375" style="88" customWidth="1"/>
    <col min="5368" max="5370" width="15.85546875" style="88" customWidth="1"/>
    <col min="5371" max="5371" width="16" style="88" customWidth="1"/>
    <col min="5372" max="5372" width="10" style="88" customWidth="1"/>
    <col min="5373" max="5373" width="16" style="88" customWidth="1"/>
    <col min="5374" max="5374" width="14.7109375" style="88" customWidth="1"/>
    <col min="5375" max="5375" width="13.28515625" style="88" customWidth="1"/>
    <col min="5376" max="5376" width="17.85546875" style="88" bestFit="1" customWidth="1"/>
    <col min="5377" max="5377" width="15.140625" style="88" customWidth="1"/>
    <col min="5378" max="5378" width="18.140625" style="88" customWidth="1"/>
    <col min="5379" max="5379" width="17.140625" style="88" customWidth="1"/>
    <col min="5380" max="5380" width="14.7109375" style="88" customWidth="1"/>
    <col min="5381" max="5381" width="16.42578125" style="88" bestFit="1" customWidth="1"/>
    <col min="5382" max="5609" width="9.140625" style="88"/>
    <col min="5610" max="5610" width="20.5703125" style="88" customWidth="1"/>
    <col min="5611" max="5611" width="14.42578125" style="88" customWidth="1"/>
    <col min="5612" max="5612" width="14.140625" style="88" customWidth="1"/>
    <col min="5613" max="5613" width="12.5703125" style="88" customWidth="1"/>
    <col min="5614" max="5615" width="15.85546875" style="88" customWidth="1"/>
    <col min="5616" max="5616" width="16.42578125" style="88" customWidth="1"/>
    <col min="5617" max="5617" width="18" style="88" customWidth="1"/>
    <col min="5618" max="5618" width="14" style="88" customWidth="1"/>
    <col min="5619" max="5622" width="15.140625" style="88" customWidth="1"/>
    <col min="5623" max="5623" width="14.7109375" style="88" customWidth="1"/>
    <col min="5624" max="5626" width="15.85546875" style="88" customWidth="1"/>
    <col min="5627" max="5627" width="16" style="88" customWidth="1"/>
    <col min="5628" max="5628" width="10" style="88" customWidth="1"/>
    <col min="5629" max="5629" width="16" style="88" customWidth="1"/>
    <col min="5630" max="5630" width="14.7109375" style="88" customWidth="1"/>
    <col min="5631" max="5631" width="13.28515625" style="88" customWidth="1"/>
    <col min="5632" max="5632" width="17.85546875" style="88" bestFit="1" customWidth="1"/>
    <col min="5633" max="5633" width="15.140625" style="88" customWidth="1"/>
    <col min="5634" max="5634" width="18.140625" style="88" customWidth="1"/>
    <col min="5635" max="5635" width="17.140625" style="88" customWidth="1"/>
    <col min="5636" max="5636" width="14.7109375" style="88" customWidth="1"/>
    <col min="5637" max="5637" width="16.42578125" style="88" bestFit="1" customWidth="1"/>
    <col min="5638" max="5865" width="9.140625" style="88"/>
    <col min="5866" max="5866" width="20.5703125" style="88" customWidth="1"/>
    <col min="5867" max="5867" width="14.42578125" style="88" customWidth="1"/>
    <col min="5868" max="5868" width="14.140625" style="88" customWidth="1"/>
    <col min="5869" max="5869" width="12.5703125" style="88" customWidth="1"/>
    <col min="5870" max="5871" width="15.85546875" style="88" customWidth="1"/>
    <col min="5872" max="5872" width="16.42578125" style="88" customWidth="1"/>
    <col min="5873" max="5873" width="18" style="88" customWidth="1"/>
    <col min="5874" max="5874" width="14" style="88" customWidth="1"/>
    <col min="5875" max="5878" width="15.140625" style="88" customWidth="1"/>
    <col min="5879" max="5879" width="14.7109375" style="88" customWidth="1"/>
    <col min="5880" max="5882" width="15.85546875" style="88" customWidth="1"/>
    <col min="5883" max="5883" width="16" style="88" customWidth="1"/>
    <col min="5884" max="5884" width="10" style="88" customWidth="1"/>
    <col min="5885" max="5885" width="16" style="88" customWidth="1"/>
    <col min="5886" max="5886" width="14.7109375" style="88" customWidth="1"/>
    <col min="5887" max="5887" width="13.28515625" style="88" customWidth="1"/>
    <col min="5888" max="5888" width="17.85546875" style="88" bestFit="1" customWidth="1"/>
    <col min="5889" max="5889" width="15.140625" style="88" customWidth="1"/>
    <col min="5890" max="5890" width="18.140625" style="88" customWidth="1"/>
    <col min="5891" max="5891" width="17.140625" style="88" customWidth="1"/>
    <col min="5892" max="5892" width="14.7109375" style="88" customWidth="1"/>
    <col min="5893" max="5893" width="16.42578125" style="88" bestFit="1" customWidth="1"/>
    <col min="5894" max="6121" width="9.140625" style="88"/>
    <col min="6122" max="6122" width="20.5703125" style="88" customWidth="1"/>
    <col min="6123" max="6123" width="14.42578125" style="88" customWidth="1"/>
    <col min="6124" max="6124" width="14.140625" style="88" customWidth="1"/>
    <col min="6125" max="6125" width="12.5703125" style="88" customWidth="1"/>
    <col min="6126" max="6127" width="15.85546875" style="88" customWidth="1"/>
    <col min="6128" max="6128" width="16.42578125" style="88" customWidth="1"/>
    <col min="6129" max="6129" width="18" style="88" customWidth="1"/>
    <col min="6130" max="6130" width="14" style="88" customWidth="1"/>
    <col min="6131" max="6134" width="15.140625" style="88" customWidth="1"/>
    <col min="6135" max="6135" width="14.7109375" style="88" customWidth="1"/>
    <col min="6136" max="6138" width="15.85546875" style="88" customWidth="1"/>
    <col min="6139" max="6139" width="16" style="88" customWidth="1"/>
    <col min="6140" max="6140" width="10" style="88" customWidth="1"/>
    <col min="6141" max="6141" width="16" style="88" customWidth="1"/>
    <col min="6142" max="6142" width="14.7109375" style="88" customWidth="1"/>
    <col min="6143" max="6143" width="13.28515625" style="88" customWidth="1"/>
    <col min="6144" max="6144" width="17.85546875" style="88" bestFit="1" customWidth="1"/>
    <col min="6145" max="6145" width="15.140625" style="88" customWidth="1"/>
    <col min="6146" max="6146" width="18.140625" style="88" customWidth="1"/>
    <col min="6147" max="6147" width="17.140625" style="88" customWidth="1"/>
    <col min="6148" max="6148" width="14.7109375" style="88" customWidth="1"/>
    <col min="6149" max="6149" width="16.42578125" style="88" bestFit="1" customWidth="1"/>
    <col min="6150" max="6377" width="9.140625" style="88"/>
    <col min="6378" max="6378" width="20.5703125" style="88" customWidth="1"/>
    <col min="6379" max="6379" width="14.42578125" style="88" customWidth="1"/>
    <col min="6380" max="6380" width="14.140625" style="88" customWidth="1"/>
    <col min="6381" max="6381" width="12.5703125" style="88" customWidth="1"/>
    <col min="6382" max="6383" width="15.85546875" style="88" customWidth="1"/>
    <col min="6384" max="6384" width="16.42578125" style="88" customWidth="1"/>
    <col min="6385" max="6385" width="18" style="88" customWidth="1"/>
    <col min="6386" max="6386" width="14" style="88" customWidth="1"/>
    <col min="6387" max="6390" width="15.140625" style="88" customWidth="1"/>
    <col min="6391" max="6391" width="14.7109375" style="88" customWidth="1"/>
    <col min="6392" max="6394" width="15.85546875" style="88" customWidth="1"/>
    <col min="6395" max="6395" width="16" style="88" customWidth="1"/>
    <col min="6396" max="6396" width="10" style="88" customWidth="1"/>
    <col min="6397" max="6397" width="16" style="88" customWidth="1"/>
    <col min="6398" max="6398" width="14.7109375" style="88" customWidth="1"/>
    <col min="6399" max="6399" width="13.28515625" style="88" customWidth="1"/>
    <col min="6400" max="6400" width="17.85546875" style="88" bestFit="1" customWidth="1"/>
    <col min="6401" max="6401" width="15.140625" style="88" customWidth="1"/>
    <col min="6402" max="6402" width="18.140625" style="88" customWidth="1"/>
    <col min="6403" max="6403" width="17.140625" style="88" customWidth="1"/>
    <col min="6404" max="6404" width="14.7109375" style="88" customWidth="1"/>
    <col min="6405" max="6405" width="16.42578125" style="88" bestFit="1" customWidth="1"/>
    <col min="6406" max="6633" width="9.140625" style="88"/>
    <col min="6634" max="6634" width="20.5703125" style="88" customWidth="1"/>
    <col min="6635" max="6635" width="14.42578125" style="88" customWidth="1"/>
    <col min="6636" max="6636" width="14.140625" style="88" customWidth="1"/>
    <col min="6637" max="6637" width="12.5703125" style="88" customWidth="1"/>
    <col min="6638" max="6639" width="15.85546875" style="88" customWidth="1"/>
    <col min="6640" max="6640" width="16.42578125" style="88" customWidth="1"/>
    <col min="6641" max="6641" width="18" style="88" customWidth="1"/>
    <col min="6642" max="6642" width="14" style="88" customWidth="1"/>
    <col min="6643" max="6646" width="15.140625" style="88" customWidth="1"/>
    <col min="6647" max="6647" width="14.7109375" style="88" customWidth="1"/>
    <col min="6648" max="6650" width="15.85546875" style="88" customWidth="1"/>
    <col min="6651" max="6651" width="16" style="88" customWidth="1"/>
    <col min="6652" max="6652" width="10" style="88" customWidth="1"/>
    <col min="6653" max="6653" width="16" style="88" customWidth="1"/>
    <col min="6654" max="6654" width="14.7109375" style="88" customWidth="1"/>
    <col min="6655" max="6655" width="13.28515625" style="88" customWidth="1"/>
    <col min="6656" max="6656" width="17.85546875" style="88" bestFit="1" customWidth="1"/>
    <col min="6657" max="6657" width="15.140625" style="88" customWidth="1"/>
    <col min="6658" max="6658" width="18.140625" style="88" customWidth="1"/>
    <col min="6659" max="6659" width="17.140625" style="88" customWidth="1"/>
    <col min="6660" max="6660" width="14.7109375" style="88" customWidth="1"/>
    <col min="6661" max="6661" width="16.42578125" style="88" bestFit="1" customWidth="1"/>
    <col min="6662" max="6889" width="9.140625" style="88"/>
    <col min="6890" max="6890" width="20.5703125" style="88" customWidth="1"/>
    <col min="6891" max="6891" width="14.42578125" style="88" customWidth="1"/>
    <col min="6892" max="6892" width="14.140625" style="88" customWidth="1"/>
    <col min="6893" max="6893" width="12.5703125" style="88" customWidth="1"/>
    <col min="6894" max="6895" width="15.85546875" style="88" customWidth="1"/>
    <col min="6896" max="6896" width="16.42578125" style="88" customWidth="1"/>
    <col min="6897" max="6897" width="18" style="88" customWidth="1"/>
    <col min="6898" max="6898" width="14" style="88" customWidth="1"/>
    <col min="6899" max="6902" width="15.140625" style="88" customWidth="1"/>
    <col min="6903" max="6903" width="14.7109375" style="88" customWidth="1"/>
    <col min="6904" max="6906" width="15.85546875" style="88" customWidth="1"/>
    <col min="6907" max="6907" width="16" style="88" customWidth="1"/>
    <col min="6908" max="6908" width="10" style="88" customWidth="1"/>
    <col min="6909" max="6909" width="16" style="88" customWidth="1"/>
    <col min="6910" max="6910" width="14.7109375" style="88" customWidth="1"/>
    <col min="6911" max="6911" width="13.28515625" style="88" customWidth="1"/>
    <col min="6912" max="6912" width="17.85546875" style="88" bestFit="1" customWidth="1"/>
    <col min="6913" max="6913" width="15.140625" style="88" customWidth="1"/>
    <col min="6914" max="6914" width="18.140625" style="88" customWidth="1"/>
    <col min="6915" max="6915" width="17.140625" style="88" customWidth="1"/>
    <col min="6916" max="6916" width="14.7109375" style="88" customWidth="1"/>
    <col min="6917" max="6917" width="16.42578125" style="88" bestFit="1" customWidth="1"/>
    <col min="6918" max="7145" width="9.140625" style="88"/>
    <col min="7146" max="7146" width="20.5703125" style="88" customWidth="1"/>
    <col min="7147" max="7147" width="14.42578125" style="88" customWidth="1"/>
    <col min="7148" max="7148" width="14.140625" style="88" customWidth="1"/>
    <col min="7149" max="7149" width="12.5703125" style="88" customWidth="1"/>
    <col min="7150" max="7151" width="15.85546875" style="88" customWidth="1"/>
    <col min="7152" max="7152" width="16.42578125" style="88" customWidth="1"/>
    <col min="7153" max="7153" width="18" style="88" customWidth="1"/>
    <col min="7154" max="7154" width="14" style="88" customWidth="1"/>
    <col min="7155" max="7158" width="15.140625" style="88" customWidth="1"/>
    <col min="7159" max="7159" width="14.7109375" style="88" customWidth="1"/>
    <col min="7160" max="7162" width="15.85546875" style="88" customWidth="1"/>
    <col min="7163" max="7163" width="16" style="88" customWidth="1"/>
    <col min="7164" max="7164" width="10" style="88" customWidth="1"/>
    <col min="7165" max="7165" width="16" style="88" customWidth="1"/>
    <col min="7166" max="7166" width="14.7109375" style="88" customWidth="1"/>
    <col min="7167" max="7167" width="13.28515625" style="88" customWidth="1"/>
    <col min="7168" max="7168" width="17.85546875" style="88" bestFit="1" customWidth="1"/>
    <col min="7169" max="7169" width="15.140625" style="88" customWidth="1"/>
    <col min="7170" max="7170" width="18.140625" style="88" customWidth="1"/>
    <col min="7171" max="7171" width="17.140625" style="88" customWidth="1"/>
    <col min="7172" max="7172" width="14.7109375" style="88" customWidth="1"/>
    <col min="7173" max="7173" width="16.42578125" style="88" bestFit="1" customWidth="1"/>
    <col min="7174" max="7401" width="9.140625" style="88"/>
    <col min="7402" max="7402" width="20.5703125" style="88" customWidth="1"/>
    <col min="7403" max="7403" width="14.42578125" style="88" customWidth="1"/>
    <col min="7404" max="7404" width="14.140625" style="88" customWidth="1"/>
    <col min="7405" max="7405" width="12.5703125" style="88" customWidth="1"/>
    <col min="7406" max="7407" width="15.85546875" style="88" customWidth="1"/>
    <col min="7408" max="7408" width="16.42578125" style="88" customWidth="1"/>
    <col min="7409" max="7409" width="18" style="88" customWidth="1"/>
    <col min="7410" max="7410" width="14" style="88" customWidth="1"/>
    <col min="7411" max="7414" width="15.140625" style="88" customWidth="1"/>
    <col min="7415" max="7415" width="14.7109375" style="88" customWidth="1"/>
    <col min="7416" max="7418" width="15.85546875" style="88" customWidth="1"/>
    <col min="7419" max="7419" width="16" style="88" customWidth="1"/>
    <col min="7420" max="7420" width="10" style="88" customWidth="1"/>
    <col min="7421" max="7421" width="16" style="88" customWidth="1"/>
    <col min="7422" max="7422" width="14.7109375" style="88" customWidth="1"/>
    <col min="7423" max="7423" width="13.28515625" style="88" customWidth="1"/>
    <col min="7424" max="7424" width="17.85546875" style="88" bestFit="1" customWidth="1"/>
    <col min="7425" max="7425" width="15.140625" style="88" customWidth="1"/>
    <col min="7426" max="7426" width="18.140625" style="88" customWidth="1"/>
    <col min="7427" max="7427" width="17.140625" style="88" customWidth="1"/>
    <col min="7428" max="7428" width="14.7109375" style="88" customWidth="1"/>
    <col min="7429" max="7429" width="16.42578125" style="88" bestFit="1" customWidth="1"/>
    <col min="7430" max="7657" width="9.140625" style="88"/>
    <col min="7658" max="7658" width="20.5703125" style="88" customWidth="1"/>
    <col min="7659" max="7659" width="14.42578125" style="88" customWidth="1"/>
    <col min="7660" max="7660" width="14.140625" style="88" customWidth="1"/>
    <col min="7661" max="7661" width="12.5703125" style="88" customWidth="1"/>
    <col min="7662" max="7663" width="15.85546875" style="88" customWidth="1"/>
    <col min="7664" max="7664" width="16.42578125" style="88" customWidth="1"/>
    <col min="7665" max="7665" width="18" style="88" customWidth="1"/>
    <col min="7666" max="7666" width="14" style="88" customWidth="1"/>
    <col min="7667" max="7670" width="15.140625" style="88" customWidth="1"/>
    <col min="7671" max="7671" width="14.7109375" style="88" customWidth="1"/>
    <col min="7672" max="7674" width="15.85546875" style="88" customWidth="1"/>
    <col min="7675" max="7675" width="16" style="88" customWidth="1"/>
    <col min="7676" max="7676" width="10" style="88" customWidth="1"/>
    <col min="7677" max="7677" width="16" style="88" customWidth="1"/>
    <col min="7678" max="7678" width="14.7109375" style="88" customWidth="1"/>
    <col min="7679" max="7679" width="13.28515625" style="88" customWidth="1"/>
    <col min="7680" max="7680" width="17.85546875" style="88" bestFit="1" customWidth="1"/>
    <col min="7681" max="7681" width="15.140625" style="88" customWidth="1"/>
    <col min="7682" max="7682" width="18.140625" style="88" customWidth="1"/>
    <col min="7683" max="7683" width="17.140625" style="88" customWidth="1"/>
    <col min="7684" max="7684" width="14.7109375" style="88" customWidth="1"/>
    <col min="7685" max="7685" width="16.42578125" style="88" bestFit="1" customWidth="1"/>
    <col min="7686" max="7913" width="9.140625" style="88"/>
    <col min="7914" max="7914" width="20.5703125" style="88" customWidth="1"/>
    <col min="7915" max="7915" width="14.42578125" style="88" customWidth="1"/>
    <col min="7916" max="7916" width="14.140625" style="88" customWidth="1"/>
    <col min="7917" max="7917" width="12.5703125" style="88" customWidth="1"/>
    <col min="7918" max="7919" width="15.85546875" style="88" customWidth="1"/>
    <col min="7920" max="7920" width="16.42578125" style="88" customWidth="1"/>
    <col min="7921" max="7921" width="18" style="88" customWidth="1"/>
    <col min="7922" max="7922" width="14" style="88" customWidth="1"/>
    <col min="7923" max="7926" width="15.140625" style="88" customWidth="1"/>
    <col min="7927" max="7927" width="14.7109375" style="88" customWidth="1"/>
    <col min="7928" max="7930" width="15.85546875" style="88" customWidth="1"/>
    <col min="7931" max="7931" width="16" style="88" customWidth="1"/>
    <col min="7932" max="7932" width="10" style="88" customWidth="1"/>
    <col min="7933" max="7933" width="16" style="88" customWidth="1"/>
    <col min="7934" max="7934" width="14.7109375" style="88" customWidth="1"/>
    <col min="7935" max="7935" width="13.28515625" style="88" customWidth="1"/>
    <col min="7936" max="7936" width="17.85546875" style="88" bestFit="1" customWidth="1"/>
    <col min="7937" max="7937" width="15.140625" style="88" customWidth="1"/>
    <col min="7938" max="7938" width="18.140625" style="88" customWidth="1"/>
    <col min="7939" max="7939" width="17.140625" style="88" customWidth="1"/>
    <col min="7940" max="7940" width="14.7109375" style="88" customWidth="1"/>
    <col min="7941" max="7941" width="16.42578125" style="88" bestFit="1" customWidth="1"/>
    <col min="7942" max="8169" width="9.140625" style="88"/>
    <col min="8170" max="8170" width="20.5703125" style="88" customWidth="1"/>
    <col min="8171" max="8171" width="14.42578125" style="88" customWidth="1"/>
    <col min="8172" max="8172" width="14.140625" style="88" customWidth="1"/>
    <col min="8173" max="8173" width="12.5703125" style="88" customWidth="1"/>
    <col min="8174" max="8175" width="15.85546875" style="88" customWidth="1"/>
    <col min="8176" max="8176" width="16.42578125" style="88" customWidth="1"/>
    <col min="8177" max="8177" width="18" style="88" customWidth="1"/>
    <col min="8178" max="8178" width="14" style="88" customWidth="1"/>
    <col min="8179" max="8182" width="15.140625" style="88" customWidth="1"/>
    <col min="8183" max="8183" width="14.7109375" style="88" customWidth="1"/>
    <col min="8184" max="8186" width="15.85546875" style="88" customWidth="1"/>
    <col min="8187" max="8187" width="16" style="88" customWidth="1"/>
    <col min="8188" max="8188" width="10" style="88" customWidth="1"/>
    <col min="8189" max="8189" width="16" style="88" customWidth="1"/>
    <col min="8190" max="8190" width="14.7109375" style="88" customWidth="1"/>
    <col min="8191" max="8191" width="13.28515625" style="88" customWidth="1"/>
    <col min="8192" max="8192" width="17.85546875" style="88" bestFit="1" customWidth="1"/>
    <col min="8193" max="8193" width="15.140625" style="88" customWidth="1"/>
    <col min="8194" max="8194" width="18.140625" style="88" customWidth="1"/>
    <col min="8195" max="8195" width="17.140625" style="88" customWidth="1"/>
    <col min="8196" max="8196" width="14.7109375" style="88" customWidth="1"/>
    <col min="8197" max="8197" width="16.42578125" style="88" bestFit="1" customWidth="1"/>
    <col min="8198" max="8425" width="9.140625" style="88"/>
    <col min="8426" max="8426" width="20.5703125" style="88" customWidth="1"/>
    <col min="8427" max="8427" width="14.42578125" style="88" customWidth="1"/>
    <col min="8428" max="8428" width="14.140625" style="88" customWidth="1"/>
    <col min="8429" max="8429" width="12.5703125" style="88" customWidth="1"/>
    <col min="8430" max="8431" width="15.85546875" style="88" customWidth="1"/>
    <col min="8432" max="8432" width="16.42578125" style="88" customWidth="1"/>
    <col min="8433" max="8433" width="18" style="88" customWidth="1"/>
    <col min="8434" max="8434" width="14" style="88" customWidth="1"/>
    <col min="8435" max="8438" width="15.140625" style="88" customWidth="1"/>
    <col min="8439" max="8439" width="14.7109375" style="88" customWidth="1"/>
    <col min="8440" max="8442" width="15.85546875" style="88" customWidth="1"/>
    <col min="8443" max="8443" width="16" style="88" customWidth="1"/>
    <col min="8444" max="8444" width="10" style="88" customWidth="1"/>
    <col min="8445" max="8445" width="16" style="88" customWidth="1"/>
    <col min="8446" max="8446" width="14.7109375" style="88" customWidth="1"/>
    <col min="8447" max="8447" width="13.28515625" style="88" customWidth="1"/>
    <col min="8448" max="8448" width="17.85546875" style="88" bestFit="1" customWidth="1"/>
    <col min="8449" max="8449" width="15.140625" style="88" customWidth="1"/>
    <col min="8450" max="8450" width="18.140625" style="88" customWidth="1"/>
    <col min="8451" max="8451" width="17.140625" style="88" customWidth="1"/>
    <col min="8452" max="8452" width="14.7109375" style="88" customWidth="1"/>
    <col min="8453" max="8453" width="16.42578125" style="88" bestFit="1" customWidth="1"/>
    <col min="8454" max="8681" width="9.140625" style="88"/>
    <col min="8682" max="8682" width="20.5703125" style="88" customWidth="1"/>
    <col min="8683" max="8683" width="14.42578125" style="88" customWidth="1"/>
    <col min="8684" max="8684" width="14.140625" style="88" customWidth="1"/>
    <col min="8685" max="8685" width="12.5703125" style="88" customWidth="1"/>
    <col min="8686" max="8687" width="15.85546875" style="88" customWidth="1"/>
    <col min="8688" max="8688" width="16.42578125" style="88" customWidth="1"/>
    <col min="8689" max="8689" width="18" style="88" customWidth="1"/>
    <col min="8690" max="8690" width="14" style="88" customWidth="1"/>
    <col min="8691" max="8694" width="15.140625" style="88" customWidth="1"/>
    <col min="8695" max="8695" width="14.7109375" style="88" customWidth="1"/>
    <col min="8696" max="8698" width="15.85546875" style="88" customWidth="1"/>
    <col min="8699" max="8699" width="16" style="88" customWidth="1"/>
    <col min="8700" max="8700" width="10" style="88" customWidth="1"/>
    <col min="8701" max="8701" width="16" style="88" customWidth="1"/>
    <col min="8702" max="8702" width="14.7109375" style="88" customWidth="1"/>
    <col min="8703" max="8703" width="13.28515625" style="88" customWidth="1"/>
    <col min="8704" max="8704" width="17.85546875" style="88" bestFit="1" customWidth="1"/>
    <col min="8705" max="8705" width="15.140625" style="88" customWidth="1"/>
    <col min="8706" max="8706" width="18.140625" style="88" customWidth="1"/>
    <col min="8707" max="8707" width="17.140625" style="88" customWidth="1"/>
    <col min="8708" max="8708" width="14.7109375" style="88" customWidth="1"/>
    <col min="8709" max="8709" width="16.42578125" style="88" bestFit="1" customWidth="1"/>
    <col min="8710" max="8937" width="9.140625" style="88"/>
    <col min="8938" max="8938" width="20.5703125" style="88" customWidth="1"/>
    <col min="8939" max="8939" width="14.42578125" style="88" customWidth="1"/>
    <col min="8940" max="8940" width="14.140625" style="88" customWidth="1"/>
    <col min="8941" max="8941" width="12.5703125" style="88" customWidth="1"/>
    <col min="8942" max="8943" width="15.85546875" style="88" customWidth="1"/>
    <col min="8944" max="8944" width="16.42578125" style="88" customWidth="1"/>
    <col min="8945" max="8945" width="18" style="88" customWidth="1"/>
    <col min="8946" max="8946" width="14" style="88" customWidth="1"/>
    <col min="8947" max="8950" width="15.140625" style="88" customWidth="1"/>
    <col min="8951" max="8951" width="14.7109375" style="88" customWidth="1"/>
    <col min="8952" max="8954" width="15.85546875" style="88" customWidth="1"/>
    <col min="8955" max="8955" width="16" style="88" customWidth="1"/>
    <col min="8956" max="8956" width="10" style="88" customWidth="1"/>
    <col min="8957" max="8957" width="16" style="88" customWidth="1"/>
    <col min="8958" max="8958" width="14.7109375" style="88" customWidth="1"/>
    <col min="8959" max="8959" width="13.28515625" style="88" customWidth="1"/>
    <col min="8960" max="8960" width="17.85546875" style="88" bestFit="1" customWidth="1"/>
    <col min="8961" max="8961" width="15.140625" style="88" customWidth="1"/>
    <col min="8962" max="8962" width="18.140625" style="88" customWidth="1"/>
    <col min="8963" max="8963" width="17.140625" style="88" customWidth="1"/>
    <col min="8964" max="8964" width="14.7109375" style="88" customWidth="1"/>
    <col min="8965" max="8965" width="16.42578125" style="88" bestFit="1" customWidth="1"/>
    <col min="8966" max="9193" width="9.140625" style="88"/>
    <col min="9194" max="9194" width="20.5703125" style="88" customWidth="1"/>
    <col min="9195" max="9195" width="14.42578125" style="88" customWidth="1"/>
    <col min="9196" max="9196" width="14.140625" style="88" customWidth="1"/>
    <col min="9197" max="9197" width="12.5703125" style="88" customWidth="1"/>
    <col min="9198" max="9199" width="15.85546875" style="88" customWidth="1"/>
    <col min="9200" max="9200" width="16.42578125" style="88" customWidth="1"/>
    <col min="9201" max="9201" width="18" style="88" customWidth="1"/>
    <col min="9202" max="9202" width="14" style="88" customWidth="1"/>
    <col min="9203" max="9206" width="15.140625" style="88" customWidth="1"/>
    <col min="9207" max="9207" width="14.7109375" style="88" customWidth="1"/>
    <col min="9208" max="9210" width="15.85546875" style="88" customWidth="1"/>
    <col min="9211" max="9211" width="16" style="88" customWidth="1"/>
    <col min="9212" max="9212" width="10" style="88" customWidth="1"/>
    <col min="9213" max="9213" width="16" style="88" customWidth="1"/>
    <col min="9214" max="9214" width="14.7109375" style="88" customWidth="1"/>
    <col min="9215" max="9215" width="13.28515625" style="88" customWidth="1"/>
    <col min="9216" max="9216" width="17.85546875" style="88" bestFit="1" customWidth="1"/>
    <col min="9217" max="9217" width="15.140625" style="88" customWidth="1"/>
    <col min="9218" max="9218" width="18.140625" style="88" customWidth="1"/>
    <col min="9219" max="9219" width="17.140625" style="88" customWidth="1"/>
    <col min="9220" max="9220" width="14.7109375" style="88" customWidth="1"/>
    <col min="9221" max="9221" width="16.42578125" style="88" bestFit="1" customWidth="1"/>
    <col min="9222" max="9449" width="9.140625" style="88"/>
    <col min="9450" max="9450" width="20.5703125" style="88" customWidth="1"/>
    <col min="9451" max="9451" width="14.42578125" style="88" customWidth="1"/>
    <col min="9452" max="9452" width="14.140625" style="88" customWidth="1"/>
    <col min="9453" max="9453" width="12.5703125" style="88" customWidth="1"/>
    <col min="9454" max="9455" width="15.85546875" style="88" customWidth="1"/>
    <col min="9456" max="9456" width="16.42578125" style="88" customWidth="1"/>
    <col min="9457" max="9457" width="18" style="88" customWidth="1"/>
    <col min="9458" max="9458" width="14" style="88" customWidth="1"/>
    <col min="9459" max="9462" width="15.140625" style="88" customWidth="1"/>
    <col min="9463" max="9463" width="14.7109375" style="88" customWidth="1"/>
    <col min="9464" max="9466" width="15.85546875" style="88" customWidth="1"/>
    <col min="9467" max="9467" width="16" style="88" customWidth="1"/>
    <col min="9468" max="9468" width="10" style="88" customWidth="1"/>
    <col min="9469" max="9469" width="16" style="88" customWidth="1"/>
    <col min="9470" max="9470" width="14.7109375" style="88" customWidth="1"/>
    <col min="9471" max="9471" width="13.28515625" style="88" customWidth="1"/>
    <col min="9472" max="9472" width="17.85546875" style="88" bestFit="1" customWidth="1"/>
    <col min="9473" max="9473" width="15.140625" style="88" customWidth="1"/>
    <col min="9474" max="9474" width="18.140625" style="88" customWidth="1"/>
    <col min="9475" max="9475" width="17.140625" style="88" customWidth="1"/>
    <col min="9476" max="9476" width="14.7109375" style="88" customWidth="1"/>
    <col min="9477" max="9477" width="16.42578125" style="88" bestFit="1" customWidth="1"/>
    <col min="9478" max="9705" width="9.140625" style="88"/>
    <col min="9706" max="9706" width="20.5703125" style="88" customWidth="1"/>
    <col min="9707" max="9707" width="14.42578125" style="88" customWidth="1"/>
    <col min="9708" max="9708" width="14.140625" style="88" customWidth="1"/>
    <col min="9709" max="9709" width="12.5703125" style="88" customWidth="1"/>
    <col min="9710" max="9711" width="15.85546875" style="88" customWidth="1"/>
    <col min="9712" max="9712" width="16.42578125" style="88" customWidth="1"/>
    <col min="9713" max="9713" width="18" style="88" customWidth="1"/>
    <col min="9714" max="9714" width="14" style="88" customWidth="1"/>
    <col min="9715" max="9718" width="15.140625" style="88" customWidth="1"/>
    <col min="9719" max="9719" width="14.7109375" style="88" customWidth="1"/>
    <col min="9720" max="9722" width="15.85546875" style="88" customWidth="1"/>
    <col min="9723" max="9723" width="16" style="88" customWidth="1"/>
    <col min="9724" max="9724" width="10" style="88" customWidth="1"/>
    <col min="9725" max="9725" width="16" style="88" customWidth="1"/>
    <col min="9726" max="9726" width="14.7109375" style="88" customWidth="1"/>
    <col min="9727" max="9727" width="13.28515625" style="88" customWidth="1"/>
    <col min="9728" max="9728" width="17.85546875" style="88" bestFit="1" customWidth="1"/>
    <col min="9729" max="9729" width="15.140625" style="88" customWidth="1"/>
    <col min="9730" max="9730" width="18.140625" style="88" customWidth="1"/>
    <col min="9731" max="9731" width="17.140625" style="88" customWidth="1"/>
    <col min="9732" max="9732" width="14.7109375" style="88" customWidth="1"/>
    <col min="9733" max="9733" width="16.42578125" style="88" bestFit="1" customWidth="1"/>
    <col min="9734" max="9961" width="9.140625" style="88"/>
    <col min="9962" max="9962" width="20.5703125" style="88" customWidth="1"/>
    <col min="9963" max="9963" width="14.42578125" style="88" customWidth="1"/>
    <col min="9964" max="9964" width="14.140625" style="88" customWidth="1"/>
    <col min="9965" max="9965" width="12.5703125" style="88" customWidth="1"/>
    <col min="9966" max="9967" width="15.85546875" style="88" customWidth="1"/>
    <col min="9968" max="9968" width="16.42578125" style="88" customWidth="1"/>
    <col min="9969" max="9969" width="18" style="88" customWidth="1"/>
    <col min="9970" max="9970" width="14" style="88" customWidth="1"/>
    <col min="9971" max="9974" width="15.140625" style="88" customWidth="1"/>
    <col min="9975" max="9975" width="14.7109375" style="88" customWidth="1"/>
    <col min="9976" max="9978" width="15.85546875" style="88" customWidth="1"/>
    <col min="9979" max="9979" width="16" style="88" customWidth="1"/>
    <col min="9980" max="9980" width="10" style="88" customWidth="1"/>
    <col min="9981" max="9981" width="16" style="88" customWidth="1"/>
    <col min="9982" max="9982" width="14.7109375" style="88" customWidth="1"/>
    <col min="9983" max="9983" width="13.28515625" style="88" customWidth="1"/>
    <col min="9984" max="9984" width="17.85546875" style="88" bestFit="1" customWidth="1"/>
    <col min="9985" max="9985" width="15.140625" style="88" customWidth="1"/>
    <col min="9986" max="9986" width="18.140625" style="88" customWidth="1"/>
    <col min="9987" max="9987" width="17.140625" style="88" customWidth="1"/>
    <col min="9988" max="9988" width="14.7109375" style="88" customWidth="1"/>
    <col min="9989" max="9989" width="16.42578125" style="88" bestFit="1" customWidth="1"/>
    <col min="9990" max="10217" width="9.140625" style="88"/>
    <col min="10218" max="10218" width="20.5703125" style="88" customWidth="1"/>
    <col min="10219" max="10219" width="14.42578125" style="88" customWidth="1"/>
    <col min="10220" max="10220" width="14.140625" style="88" customWidth="1"/>
    <col min="10221" max="10221" width="12.5703125" style="88" customWidth="1"/>
    <col min="10222" max="10223" width="15.85546875" style="88" customWidth="1"/>
    <col min="10224" max="10224" width="16.42578125" style="88" customWidth="1"/>
    <col min="10225" max="10225" width="18" style="88" customWidth="1"/>
    <col min="10226" max="10226" width="14" style="88" customWidth="1"/>
    <col min="10227" max="10230" width="15.140625" style="88" customWidth="1"/>
    <col min="10231" max="10231" width="14.7109375" style="88" customWidth="1"/>
    <col min="10232" max="10234" width="15.85546875" style="88" customWidth="1"/>
    <col min="10235" max="10235" width="16" style="88" customWidth="1"/>
    <col min="10236" max="10236" width="10" style="88" customWidth="1"/>
    <col min="10237" max="10237" width="16" style="88" customWidth="1"/>
    <col min="10238" max="10238" width="14.7109375" style="88" customWidth="1"/>
    <col min="10239" max="10239" width="13.28515625" style="88" customWidth="1"/>
    <col min="10240" max="10240" width="17.85546875" style="88" bestFit="1" customWidth="1"/>
    <col min="10241" max="10241" width="15.140625" style="88" customWidth="1"/>
    <col min="10242" max="10242" width="18.140625" style="88" customWidth="1"/>
    <col min="10243" max="10243" width="17.140625" style="88" customWidth="1"/>
    <col min="10244" max="10244" width="14.7109375" style="88" customWidth="1"/>
    <col min="10245" max="10245" width="16.42578125" style="88" bestFit="1" customWidth="1"/>
    <col min="10246" max="10473" width="9.140625" style="88"/>
    <col min="10474" max="10474" width="20.5703125" style="88" customWidth="1"/>
    <col min="10475" max="10475" width="14.42578125" style="88" customWidth="1"/>
    <col min="10476" max="10476" width="14.140625" style="88" customWidth="1"/>
    <col min="10477" max="10477" width="12.5703125" style="88" customWidth="1"/>
    <col min="10478" max="10479" width="15.85546875" style="88" customWidth="1"/>
    <col min="10480" max="10480" width="16.42578125" style="88" customWidth="1"/>
    <col min="10481" max="10481" width="18" style="88" customWidth="1"/>
    <col min="10482" max="10482" width="14" style="88" customWidth="1"/>
    <col min="10483" max="10486" width="15.140625" style="88" customWidth="1"/>
    <col min="10487" max="10487" width="14.7109375" style="88" customWidth="1"/>
    <col min="10488" max="10490" width="15.85546875" style="88" customWidth="1"/>
    <col min="10491" max="10491" width="16" style="88" customWidth="1"/>
    <col min="10492" max="10492" width="10" style="88" customWidth="1"/>
    <col min="10493" max="10493" width="16" style="88" customWidth="1"/>
    <col min="10494" max="10494" width="14.7109375" style="88" customWidth="1"/>
    <col min="10495" max="10495" width="13.28515625" style="88" customWidth="1"/>
    <col min="10496" max="10496" width="17.85546875" style="88" bestFit="1" customWidth="1"/>
    <col min="10497" max="10497" width="15.140625" style="88" customWidth="1"/>
    <col min="10498" max="10498" width="18.140625" style="88" customWidth="1"/>
    <col min="10499" max="10499" width="17.140625" style="88" customWidth="1"/>
    <col min="10500" max="10500" width="14.7109375" style="88" customWidth="1"/>
    <col min="10501" max="10501" width="16.42578125" style="88" bestFit="1" customWidth="1"/>
    <col min="10502" max="10729" width="9.140625" style="88"/>
    <col min="10730" max="10730" width="20.5703125" style="88" customWidth="1"/>
    <col min="10731" max="10731" width="14.42578125" style="88" customWidth="1"/>
    <col min="10732" max="10732" width="14.140625" style="88" customWidth="1"/>
    <col min="10733" max="10733" width="12.5703125" style="88" customWidth="1"/>
    <col min="10734" max="10735" width="15.85546875" style="88" customWidth="1"/>
    <col min="10736" max="10736" width="16.42578125" style="88" customWidth="1"/>
    <col min="10737" max="10737" width="18" style="88" customWidth="1"/>
    <col min="10738" max="10738" width="14" style="88" customWidth="1"/>
    <col min="10739" max="10742" width="15.140625" style="88" customWidth="1"/>
    <col min="10743" max="10743" width="14.7109375" style="88" customWidth="1"/>
    <col min="10744" max="10746" width="15.85546875" style="88" customWidth="1"/>
    <col min="10747" max="10747" width="16" style="88" customWidth="1"/>
    <col min="10748" max="10748" width="10" style="88" customWidth="1"/>
    <col min="10749" max="10749" width="16" style="88" customWidth="1"/>
    <col min="10750" max="10750" width="14.7109375" style="88" customWidth="1"/>
    <col min="10751" max="10751" width="13.28515625" style="88" customWidth="1"/>
    <col min="10752" max="10752" width="17.85546875" style="88" bestFit="1" customWidth="1"/>
    <col min="10753" max="10753" width="15.140625" style="88" customWidth="1"/>
    <col min="10754" max="10754" width="18.140625" style="88" customWidth="1"/>
    <col min="10755" max="10755" width="17.140625" style="88" customWidth="1"/>
    <col min="10756" max="10756" width="14.7109375" style="88" customWidth="1"/>
    <col min="10757" max="10757" width="16.42578125" style="88" bestFit="1" customWidth="1"/>
    <col min="10758" max="10985" width="9.140625" style="88"/>
    <col min="10986" max="10986" width="20.5703125" style="88" customWidth="1"/>
    <col min="10987" max="10987" width="14.42578125" style="88" customWidth="1"/>
    <col min="10988" max="10988" width="14.140625" style="88" customWidth="1"/>
    <col min="10989" max="10989" width="12.5703125" style="88" customWidth="1"/>
    <col min="10990" max="10991" width="15.85546875" style="88" customWidth="1"/>
    <col min="10992" max="10992" width="16.42578125" style="88" customWidth="1"/>
    <col min="10993" max="10993" width="18" style="88" customWidth="1"/>
    <col min="10994" max="10994" width="14" style="88" customWidth="1"/>
    <col min="10995" max="10998" width="15.140625" style="88" customWidth="1"/>
    <col min="10999" max="10999" width="14.7109375" style="88" customWidth="1"/>
    <col min="11000" max="11002" width="15.85546875" style="88" customWidth="1"/>
    <col min="11003" max="11003" width="16" style="88" customWidth="1"/>
    <col min="11004" max="11004" width="10" style="88" customWidth="1"/>
    <col min="11005" max="11005" width="16" style="88" customWidth="1"/>
    <col min="11006" max="11006" width="14.7109375" style="88" customWidth="1"/>
    <col min="11007" max="11007" width="13.28515625" style="88" customWidth="1"/>
    <col min="11008" max="11008" width="17.85546875" style="88" bestFit="1" customWidth="1"/>
    <col min="11009" max="11009" width="15.140625" style="88" customWidth="1"/>
    <col min="11010" max="11010" width="18.140625" style="88" customWidth="1"/>
    <col min="11011" max="11011" width="17.140625" style="88" customWidth="1"/>
    <col min="11012" max="11012" width="14.7109375" style="88" customWidth="1"/>
    <col min="11013" max="11013" width="16.42578125" style="88" bestFit="1" customWidth="1"/>
    <col min="11014" max="11241" width="9.140625" style="88"/>
    <col min="11242" max="11242" width="20.5703125" style="88" customWidth="1"/>
    <col min="11243" max="11243" width="14.42578125" style="88" customWidth="1"/>
    <col min="11244" max="11244" width="14.140625" style="88" customWidth="1"/>
    <col min="11245" max="11245" width="12.5703125" style="88" customWidth="1"/>
    <col min="11246" max="11247" width="15.85546875" style="88" customWidth="1"/>
    <col min="11248" max="11248" width="16.42578125" style="88" customWidth="1"/>
    <col min="11249" max="11249" width="18" style="88" customWidth="1"/>
    <col min="11250" max="11250" width="14" style="88" customWidth="1"/>
    <col min="11251" max="11254" width="15.140625" style="88" customWidth="1"/>
    <col min="11255" max="11255" width="14.7109375" style="88" customWidth="1"/>
    <col min="11256" max="11258" width="15.85546875" style="88" customWidth="1"/>
    <col min="11259" max="11259" width="16" style="88" customWidth="1"/>
    <col min="11260" max="11260" width="10" style="88" customWidth="1"/>
    <col min="11261" max="11261" width="16" style="88" customWidth="1"/>
    <col min="11262" max="11262" width="14.7109375" style="88" customWidth="1"/>
    <col min="11263" max="11263" width="13.28515625" style="88" customWidth="1"/>
    <col min="11264" max="11264" width="17.85546875" style="88" bestFit="1" customWidth="1"/>
    <col min="11265" max="11265" width="15.140625" style="88" customWidth="1"/>
    <col min="11266" max="11266" width="18.140625" style="88" customWidth="1"/>
    <col min="11267" max="11267" width="17.140625" style="88" customWidth="1"/>
    <col min="11268" max="11268" width="14.7109375" style="88" customWidth="1"/>
    <col min="11269" max="11269" width="16.42578125" style="88" bestFit="1" customWidth="1"/>
    <col min="11270" max="11497" width="9.140625" style="88"/>
    <col min="11498" max="11498" width="20.5703125" style="88" customWidth="1"/>
    <col min="11499" max="11499" width="14.42578125" style="88" customWidth="1"/>
    <col min="11500" max="11500" width="14.140625" style="88" customWidth="1"/>
    <col min="11501" max="11501" width="12.5703125" style="88" customWidth="1"/>
    <col min="11502" max="11503" width="15.85546875" style="88" customWidth="1"/>
    <col min="11504" max="11504" width="16.42578125" style="88" customWidth="1"/>
    <col min="11505" max="11505" width="18" style="88" customWidth="1"/>
    <col min="11506" max="11506" width="14" style="88" customWidth="1"/>
    <col min="11507" max="11510" width="15.140625" style="88" customWidth="1"/>
    <col min="11511" max="11511" width="14.7109375" style="88" customWidth="1"/>
    <col min="11512" max="11514" width="15.85546875" style="88" customWidth="1"/>
    <col min="11515" max="11515" width="16" style="88" customWidth="1"/>
    <col min="11516" max="11516" width="10" style="88" customWidth="1"/>
    <col min="11517" max="11517" width="16" style="88" customWidth="1"/>
    <col min="11518" max="11518" width="14.7109375" style="88" customWidth="1"/>
    <col min="11519" max="11519" width="13.28515625" style="88" customWidth="1"/>
    <col min="11520" max="11520" width="17.85546875" style="88" bestFit="1" customWidth="1"/>
    <col min="11521" max="11521" width="15.140625" style="88" customWidth="1"/>
    <col min="11522" max="11522" width="18.140625" style="88" customWidth="1"/>
    <col min="11523" max="11523" width="17.140625" style="88" customWidth="1"/>
    <col min="11524" max="11524" width="14.7109375" style="88" customWidth="1"/>
    <col min="11525" max="11525" width="16.42578125" style="88" bestFit="1" customWidth="1"/>
    <col min="11526" max="11753" width="9.140625" style="88"/>
    <col min="11754" max="11754" width="20.5703125" style="88" customWidth="1"/>
    <col min="11755" max="11755" width="14.42578125" style="88" customWidth="1"/>
    <col min="11756" max="11756" width="14.140625" style="88" customWidth="1"/>
    <col min="11757" max="11757" width="12.5703125" style="88" customWidth="1"/>
    <col min="11758" max="11759" width="15.85546875" style="88" customWidth="1"/>
    <col min="11760" max="11760" width="16.42578125" style="88" customWidth="1"/>
    <col min="11761" max="11761" width="18" style="88" customWidth="1"/>
    <col min="11762" max="11762" width="14" style="88" customWidth="1"/>
    <col min="11763" max="11766" width="15.140625" style="88" customWidth="1"/>
    <col min="11767" max="11767" width="14.7109375" style="88" customWidth="1"/>
    <col min="11768" max="11770" width="15.85546875" style="88" customWidth="1"/>
    <col min="11771" max="11771" width="16" style="88" customWidth="1"/>
    <col min="11772" max="11772" width="10" style="88" customWidth="1"/>
    <col min="11773" max="11773" width="16" style="88" customWidth="1"/>
    <col min="11774" max="11774" width="14.7109375" style="88" customWidth="1"/>
    <col min="11775" max="11775" width="13.28515625" style="88" customWidth="1"/>
    <col min="11776" max="11776" width="17.85546875" style="88" bestFit="1" customWidth="1"/>
    <col min="11777" max="11777" width="15.140625" style="88" customWidth="1"/>
    <col min="11778" max="11778" width="18.140625" style="88" customWidth="1"/>
    <col min="11779" max="11779" width="17.140625" style="88" customWidth="1"/>
    <col min="11780" max="11780" width="14.7109375" style="88" customWidth="1"/>
    <col min="11781" max="11781" width="16.42578125" style="88" bestFit="1" customWidth="1"/>
    <col min="11782" max="12009" width="9.140625" style="88"/>
    <col min="12010" max="12010" width="20.5703125" style="88" customWidth="1"/>
    <col min="12011" max="12011" width="14.42578125" style="88" customWidth="1"/>
    <col min="12012" max="12012" width="14.140625" style="88" customWidth="1"/>
    <col min="12013" max="12013" width="12.5703125" style="88" customWidth="1"/>
    <col min="12014" max="12015" width="15.85546875" style="88" customWidth="1"/>
    <col min="12016" max="12016" width="16.42578125" style="88" customWidth="1"/>
    <col min="12017" max="12017" width="18" style="88" customWidth="1"/>
    <col min="12018" max="12018" width="14" style="88" customWidth="1"/>
    <col min="12019" max="12022" width="15.140625" style="88" customWidth="1"/>
    <col min="12023" max="12023" width="14.7109375" style="88" customWidth="1"/>
    <col min="12024" max="12026" width="15.85546875" style="88" customWidth="1"/>
    <col min="12027" max="12027" width="16" style="88" customWidth="1"/>
    <col min="12028" max="12028" width="10" style="88" customWidth="1"/>
    <col min="12029" max="12029" width="16" style="88" customWidth="1"/>
    <col min="12030" max="12030" width="14.7109375" style="88" customWidth="1"/>
    <col min="12031" max="12031" width="13.28515625" style="88" customWidth="1"/>
    <col min="12032" max="12032" width="17.85546875" style="88" bestFit="1" customWidth="1"/>
    <col min="12033" max="12033" width="15.140625" style="88" customWidth="1"/>
    <col min="12034" max="12034" width="18.140625" style="88" customWidth="1"/>
    <col min="12035" max="12035" width="17.140625" style="88" customWidth="1"/>
    <col min="12036" max="12036" width="14.7109375" style="88" customWidth="1"/>
    <col min="12037" max="12037" width="16.42578125" style="88" bestFit="1" customWidth="1"/>
    <col min="12038" max="12265" width="9.140625" style="88"/>
    <col min="12266" max="12266" width="20.5703125" style="88" customWidth="1"/>
    <col min="12267" max="12267" width="14.42578125" style="88" customWidth="1"/>
    <col min="12268" max="12268" width="14.140625" style="88" customWidth="1"/>
    <col min="12269" max="12269" width="12.5703125" style="88" customWidth="1"/>
    <col min="12270" max="12271" width="15.85546875" style="88" customWidth="1"/>
    <col min="12272" max="12272" width="16.42578125" style="88" customWidth="1"/>
    <col min="12273" max="12273" width="18" style="88" customWidth="1"/>
    <col min="12274" max="12274" width="14" style="88" customWidth="1"/>
    <col min="12275" max="12278" width="15.140625" style="88" customWidth="1"/>
    <col min="12279" max="12279" width="14.7109375" style="88" customWidth="1"/>
    <col min="12280" max="12282" width="15.85546875" style="88" customWidth="1"/>
    <col min="12283" max="12283" width="16" style="88" customWidth="1"/>
    <col min="12284" max="12284" width="10" style="88" customWidth="1"/>
    <col min="12285" max="12285" width="16" style="88" customWidth="1"/>
    <col min="12286" max="12286" width="14.7109375" style="88" customWidth="1"/>
    <col min="12287" max="12287" width="13.28515625" style="88" customWidth="1"/>
    <col min="12288" max="12288" width="17.85546875" style="88" bestFit="1" customWidth="1"/>
    <col min="12289" max="12289" width="15.140625" style="88" customWidth="1"/>
    <col min="12290" max="12290" width="18.140625" style="88" customWidth="1"/>
    <col min="12291" max="12291" width="17.140625" style="88" customWidth="1"/>
    <col min="12292" max="12292" width="14.7109375" style="88" customWidth="1"/>
    <col min="12293" max="12293" width="16.42578125" style="88" bestFit="1" customWidth="1"/>
    <col min="12294" max="12521" width="9.140625" style="88"/>
    <col min="12522" max="12522" width="20.5703125" style="88" customWidth="1"/>
    <col min="12523" max="12523" width="14.42578125" style="88" customWidth="1"/>
    <col min="12524" max="12524" width="14.140625" style="88" customWidth="1"/>
    <col min="12525" max="12525" width="12.5703125" style="88" customWidth="1"/>
    <col min="12526" max="12527" width="15.85546875" style="88" customWidth="1"/>
    <col min="12528" max="12528" width="16.42578125" style="88" customWidth="1"/>
    <col min="12529" max="12529" width="18" style="88" customWidth="1"/>
    <col min="12530" max="12530" width="14" style="88" customWidth="1"/>
    <col min="12531" max="12534" width="15.140625" style="88" customWidth="1"/>
    <col min="12535" max="12535" width="14.7109375" style="88" customWidth="1"/>
    <col min="12536" max="12538" width="15.85546875" style="88" customWidth="1"/>
    <col min="12539" max="12539" width="16" style="88" customWidth="1"/>
    <col min="12540" max="12540" width="10" style="88" customWidth="1"/>
    <col min="12541" max="12541" width="16" style="88" customWidth="1"/>
    <col min="12542" max="12542" width="14.7109375" style="88" customWidth="1"/>
    <col min="12543" max="12543" width="13.28515625" style="88" customWidth="1"/>
    <col min="12544" max="12544" width="17.85546875" style="88" bestFit="1" customWidth="1"/>
    <col min="12545" max="12545" width="15.140625" style="88" customWidth="1"/>
    <col min="12546" max="12546" width="18.140625" style="88" customWidth="1"/>
    <col min="12547" max="12547" width="17.140625" style="88" customWidth="1"/>
    <col min="12548" max="12548" width="14.7109375" style="88" customWidth="1"/>
    <col min="12549" max="12549" width="16.42578125" style="88" bestFit="1" customWidth="1"/>
    <col min="12550" max="12777" width="9.140625" style="88"/>
    <col min="12778" max="12778" width="20.5703125" style="88" customWidth="1"/>
    <col min="12779" max="12779" width="14.42578125" style="88" customWidth="1"/>
    <col min="12780" max="12780" width="14.140625" style="88" customWidth="1"/>
    <col min="12781" max="12781" width="12.5703125" style="88" customWidth="1"/>
    <col min="12782" max="12783" width="15.85546875" style="88" customWidth="1"/>
    <col min="12784" max="12784" width="16.42578125" style="88" customWidth="1"/>
    <col min="12785" max="12785" width="18" style="88" customWidth="1"/>
    <col min="12786" max="12786" width="14" style="88" customWidth="1"/>
    <col min="12787" max="12790" width="15.140625" style="88" customWidth="1"/>
    <col min="12791" max="12791" width="14.7109375" style="88" customWidth="1"/>
    <col min="12792" max="12794" width="15.85546875" style="88" customWidth="1"/>
    <col min="12795" max="12795" width="16" style="88" customWidth="1"/>
    <col min="12796" max="12796" width="10" style="88" customWidth="1"/>
    <col min="12797" max="12797" width="16" style="88" customWidth="1"/>
    <col min="12798" max="12798" width="14.7109375" style="88" customWidth="1"/>
    <col min="12799" max="12799" width="13.28515625" style="88" customWidth="1"/>
    <col min="12800" max="12800" width="17.85546875" style="88" bestFit="1" customWidth="1"/>
    <col min="12801" max="12801" width="15.140625" style="88" customWidth="1"/>
    <col min="12802" max="12802" width="18.140625" style="88" customWidth="1"/>
    <col min="12803" max="12803" width="17.140625" style="88" customWidth="1"/>
    <col min="12804" max="12804" width="14.7109375" style="88" customWidth="1"/>
    <col min="12805" max="12805" width="16.42578125" style="88" bestFit="1" customWidth="1"/>
    <col min="12806" max="13033" width="9.140625" style="88"/>
    <col min="13034" max="13034" width="20.5703125" style="88" customWidth="1"/>
    <col min="13035" max="13035" width="14.42578125" style="88" customWidth="1"/>
    <col min="13036" max="13036" width="14.140625" style="88" customWidth="1"/>
    <col min="13037" max="13037" width="12.5703125" style="88" customWidth="1"/>
    <col min="13038" max="13039" width="15.85546875" style="88" customWidth="1"/>
    <col min="13040" max="13040" width="16.42578125" style="88" customWidth="1"/>
    <col min="13041" max="13041" width="18" style="88" customWidth="1"/>
    <col min="13042" max="13042" width="14" style="88" customWidth="1"/>
    <col min="13043" max="13046" width="15.140625" style="88" customWidth="1"/>
    <col min="13047" max="13047" width="14.7109375" style="88" customWidth="1"/>
    <col min="13048" max="13050" width="15.85546875" style="88" customWidth="1"/>
    <col min="13051" max="13051" width="16" style="88" customWidth="1"/>
    <col min="13052" max="13052" width="10" style="88" customWidth="1"/>
    <col min="13053" max="13053" width="16" style="88" customWidth="1"/>
    <col min="13054" max="13054" width="14.7109375" style="88" customWidth="1"/>
    <col min="13055" max="13055" width="13.28515625" style="88" customWidth="1"/>
    <col min="13056" max="13056" width="17.85546875" style="88" bestFit="1" customWidth="1"/>
    <col min="13057" max="13057" width="15.140625" style="88" customWidth="1"/>
    <col min="13058" max="13058" width="18.140625" style="88" customWidth="1"/>
    <col min="13059" max="13059" width="17.140625" style="88" customWidth="1"/>
    <col min="13060" max="13060" width="14.7109375" style="88" customWidth="1"/>
    <col min="13061" max="13061" width="16.42578125" style="88" bestFit="1" customWidth="1"/>
    <col min="13062" max="13289" width="9.140625" style="88"/>
    <col min="13290" max="13290" width="20.5703125" style="88" customWidth="1"/>
    <col min="13291" max="13291" width="14.42578125" style="88" customWidth="1"/>
    <col min="13292" max="13292" width="14.140625" style="88" customWidth="1"/>
    <col min="13293" max="13293" width="12.5703125" style="88" customWidth="1"/>
    <col min="13294" max="13295" width="15.85546875" style="88" customWidth="1"/>
    <col min="13296" max="13296" width="16.42578125" style="88" customWidth="1"/>
    <col min="13297" max="13297" width="18" style="88" customWidth="1"/>
    <col min="13298" max="13298" width="14" style="88" customWidth="1"/>
    <col min="13299" max="13302" width="15.140625" style="88" customWidth="1"/>
    <col min="13303" max="13303" width="14.7109375" style="88" customWidth="1"/>
    <col min="13304" max="13306" width="15.85546875" style="88" customWidth="1"/>
    <col min="13307" max="13307" width="16" style="88" customWidth="1"/>
    <col min="13308" max="13308" width="10" style="88" customWidth="1"/>
    <col min="13309" max="13309" width="16" style="88" customWidth="1"/>
    <col min="13310" max="13310" width="14.7109375" style="88" customWidth="1"/>
    <col min="13311" max="13311" width="13.28515625" style="88" customWidth="1"/>
    <col min="13312" max="13312" width="17.85546875" style="88" bestFit="1" customWidth="1"/>
    <col min="13313" max="13313" width="15.140625" style="88" customWidth="1"/>
    <col min="13314" max="13314" width="18.140625" style="88" customWidth="1"/>
    <col min="13315" max="13315" width="17.140625" style="88" customWidth="1"/>
    <col min="13316" max="13316" width="14.7109375" style="88" customWidth="1"/>
    <col min="13317" max="13317" width="16.42578125" style="88" bestFit="1" customWidth="1"/>
    <col min="13318" max="13545" width="9.140625" style="88"/>
    <col min="13546" max="13546" width="20.5703125" style="88" customWidth="1"/>
    <col min="13547" max="13547" width="14.42578125" style="88" customWidth="1"/>
    <col min="13548" max="13548" width="14.140625" style="88" customWidth="1"/>
    <col min="13549" max="13549" width="12.5703125" style="88" customWidth="1"/>
    <col min="13550" max="13551" width="15.85546875" style="88" customWidth="1"/>
    <col min="13552" max="13552" width="16.42578125" style="88" customWidth="1"/>
    <col min="13553" max="13553" width="18" style="88" customWidth="1"/>
    <col min="13554" max="13554" width="14" style="88" customWidth="1"/>
    <col min="13555" max="13558" width="15.140625" style="88" customWidth="1"/>
    <col min="13559" max="13559" width="14.7109375" style="88" customWidth="1"/>
    <col min="13560" max="13562" width="15.85546875" style="88" customWidth="1"/>
    <col min="13563" max="13563" width="16" style="88" customWidth="1"/>
    <col min="13564" max="13564" width="10" style="88" customWidth="1"/>
    <col min="13565" max="13565" width="16" style="88" customWidth="1"/>
    <col min="13566" max="13566" width="14.7109375" style="88" customWidth="1"/>
    <col min="13567" max="13567" width="13.28515625" style="88" customWidth="1"/>
    <col min="13568" max="13568" width="17.85546875" style="88" bestFit="1" customWidth="1"/>
    <col min="13569" max="13569" width="15.140625" style="88" customWidth="1"/>
    <col min="13570" max="13570" width="18.140625" style="88" customWidth="1"/>
    <col min="13571" max="13571" width="17.140625" style="88" customWidth="1"/>
    <col min="13572" max="13572" width="14.7109375" style="88" customWidth="1"/>
    <col min="13573" max="13573" width="16.42578125" style="88" bestFit="1" customWidth="1"/>
    <col min="13574" max="13801" width="9.140625" style="88"/>
    <col min="13802" max="13802" width="20.5703125" style="88" customWidth="1"/>
    <col min="13803" max="13803" width="14.42578125" style="88" customWidth="1"/>
    <col min="13804" max="13804" width="14.140625" style="88" customWidth="1"/>
    <col min="13805" max="13805" width="12.5703125" style="88" customWidth="1"/>
    <col min="13806" max="13807" width="15.85546875" style="88" customWidth="1"/>
    <col min="13808" max="13808" width="16.42578125" style="88" customWidth="1"/>
    <col min="13809" max="13809" width="18" style="88" customWidth="1"/>
    <col min="13810" max="13810" width="14" style="88" customWidth="1"/>
    <col min="13811" max="13814" width="15.140625" style="88" customWidth="1"/>
    <col min="13815" max="13815" width="14.7109375" style="88" customWidth="1"/>
    <col min="13816" max="13818" width="15.85546875" style="88" customWidth="1"/>
    <col min="13819" max="13819" width="16" style="88" customWidth="1"/>
    <col min="13820" max="13820" width="10" style="88" customWidth="1"/>
    <col min="13821" max="13821" width="16" style="88" customWidth="1"/>
    <col min="13822" max="13822" width="14.7109375" style="88" customWidth="1"/>
    <col min="13823" max="13823" width="13.28515625" style="88" customWidth="1"/>
    <col min="13824" max="13824" width="17.85546875" style="88" bestFit="1" customWidth="1"/>
    <col min="13825" max="13825" width="15.140625" style="88" customWidth="1"/>
    <col min="13826" max="13826" width="18.140625" style="88" customWidth="1"/>
    <col min="13827" max="13827" width="17.140625" style="88" customWidth="1"/>
    <col min="13828" max="13828" width="14.7109375" style="88" customWidth="1"/>
    <col min="13829" max="13829" width="16.42578125" style="88" bestFit="1" customWidth="1"/>
    <col min="13830" max="14057" width="9.140625" style="88"/>
    <col min="14058" max="14058" width="20.5703125" style="88" customWidth="1"/>
    <col min="14059" max="14059" width="14.42578125" style="88" customWidth="1"/>
    <col min="14060" max="14060" width="14.140625" style="88" customWidth="1"/>
    <col min="14061" max="14061" width="12.5703125" style="88" customWidth="1"/>
    <col min="14062" max="14063" width="15.85546875" style="88" customWidth="1"/>
    <col min="14064" max="14064" width="16.42578125" style="88" customWidth="1"/>
    <col min="14065" max="14065" width="18" style="88" customWidth="1"/>
    <col min="14066" max="14066" width="14" style="88" customWidth="1"/>
    <col min="14067" max="14070" width="15.140625" style="88" customWidth="1"/>
    <col min="14071" max="14071" width="14.7109375" style="88" customWidth="1"/>
    <col min="14072" max="14074" width="15.85546875" style="88" customWidth="1"/>
    <col min="14075" max="14075" width="16" style="88" customWidth="1"/>
    <col min="14076" max="14076" width="10" style="88" customWidth="1"/>
    <col min="14077" max="14077" width="16" style="88" customWidth="1"/>
    <col min="14078" max="14078" width="14.7109375" style="88" customWidth="1"/>
    <col min="14079" max="14079" width="13.28515625" style="88" customWidth="1"/>
    <col min="14080" max="14080" width="17.85546875" style="88" bestFit="1" customWidth="1"/>
    <col min="14081" max="14081" width="15.140625" style="88" customWidth="1"/>
    <col min="14082" max="14082" width="18.140625" style="88" customWidth="1"/>
    <col min="14083" max="14083" width="17.140625" style="88" customWidth="1"/>
    <col min="14084" max="14084" width="14.7109375" style="88" customWidth="1"/>
    <col min="14085" max="14085" width="16.42578125" style="88" bestFit="1" customWidth="1"/>
    <col min="14086" max="14313" width="9.140625" style="88"/>
    <col min="14314" max="14314" width="20.5703125" style="88" customWidth="1"/>
    <col min="14315" max="14315" width="14.42578125" style="88" customWidth="1"/>
    <col min="14316" max="14316" width="14.140625" style="88" customWidth="1"/>
    <col min="14317" max="14317" width="12.5703125" style="88" customWidth="1"/>
    <col min="14318" max="14319" width="15.85546875" style="88" customWidth="1"/>
    <col min="14320" max="14320" width="16.42578125" style="88" customWidth="1"/>
    <col min="14321" max="14321" width="18" style="88" customWidth="1"/>
    <col min="14322" max="14322" width="14" style="88" customWidth="1"/>
    <col min="14323" max="14326" width="15.140625" style="88" customWidth="1"/>
    <col min="14327" max="14327" width="14.7109375" style="88" customWidth="1"/>
    <col min="14328" max="14330" width="15.85546875" style="88" customWidth="1"/>
    <col min="14331" max="14331" width="16" style="88" customWidth="1"/>
    <col min="14332" max="14332" width="10" style="88" customWidth="1"/>
    <col min="14333" max="14333" width="16" style="88" customWidth="1"/>
    <col min="14334" max="14334" width="14.7109375" style="88" customWidth="1"/>
    <col min="14335" max="14335" width="13.28515625" style="88" customWidth="1"/>
    <col min="14336" max="14336" width="17.85546875" style="88" bestFit="1" customWidth="1"/>
    <col min="14337" max="14337" width="15.140625" style="88" customWidth="1"/>
    <col min="14338" max="14338" width="18.140625" style="88" customWidth="1"/>
    <col min="14339" max="14339" width="17.140625" style="88" customWidth="1"/>
    <col min="14340" max="14340" width="14.7109375" style="88" customWidth="1"/>
    <col min="14341" max="14341" width="16.42578125" style="88" bestFit="1" customWidth="1"/>
    <col min="14342" max="14569" width="9.140625" style="88"/>
    <col min="14570" max="14570" width="20.5703125" style="88" customWidth="1"/>
    <col min="14571" max="14571" width="14.42578125" style="88" customWidth="1"/>
    <col min="14572" max="14572" width="14.140625" style="88" customWidth="1"/>
    <col min="14573" max="14573" width="12.5703125" style="88" customWidth="1"/>
    <col min="14574" max="14575" width="15.85546875" style="88" customWidth="1"/>
    <col min="14576" max="14576" width="16.42578125" style="88" customWidth="1"/>
    <col min="14577" max="14577" width="18" style="88" customWidth="1"/>
    <col min="14578" max="14578" width="14" style="88" customWidth="1"/>
    <col min="14579" max="14582" width="15.140625" style="88" customWidth="1"/>
    <col min="14583" max="14583" width="14.7109375" style="88" customWidth="1"/>
    <col min="14584" max="14586" width="15.85546875" style="88" customWidth="1"/>
    <col min="14587" max="14587" width="16" style="88" customWidth="1"/>
    <col min="14588" max="14588" width="10" style="88" customWidth="1"/>
    <col min="14589" max="14589" width="16" style="88" customWidth="1"/>
    <col min="14590" max="14590" width="14.7109375" style="88" customWidth="1"/>
    <col min="14591" max="14591" width="13.28515625" style="88" customWidth="1"/>
    <col min="14592" max="14592" width="17.85546875" style="88" bestFit="1" customWidth="1"/>
    <col min="14593" max="14593" width="15.140625" style="88" customWidth="1"/>
    <col min="14594" max="14594" width="18.140625" style="88" customWidth="1"/>
    <col min="14595" max="14595" width="17.140625" style="88" customWidth="1"/>
    <col min="14596" max="14596" width="14.7109375" style="88" customWidth="1"/>
    <col min="14597" max="14597" width="16.42578125" style="88" bestFit="1" customWidth="1"/>
    <col min="14598" max="14825" width="9.140625" style="88"/>
    <col min="14826" max="14826" width="20.5703125" style="88" customWidth="1"/>
    <col min="14827" max="14827" width="14.42578125" style="88" customWidth="1"/>
    <col min="14828" max="14828" width="14.140625" style="88" customWidth="1"/>
    <col min="14829" max="14829" width="12.5703125" style="88" customWidth="1"/>
    <col min="14830" max="14831" width="15.85546875" style="88" customWidth="1"/>
    <col min="14832" max="14832" width="16.42578125" style="88" customWidth="1"/>
    <col min="14833" max="14833" width="18" style="88" customWidth="1"/>
    <col min="14834" max="14834" width="14" style="88" customWidth="1"/>
    <col min="14835" max="14838" width="15.140625" style="88" customWidth="1"/>
    <col min="14839" max="14839" width="14.7109375" style="88" customWidth="1"/>
    <col min="14840" max="14842" width="15.85546875" style="88" customWidth="1"/>
    <col min="14843" max="14843" width="16" style="88" customWidth="1"/>
    <col min="14844" max="14844" width="10" style="88" customWidth="1"/>
    <col min="14845" max="14845" width="16" style="88" customWidth="1"/>
    <col min="14846" max="14846" width="14.7109375" style="88" customWidth="1"/>
    <col min="14847" max="14847" width="13.28515625" style="88" customWidth="1"/>
    <col min="14848" max="14848" width="17.85546875" style="88" bestFit="1" customWidth="1"/>
    <col min="14849" max="14849" width="15.140625" style="88" customWidth="1"/>
    <col min="14850" max="14850" width="18.140625" style="88" customWidth="1"/>
    <col min="14851" max="14851" width="17.140625" style="88" customWidth="1"/>
    <col min="14852" max="14852" width="14.7109375" style="88" customWidth="1"/>
    <col min="14853" max="14853" width="16.42578125" style="88" bestFit="1" customWidth="1"/>
    <col min="14854" max="15081" width="9.140625" style="88"/>
    <col min="15082" max="15082" width="20.5703125" style="88" customWidth="1"/>
    <col min="15083" max="15083" width="14.42578125" style="88" customWidth="1"/>
    <col min="15084" max="15084" width="14.140625" style="88" customWidth="1"/>
    <col min="15085" max="15085" width="12.5703125" style="88" customWidth="1"/>
    <col min="15086" max="15087" width="15.85546875" style="88" customWidth="1"/>
    <col min="15088" max="15088" width="16.42578125" style="88" customWidth="1"/>
    <col min="15089" max="15089" width="18" style="88" customWidth="1"/>
    <col min="15090" max="15090" width="14" style="88" customWidth="1"/>
    <col min="15091" max="15094" width="15.140625" style="88" customWidth="1"/>
    <col min="15095" max="15095" width="14.7109375" style="88" customWidth="1"/>
    <col min="15096" max="15098" width="15.85546875" style="88" customWidth="1"/>
    <col min="15099" max="15099" width="16" style="88" customWidth="1"/>
    <col min="15100" max="15100" width="10" style="88" customWidth="1"/>
    <col min="15101" max="15101" width="16" style="88" customWidth="1"/>
    <col min="15102" max="15102" width="14.7109375" style="88" customWidth="1"/>
    <col min="15103" max="15103" width="13.28515625" style="88" customWidth="1"/>
    <col min="15104" max="15104" width="17.85546875" style="88" bestFit="1" customWidth="1"/>
    <col min="15105" max="15105" width="15.140625" style="88" customWidth="1"/>
    <col min="15106" max="15106" width="18.140625" style="88" customWidth="1"/>
    <col min="15107" max="15107" width="17.140625" style="88" customWidth="1"/>
    <col min="15108" max="15108" width="14.7109375" style="88" customWidth="1"/>
    <col min="15109" max="15109" width="16.42578125" style="88" bestFit="1" customWidth="1"/>
    <col min="15110" max="15337" width="9.140625" style="88"/>
    <col min="15338" max="15338" width="20.5703125" style="88" customWidth="1"/>
    <col min="15339" max="15339" width="14.42578125" style="88" customWidth="1"/>
    <col min="15340" max="15340" width="14.140625" style="88" customWidth="1"/>
    <col min="15341" max="15341" width="12.5703125" style="88" customWidth="1"/>
    <col min="15342" max="15343" width="15.85546875" style="88" customWidth="1"/>
    <col min="15344" max="15344" width="16.42578125" style="88" customWidth="1"/>
    <col min="15345" max="15345" width="18" style="88" customWidth="1"/>
    <col min="15346" max="15346" width="14" style="88" customWidth="1"/>
    <col min="15347" max="15350" width="15.140625" style="88" customWidth="1"/>
    <col min="15351" max="15351" width="14.7109375" style="88" customWidth="1"/>
    <col min="15352" max="15354" width="15.85546875" style="88" customWidth="1"/>
    <col min="15355" max="15355" width="16" style="88" customWidth="1"/>
    <col min="15356" max="15356" width="10" style="88" customWidth="1"/>
    <col min="15357" max="15357" width="16" style="88" customWidth="1"/>
    <col min="15358" max="15358" width="14.7109375" style="88" customWidth="1"/>
    <col min="15359" max="15359" width="13.28515625" style="88" customWidth="1"/>
    <col min="15360" max="15360" width="17.85546875" style="88" bestFit="1" customWidth="1"/>
    <col min="15361" max="15361" width="15.140625" style="88" customWidth="1"/>
    <col min="15362" max="15362" width="18.140625" style="88" customWidth="1"/>
    <col min="15363" max="15363" width="17.140625" style="88" customWidth="1"/>
    <col min="15364" max="15364" width="14.7109375" style="88" customWidth="1"/>
    <col min="15365" max="15365" width="16.42578125" style="88" bestFit="1" customWidth="1"/>
    <col min="15366" max="15593" width="9.140625" style="88"/>
    <col min="15594" max="15594" width="20.5703125" style="88" customWidth="1"/>
    <col min="15595" max="15595" width="14.42578125" style="88" customWidth="1"/>
    <col min="15596" max="15596" width="14.140625" style="88" customWidth="1"/>
    <col min="15597" max="15597" width="12.5703125" style="88" customWidth="1"/>
    <col min="15598" max="15599" width="15.85546875" style="88" customWidth="1"/>
    <col min="15600" max="15600" width="16.42578125" style="88" customWidth="1"/>
    <col min="15601" max="15601" width="18" style="88" customWidth="1"/>
    <col min="15602" max="15602" width="14" style="88" customWidth="1"/>
    <col min="15603" max="15606" width="15.140625" style="88" customWidth="1"/>
    <col min="15607" max="15607" width="14.7109375" style="88" customWidth="1"/>
    <col min="15608" max="15610" width="15.85546875" style="88" customWidth="1"/>
    <col min="15611" max="15611" width="16" style="88" customWidth="1"/>
    <col min="15612" max="15612" width="10" style="88" customWidth="1"/>
    <col min="15613" max="15613" width="16" style="88" customWidth="1"/>
    <col min="15614" max="15614" width="14.7109375" style="88" customWidth="1"/>
    <col min="15615" max="15615" width="13.28515625" style="88" customWidth="1"/>
    <col min="15616" max="15616" width="17.85546875" style="88" bestFit="1" customWidth="1"/>
    <col min="15617" max="15617" width="15.140625" style="88" customWidth="1"/>
    <col min="15618" max="15618" width="18.140625" style="88" customWidth="1"/>
    <col min="15619" max="15619" width="17.140625" style="88" customWidth="1"/>
    <col min="15620" max="15620" width="14.7109375" style="88" customWidth="1"/>
    <col min="15621" max="15621" width="16.42578125" style="88" bestFit="1" customWidth="1"/>
    <col min="15622" max="15849" width="9.140625" style="88"/>
    <col min="15850" max="15850" width="20.5703125" style="88" customWidth="1"/>
    <col min="15851" max="15851" width="14.42578125" style="88" customWidth="1"/>
    <col min="15852" max="15852" width="14.140625" style="88" customWidth="1"/>
    <col min="15853" max="15853" width="12.5703125" style="88" customWidth="1"/>
    <col min="15854" max="15855" width="15.85546875" style="88" customWidth="1"/>
    <col min="15856" max="15856" width="16.42578125" style="88" customWidth="1"/>
    <col min="15857" max="15857" width="18" style="88" customWidth="1"/>
    <col min="15858" max="15858" width="14" style="88" customWidth="1"/>
    <col min="15859" max="15862" width="15.140625" style="88" customWidth="1"/>
    <col min="15863" max="15863" width="14.7109375" style="88" customWidth="1"/>
    <col min="15864" max="15866" width="15.85546875" style="88" customWidth="1"/>
    <col min="15867" max="15867" width="16" style="88" customWidth="1"/>
    <col min="15868" max="15868" width="10" style="88" customWidth="1"/>
    <col min="15869" max="15869" width="16" style="88" customWidth="1"/>
    <col min="15870" max="15870" width="14.7109375" style="88" customWidth="1"/>
    <col min="15871" max="15871" width="13.28515625" style="88" customWidth="1"/>
    <col min="15872" max="15872" width="17.85546875" style="88" bestFit="1" customWidth="1"/>
    <col min="15873" max="15873" width="15.140625" style="88" customWidth="1"/>
    <col min="15874" max="15874" width="18.140625" style="88" customWidth="1"/>
    <col min="15875" max="15875" width="17.140625" style="88" customWidth="1"/>
    <col min="15876" max="15876" width="14.7109375" style="88" customWidth="1"/>
    <col min="15877" max="15877" width="16.42578125" style="88" bestFit="1" customWidth="1"/>
    <col min="15878" max="16105" width="9.140625" style="88"/>
    <col min="16106" max="16106" width="20.5703125" style="88" customWidth="1"/>
    <col min="16107" max="16107" width="14.42578125" style="88" customWidth="1"/>
    <col min="16108" max="16108" width="14.140625" style="88" customWidth="1"/>
    <col min="16109" max="16109" width="12.5703125" style="88" customWidth="1"/>
    <col min="16110" max="16111" width="15.85546875" style="88" customWidth="1"/>
    <col min="16112" max="16112" width="16.42578125" style="88" customWidth="1"/>
    <col min="16113" max="16113" width="18" style="88" customWidth="1"/>
    <col min="16114" max="16114" width="14" style="88" customWidth="1"/>
    <col min="16115" max="16118" width="15.140625" style="88" customWidth="1"/>
    <col min="16119" max="16119" width="14.7109375" style="88" customWidth="1"/>
    <col min="16120" max="16122" width="15.85546875" style="88" customWidth="1"/>
    <col min="16123" max="16123" width="16" style="88" customWidth="1"/>
    <col min="16124" max="16124" width="10" style="88" customWidth="1"/>
    <col min="16125" max="16125" width="16" style="88" customWidth="1"/>
    <col min="16126" max="16126" width="14.7109375" style="88" customWidth="1"/>
    <col min="16127" max="16127" width="13.28515625" style="88" customWidth="1"/>
    <col min="16128" max="16128" width="17.85546875" style="88" bestFit="1" customWidth="1"/>
    <col min="16129" max="16129" width="15.140625" style="88" customWidth="1"/>
    <col min="16130" max="16130" width="18.140625" style="88" customWidth="1"/>
    <col min="16131" max="16131" width="17.140625" style="88" customWidth="1"/>
    <col min="16132" max="16132" width="14.7109375" style="88" customWidth="1"/>
    <col min="16133" max="16133" width="16.42578125" style="88" bestFit="1" customWidth="1"/>
    <col min="16134" max="16384" width="9.140625" style="88"/>
  </cols>
  <sheetData>
    <row r="1" spans="1:7" s="79" customFormat="1" x14ac:dyDescent="0.3">
      <c r="A1" s="78" t="s">
        <v>82</v>
      </c>
      <c r="F1" s="79" t="s">
        <v>83</v>
      </c>
    </row>
    <row r="2" spans="1:7" s="79" customFormat="1" x14ac:dyDescent="0.3">
      <c r="A2" s="78" t="s">
        <v>15</v>
      </c>
    </row>
    <row r="3" spans="1:7" s="79" customFormat="1" x14ac:dyDescent="0.3">
      <c r="A3" s="78" t="s">
        <v>12</v>
      </c>
    </row>
    <row r="4" spans="1:7" s="79" customFormat="1" x14ac:dyDescent="0.3">
      <c r="A4" s="78"/>
    </row>
    <row r="5" spans="1:7" s="79" customFormat="1" x14ac:dyDescent="0.3">
      <c r="A5" s="124" t="s">
        <v>16</v>
      </c>
      <c r="B5" s="124"/>
      <c r="C5" s="124"/>
      <c r="D5" s="124"/>
      <c r="E5" s="124"/>
      <c r="F5" s="124"/>
    </row>
    <row r="6" spans="1:7" s="80" customFormat="1" x14ac:dyDescent="0.3">
      <c r="A6" s="125" t="s">
        <v>74</v>
      </c>
      <c r="B6" s="125"/>
      <c r="C6" s="125"/>
      <c r="D6" s="125"/>
      <c r="E6" s="125"/>
      <c r="F6" s="125"/>
    </row>
    <row r="7" spans="1:7" s="80" customFormat="1" x14ac:dyDescent="0.3">
      <c r="A7" s="81"/>
      <c r="B7" s="81"/>
      <c r="C7" s="81"/>
      <c r="D7" s="81"/>
      <c r="E7" s="81"/>
      <c r="F7" s="81"/>
    </row>
    <row r="8" spans="1:7" s="84" customFormat="1" ht="52.5" x14ac:dyDescent="0.25">
      <c r="A8" s="82" t="s">
        <v>84</v>
      </c>
      <c r="B8" s="83" t="s">
        <v>85</v>
      </c>
      <c r="C8" s="83" t="s">
        <v>86</v>
      </c>
      <c r="D8" s="83" t="s">
        <v>87</v>
      </c>
      <c r="E8" s="25" t="s">
        <v>88</v>
      </c>
      <c r="F8" s="25" t="s">
        <v>89</v>
      </c>
    </row>
    <row r="9" spans="1:7" s="85" customFormat="1" ht="15.75" x14ac:dyDescent="0.25">
      <c r="A9" s="26">
        <v>0</v>
      </c>
      <c r="B9" s="26">
        <v>1</v>
      </c>
      <c r="C9" s="26">
        <v>2</v>
      </c>
      <c r="D9" s="26" t="s">
        <v>90</v>
      </c>
      <c r="E9" s="26">
        <v>4</v>
      </c>
      <c r="F9" s="26" t="s">
        <v>91</v>
      </c>
    </row>
    <row r="10" spans="1:7" x14ac:dyDescent="0.3">
      <c r="A10" s="86" t="s">
        <v>92</v>
      </c>
      <c r="B10" s="87">
        <v>11375646.42</v>
      </c>
      <c r="C10" s="87">
        <v>0</v>
      </c>
      <c r="D10" s="87">
        <f>B10+C10</f>
        <v>11375646.42</v>
      </c>
      <c r="E10" s="126">
        <v>347010</v>
      </c>
      <c r="F10" s="126">
        <f>D13+E10</f>
        <v>35447828.490000002</v>
      </c>
    </row>
    <row r="11" spans="1:7" x14ac:dyDescent="0.3">
      <c r="A11" s="86" t="s">
        <v>93</v>
      </c>
      <c r="B11" s="89">
        <v>11489393.6</v>
      </c>
      <c r="C11" s="87">
        <v>0</v>
      </c>
      <c r="D11" s="87">
        <f>B11+C11</f>
        <v>11489393.6</v>
      </c>
      <c r="E11" s="126"/>
      <c r="F11" s="126"/>
    </row>
    <row r="12" spans="1:7" x14ac:dyDescent="0.3">
      <c r="A12" s="86" t="s">
        <v>94</v>
      </c>
      <c r="B12" s="90">
        <v>11451330</v>
      </c>
      <c r="C12" s="87">
        <v>784448.47</v>
      </c>
      <c r="D12" s="87">
        <f>B12+C12</f>
        <v>12235778.470000001</v>
      </c>
      <c r="E12" s="126"/>
      <c r="F12" s="126"/>
    </row>
    <row r="13" spans="1:7" s="78" customFormat="1" x14ac:dyDescent="0.3">
      <c r="A13" s="91" t="s">
        <v>95</v>
      </c>
      <c r="B13" s="92">
        <f>SUM(B10:B12)</f>
        <v>34316370.019999996</v>
      </c>
      <c r="C13" s="92">
        <f>SUM(C10:C12)</f>
        <v>784448.47</v>
      </c>
      <c r="D13" s="92">
        <f>SUM(D10:D12)</f>
        <v>35100818.490000002</v>
      </c>
      <c r="E13" s="126"/>
      <c r="F13" s="126"/>
      <c r="G13" s="93"/>
    </row>
    <row r="14" spans="1:7" x14ac:dyDescent="0.3">
      <c r="A14" s="86" t="s">
        <v>96</v>
      </c>
      <c r="B14" s="94">
        <v>11567000</v>
      </c>
      <c r="C14" s="87">
        <v>1573519.98</v>
      </c>
      <c r="D14" s="94">
        <f>SUM(B14:C14)</f>
        <v>13140519.98</v>
      </c>
      <c r="E14" s="95">
        <v>0</v>
      </c>
      <c r="F14" s="95">
        <f>D14+E14</f>
        <v>13140519.98</v>
      </c>
    </row>
    <row r="15" spans="1:7" x14ac:dyDescent="0.3">
      <c r="A15" s="86" t="s">
        <v>97</v>
      </c>
      <c r="B15" s="94">
        <v>11605171.51</v>
      </c>
      <c r="C15" s="87">
        <v>0</v>
      </c>
      <c r="D15" s="94">
        <f>SUM(B15:C15)</f>
        <v>11605171.51</v>
      </c>
      <c r="E15" s="95">
        <v>0</v>
      </c>
      <c r="F15" s="95">
        <f>D15+E15</f>
        <v>11605171.51</v>
      </c>
    </row>
    <row r="16" spans="1:7" x14ac:dyDescent="0.3">
      <c r="A16" s="86" t="s">
        <v>99</v>
      </c>
      <c r="B16" s="94">
        <v>0</v>
      </c>
      <c r="C16" s="87">
        <v>11567480.02</v>
      </c>
      <c r="D16" s="94">
        <f>SUM(B16:C16)</f>
        <v>11567480.02</v>
      </c>
      <c r="E16" s="95">
        <v>0</v>
      </c>
      <c r="F16" s="95">
        <f>D16+E16</f>
        <v>11567480.02</v>
      </c>
    </row>
    <row r="17" spans="1:11" x14ac:dyDescent="0.3">
      <c r="A17" s="86" t="s">
        <v>100</v>
      </c>
      <c r="B17" s="94">
        <f>SUM(B14:B16)</f>
        <v>23172171.509999998</v>
      </c>
      <c r="C17" s="94">
        <f t="shared" ref="C17:D17" si="0">SUM(C14:C16)</f>
        <v>13141000</v>
      </c>
      <c r="D17" s="94">
        <f t="shared" si="0"/>
        <v>36313171.510000005</v>
      </c>
      <c r="E17" s="94">
        <f t="shared" ref="E17" si="1">SUM(E14:E16)</f>
        <v>0</v>
      </c>
      <c r="F17" s="94">
        <f t="shared" ref="F17" si="2">SUM(F14:F16)</f>
        <v>36313171.510000005</v>
      </c>
    </row>
    <row r="18" spans="1:11" s="78" customFormat="1" ht="27" x14ac:dyDescent="0.3">
      <c r="A18" s="96" t="s">
        <v>98</v>
      </c>
      <c r="B18" s="92">
        <f>B13+B17</f>
        <v>57488541.529999994</v>
      </c>
      <c r="C18" s="92">
        <f t="shared" ref="C18:D18" si="3">C13+C17</f>
        <v>13925448.470000001</v>
      </c>
      <c r="D18" s="92">
        <f t="shared" si="3"/>
        <v>71413990</v>
      </c>
      <c r="E18" s="92">
        <f>E10+E17</f>
        <v>347010</v>
      </c>
      <c r="F18" s="92">
        <f>F10+F17</f>
        <v>71761000</v>
      </c>
      <c r="G18" s="93"/>
    </row>
    <row r="19" spans="1:11" x14ac:dyDescent="0.3">
      <c r="B19" s="97"/>
      <c r="C19" s="98"/>
      <c r="D19" s="79"/>
      <c r="E19" s="98"/>
      <c r="F19" s="97"/>
    </row>
    <row r="21" spans="1:11" x14ac:dyDescent="0.3">
      <c r="A21" s="16" t="s">
        <v>13</v>
      </c>
      <c r="B21" s="65"/>
      <c r="C21" s="98"/>
      <c r="D21" s="4" t="s">
        <v>12</v>
      </c>
      <c r="E21" s="98"/>
      <c r="F21" s="98"/>
      <c r="G21" s="98"/>
      <c r="H21" s="98"/>
      <c r="I21" s="98"/>
      <c r="J21" s="98"/>
      <c r="K21" s="98"/>
    </row>
    <row r="22" spans="1:11" x14ac:dyDescent="0.3">
      <c r="A22" s="16" t="s">
        <v>73</v>
      </c>
      <c r="B22" s="65"/>
      <c r="C22" s="98"/>
      <c r="D22" s="16" t="s">
        <v>14</v>
      </c>
      <c r="E22" s="98"/>
      <c r="F22" s="98"/>
      <c r="G22" s="98"/>
      <c r="H22" s="98"/>
      <c r="I22" s="98"/>
      <c r="J22" s="98"/>
      <c r="K22" s="98"/>
    </row>
  </sheetData>
  <mergeCells count="4">
    <mergeCell ref="A5:F5"/>
    <mergeCell ref="A6:F6"/>
    <mergeCell ref="E10:E13"/>
    <mergeCell ref="F10:F13"/>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1"/>
  <sheetViews>
    <sheetView tabSelected="1" topLeftCell="A64" workbookViewId="0">
      <selection activeCell="P81" sqref="P81:P82"/>
    </sheetView>
  </sheetViews>
  <sheetFormatPr defaultColWidth="13.85546875" defaultRowHeight="12.75" x14ac:dyDescent="0.2"/>
  <cols>
    <col min="1" max="1" width="30.42578125" style="65" customWidth="1"/>
    <col min="2" max="2" width="14.85546875" style="22" customWidth="1"/>
    <col min="3" max="3" width="12.85546875" style="22" customWidth="1"/>
    <col min="4" max="4" width="14.85546875" style="22" customWidth="1"/>
    <col min="5" max="5" width="15.140625" style="99" customWidth="1"/>
    <col min="6" max="6" width="12.28515625" style="99" customWidth="1"/>
    <col min="7" max="7" width="15.140625" style="99" customWidth="1"/>
    <col min="8" max="8" width="13.140625" style="71" customWidth="1"/>
    <col min="9" max="9" width="9.5703125" style="71" customWidth="1"/>
    <col min="10" max="10" width="13.140625" style="71" customWidth="1"/>
    <col min="11" max="11" width="13.85546875" style="65"/>
    <col min="12" max="12" width="11.7109375" style="65" customWidth="1"/>
    <col min="13" max="16384" width="13.85546875" style="65"/>
  </cols>
  <sheetData>
    <row r="1" spans="1:39" ht="15" x14ac:dyDescent="0.25">
      <c r="A1" s="72" t="s">
        <v>75</v>
      </c>
      <c r="B1" s="20"/>
      <c r="C1" s="20"/>
      <c r="D1" s="20"/>
      <c r="E1" s="74"/>
      <c r="F1" s="74"/>
      <c r="G1" s="74"/>
      <c r="AB1" s="65" t="s">
        <v>125</v>
      </c>
    </row>
    <row r="2" spans="1:39" ht="15" x14ac:dyDescent="0.25">
      <c r="A2" s="72" t="s">
        <v>77</v>
      </c>
      <c r="B2" s="21"/>
      <c r="C2" s="21"/>
      <c r="D2" s="21"/>
    </row>
    <row r="3" spans="1:39" ht="15" x14ac:dyDescent="0.25">
      <c r="A3" s="73" t="s">
        <v>78</v>
      </c>
      <c r="B3" s="21"/>
      <c r="C3" s="21"/>
      <c r="D3" s="21"/>
    </row>
    <row r="4" spans="1:39" ht="15" x14ac:dyDescent="0.25">
      <c r="A4" s="73"/>
      <c r="B4" s="21"/>
      <c r="C4" s="21"/>
      <c r="D4" s="21"/>
    </row>
    <row r="5" spans="1:39" ht="15" x14ac:dyDescent="0.25">
      <c r="A5" s="73"/>
      <c r="B5" s="21"/>
      <c r="C5" s="21"/>
      <c r="D5" s="21"/>
    </row>
    <row r="6" spans="1:39" ht="15" customHeight="1" x14ac:dyDescent="0.2">
      <c r="A6" s="117" t="s">
        <v>79</v>
      </c>
      <c r="B6" s="117"/>
      <c r="C6" s="117"/>
      <c r="D6" s="117"/>
      <c r="E6" s="117"/>
      <c r="F6" s="117"/>
      <c r="G6" s="117"/>
      <c r="H6" s="117"/>
      <c r="I6" s="117"/>
      <c r="J6" s="117"/>
      <c r="K6" s="117"/>
      <c r="L6" s="117"/>
      <c r="M6" s="117"/>
      <c r="N6" s="117" t="s">
        <v>79</v>
      </c>
      <c r="O6" s="117"/>
      <c r="P6" s="117"/>
      <c r="Q6" s="117"/>
      <c r="R6" s="117"/>
      <c r="S6" s="117"/>
      <c r="T6" s="117"/>
      <c r="U6" s="117"/>
      <c r="V6" s="117"/>
      <c r="W6" s="117"/>
      <c r="X6" s="117"/>
      <c r="Y6" s="117"/>
      <c r="Z6" s="117"/>
      <c r="AA6" s="117"/>
      <c r="AB6" s="117"/>
      <c r="AC6" s="117"/>
      <c r="AD6" s="117"/>
      <c r="AE6" s="117"/>
      <c r="AF6" s="117"/>
      <c r="AG6" s="75"/>
      <c r="AH6" s="75"/>
      <c r="AI6" s="75"/>
      <c r="AJ6" s="75"/>
      <c r="AK6" s="75"/>
      <c r="AL6" s="75"/>
      <c r="AM6" s="75"/>
    </row>
    <row r="7" spans="1:39" ht="21" customHeight="1" x14ac:dyDescent="0.2">
      <c r="A7" s="118" t="s">
        <v>74</v>
      </c>
      <c r="B7" s="118"/>
      <c r="C7" s="118"/>
      <c r="D7" s="118"/>
      <c r="E7" s="118"/>
      <c r="F7" s="118"/>
      <c r="G7" s="118"/>
      <c r="H7" s="118"/>
      <c r="I7" s="118"/>
      <c r="J7" s="118"/>
      <c r="K7" s="118"/>
      <c r="L7" s="118"/>
      <c r="M7" s="118"/>
      <c r="N7" s="118" t="s">
        <v>74</v>
      </c>
      <c r="O7" s="118"/>
      <c r="P7" s="118"/>
      <c r="Q7" s="118"/>
      <c r="R7" s="118"/>
      <c r="S7" s="118"/>
      <c r="T7" s="118"/>
      <c r="U7" s="118"/>
      <c r="V7" s="118"/>
      <c r="W7" s="118"/>
      <c r="X7" s="118"/>
      <c r="Y7" s="118"/>
      <c r="Z7" s="118"/>
      <c r="AA7" s="118"/>
      <c r="AB7" s="118"/>
      <c r="AC7" s="118"/>
      <c r="AD7" s="118"/>
      <c r="AE7" s="118"/>
      <c r="AF7" s="118"/>
      <c r="AG7" s="76"/>
      <c r="AH7" s="76"/>
      <c r="AI7" s="76"/>
      <c r="AJ7" s="76"/>
      <c r="AK7" s="76"/>
      <c r="AL7" s="76"/>
      <c r="AM7" s="76"/>
    </row>
    <row r="8" spans="1:39" ht="21" customHeight="1" x14ac:dyDescent="0.2">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6"/>
      <c r="AL8" s="76"/>
      <c r="AM8" s="76"/>
    </row>
    <row r="9" spans="1:39" ht="16.5" customHeight="1" x14ac:dyDescent="0.2">
      <c r="A9" s="76"/>
    </row>
    <row r="10" spans="1:39" ht="63" customHeight="1" x14ac:dyDescent="0.2">
      <c r="A10" s="13" t="s">
        <v>80</v>
      </c>
      <c r="B10" s="11" t="s">
        <v>101</v>
      </c>
      <c r="C10" s="100" t="s">
        <v>102</v>
      </c>
      <c r="D10" s="11" t="s">
        <v>103</v>
      </c>
      <c r="E10" s="100" t="s">
        <v>104</v>
      </c>
      <c r="F10" s="100" t="s">
        <v>102</v>
      </c>
      <c r="G10" s="100" t="s">
        <v>105</v>
      </c>
      <c r="H10" s="100" t="s">
        <v>106</v>
      </c>
      <c r="I10" s="100" t="s">
        <v>102</v>
      </c>
      <c r="J10" s="100" t="s">
        <v>107</v>
      </c>
      <c r="K10" s="11" t="s">
        <v>108</v>
      </c>
      <c r="L10" s="100" t="s">
        <v>102</v>
      </c>
      <c r="M10" s="11" t="s">
        <v>109</v>
      </c>
      <c r="N10" s="11" t="s">
        <v>110</v>
      </c>
      <c r="O10" s="100" t="s">
        <v>102</v>
      </c>
      <c r="P10" s="11" t="s">
        <v>111</v>
      </c>
      <c r="Q10" s="11" t="s">
        <v>112</v>
      </c>
      <c r="R10" s="100" t="s">
        <v>102</v>
      </c>
      <c r="S10" s="11" t="s">
        <v>113</v>
      </c>
      <c r="T10" s="11" t="s">
        <v>120</v>
      </c>
      <c r="U10" s="100" t="s">
        <v>102</v>
      </c>
      <c r="V10" s="11" t="s">
        <v>121</v>
      </c>
      <c r="W10" s="11" t="s">
        <v>123</v>
      </c>
      <c r="X10" s="100" t="s">
        <v>102</v>
      </c>
      <c r="Y10" s="11" t="s">
        <v>124</v>
      </c>
      <c r="Z10" s="100" t="s">
        <v>118</v>
      </c>
      <c r="AA10" s="100" t="s">
        <v>102</v>
      </c>
      <c r="AB10" s="100" t="s">
        <v>122</v>
      </c>
    </row>
    <row r="11" spans="1:39" x14ac:dyDescent="0.2">
      <c r="A11" s="12" t="s">
        <v>0</v>
      </c>
      <c r="B11" s="9"/>
      <c r="C11" s="9"/>
      <c r="D11" s="9"/>
      <c r="E11" s="9"/>
      <c r="F11" s="9"/>
      <c r="G11" s="9"/>
      <c r="H11" s="9"/>
      <c r="I11" s="9"/>
      <c r="J11" s="9"/>
      <c r="K11" s="6"/>
      <c r="L11" s="6"/>
      <c r="M11" s="6"/>
      <c r="N11" s="9"/>
      <c r="O11" s="9"/>
      <c r="P11" s="9"/>
      <c r="Q11" s="9"/>
      <c r="R11" s="9"/>
      <c r="S11" s="9"/>
      <c r="T11" s="9"/>
      <c r="U11" s="9"/>
      <c r="V11" s="9"/>
      <c r="W11" s="9"/>
      <c r="X11" s="9"/>
      <c r="Y11" s="9"/>
      <c r="Z11" s="6"/>
      <c r="AA11" s="6"/>
      <c r="AB11" s="6"/>
    </row>
    <row r="12" spans="1:39" s="2" customFormat="1" x14ac:dyDescent="0.2">
      <c r="A12" s="5" t="s">
        <v>1</v>
      </c>
      <c r="B12" s="59">
        <v>6046296</v>
      </c>
      <c r="C12" s="59">
        <v>0</v>
      </c>
      <c r="D12" s="59">
        <f>SUM(B12:C12)</f>
        <v>6046296</v>
      </c>
      <c r="E12" s="59">
        <v>6046296</v>
      </c>
      <c r="F12" s="59">
        <v>0</v>
      </c>
      <c r="G12" s="59">
        <f>SUM(E12:F12)</f>
        <v>6046296</v>
      </c>
      <c r="H12" s="59">
        <v>6046296</v>
      </c>
      <c r="I12" s="59">
        <v>0</v>
      </c>
      <c r="J12" s="59">
        <f>SUM(H12:I12)</f>
        <v>6046296</v>
      </c>
      <c r="K12" s="7">
        <f t="shared" ref="K12:M16" si="0">B12+E12+H12</f>
        <v>18138888</v>
      </c>
      <c r="L12" s="7">
        <f t="shared" si="0"/>
        <v>0</v>
      </c>
      <c r="M12" s="7">
        <f>D12+G12+J12</f>
        <v>18138888</v>
      </c>
      <c r="N12" s="59">
        <v>6046296</v>
      </c>
      <c r="O12" s="59">
        <v>0</v>
      </c>
      <c r="P12" s="59">
        <f>SUM(N12:O12)</f>
        <v>6046296</v>
      </c>
      <c r="Q12" s="59">
        <v>6046296</v>
      </c>
      <c r="R12" s="59">
        <v>0</v>
      </c>
      <c r="S12" s="59">
        <f>SUM(Q12:R12)</f>
        <v>6046296</v>
      </c>
      <c r="T12" s="7">
        <v>0</v>
      </c>
      <c r="U12" s="7">
        <v>6046296</v>
      </c>
      <c r="V12" s="59">
        <f>SUM(T12:U12)</f>
        <v>6046296</v>
      </c>
      <c r="W12" s="59">
        <f>N12+Q12+T12</f>
        <v>12092592</v>
      </c>
      <c r="X12" s="59">
        <f>O12+R12+U12</f>
        <v>6046296</v>
      </c>
      <c r="Y12" s="59">
        <f>SUM(W12:X12)</f>
        <v>18138888</v>
      </c>
      <c r="Z12" s="8">
        <f>K12+W12</f>
        <v>30231480</v>
      </c>
      <c r="AA12" s="7">
        <f>L12+X12</f>
        <v>6046296</v>
      </c>
      <c r="AB12" s="7">
        <f>SUM(Z12:AA12)</f>
        <v>36277776</v>
      </c>
    </row>
    <row r="13" spans="1:39" s="2" customFormat="1" x14ac:dyDescent="0.2">
      <c r="A13" s="5" t="s">
        <v>2</v>
      </c>
      <c r="B13" s="59">
        <v>376689.93</v>
      </c>
      <c r="C13" s="59">
        <v>0</v>
      </c>
      <c r="D13" s="59">
        <f t="shared" ref="D13:D16" si="1">SUM(B13:C13)</f>
        <v>376689.93</v>
      </c>
      <c r="E13" s="59">
        <v>431868.94</v>
      </c>
      <c r="F13" s="59">
        <v>0</v>
      </c>
      <c r="G13" s="59">
        <f t="shared" ref="G13:G15" si="2">SUM(E13:F13)</f>
        <v>431868.94</v>
      </c>
      <c r="H13" s="59">
        <v>431868.94</v>
      </c>
      <c r="I13" s="59">
        <v>0</v>
      </c>
      <c r="J13" s="59">
        <f t="shared" ref="J13:J16" si="3">SUM(H13:I13)</f>
        <v>431868.94</v>
      </c>
      <c r="K13" s="7">
        <f t="shared" si="0"/>
        <v>1240427.81</v>
      </c>
      <c r="L13" s="7">
        <f t="shared" si="0"/>
        <v>0</v>
      </c>
      <c r="M13" s="7">
        <f t="shared" si="0"/>
        <v>1240427.81</v>
      </c>
      <c r="N13" s="59">
        <v>431868.94</v>
      </c>
      <c r="O13" s="59">
        <v>0</v>
      </c>
      <c r="P13" s="59">
        <f t="shared" ref="P13:P15" si="4">SUM(N13:O13)</f>
        <v>431868.94</v>
      </c>
      <c r="Q13" s="59">
        <v>431868.94</v>
      </c>
      <c r="R13" s="59">
        <v>0</v>
      </c>
      <c r="S13" s="59">
        <f t="shared" ref="S13:S15" si="5">SUM(Q13:R13)</f>
        <v>431868.94</v>
      </c>
      <c r="T13" s="7">
        <v>0</v>
      </c>
      <c r="U13" s="7">
        <v>431868.94</v>
      </c>
      <c r="V13" s="59">
        <f t="shared" ref="V13:V15" si="6">SUM(T13:U13)</f>
        <v>431868.94</v>
      </c>
      <c r="W13" s="59">
        <f t="shared" ref="W13:W15" si="7">N13+Q13+T13</f>
        <v>863737.88</v>
      </c>
      <c r="X13" s="59">
        <f t="shared" ref="X13:X15" si="8">O13+R13+U13</f>
        <v>431868.94</v>
      </c>
      <c r="Y13" s="59">
        <f t="shared" ref="Y13:Y15" si="9">SUM(W13:X13)</f>
        <v>1295606.82</v>
      </c>
      <c r="Z13" s="8">
        <f t="shared" ref="Z13:Z15" si="10">K13+W13</f>
        <v>2104165.69</v>
      </c>
      <c r="AA13" s="7">
        <f t="shared" ref="AA13:AA15" si="11">L13+X13</f>
        <v>431868.94</v>
      </c>
      <c r="AB13" s="7">
        <f t="shared" ref="AB13:AB16" si="12">SUM(Z13:AA13)</f>
        <v>2536034.63</v>
      </c>
    </row>
    <row r="14" spans="1:39" s="2" customFormat="1" x14ac:dyDescent="0.2">
      <c r="A14" s="5" t="s">
        <v>3</v>
      </c>
      <c r="B14" s="59">
        <v>1821401.15</v>
      </c>
      <c r="C14" s="59">
        <v>0</v>
      </c>
      <c r="D14" s="59">
        <f t="shared" si="1"/>
        <v>1821401.15</v>
      </c>
      <c r="E14" s="59">
        <v>1821401.15</v>
      </c>
      <c r="F14" s="59">
        <v>0</v>
      </c>
      <c r="G14" s="59">
        <f t="shared" si="2"/>
        <v>1821401.15</v>
      </c>
      <c r="H14" s="59">
        <v>1821401.15</v>
      </c>
      <c r="I14" s="59">
        <v>0</v>
      </c>
      <c r="J14" s="59">
        <f t="shared" si="3"/>
        <v>1821401.15</v>
      </c>
      <c r="K14" s="7">
        <f t="shared" si="0"/>
        <v>5464203.4499999993</v>
      </c>
      <c r="L14" s="7">
        <f t="shared" si="0"/>
        <v>0</v>
      </c>
      <c r="M14" s="7">
        <f t="shared" si="0"/>
        <v>5464203.4499999993</v>
      </c>
      <c r="N14" s="59">
        <v>1821401.15</v>
      </c>
      <c r="O14" s="59">
        <v>0</v>
      </c>
      <c r="P14" s="59">
        <f t="shared" si="4"/>
        <v>1821401.15</v>
      </c>
      <c r="Q14" s="59">
        <v>1821401.15</v>
      </c>
      <c r="R14" s="59">
        <v>0</v>
      </c>
      <c r="S14" s="59">
        <f t="shared" si="5"/>
        <v>1821401.15</v>
      </c>
      <c r="T14" s="7">
        <v>0</v>
      </c>
      <c r="U14" s="7">
        <v>1821401.15</v>
      </c>
      <c r="V14" s="59">
        <f t="shared" si="6"/>
        <v>1821401.15</v>
      </c>
      <c r="W14" s="59">
        <f t="shared" si="7"/>
        <v>3642802.3</v>
      </c>
      <c r="X14" s="59">
        <f t="shared" si="8"/>
        <v>1821401.15</v>
      </c>
      <c r="Y14" s="59">
        <f t="shared" si="9"/>
        <v>5464203.4499999993</v>
      </c>
      <c r="Z14" s="8">
        <f t="shared" si="10"/>
        <v>9107005.75</v>
      </c>
      <c r="AA14" s="7">
        <f t="shared" si="11"/>
        <v>1821401.15</v>
      </c>
      <c r="AB14" s="7">
        <f t="shared" si="12"/>
        <v>10928406.9</v>
      </c>
    </row>
    <row r="15" spans="1:39" s="2" customFormat="1" x14ac:dyDescent="0.2">
      <c r="A15" s="5" t="s">
        <v>4</v>
      </c>
      <c r="B15" s="59">
        <v>533832</v>
      </c>
      <c r="C15" s="59">
        <v>0</v>
      </c>
      <c r="D15" s="59">
        <f t="shared" si="1"/>
        <v>533832</v>
      </c>
      <c r="E15" s="59">
        <v>533832</v>
      </c>
      <c r="F15" s="59">
        <v>0</v>
      </c>
      <c r="G15" s="59">
        <f t="shared" si="2"/>
        <v>533832</v>
      </c>
      <c r="H15" s="59">
        <v>533832</v>
      </c>
      <c r="I15" s="59">
        <v>0</v>
      </c>
      <c r="J15" s="59">
        <f t="shared" si="3"/>
        <v>533832</v>
      </c>
      <c r="K15" s="7">
        <f t="shared" si="0"/>
        <v>1601496</v>
      </c>
      <c r="L15" s="7">
        <f t="shared" si="0"/>
        <v>0</v>
      </c>
      <c r="M15" s="7">
        <f t="shared" si="0"/>
        <v>1601496</v>
      </c>
      <c r="N15" s="59">
        <v>533832</v>
      </c>
      <c r="O15" s="59">
        <v>0</v>
      </c>
      <c r="P15" s="59">
        <f t="shared" si="4"/>
        <v>533832</v>
      </c>
      <c r="Q15" s="59">
        <v>533832</v>
      </c>
      <c r="R15" s="59">
        <v>0</v>
      </c>
      <c r="S15" s="59">
        <f t="shared" si="5"/>
        <v>533832</v>
      </c>
      <c r="T15" s="7">
        <v>0</v>
      </c>
      <c r="U15" s="7">
        <v>533832</v>
      </c>
      <c r="V15" s="59">
        <f t="shared" si="6"/>
        <v>533832</v>
      </c>
      <c r="W15" s="59">
        <f t="shared" si="7"/>
        <v>1067664</v>
      </c>
      <c r="X15" s="59">
        <f t="shared" si="8"/>
        <v>533832</v>
      </c>
      <c r="Y15" s="59">
        <f t="shared" si="9"/>
        <v>1601496</v>
      </c>
      <c r="Z15" s="8">
        <f t="shared" si="10"/>
        <v>2669160</v>
      </c>
      <c r="AA15" s="7">
        <f t="shared" si="11"/>
        <v>533832</v>
      </c>
      <c r="AB15" s="7">
        <f t="shared" si="12"/>
        <v>3202992</v>
      </c>
    </row>
    <row r="16" spans="1:39" s="3" customFormat="1" x14ac:dyDescent="0.2">
      <c r="A16" s="12" t="s">
        <v>5</v>
      </c>
      <c r="B16" s="10">
        <f>SUM(B12:B15)</f>
        <v>8778219.0800000001</v>
      </c>
      <c r="C16" s="10">
        <f>SUM(C12:C15)</f>
        <v>0</v>
      </c>
      <c r="D16" s="59">
        <f t="shared" si="1"/>
        <v>8778219.0800000001</v>
      </c>
      <c r="E16" s="10">
        <f>SUM(E12:E15)</f>
        <v>8833398.0899999999</v>
      </c>
      <c r="F16" s="10">
        <f t="shared" ref="F16:G16" si="13">SUM(F12:F15)</f>
        <v>0</v>
      </c>
      <c r="G16" s="10">
        <f t="shared" si="13"/>
        <v>8833398.0899999999</v>
      </c>
      <c r="H16" s="60">
        <f>SUM(H12:H15)</f>
        <v>8833398.0899999999</v>
      </c>
      <c r="I16" s="60">
        <f>SUM(I12:I15)</f>
        <v>0</v>
      </c>
      <c r="J16" s="59">
        <f t="shared" si="3"/>
        <v>8833398.0899999999</v>
      </c>
      <c r="K16" s="7">
        <f t="shared" si="0"/>
        <v>26445015.260000002</v>
      </c>
      <c r="L16" s="7">
        <f t="shared" si="0"/>
        <v>0</v>
      </c>
      <c r="M16" s="7">
        <f t="shared" si="0"/>
        <v>26445015.260000002</v>
      </c>
      <c r="N16" s="10">
        <f t="shared" ref="N16:Z16" si="14">SUM(N12:N15)</f>
        <v>8833398.0899999999</v>
      </c>
      <c r="O16" s="10">
        <f t="shared" si="14"/>
        <v>0</v>
      </c>
      <c r="P16" s="10">
        <f t="shared" si="14"/>
        <v>8833398.0899999999</v>
      </c>
      <c r="Q16" s="10">
        <f>SUM(Q12:Q15)</f>
        <v>8833398.0899999999</v>
      </c>
      <c r="R16" s="10">
        <f t="shared" ref="R16:S16" si="15">SUM(R12:R15)</f>
        <v>0</v>
      </c>
      <c r="S16" s="10">
        <f t="shared" si="15"/>
        <v>8833398.0899999999</v>
      </c>
      <c r="T16" s="10">
        <f>SUM(T12:T15)</f>
        <v>0</v>
      </c>
      <c r="U16" s="10">
        <f t="shared" ref="U16:Y16" si="16">SUM(U12:U15)</f>
        <v>8833398.0899999999</v>
      </c>
      <c r="V16" s="10">
        <f t="shared" si="16"/>
        <v>8833398.0899999999</v>
      </c>
      <c r="W16" s="10">
        <f t="shared" si="16"/>
        <v>17666796.18</v>
      </c>
      <c r="X16" s="10">
        <f t="shared" si="16"/>
        <v>8833398.0899999999</v>
      </c>
      <c r="Y16" s="10">
        <f t="shared" si="16"/>
        <v>26500194.27</v>
      </c>
      <c r="Z16" s="10">
        <f t="shared" si="14"/>
        <v>44111811.439999998</v>
      </c>
      <c r="AA16" s="10">
        <f>SUM(AA12:AA15)</f>
        <v>8833398.0899999999</v>
      </c>
      <c r="AB16" s="7">
        <f t="shared" si="12"/>
        <v>52945209.530000001</v>
      </c>
    </row>
    <row r="17" spans="1:28" s="2" customFormat="1" x14ac:dyDescent="0.2">
      <c r="A17" s="12"/>
      <c r="B17" s="17"/>
      <c r="C17" s="17"/>
      <c r="D17" s="17"/>
      <c r="E17" s="101"/>
      <c r="F17" s="101"/>
      <c r="G17" s="101"/>
      <c r="H17" s="102"/>
      <c r="I17" s="102"/>
      <c r="J17" s="102"/>
      <c r="K17" s="7"/>
      <c r="L17" s="7"/>
      <c r="M17" s="7"/>
      <c r="N17" s="18"/>
      <c r="O17" s="18"/>
      <c r="P17" s="18"/>
      <c r="Q17" s="18"/>
      <c r="R17" s="18"/>
      <c r="S17" s="18"/>
      <c r="T17" s="18"/>
      <c r="U17" s="18"/>
      <c r="V17" s="18"/>
      <c r="W17" s="18"/>
      <c r="X17" s="18"/>
      <c r="Y17" s="18"/>
      <c r="Z17" s="8"/>
      <c r="AA17" s="8"/>
      <c r="AB17" s="8"/>
    </row>
    <row r="18" spans="1:28" s="2" customFormat="1" ht="60.75" customHeight="1" x14ac:dyDescent="0.2">
      <c r="A18" s="14" t="s">
        <v>6</v>
      </c>
      <c r="B18" s="11" t="s">
        <v>101</v>
      </c>
      <c r="C18" s="100" t="s">
        <v>102</v>
      </c>
      <c r="D18" s="11" t="s">
        <v>103</v>
      </c>
      <c r="E18" s="100" t="s">
        <v>104</v>
      </c>
      <c r="F18" s="100" t="s">
        <v>102</v>
      </c>
      <c r="G18" s="100" t="s">
        <v>105</v>
      </c>
      <c r="H18" s="100" t="s">
        <v>106</v>
      </c>
      <c r="I18" s="100" t="s">
        <v>102</v>
      </c>
      <c r="J18" s="100" t="s">
        <v>107</v>
      </c>
      <c r="K18" s="11" t="s">
        <v>108</v>
      </c>
      <c r="L18" s="100" t="s">
        <v>102</v>
      </c>
      <c r="M18" s="11" t="s">
        <v>109</v>
      </c>
      <c r="N18" s="11" t="s">
        <v>110</v>
      </c>
      <c r="O18" s="100" t="s">
        <v>102</v>
      </c>
      <c r="P18" s="11" t="s">
        <v>111</v>
      </c>
      <c r="Q18" s="11" t="s">
        <v>112</v>
      </c>
      <c r="R18" s="100" t="s">
        <v>102</v>
      </c>
      <c r="S18" s="11" t="s">
        <v>113</v>
      </c>
      <c r="T18" s="11" t="s">
        <v>120</v>
      </c>
      <c r="U18" s="100" t="s">
        <v>102</v>
      </c>
      <c r="V18" s="11" t="s">
        <v>121</v>
      </c>
      <c r="W18" s="11" t="s">
        <v>123</v>
      </c>
      <c r="X18" s="100" t="s">
        <v>102</v>
      </c>
      <c r="Y18" s="11" t="s">
        <v>124</v>
      </c>
      <c r="Z18" s="100" t="s">
        <v>118</v>
      </c>
      <c r="AA18" s="100" t="s">
        <v>102</v>
      </c>
      <c r="AB18" s="100" t="s">
        <v>122</v>
      </c>
    </row>
    <row r="19" spans="1:28" s="2" customFormat="1" x14ac:dyDescent="0.2">
      <c r="A19" s="5" t="s">
        <v>1</v>
      </c>
      <c r="B19" s="59">
        <v>564534.25</v>
      </c>
      <c r="C19" s="59">
        <v>0</v>
      </c>
      <c r="D19" s="59">
        <f>SUM(B19:C19)</f>
        <v>564534.25</v>
      </c>
      <c r="E19" s="59">
        <v>567682.68999999994</v>
      </c>
      <c r="F19" s="59">
        <v>0</v>
      </c>
      <c r="G19" s="59">
        <f>SUM(E19:F19)</f>
        <v>567682.68999999994</v>
      </c>
      <c r="H19" s="59">
        <v>568903.06000000006</v>
      </c>
      <c r="I19" s="59">
        <v>0</v>
      </c>
      <c r="J19" s="59">
        <f>SUM(H19:I19)</f>
        <v>568903.06000000006</v>
      </c>
      <c r="K19" s="7">
        <f t="shared" ref="K19:M24" si="17">B19+E19+H19</f>
        <v>1701120</v>
      </c>
      <c r="L19" s="7">
        <f t="shared" si="17"/>
        <v>0</v>
      </c>
      <c r="M19" s="7">
        <f t="shared" si="17"/>
        <v>1701120</v>
      </c>
      <c r="N19" s="59">
        <v>611756.22</v>
      </c>
      <c r="O19" s="59">
        <v>0</v>
      </c>
      <c r="P19" s="59">
        <f>SUM(N19:O19)</f>
        <v>611756.22</v>
      </c>
      <c r="Q19" s="59">
        <v>617044.59</v>
      </c>
      <c r="R19" s="59">
        <v>0</v>
      </c>
      <c r="S19" s="59">
        <f>SUM(Q19:R19)</f>
        <v>617044.59</v>
      </c>
      <c r="T19" s="59">
        <v>0</v>
      </c>
      <c r="U19" s="7">
        <v>617826.53</v>
      </c>
      <c r="V19" s="59">
        <f>SUM(T19:U19)</f>
        <v>617826.53</v>
      </c>
      <c r="W19" s="59">
        <f>N19+Q19+T19</f>
        <v>1228800.81</v>
      </c>
      <c r="X19" s="59">
        <f>O19+R19+U19</f>
        <v>617826.53</v>
      </c>
      <c r="Y19" s="59">
        <f>SUM(W19:X19)</f>
        <v>1846627.34</v>
      </c>
      <c r="Z19" s="8">
        <f>K19+W19</f>
        <v>2929920.81</v>
      </c>
      <c r="AA19" s="7">
        <f>L19+X19</f>
        <v>617826.53</v>
      </c>
      <c r="AB19" s="7">
        <f>SUM(Z19:AA19)</f>
        <v>3547747.34</v>
      </c>
    </row>
    <row r="20" spans="1:28" s="2" customFormat="1" x14ac:dyDescent="0.2">
      <c r="A20" s="5" t="s">
        <v>2</v>
      </c>
      <c r="B20" s="59">
        <v>44056.07</v>
      </c>
      <c r="C20" s="59">
        <v>0</v>
      </c>
      <c r="D20" s="59">
        <f t="shared" ref="D20:D24" si="18">SUM(B20:C20)</f>
        <v>44056.07</v>
      </c>
      <c r="E20" s="59">
        <v>44056.07</v>
      </c>
      <c r="F20" s="59">
        <v>0</v>
      </c>
      <c r="G20" s="59">
        <f t="shared" ref="G20:G24" si="19">SUM(E20:F20)</f>
        <v>44056.07</v>
      </c>
      <c r="H20" s="59">
        <v>39860.25</v>
      </c>
      <c r="I20" s="59">
        <v>0</v>
      </c>
      <c r="J20" s="59">
        <f t="shared" ref="J20:J24" si="20">SUM(H20:I20)</f>
        <v>39860.25</v>
      </c>
      <c r="K20" s="7">
        <f t="shared" si="17"/>
        <v>127972.39</v>
      </c>
      <c r="L20" s="7">
        <f t="shared" si="17"/>
        <v>0</v>
      </c>
      <c r="M20" s="7">
        <f t="shared" si="17"/>
        <v>127972.39</v>
      </c>
      <c r="N20" s="59">
        <v>48251.89</v>
      </c>
      <c r="O20" s="59">
        <v>0</v>
      </c>
      <c r="P20" s="59">
        <f t="shared" ref="P20:P24" si="21">SUM(N20:O20)</f>
        <v>48251.89</v>
      </c>
      <c r="Q20" s="59">
        <v>48251.89</v>
      </c>
      <c r="R20" s="59">
        <v>0</v>
      </c>
      <c r="S20" s="59">
        <f t="shared" ref="S20:S24" si="22">SUM(Q20:R20)</f>
        <v>48251.89</v>
      </c>
      <c r="T20" s="59">
        <v>0</v>
      </c>
      <c r="U20" s="7">
        <v>62937.25</v>
      </c>
      <c r="V20" s="59">
        <f t="shared" ref="V20:V24" si="23">SUM(T20:U20)</f>
        <v>62937.25</v>
      </c>
      <c r="W20" s="59">
        <f t="shared" ref="W20:W24" si="24">N20+Q20+T20</f>
        <v>96503.78</v>
      </c>
      <c r="X20" s="59">
        <f t="shared" ref="X20:X24" si="25">O20+R20+U20</f>
        <v>62937.25</v>
      </c>
      <c r="Y20" s="59">
        <f t="shared" ref="Y20:Y24" si="26">SUM(W20:X20)</f>
        <v>159441.03</v>
      </c>
      <c r="Z20" s="8">
        <f t="shared" ref="Z20:Z24" si="27">K20+N20+Q20</f>
        <v>224476.16999999998</v>
      </c>
      <c r="AA20" s="7">
        <f t="shared" ref="AA20:AA24" si="28">L20+X20</f>
        <v>62937.25</v>
      </c>
      <c r="AB20" s="7">
        <f t="shared" ref="AB20:AB24" si="29">SUM(Z20:AA20)</f>
        <v>287413.42</v>
      </c>
    </row>
    <row r="21" spans="1:28" s="2" customFormat="1" x14ac:dyDescent="0.2">
      <c r="A21" s="5" t="s">
        <v>3</v>
      </c>
      <c r="B21" s="59">
        <v>174625.16999999998</v>
      </c>
      <c r="C21" s="59">
        <v>0</v>
      </c>
      <c r="D21" s="59">
        <f t="shared" si="18"/>
        <v>174625.16999999998</v>
      </c>
      <c r="E21" s="59">
        <v>184893.09</v>
      </c>
      <c r="F21" s="59">
        <v>0</v>
      </c>
      <c r="G21" s="59">
        <f t="shared" si="19"/>
        <v>184893.09</v>
      </c>
      <c r="H21" s="59">
        <v>190471.52</v>
      </c>
      <c r="I21" s="59">
        <v>0</v>
      </c>
      <c r="J21" s="59">
        <f t="shared" si="20"/>
        <v>190471.52</v>
      </c>
      <c r="K21" s="7">
        <f t="shared" si="17"/>
        <v>549989.78</v>
      </c>
      <c r="L21" s="7">
        <f t="shared" si="17"/>
        <v>0</v>
      </c>
      <c r="M21" s="7">
        <f t="shared" si="17"/>
        <v>549989.78</v>
      </c>
      <c r="N21" s="59">
        <v>191449.55</v>
      </c>
      <c r="O21" s="59">
        <v>0</v>
      </c>
      <c r="P21" s="59">
        <f t="shared" si="21"/>
        <v>191449.55</v>
      </c>
      <c r="Q21" s="59">
        <v>207334.62000000002</v>
      </c>
      <c r="R21" s="59">
        <v>0</v>
      </c>
      <c r="S21" s="59">
        <f t="shared" si="22"/>
        <v>207334.62000000002</v>
      </c>
      <c r="T21" s="59">
        <v>0</v>
      </c>
      <c r="U21" s="7">
        <v>181970.22</v>
      </c>
      <c r="V21" s="59">
        <f t="shared" si="23"/>
        <v>181970.22</v>
      </c>
      <c r="W21" s="59">
        <f t="shared" si="24"/>
        <v>398784.17000000004</v>
      </c>
      <c r="X21" s="59">
        <f t="shared" si="25"/>
        <v>181970.22</v>
      </c>
      <c r="Y21" s="59">
        <f t="shared" si="26"/>
        <v>580754.39</v>
      </c>
      <c r="Z21" s="8">
        <f t="shared" si="27"/>
        <v>948773.95000000007</v>
      </c>
      <c r="AA21" s="7">
        <f t="shared" si="28"/>
        <v>181970.22</v>
      </c>
      <c r="AB21" s="7">
        <f t="shared" si="29"/>
        <v>1130744.1700000002</v>
      </c>
    </row>
    <row r="22" spans="1:28" s="2" customFormat="1" x14ac:dyDescent="0.2">
      <c r="A22" s="5" t="s">
        <v>4</v>
      </c>
      <c r="B22" s="59">
        <v>29370.7</v>
      </c>
      <c r="C22" s="59">
        <v>0</v>
      </c>
      <c r="D22" s="59">
        <f t="shared" si="18"/>
        <v>29370.7</v>
      </c>
      <c r="E22" s="59">
        <v>14685.35</v>
      </c>
      <c r="F22" s="59">
        <v>0</v>
      </c>
      <c r="G22" s="59">
        <f t="shared" si="19"/>
        <v>14685.35</v>
      </c>
      <c r="H22" s="59">
        <v>29370.699999999997</v>
      </c>
      <c r="I22" s="59">
        <v>0</v>
      </c>
      <c r="J22" s="59">
        <f t="shared" si="20"/>
        <v>29370.699999999997</v>
      </c>
      <c r="K22" s="7">
        <f t="shared" si="17"/>
        <v>73426.75</v>
      </c>
      <c r="L22" s="7">
        <f t="shared" si="17"/>
        <v>0</v>
      </c>
      <c r="M22" s="7">
        <f t="shared" si="17"/>
        <v>73426.75</v>
      </c>
      <c r="N22" s="59">
        <v>29370.720000000001</v>
      </c>
      <c r="O22" s="59">
        <v>0</v>
      </c>
      <c r="P22" s="59">
        <f t="shared" si="21"/>
        <v>29370.720000000001</v>
      </c>
      <c r="Q22" s="59">
        <v>29370.720000000001</v>
      </c>
      <c r="R22" s="59">
        <v>0</v>
      </c>
      <c r="S22" s="59">
        <f t="shared" si="22"/>
        <v>29370.720000000001</v>
      </c>
      <c r="T22" s="59">
        <v>0</v>
      </c>
      <c r="U22" s="7">
        <v>33566.54</v>
      </c>
      <c r="V22" s="59">
        <f t="shared" si="23"/>
        <v>33566.54</v>
      </c>
      <c r="W22" s="59">
        <f t="shared" si="24"/>
        <v>58741.440000000002</v>
      </c>
      <c r="X22" s="59">
        <f t="shared" si="25"/>
        <v>33566.54</v>
      </c>
      <c r="Y22" s="59">
        <f t="shared" si="26"/>
        <v>92307.98000000001</v>
      </c>
      <c r="Z22" s="8">
        <f t="shared" si="27"/>
        <v>132168.19</v>
      </c>
      <c r="AA22" s="7">
        <f t="shared" si="28"/>
        <v>33566.54</v>
      </c>
      <c r="AB22" s="7">
        <f t="shared" si="29"/>
        <v>165734.73000000001</v>
      </c>
    </row>
    <row r="23" spans="1:28" s="2" customFormat="1" x14ac:dyDescent="0.2">
      <c r="A23" s="5" t="s">
        <v>7</v>
      </c>
      <c r="B23" s="59">
        <v>742357.56</v>
      </c>
      <c r="C23" s="59">
        <v>0</v>
      </c>
      <c r="D23" s="59">
        <f t="shared" si="18"/>
        <v>742357.56</v>
      </c>
      <c r="E23" s="59">
        <v>744288.15999999992</v>
      </c>
      <c r="F23" s="59">
        <v>0</v>
      </c>
      <c r="G23" s="59">
        <f t="shared" si="19"/>
        <v>744288.15999999992</v>
      </c>
      <c r="H23" s="59">
        <v>744432.38</v>
      </c>
      <c r="I23" s="59">
        <v>0</v>
      </c>
      <c r="J23" s="59">
        <f t="shared" si="20"/>
        <v>744432.38</v>
      </c>
      <c r="K23" s="7">
        <f t="shared" si="17"/>
        <v>2231078.1</v>
      </c>
      <c r="L23" s="7">
        <f t="shared" si="17"/>
        <v>0</v>
      </c>
      <c r="M23" s="7">
        <f t="shared" si="17"/>
        <v>2231078.1</v>
      </c>
      <c r="N23" s="59">
        <v>744432.38</v>
      </c>
      <c r="O23" s="59">
        <v>0</v>
      </c>
      <c r="P23" s="59">
        <f t="shared" si="21"/>
        <v>744432.38</v>
      </c>
      <c r="Q23" s="59">
        <v>744432.38</v>
      </c>
      <c r="R23" s="59">
        <v>0</v>
      </c>
      <c r="S23" s="59">
        <f t="shared" si="22"/>
        <v>744432.38</v>
      </c>
      <c r="T23" s="59">
        <v>0</v>
      </c>
      <c r="U23" s="7">
        <v>742741.25</v>
      </c>
      <c r="V23" s="59">
        <f t="shared" si="23"/>
        <v>742741.25</v>
      </c>
      <c r="W23" s="59">
        <f t="shared" si="24"/>
        <v>1488864.76</v>
      </c>
      <c r="X23" s="59">
        <f t="shared" si="25"/>
        <v>742741.25</v>
      </c>
      <c r="Y23" s="59">
        <f t="shared" si="26"/>
        <v>2231606.0099999998</v>
      </c>
      <c r="Z23" s="8">
        <f t="shared" si="27"/>
        <v>3719942.86</v>
      </c>
      <c r="AA23" s="7">
        <f t="shared" si="28"/>
        <v>742741.25</v>
      </c>
      <c r="AB23" s="7">
        <f t="shared" si="29"/>
        <v>4462684.1099999994</v>
      </c>
    </row>
    <row r="24" spans="1:28" s="2" customFormat="1" x14ac:dyDescent="0.2">
      <c r="A24" s="5" t="s">
        <v>48</v>
      </c>
      <c r="B24" s="59">
        <v>60839.34</v>
      </c>
      <c r="C24" s="59">
        <v>0</v>
      </c>
      <c r="D24" s="59">
        <f t="shared" si="18"/>
        <v>60839.34</v>
      </c>
      <c r="E24" s="59">
        <v>60839.34</v>
      </c>
      <c r="F24" s="59"/>
      <c r="G24" s="59">
        <f t="shared" si="19"/>
        <v>60839.34</v>
      </c>
      <c r="H24" s="59">
        <v>60839.34</v>
      </c>
      <c r="I24" s="59"/>
      <c r="J24" s="59">
        <f t="shared" si="20"/>
        <v>60839.34</v>
      </c>
      <c r="K24" s="7">
        <f t="shared" si="17"/>
        <v>182518.02</v>
      </c>
      <c r="L24" s="7">
        <f t="shared" si="17"/>
        <v>0</v>
      </c>
      <c r="M24" s="7">
        <f t="shared" si="17"/>
        <v>182518.02</v>
      </c>
      <c r="N24" s="59">
        <v>60839.34</v>
      </c>
      <c r="O24" s="59">
        <v>0</v>
      </c>
      <c r="P24" s="59">
        <f t="shared" si="21"/>
        <v>60839.34</v>
      </c>
      <c r="Q24" s="59">
        <v>60839.34</v>
      </c>
      <c r="R24" s="59">
        <v>0</v>
      </c>
      <c r="S24" s="59">
        <f t="shared" si="22"/>
        <v>60839.34</v>
      </c>
      <c r="T24" s="59">
        <v>0</v>
      </c>
      <c r="U24" s="7">
        <v>62937.25</v>
      </c>
      <c r="V24" s="59">
        <f t="shared" si="23"/>
        <v>62937.25</v>
      </c>
      <c r="W24" s="59">
        <f t="shared" si="24"/>
        <v>121678.68</v>
      </c>
      <c r="X24" s="59">
        <f t="shared" si="25"/>
        <v>62937.25</v>
      </c>
      <c r="Y24" s="59">
        <f t="shared" si="26"/>
        <v>184615.93</v>
      </c>
      <c r="Z24" s="8">
        <f t="shared" si="27"/>
        <v>304196.69999999995</v>
      </c>
      <c r="AA24" s="7">
        <f t="shared" si="28"/>
        <v>62937.25</v>
      </c>
      <c r="AB24" s="7">
        <f t="shared" si="29"/>
        <v>367133.94999999995</v>
      </c>
    </row>
    <row r="25" spans="1:28" s="3" customFormat="1" x14ac:dyDescent="0.2">
      <c r="A25" s="12" t="s">
        <v>5</v>
      </c>
      <c r="B25" s="10">
        <f>SUM(B19:B24)</f>
        <v>1615783.09</v>
      </c>
      <c r="C25" s="10">
        <f t="shared" ref="C25:AB25" si="30">SUM(C19:C24)</f>
        <v>0</v>
      </c>
      <c r="D25" s="10">
        <f t="shared" si="30"/>
        <v>1615783.09</v>
      </c>
      <c r="E25" s="10">
        <f t="shared" si="30"/>
        <v>1616444.7</v>
      </c>
      <c r="F25" s="10">
        <f t="shared" si="30"/>
        <v>0</v>
      </c>
      <c r="G25" s="10">
        <f t="shared" si="30"/>
        <v>1616444.7</v>
      </c>
      <c r="H25" s="10">
        <f t="shared" si="30"/>
        <v>1633877.2500000002</v>
      </c>
      <c r="I25" s="10">
        <f t="shared" si="30"/>
        <v>0</v>
      </c>
      <c r="J25" s="10">
        <f t="shared" si="30"/>
        <v>1633877.2500000002</v>
      </c>
      <c r="K25" s="10">
        <f t="shared" si="30"/>
        <v>4866105.0399999991</v>
      </c>
      <c r="L25" s="10">
        <f t="shared" si="30"/>
        <v>0</v>
      </c>
      <c r="M25" s="10">
        <f t="shared" si="30"/>
        <v>4866105.0399999991</v>
      </c>
      <c r="N25" s="10">
        <f t="shared" si="30"/>
        <v>1686100.0999999999</v>
      </c>
      <c r="O25" s="10">
        <f t="shared" si="30"/>
        <v>0</v>
      </c>
      <c r="P25" s="10">
        <f t="shared" si="30"/>
        <v>1686100.0999999999</v>
      </c>
      <c r="Q25" s="10">
        <f>SUM(Q19:Q24)</f>
        <v>1707273.54</v>
      </c>
      <c r="R25" s="10">
        <f t="shared" ref="R25:Y25" si="31">SUM(R19:R24)</f>
        <v>0</v>
      </c>
      <c r="S25" s="10">
        <f t="shared" si="31"/>
        <v>1707273.54</v>
      </c>
      <c r="T25" s="10">
        <f t="shared" si="31"/>
        <v>0</v>
      </c>
      <c r="U25" s="10">
        <f t="shared" si="31"/>
        <v>1701979.04</v>
      </c>
      <c r="V25" s="10">
        <f t="shared" si="31"/>
        <v>1701979.04</v>
      </c>
      <c r="W25" s="10">
        <f t="shared" si="31"/>
        <v>3393373.64</v>
      </c>
      <c r="X25" s="10">
        <f t="shared" si="31"/>
        <v>1701979.04</v>
      </c>
      <c r="Y25" s="10">
        <f t="shared" si="31"/>
        <v>5095352.68</v>
      </c>
      <c r="Z25" s="10">
        <f t="shared" si="30"/>
        <v>8259478.6800000006</v>
      </c>
      <c r="AA25" s="10">
        <f t="shared" si="30"/>
        <v>1701979.04</v>
      </c>
      <c r="AB25" s="10">
        <f t="shared" si="30"/>
        <v>9961457.7199999988</v>
      </c>
    </row>
    <row r="26" spans="1:28" s="2" customFormat="1" x14ac:dyDescent="0.2">
      <c r="A26" s="12"/>
      <c r="B26" s="17"/>
      <c r="C26" s="17"/>
      <c r="D26" s="17"/>
      <c r="E26" s="101"/>
      <c r="F26" s="101"/>
      <c r="G26" s="101"/>
      <c r="H26" s="102"/>
      <c r="I26" s="102"/>
      <c r="J26" s="102"/>
      <c r="K26" s="7"/>
      <c r="L26" s="7"/>
      <c r="M26" s="7"/>
      <c r="N26" s="18"/>
      <c r="O26" s="18"/>
      <c r="P26" s="18"/>
      <c r="Q26" s="18"/>
      <c r="R26" s="18"/>
      <c r="S26" s="18"/>
      <c r="T26" s="18"/>
      <c r="U26" s="18"/>
      <c r="V26" s="18"/>
      <c r="W26" s="18"/>
      <c r="X26" s="18"/>
      <c r="Y26" s="18"/>
      <c r="Z26" s="8"/>
      <c r="AA26" s="8"/>
      <c r="AB26" s="8"/>
    </row>
    <row r="27" spans="1:28" s="2" customFormat="1" ht="63.75" customHeight="1" x14ac:dyDescent="0.2">
      <c r="A27" s="15" t="s">
        <v>8</v>
      </c>
      <c r="B27" s="11" t="s">
        <v>101</v>
      </c>
      <c r="C27" s="100" t="s">
        <v>102</v>
      </c>
      <c r="D27" s="11" t="s">
        <v>103</v>
      </c>
      <c r="E27" s="100" t="s">
        <v>104</v>
      </c>
      <c r="F27" s="100" t="s">
        <v>102</v>
      </c>
      <c r="G27" s="100" t="s">
        <v>105</v>
      </c>
      <c r="H27" s="100" t="s">
        <v>106</v>
      </c>
      <c r="I27" s="100" t="s">
        <v>102</v>
      </c>
      <c r="J27" s="100" t="s">
        <v>107</v>
      </c>
      <c r="K27" s="11" t="s">
        <v>108</v>
      </c>
      <c r="L27" s="100" t="s">
        <v>102</v>
      </c>
      <c r="M27" s="11" t="s">
        <v>109</v>
      </c>
      <c r="N27" s="11" t="s">
        <v>110</v>
      </c>
      <c r="O27" s="100" t="s">
        <v>102</v>
      </c>
      <c r="P27" s="11" t="s">
        <v>111</v>
      </c>
      <c r="Q27" s="11" t="s">
        <v>112</v>
      </c>
      <c r="R27" s="100" t="s">
        <v>102</v>
      </c>
      <c r="S27" s="11" t="s">
        <v>113</v>
      </c>
      <c r="T27" s="11" t="s">
        <v>120</v>
      </c>
      <c r="U27" s="100" t="s">
        <v>102</v>
      </c>
      <c r="V27" s="11" t="s">
        <v>121</v>
      </c>
      <c r="W27" s="11" t="s">
        <v>123</v>
      </c>
      <c r="X27" s="100" t="s">
        <v>102</v>
      </c>
      <c r="Y27" s="11" t="s">
        <v>124</v>
      </c>
      <c r="Z27" s="100" t="s">
        <v>118</v>
      </c>
      <c r="AA27" s="100" t="s">
        <v>102</v>
      </c>
      <c r="AB27" s="100" t="s">
        <v>122</v>
      </c>
    </row>
    <row r="28" spans="1:28" s="2" customFormat="1" x14ac:dyDescent="0.2">
      <c r="A28" s="5" t="s">
        <v>1</v>
      </c>
      <c r="B28" s="7">
        <v>127300.34</v>
      </c>
      <c r="C28" s="59">
        <v>0</v>
      </c>
      <c r="D28" s="59">
        <f>SUM(B28:C28)</f>
        <v>127300.34</v>
      </c>
      <c r="E28" s="59">
        <v>127453.34</v>
      </c>
      <c r="F28" s="59">
        <v>0</v>
      </c>
      <c r="G28" s="59">
        <f>SUM(E28:F28)</f>
        <v>127453.34</v>
      </c>
      <c r="H28" s="59">
        <v>128365.34</v>
      </c>
      <c r="I28" s="59">
        <v>0</v>
      </c>
      <c r="J28" s="59">
        <f>SUM(H28:I28)</f>
        <v>128365.34</v>
      </c>
      <c r="K28" s="7">
        <f t="shared" ref="K28:M32" si="32">B28+E28+H28</f>
        <v>383119.02</v>
      </c>
      <c r="L28" s="7">
        <f t="shared" si="32"/>
        <v>0</v>
      </c>
      <c r="M28" s="7">
        <f t="shared" si="32"/>
        <v>383119.02</v>
      </c>
      <c r="N28" s="7">
        <v>181541.34</v>
      </c>
      <c r="O28" s="59">
        <v>0</v>
      </c>
      <c r="P28" s="59">
        <f>SUM(N28:O28)</f>
        <v>181541.34</v>
      </c>
      <c r="Q28" s="59">
        <v>182062.34</v>
      </c>
      <c r="R28" s="59">
        <v>0</v>
      </c>
      <c r="S28" s="59">
        <f>SUM(Q28:R28)</f>
        <v>182062.34</v>
      </c>
      <c r="T28" s="59">
        <v>0</v>
      </c>
      <c r="U28" s="59">
        <v>163718.34</v>
      </c>
      <c r="V28" s="59">
        <f>SUM(T28:U28)</f>
        <v>163718.34</v>
      </c>
      <c r="W28" s="59">
        <f>N28+Q28+T28</f>
        <v>363603.68</v>
      </c>
      <c r="X28" s="59">
        <f>O28+R28+U28</f>
        <v>163718.34</v>
      </c>
      <c r="Y28" s="59">
        <f>SUM(W28:X28)</f>
        <v>527322.02</v>
      </c>
      <c r="Z28" s="8">
        <f>K28+W28</f>
        <v>746722.7</v>
      </c>
      <c r="AA28" s="7">
        <f>L28+X28</f>
        <v>163718.34</v>
      </c>
      <c r="AB28" s="7">
        <f>SUM(Z28:AA28)</f>
        <v>910441.03999999992</v>
      </c>
    </row>
    <row r="29" spans="1:28" s="2" customFormat="1" x14ac:dyDescent="0.2">
      <c r="A29" s="5" t="s">
        <v>2</v>
      </c>
      <c r="B29" s="7">
        <v>9083.2999999999993</v>
      </c>
      <c r="C29" s="59">
        <v>0</v>
      </c>
      <c r="D29" s="59">
        <f t="shared" ref="D29:D32" si="33">SUM(B29:C29)</f>
        <v>9083.2999999999993</v>
      </c>
      <c r="E29" s="59">
        <v>8124.92</v>
      </c>
      <c r="F29" s="59">
        <v>0</v>
      </c>
      <c r="G29" s="59">
        <f t="shared" ref="G29:G32" si="34">SUM(E29:F29)</f>
        <v>8124.92</v>
      </c>
      <c r="H29" s="59">
        <v>4204.55</v>
      </c>
      <c r="I29" s="59">
        <v>0</v>
      </c>
      <c r="J29" s="59">
        <f t="shared" ref="J29:J32" si="35">SUM(H29:I29)</f>
        <v>4204.55</v>
      </c>
      <c r="K29" s="7">
        <f t="shared" si="32"/>
        <v>21412.77</v>
      </c>
      <c r="L29" s="7">
        <f t="shared" si="32"/>
        <v>0</v>
      </c>
      <c r="M29" s="7">
        <f t="shared" si="32"/>
        <v>21412.77</v>
      </c>
      <c r="N29" s="7">
        <v>4204.55</v>
      </c>
      <c r="O29" s="59">
        <v>0</v>
      </c>
      <c r="P29" s="59">
        <f t="shared" ref="P29:P31" si="36">SUM(N29:O29)</f>
        <v>4204.55</v>
      </c>
      <c r="Q29" s="59">
        <v>4204.55</v>
      </c>
      <c r="R29" s="59">
        <v>0</v>
      </c>
      <c r="S29" s="59">
        <f t="shared" ref="S29:S31" si="37">SUM(Q29:R29)</f>
        <v>4204.55</v>
      </c>
      <c r="T29" s="59">
        <v>0</v>
      </c>
      <c r="U29" s="59">
        <v>6492.71</v>
      </c>
      <c r="V29" s="59">
        <f t="shared" ref="V29:V31" si="38">SUM(T29:U29)</f>
        <v>6492.71</v>
      </c>
      <c r="W29" s="59">
        <f t="shared" ref="W29:W31" si="39">N29+Q29+T29</f>
        <v>8409.1</v>
      </c>
      <c r="X29" s="59">
        <f t="shared" ref="X29:X31" si="40">O29+R29+U29</f>
        <v>6492.71</v>
      </c>
      <c r="Y29" s="59">
        <f t="shared" ref="Y29:Y31" si="41">SUM(W29:X29)</f>
        <v>14901.810000000001</v>
      </c>
      <c r="Z29" s="8">
        <f t="shared" ref="Z29:Z31" si="42">K29+N29+Q29</f>
        <v>29821.87</v>
      </c>
      <c r="AA29" s="7">
        <f t="shared" ref="AA29:AA31" si="43">L29+X29</f>
        <v>6492.71</v>
      </c>
      <c r="AB29" s="7">
        <f t="shared" ref="AB29:AB32" si="44">SUM(Z29:AA29)</f>
        <v>36314.58</v>
      </c>
    </row>
    <row r="30" spans="1:28" s="2" customFormat="1" x14ac:dyDescent="0.2">
      <c r="A30" s="5" t="s">
        <v>3</v>
      </c>
      <c r="B30" s="7">
        <v>35386.67</v>
      </c>
      <c r="C30" s="59">
        <v>0</v>
      </c>
      <c r="D30" s="59">
        <f t="shared" si="33"/>
        <v>35386.67</v>
      </c>
      <c r="E30" s="59">
        <v>35386.67</v>
      </c>
      <c r="F30" s="59">
        <v>0</v>
      </c>
      <c r="G30" s="59">
        <f t="shared" si="34"/>
        <v>35386.67</v>
      </c>
      <c r="H30" s="59">
        <v>33973.67</v>
      </c>
      <c r="I30" s="59">
        <v>0</v>
      </c>
      <c r="J30" s="59">
        <f t="shared" si="35"/>
        <v>33973.67</v>
      </c>
      <c r="K30" s="7">
        <f t="shared" si="32"/>
        <v>104747.01</v>
      </c>
      <c r="L30" s="7">
        <f t="shared" si="32"/>
        <v>0</v>
      </c>
      <c r="M30" s="7">
        <f t="shared" si="32"/>
        <v>104747.01</v>
      </c>
      <c r="N30" s="7">
        <v>34248.67</v>
      </c>
      <c r="O30" s="59">
        <v>0</v>
      </c>
      <c r="P30" s="59">
        <f t="shared" si="36"/>
        <v>34248.67</v>
      </c>
      <c r="Q30" s="59">
        <v>31550.67</v>
      </c>
      <c r="R30" s="59">
        <v>0</v>
      </c>
      <c r="S30" s="59">
        <f t="shared" si="37"/>
        <v>31550.67</v>
      </c>
      <c r="T30" s="59">
        <v>0</v>
      </c>
      <c r="U30" s="59">
        <v>34248.67</v>
      </c>
      <c r="V30" s="59">
        <f t="shared" si="38"/>
        <v>34248.67</v>
      </c>
      <c r="W30" s="59">
        <f t="shared" si="39"/>
        <v>65799.34</v>
      </c>
      <c r="X30" s="59">
        <f t="shared" si="40"/>
        <v>34248.67</v>
      </c>
      <c r="Y30" s="59">
        <f t="shared" si="41"/>
        <v>100048.01</v>
      </c>
      <c r="Z30" s="8">
        <f t="shared" si="42"/>
        <v>170546.34999999998</v>
      </c>
      <c r="AA30" s="7">
        <f t="shared" si="43"/>
        <v>34248.67</v>
      </c>
      <c r="AB30" s="7">
        <f t="shared" si="44"/>
        <v>204795.01999999996</v>
      </c>
    </row>
    <row r="31" spans="1:28" s="2" customFormat="1" x14ac:dyDescent="0.2">
      <c r="A31" s="5" t="s">
        <v>4</v>
      </c>
      <c r="B31" s="7">
        <v>4059</v>
      </c>
      <c r="C31" s="59">
        <v>0</v>
      </c>
      <c r="D31" s="59">
        <f t="shared" si="33"/>
        <v>4059</v>
      </c>
      <c r="E31" s="59">
        <v>5666</v>
      </c>
      <c r="F31" s="59">
        <v>0</v>
      </c>
      <c r="G31" s="59">
        <f t="shared" si="34"/>
        <v>5666</v>
      </c>
      <c r="H31" s="59">
        <v>3551</v>
      </c>
      <c r="I31" s="59">
        <v>0</v>
      </c>
      <c r="J31" s="59">
        <f t="shared" si="35"/>
        <v>3551</v>
      </c>
      <c r="K31" s="7">
        <f t="shared" si="32"/>
        <v>13276</v>
      </c>
      <c r="L31" s="7">
        <f t="shared" si="32"/>
        <v>0</v>
      </c>
      <c r="M31" s="7">
        <f t="shared" si="32"/>
        <v>13276</v>
      </c>
      <c r="N31" s="7">
        <v>3836</v>
      </c>
      <c r="O31" s="59">
        <v>0</v>
      </c>
      <c r="P31" s="59">
        <f t="shared" si="36"/>
        <v>3836</v>
      </c>
      <c r="Q31" s="59">
        <v>2820</v>
      </c>
      <c r="R31" s="59">
        <v>0</v>
      </c>
      <c r="S31" s="59">
        <f t="shared" si="37"/>
        <v>2820</v>
      </c>
      <c r="T31" s="59">
        <v>0</v>
      </c>
      <c r="U31" s="59">
        <v>2820</v>
      </c>
      <c r="V31" s="59">
        <f t="shared" si="38"/>
        <v>2820</v>
      </c>
      <c r="W31" s="59">
        <f t="shared" si="39"/>
        <v>6656</v>
      </c>
      <c r="X31" s="59">
        <f t="shared" si="40"/>
        <v>2820</v>
      </c>
      <c r="Y31" s="59">
        <f t="shared" si="41"/>
        <v>9476</v>
      </c>
      <c r="Z31" s="8">
        <f t="shared" si="42"/>
        <v>19932</v>
      </c>
      <c r="AA31" s="7">
        <f t="shared" si="43"/>
        <v>2820</v>
      </c>
      <c r="AB31" s="7">
        <f t="shared" si="44"/>
        <v>22752</v>
      </c>
    </row>
    <row r="32" spans="1:28" s="3" customFormat="1" x14ac:dyDescent="0.2">
      <c r="A32" s="12" t="s">
        <v>5</v>
      </c>
      <c r="B32" s="10">
        <f>SUM(B28:B31)</f>
        <v>175829.31</v>
      </c>
      <c r="C32" s="10">
        <f>SUM(C28:C31)</f>
        <v>0</v>
      </c>
      <c r="D32" s="59">
        <f t="shared" si="33"/>
        <v>175829.31</v>
      </c>
      <c r="E32" s="10">
        <f>SUM(E28:E31)</f>
        <v>176630.93</v>
      </c>
      <c r="F32" s="10">
        <f>SUM(F28:F31)</f>
        <v>0</v>
      </c>
      <c r="G32" s="59">
        <f t="shared" si="34"/>
        <v>176630.93</v>
      </c>
      <c r="H32" s="60">
        <f>SUM(H28:H31)</f>
        <v>170094.56</v>
      </c>
      <c r="I32" s="60">
        <f>SUM(I28:I31)</f>
        <v>0</v>
      </c>
      <c r="J32" s="59">
        <f t="shared" si="35"/>
        <v>170094.56</v>
      </c>
      <c r="K32" s="7">
        <f t="shared" si="32"/>
        <v>522554.8</v>
      </c>
      <c r="L32" s="7">
        <f t="shared" si="32"/>
        <v>0</v>
      </c>
      <c r="M32" s="7">
        <f t="shared" si="32"/>
        <v>522554.8</v>
      </c>
      <c r="N32" s="10">
        <f t="shared" ref="N32:Z32" si="45">SUM(N28:N31)</f>
        <v>223830.56</v>
      </c>
      <c r="O32" s="10">
        <f t="shared" si="45"/>
        <v>0</v>
      </c>
      <c r="P32" s="10">
        <f t="shared" si="45"/>
        <v>223830.56</v>
      </c>
      <c r="Q32" s="10">
        <f>SUM(Q28:Q31)</f>
        <v>220637.56</v>
      </c>
      <c r="R32" s="10">
        <f t="shared" ref="R32:Y32" si="46">SUM(R28:R31)</f>
        <v>0</v>
      </c>
      <c r="S32" s="10">
        <f t="shared" si="46"/>
        <v>220637.56</v>
      </c>
      <c r="T32" s="10">
        <f t="shared" si="46"/>
        <v>0</v>
      </c>
      <c r="U32" s="10">
        <f t="shared" si="46"/>
        <v>207279.71999999997</v>
      </c>
      <c r="V32" s="10">
        <f t="shared" si="46"/>
        <v>207279.71999999997</v>
      </c>
      <c r="W32" s="10">
        <f t="shared" si="46"/>
        <v>444468.12</v>
      </c>
      <c r="X32" s="10">
        <f t="shared" si="46"/>
        <v>207279.71999999997</v>
      </c>
      <c r="Y32" s="10">
        <f t="shared" si="46"/>
        <v>651747.84000000008</v>
      </c>
      <c r="Z32" s="10">
        <f t="shared" si="45"/>
        <v>967022.91999999993</v>
      </c>
      <c r="AA32" s="10">
        <f>SUM(AA28:AA31)</f>
        <v>207279.71999999997</v>
      </c>
      <c r="AB32" s="7">
        <f t="shared" si="44"/>
        <v>1174302.6399999999</v>
      </c>
    </row>
    <row r="33" spans="1:29" s="2" customFormat="1" x14ac:dyDescent="0.2">
      <c r="A33" s="12"/>
      <c r="B33" s="17"/>
      <c r="C33" s="17"/>
      <c r="D33" s="17"/>
      <c r="E33" s="101"/>
      <c r="F33" s="101"/>
      <c r="G33" s="101"/>
      <c r="H33" s="102"/>
      <c r="I33" s="102"/>
      <c r="J33" s="102"/>
      <c r="K33" s="7"/>
      <c r="L33" s="7"/>
      <c r="M33" s="7"/>
      <c r="N33" s="18"/>
      <c r="O33" s="18"/>
      <c r="P33" s="18"/>
      <c r="Q33" s="18"/>
      <c r="R33" s="18"/>
      <c r="S33" s="18"/>
      <c r="T33" s="18"/>
      <c r="U33" s="18"/>
      <c r="V33" s="18"/>
      <c r="W33" s="18"/>
      <c r="X33" s="18"/>
      <c r="Y33" s="18"/>
      <c r="Z33" s="8"/>
      <c r="AA33" s="8"/>
      <c r="AB33" s="8"/>
    </row>
    <row r="34" spans="1:29" s="2" customFormat="1" ht="50.25" customHeight="1" x14ac:dyDescent="0.2">
      <c r="A34" s="14" t="s">
        <v>9</v>
      </c>
      <c r="B34" s="11" t="s">
        <v>101</v>
      </c>
      <c r="C34" s="100" t="s">
        <v>102</v>
      </c>
      <c r="D34" s="11" t="s">
        <v>103</v>
      </c>
      <c r="E34" s="100" t="s">
        <v>104</v>
      </c>
      <c r="F34" s="100" t="s">
        <v>102</v>
      </c>
      <c r="G34" s="100" t="s">
        <v>105</v>
      </c>
      <c r="H34" s="100" t="s">
        <v>106</v>
      </c>
      <c r="I34" s="100" t="s">
        <v>102</v>
      </c>
      <c r="J34" s="100" t="s">
        <v>107</v>
      </c>
      <c r="K34" s="11" t="s">
        <v>108</v>
      </c>
      <c r="L34" s="100" t="s">
        <v>102</v>
      </c>
      <c r="M34" s="11" t="s">
        <v>109</v>
      </c>
      <c r="N34" s="11" t="s">
        <v>110</v>
      </c>
      <c r="O34" s="100" t="s">
        <v>102</v>
      </c>
      <c r="P34" s="11" t="s">
        <v>111</v>
      </c>
      <c r="Q34" s="11" t="s">
        <v>112</v>
      </c>
      <c r="R34" s="100" t="s">
        <v>102</v>
      </c>
      <c r="S34" s="11" t="s">
        <v>113</v>
      </c>
      <c r="T34" s="11" t="s">
        <v>120</v>
      </c>
      <c r="U34" s="100" t="s">
        <v>102</v>
      </c>
      <c r="V34" s="11" t="s">
        <v>121</v>
      </c>
      <c r="W34" s="11" t="s">
        <v>123</v>
      </c>
      <c r="X34" s="100" t="s">
        <v>102</v>
      </c>
      <c r="Y34" s="11" t="s">
        <v>124</v>
      </c>
      <c r="Z34" s="100" t="s">
        <v>118</v>
      </c>
      <c r="AA34" s="100" t="s">
        <v>102</v>
      </c>
      <c r="AB34" s="100" t="s">
        <v>122</v>
      </c>
    </row>
    <row r="35" spans="1:29" s="2" customFormat="1" x14ac:dyDescent="0.2">
      <c r="A35" s="5" t="s">
        <v>1</v>
      </c>
      <c r="B35" s="59">
        <v>435720.1</v>
      </c>
      <c r="C35" s="59">
        <v>0</v>
      </c>
      <c r="D35" s="59">
        <f>SUM(B35:C35)</f>
        <v>435720.1</v>
      </c>
      <c r="E35" s="59">
        <v>435805.00999999995</v>
      </c>
      <c r="F35" s="59">
        <v>0</v>
      </c>
      <c r="G35" s="59">
        <v>435805.00999999995</v>
      </c>
      <c r="H35" s="59">
        <v>435742.42</v>
      </c>
      <c r="I35" s="59">
        <v>0</v>
      </c>
      <c r="J35" s="59">
        <f>SUM(H35:I35)</f>
        <v>435742.42</v>
      </c>
      <c r="K35" s="7">
        <f t="shared" ref="K35:M40" si="47">B35+E35+H35</f>
        <v>1307267.5299999998</v>
      </c>
      <c r="L35" s="7">
        <f t="shared" si="47"/>
        <v>0</v>
      </c>
      <c r="M35" s="7">
        <f t="shared" si="47"/>
        <v>1307267.5299999998</v>
      </c>
      <c r="N35" s="59">
        <v>435749.7</v>
      </c>
      <c r="O35" s="59">
        <v>0</v>
      </c>
      <c r="P35" s="59">
        <f>SUM(N35:O35)</f>
        <v>435749.7</v>
      </c>
      <c r="Q35" s="59">
        <v>435823.77</v>
      </c>
      <c r="R35" s="59">
        <v>0</v>
      </c>
      <c r="S35" s="59">
        <f>SUM(Q35:R35)</f>
        <v>435823.77</v>
      </c>
      <c r="T35" s="59">
        <v>0</v>
      </c>
      <c r="U35" s="59">
        <v>435815.75</v>
      </c>
      <c r="V35" s="59">
        <f>SUM(T35:U35)</f>
        <v>435815.75</v>
      </c>
      <c r="W35" s="59">
        <f>N35+Q35+T35</f>
        <v>871573.47</v>
      </c>
      <c r="X35" s="59">
        <f>O35+R35+U35</f>
        <v>435815.75</v>
      </c>
      <c r="Y35" s="59">
        <f>SUM(W35:X35)</f>
        <v>1307389.22</v>
      </c>
      <c r="Z35" s="8">
        <f>K35+W35</f>
        <v>2178841</v>
      </c>
      <c r="AA35" s="7">
        <f>L35+X35</f>
        <v>435815.75</v>
      </c>
      <c r="AB35" s="7">
        <f>SUM(Z35:AA35)</f>
        <v>2614656.75</v>
      </c>
    </row>
    <row r="36" spans="1:29" s="2" customFormat="1" x14ac:dyDescent="0.2">
      <c r="A36" s="5" t="s">
        <v>2</v>
      </c>
      <c r="B36" s="59">
        <v>58616.55</v>
      </c>
      <c r="C36" s="59">
        <v>0</v>
      </c>
      <c r="D36" s="59">
        <f t="shared" ref="D36:D40" si="48">SUM(B36:C36)</f>
        <v>58616.55</v>
      </c>
      <c r="E36" s="59">
        <v>80523.12</v>
      </c>
      <c r="F36" s="59">
        <v>0</v>
      </c>
      <c r="G36" s="59">
        <f>SUM(E36:F36)</f>
        <v>80523.12</v>
      </c>
      <c r="H36" s="59">
        <v>46379.89</v>
      </c>
      <c r="I36" s="59">
        <v>0</v>
      </c>
      <c r="J36" s="59">
        <f t="shared" ref="J36:J40" si="49">SUM(H36:I36)</f>
        <v>46379.89</v>
      </c>
      <c r="K36" s="7">
        <f t="shared" si="47"/>
        <v>185519.56</v>
      </c>
      <c r="L36" s="7">
        <f t="shared" si="47"/>
        <v>0</v>
      </c>
      <c r="M36" s="7">
        <f t="shared" si="47"/>
        <v>185519.56</v>
      </c>
      <c r="N36" s="59">
        <v>46379.89</v>
      </c>
      <c r="O36" s="59">
        <v>0</v>
      </c>
      <c r="P36" s="59">
        <f t="shared" ref="P36:P39" si="50">SUM(N36:O36)</f>
        <v>46379.89</v>
      </c>
      <c r="Q36" s="59">
        <v>46379.89</v>
      </c>
      <c r="R36" s="59">
        <v>0</v>
      </c>
      <c r="S36" s="59">
        <f t="shared" ref="S36:S39" si="51">SUM(Q36:R36)</f>
        <v>46379.89</v>
      </c>
      <c r="T36" s="59">
        <v>0</v>
      </c>
      <c r="U36" s="59">
        <v>46379.89</v>
      </c>
      <c r="V36" s="59">
        <f t="shared" ref="V36:V39" si="52">SUM(T36:U36)</f>
        <v>46379.89</v>
      </c>
      <c r="W36" s="59">
        <f t="shared" ref="W36:W39" si="53">N36+Q36+T36</f>
        <v>92759.78</v>
      </c>
      <c r="X36" s="59">
        <f t="shared" ref="X36:X39" si="54">O36+R36+U36</f>
        <v>46379.89</v>
      </c>
      <c r="Y36" s="59">
        <f t="shared" ref="Y36:Y39" si="55">SUM(W36:X36)</f>
        <v>139139.66999999998</v>
      </c>
      <c r="Z36" s="8">
        <f t="shared" ref="Z36:Z39" si="56">K36+N36+Q36</f>
        <v>278279.34000000003</v>
      </c>
      <c r="AA36" s="7">
        <f t="shared" ref="AA36:AA39" si="57">L36+X36</f>
        <v>46379.89</v>
      </c>
      <c r="AB36" s="7">
        <f t="shared" ref="AB36:AB40" si="58">SUM(Z36:AA36)</f>
        <v>324659.23000000004</v>
      </c>
    </row>
    <row r="37" spans="1:29" s="2" customFormat="1" x14ac:dyDescent="0.2">
      <c r="A37" s="5" t="s">
        <v>3</v>
      </c>
      <c r="B37" s="59">
        <v>138863</v>
      </c>
      <c r="C37" s="59">
        <v>0</v>
      </c>
      <c r="D37" s="59">
        <f t="shared" si="48"/>
        <v>138863</v>
      </c>
      <c r="E37" s="59">
        <v>158500</v>
      </c>
      <c r="F37" s="59">
        <v>0</v>
      </c>
      <c r="G37" s="59">
        <v>158500</v>
      </c>
      <c r="H37" s="59">
        <v>158500</v>
      </c>
      <c r="I37" s="59">
        <v>0</v>
      </c>
      <c r="J37" s="59">
        <f t="shared" si="49"/>
        <v>158500</v>
      </c>
      <c r="K37" s="7">
        <f t="shared" si="47"/>
        <v>455863</v>
      </c>
      <c r="L37" s="7">
        <f t="shared" si="47"/>
        <v>0</v>
      </c>
      <c r="M37" s="7">
        <f t="shared" si="47"/>
        <v>455863</v>
      </c>
      <c r="N37" s="59">
        <v>158500</v>
      </c>
      <c r="O37" s="59">
        <v>0</v>
      </c>
      <c r="P37" s="59">
        <f t="shared" si="50"/>
        <v>158500</v>
      </c>
      <c r="Q37" s="59">
        <v>178137</v>
      </c>
      <c r="R37" s="59">
        <v>0</v>
      </c>
      <c r="S37" s="59">
        <f t="shared" si="51"/>
        <v>178137</v>
      </c>
      <c r="T37" s="59">
        <v>0</v>
      </c>
      <c r="U37" s="59">
        <v>148332</v>
      </c>
      <c r="V37" s="59">
        <f t="shared" si="52"/>
        <v>148332</v>
      </c>
      <c r="W37" s="59">
        <f t="shared" si="53"/>
        <v>336637</v>
      </c>
      <c r="X37" s="59">
        <f t="shared" si="54"/>
        <v>148332</v>
      </c>
      <c r="Y37" s="59">
        <f t="shared" si="55"/>
        <v>484969</v>
      </c>
      <c r="Z37" s="8">
        <f t="shared" si="56"/>
        <v>792500</v>
      </c>
      <c r="AA37" s="7">
        <f t="shared" si="57"/>
        <v>148332</v>
      </c>
      <c r="AB37" s="7">
        <f t="shared" si="58"/>
        <v>940832</v>
      </c>
      <c r="AC37" s="69"/>
    </row>
    <row r="38" spans="1:29" s="2" customFormat="1" x14ac:dyDescent="0.2">
      <c r="A38" s="5" t="s">
        <v>4</v>
      </c>
      <c r="B38" s="59">
        <v>36410.79</v>
      </c>
      <c r="C38" s="59">
        <v>0</v>
      </c>
      <c r="D38" s="59">
        <f t="shared" si="48"/>
        <v>36410.79</v>
      </c>
      <c r="E38" s="59">
        <v>50775.75</v>
      </c>
      <c r="F38" s="59">
        <v>0</v>
      </c>
      <c r="G38" s="59">
        <v>50775.75</v>
      </c>
      <c r="H38" s="59">
        <v>36410.79</v>
      </c>
      <c r="I38" s="59">
        <v>0</v>
      </c>
      <c r="J38" s="59">
        <f t="shared" si="49"/>
        <v>36410.79</v>
      </c>
      <c r="K38" s="7">
        <f t="shared" si="47"/>
        <v>123597.33000000002</v>
      </c>
      <c r="L38" s="7">
        <f t="shared" si="47"/>
        <v>0</v>
      </c>
      <c r="M38" s="7">
        <f t="shared" si="47"/>
        <v>123597.33000000002</v>
      </c>
      <c r="N38" s="59">
        <v>44091.66</v>
      </c>
      <c r="O38" s="59">
        <v>0</v>
      </c>
      <c r="P38" s="59">
        <f t="shared" si="50"/>
        <v>44091.66</v>
      </c>
      <c r="Q38" s="59">
        <v>44091.66</v>
      </c>
      <c r="R38" s="59">
        <v>0</v>
      </c>
      <c r="S38" s="59">
        <f t="shared" si="51"/>
        <v>44091.66</v>
      </c>
      <c r="T38" s="59">
        <v>0</v>
      </c>
      <c r="U38" s="59">
        <v>51772.53</v>
      </c>
      <c r="V38" s="59">
        <f t="shared" si="52"/>
        <v>51772.53</v>
      </c>
      <c r="W38" s="59">
        <f t="shared" si="53"/>
        <v>88183.32</v>
      </c>
      <c r="X38" s="59">
        <f t="shared" si="54"/>
        <v>51772.53</v>
      </c>
      <c r="Y38" s="59">
        <f t="shared" si="55"/>
        <v>139955.85</v>
      </c>
      <c r="Z38" s="8">
        <f t="shared" si="56"/>
        <v>211780.65000000002</v>
      </c>
      <c r="AA38" s="7">
        <f t="shared" si="57"/>
        <v>51772.53</v>
      </c>
      <c r="AB38" s="7">
        <f t="shared" si="58"/>
        <v>263553.18000000005</v>
      </c>
    </row>
    <row r="39" spans="1:29" s="2" customFormat="1" x14ac:dyDescent="0.2">
      <c r="A39" s="5" t="s">
        <v>81</v>
      </c>
      <c r="B39" s="59">
        <v>136204.5</v>
      </c>
      <c r="C39" s="59">
        <v>0</v>
      </c>
      <c r="D39" s="59">
        <f t="shared" si="48"/>
        <v>136204.5</v>
      </c>
      <c r="E39" s="59">
        <v>137316</v>
      </c>
      <c r="F39" s="59">
        <v>0</v>
      </c>
      <c r="G39" s="59">
        <v>137316</v>
      </c>
      <c r="H39" s="59">
        <v>136927</v>
      </c>
      <c r="I39" s="59">
        <v>0</v>
      </c>
      <c r="J39" s="59">
        <f t="shared" si="49"/>
        <v>136927</v>
      </c>
      <c r="K39" s="7">
        <f t="shared" si="47"/>
        <v>410447.5</v>
      </c>
      <c r="L39" s="7">
        <f t="shared" si="47"/>
        <v>0</v>
      </c>
      <c r="M39" s="7">
        <f t="shared" si="47"/>
        <v>410447.5</v>
      </c>
      <c r="N39" s="59">
        <v>138950</v>
      </c>
      <c r="O39" s="59">
        <v>0</v>
      </c>
      <c r="P39" s="59">
        <f t="shared" si="50"/>
        <v>138950</v>
      </c>
      <c r="Q39" s="59">
        <v>139430</v>
      </c>
      <c r="R39" s="59">
        <v>0</v>
      </c>
      <c r="S39" s="59">
        <f t="shared" si="51"/>
        <v>139430</v>
      </c>
      <c r="T39" s="59">
        <v>0</v>
      </c>
      <c r="U39" s="59">
        <v>142523</v>
      </c>
      <c r="V39" s="59">
        <f t="shared" si="52"/>
        <v>142523</v>
      </c>
      <c r="W39" s="59">
        <f t="shared" si="53"/>
        <v>278380</v>
      </c>
      <c r="X39" s="59">
        <f t="shared" si="54"/>
        <v>142523</v>
      </c>
      <c r="Y39" s="59">
        <f t="shared" si="55"/>
        <v>420903</v>
      </c>
      <c r="Z39" s="8">
        <f t="shared" si="56"/>
        <v>688827.5</v>
      </c>
      <c r="AA39" s="7">
        <f t="shared" si="57"/>
        <v>142523</v>
      </c>
      <c r="AB39" s="7">
        <f t="shared" si="58"/>
        <v>831350.5</v>
      </c>
    </row>
    <row r="40" spans="1:29" s="3" customFormat="1" x14ac:dyDescent="0.2">
      <c r="A40" s="12" t="s">
        <v>5</v>
      </c>
      <c r="B40" s="60">
        <f>SUM(B35:B39)</f>
        <v>805814.94</v>
      </c>
      <c r="C40" s="60">
        <f>SUM(C35:C39)</f>
        <v>0</v>
      </c>
      <c r="D40" s="59">
        <f t="shared" si="48"/>
        <v>805814.94</v>
      </c>
      <c r="E40" s="60">
        <f>SUM(E35:E39)</f>
        <v>862919.87999999989</v>
      </c>
      <c r="F40" s="60">
        <f>SUM(F35:F39)</f>
        <v>0</v>
      </c>
      <c r="G40" s="59">
        <f t="shared" ref="G40" si="59">SUM(E40:F40)</f>
        <v>862919.87999999989</v>
      </c>
      <c r="H40" s="60">
        <f>SUM(H35:H39)</f>
        <v>813960.10000000009</v>
      </c>
      <c r="I40" s="60">
        <f>SUM(I35:I39)</f>
        <v>0</v>
      </c>
      <c r="J40" s="59">
        <f t="shared" si="49"/>
        <v>813960.10000000009</v>
      </c>
      <c r="K40" s="7">
        <f t="shared" si="47"/>
        <v>2482694.92</v>
      </c>
      <c r="L40" s="7">
        <f t="shared" si="47"/>
        <v>0</v>
      </c>
      <c r="M40" s="7">
        <f t="shared" si="47"/>
        <v>2482694.92</v>
      </c>
      <c r="N40" s="60">
        <f t="shared" ref="N40:Z40" si="60">SUM(N35:N39)</f>
        <v>823671.25000000012</v>
      </c>
      <c r="O40" s="60">
        <f t="shared" si="60"/>
        <v>0</v>
      </c>
      <c r="P40" s="60">
        <f t="shared" si="60"/>
        <v>823671.25000000012</v>
      </c>
      <c r="Q40" s="60">
        <f>SUM(Q35:Q39)</f>
        <v>843862.32000000007</v>
      </c>
      <c r="R40" s="60">
        <f t="shared" ref="R40:Y40" si="61">SUM(R35:R39)</f>
        <v>0</v>
      </c>
      <c r="S40" s="60">
        <f t="shared" si="61"/>
        <v>843862.32000000007</v>
      </c>
      <c r="T40" s="60">
        <f t="shared" si="61"/>
        <v>0</v>
      </c>
      <c r="U40" s="60">
        <f t="shared" si="61"/>
        <v>824823.17</v>
      </c>
      <c r="V40" s="60">
        <f t="shared" si="61"/>
        <v>824823.17</v>
      </c>
      <c r="W40" s="60">
        <f t="shared" si="61"/>
        <v>1667533.57</v>
      </c>
      <c r="X40" s="60">
        <f t="shared" si="61"/>
        <v>824823.17</v>
      </c>
      <c r="Y40" s="60">
        <f t="shared" si="61"/>
        <v>2492356.7400000002</v>
      </c>
      <c r="Z40" s="60">
        <f t="shared" si="60"/>
        <v>4150228.4899999998</v>
      </c>
      <c r="AA40" s="60">
        <f>SUM(AA35:AA39)</f>
        <v>824823.17</v>
      </c>
      <c r="AB40" s="7">
        <f t="shared" si="58"/>
        <v>4975051.66</v>
      </c>
    </row>
    <row r="41" spans="1:29" s="2" customFormat="1" x14ac:dyDescent="0.2">
      <c r="A41" s="12"/>
      <c r="B41" s="17"/>
      <c r="C41" s="17"/>
      <c r="D41" s="17"/>
      <c r="E41" s="101"/>
      <c r="F41" s="101"/>
      <c r="G41" s="101"/>
      <c r="H41" s="102"/>
      <c r="I41" s="102"/>
      <c r="J41" s="102"/>
      <c r="K41" s="7"/>
      <c r="L41" s="7"/>
      <c r="M41" s="7"/>
      <c r="N41" s="18"/>
      <c r="O41" s="18"/>
      <c r="P41" s="18"/>
      <c r="Q41" s="18"/>
      <c r="R41" s="18"/>
      <c r="S41" s="18"/>
      <c r="T41" s="18"/>
      <c r="U41" s="18"/>
      <c r="V41" s="18"/>
      <c r="W41" s="18"/>
      <c r="X41" s="18"/>
      <c r="Y41" s="18"/>
      <c r="Z41" s="8"/>
      <c r="AA41" s="8"/>
      <c r="AB41" s="8"/>
    </row>
    <row r="42" spans="1:29" s="2" customFormat="1" ht="57" customHeight="1" x14ac:dyDescent="0.2">
      <c r="A42" s="14" t="s">
        <v>10</v>
      </c>
      <c r="B42" s="11" t="s">
        <v>101</v>
      </c>
      <c r="C42" s="100" t="s">
        <v>102</v>
      </c>
      <c r="D42" s="11" t="s">
        <v>103</v>
      </c>
      <c r="E42" s="100" t="s">
        <v>104</v>
      </c>
      <c r="F42" s="100" t="s">
        <v>102</v>
      </c>
      <c r="G42" s="100" t="s">
        <v>105</v>
      </c>
      <c r="H42" s="100" t="s">
        <v>106</v>
      </c>
      <c r="I42" s="100" t="s">
        <v>102</v>
      </c>
      <c r="J42" s="100" t="s">
        <v>107</v>
      </c>
      <c r="K42" s="11" t="s">
        <v>108</v>
      </c>
      <c r="L42" s="100" t="s">
        <v>102</v>
      </c>
      <c r="M42" s="11" t="s">
        <v>109</v>
      </c>
      <c r="N42" s="11" t="s">
        <v>110</v>
      </c>
      <c r="O42" s="100" t="s">
        <v>102</v>
      </c>
      <c r="P42" s="11" t="s">
        <v>111</v>
      </c>
      <c r="Q42" s="11" t="s">
        <v>112</v>
      </c>
      <c r="R42" s="100" t="s">
        <v>102</v>
      </c>
      <c r="S42" s="11" t="s">
        <v>113</v>
      </c>
      <c r="T42" s="11" t="s">
        <v>120</v>
      </c>
      <c r="U42" s="100" t="s">
        <v>102</v>
      </c>
      <c r="V42" s="11" t="s">
        <v>121</v>
      </c>
      <c r="W42" s="11" t="s">
        <v>123</v>
      </c>
      <c r="X42" s="100" t="s">
        <v>102</v>
      </c>
      <c r="Y42" s="11" t="s">
        <v>124</v>
      </c>
      <c r="Z42" s="100" t="s">
        <v>118</v>
      </c>
      <c r="AA42" s="100" t="s">
        <v>102</v>
      </c>
      <c r="AB42" s="100" t="s">
        <v>122</v>
      </c>
    </row>
    <row r="43" spans="1:29" s="2" customFormat="1" x14ac:dyDescent="0.2">
      <c r="A43" s="5" t="s">
        <v>1</v>
      </c>
      <c r="B43" s="59">
        <f t="shared" ref="B43:J46" si="62">B28+B35</f>
        <v>563020.43999999994</v>
      </c>
      <c r="C43" s="59">
        <f t="shared" si="62"/>
        <v>0</v>
      </c>
      <c r="D43" s="59">
        <f>SUM(B43:C43)</f>
        <v>563020.43999999994</v>
      </c>
      <c r="E43" s="59">
        <f t="shared" si="62"/>
        <v>563258.35</v>
      </c>
      <c r="F43" s="59">
        <f t="shared" si="62"/>
        <v>0</v>
      </c>
      <c r="G43" s="59">
        <f>SUM(E43:F43)</f>
        <v>563258.35</v>
      </c>
      <c r="H43" s="59">
        <f t="shared" si="62"/>
        <v>564107.76</v>
      </c>
      <c r="I43" s="59">
        <f t="shared" si="62"/>
        <v>0</v>
      </c>
      <c r="J43" s="59">
        <f t="shared" si="62"/>
        <v>564107.76</v>
      </c>
      <c r="K43" s="7">
        <f t="shared" ref="K43:M48" si="63">B43+E43+H43</f>
        <v>1690386.55</v>
      </c>
      <c r="L43" s="7">
        <f t="shared" si="63"/>
        <v>0</v>
      </c>
      <c r="M43" s="7">
        <f t="shared" si="63"/>
        <v>1690386.55</v>
      </c>
      <c r="N43" s="59">
        <f t="shared" ref="N43:O46" si="64">N35+N28</f>
        <v>617291.04</v>
      </c>
      <c r="O43" s="59">
        <f t="shared" si="64"/>
        <v>0</v>
      </c>
      <c r="P43" s="59">
        <f>SUM(N43:O43)</f>
        <v>617291.04</v>
      </c>
      <c r="Q43" s="59">
        <f t="shared" ref="Q43:R46" si="65">Q35+Q28</f>
        <v>617886.11</v>
      </c>
      <c r="R43" s="59">
        <f t="shared" si="65"/>
        <v>0</v>
      </c>
      <c r="S43" s="59">
        <f>SUM(Q43:R43)</f>
        <v>617886.11</v>
      </c>
      <c r="T43" s="59">
        <f t="shared" ref="T43:AB43" si="66">T35+T28</f>
        <v>0</v>
      </c>
      <c r="U43" s="59">
        <f t="shared" si="66"/>
        <v>599534.09</v>
      </c>
      <c r="V43" s="59">
        <f t="shared" si="66"/>
        <v>599534.09</v>
      </c>
      <c r="W43" s="59">
        <f>W35+W28</f>
        <v>1235177.1499999999</v>
      </c>
      <c r="X43" s="59">
        <f>X35+X28</f>
        <v>599534.09</v>
      </c>
      <c r="Y43" s="59">
        <f t="shared" si="66"/>
        <v>1834711.24</v>
      </c>
      <c r="Z43" s="59">
        <f t="shared" si="66"/>
        <v>2925563.7</v>
      </c>
      <c r="AA43" s="59">
        <f t="shared" si="66"/>
        <v>599534.09</v>
      </c>
      <c r="AB43" s="59">
        <f t="shared" si="66"/>
        <v>3525097.79</v>
      </c>
    </row>
    <row r="44" spans="1:29" s="2" customFormat="1" x14ac:dyDescent="0.2">
      <c r="A44" s="5" t="s">
        <v>2</v>
      </c>
      <c r="B44" s="59">
        <f t="shared" si="62"/>
        <v>67699.850000000006</v>
      </c>
      <c r="C44" s="59">
        <f t="shared" si="62"/>
        <v>0</v>
      </c>
      <c r="D44" s="59">
        <f t="shared" ref="D44:D48" si="67">SUM(B44:C44)</f>
        <v>67699.850000000006</v>
      </c>
      <c r="E44" s="59">
        <f t="shared" si="62"/>
        <v>88648.04</v>
      </c>
      <c r="F44" s="59">
        <f t="shared" si="62"/>
        <v>0</v>
      </c>
      <c r="G44" s="59">
        <f t="shared" ref="G44:G48" si="68">SUM(E44:F44)</f>
        <v>88648.04</v>
      </c>
      <c r="H44" s="59">
        <f t="shared" si="62"/>
        <v>50584.44</v>
      </c>
      <c r="I44" s="59">
        <f t="shared" si="62"/>
        <v>0</v>
      </c>
      <c r="J44" s="59">
        <f t="shared" si="62"/>
        <v>50584.44</v>
      </c>
      <c r="K44" s="7">
        <f t="shared" si="63"/>
        <v>206932.33000000002</v>
      </c>
      <c r="L44" s="7">
        <f t="shared" si="63"/>
        <v>0</v>
      </c>
      <c r="M44" s="7">
        <f t="shared" si="63"/>
        <v>206932.33000000002</v>
      </c>
      <c r="N44" s="59">
        <f t="shared" si="64"/>
        <v>50584.44</v>
      </c>
      <c r="O44" s="59">
        <f t="shared" si="64"/>
        <v>0</v>
      </c>
      <c r="P44" s="59">
        <f t="shared" ref="P44:P47" si="69">SUM(N44:O44)</f>
        <v>50584.44</v>
      </c>
      <c r="Q44" s="59">
        <f t="shared" si="65"/>
        <v>50584.44</v>
      </c>
      <c r="R44" s="59">
        <f t="shared" si="65"/>
        <v>0</v>
      </c>
      <c r="S44" s="59">
        <f t="shared" ref="S44:S47" si="70">SUM(Q44:R44)</f>
        <v>50584.44</v>
      </c>
      <c r="T44" s="59">
        <f t="shared" ref="T44:AB44" si="71">T36+T29</f>
        <v>0</v>
      </c>
      <c r="U44" s="59">
        <f t="shared" si="71"/>
        <v>52872.6</v>
      </c>
      <c r="V44" s="59">
        <f t="shared" si="71"/>
        <v>52872.6</v>
      </c>
      <c r="W44" s="59">
        <f t="shared" si="71"/>
        <v>101168.88</v>
      </c>
      <c r="X44" s="59">
        <f t="shared" si="71"/>
        <v>52872.6</v>
      </c>
      <c r="Y44" s="59">
        <f t="shared" si="71"/>
        <v>154041.47999999998</v>
      </c>
      <c r="Z44" s="59">
        <f t="shared" si="71"/>
        <v>308101.21000000002</v>
      </c>
      <c r="AA44" s="59">
        <f t="shared" si="71"/>
        <v>52872.6</v>
      </c>
      <c r="AB44" s="59">
        <f t="shared" si="71"/>
        <v>360973.81000000006</v>
      </c>
    </row>
    <row r="45" spans="1:29" s="2" customFormat="1" x14ac:dyDescent="0.2">
      <c r="A45" s="5" t="s">
        <v>3</v>
      </c>
      <c r="B45" s="59">
        <f t="shared" si="62"/>
        <v>174249.66999999998</v>
      </c>
      <c r="C45" s="59">
        <f t="shared" si="62"/>
        <v>0</v>
      </c>
      <c r="D45" s="59">
        <f t="shared" si="67"/>
        <v>174249.66999999998</v>
      </c>
      <c r="E45" s="59">
        <f t="shared" si="62"/>
        <v>193886.66999999998</v>
      </c>
      <c r="F45" s="59">
        <f t="shared" si="62"/>
        <v>0</v>
      </c>
      <c r="G45" s="59">
        <f t="shared" si="68"/>
        <v>193886.66999999998</v>
      </c>
      <c r="H45" s="59">
        <f t="shared" si="62"/>
        <v>192473.66999999998</v>
      </c>
      <c r="I45" s="59">
        <f t="shared" si="62"/>
        <v>0</v>
      </c>
      <c r="J45" s="59">
        <f t="shared" si="62"/>
        <v>192473.66999999998</v>
      </c>
      <c r="K45" s="7">
        <f t="shared" si="63"/>
        <v>560610.01</v>
      </c>
      <c r="L45" s="7">
        <f t="shared" si="63"/>
        <v>0</v>
      </c>
      <c r="M45" s="7">
        <f t="shared" si="63"/>
        <v>560610.01</v>
      </c>
      <c r="N45" s="59">
        <f t="shared" si="64"/>
        <v>192748.66999999998</v>
      </c>
      <c r="O45" s="59">
        <f t="shared" si="64"/>
        <v>0</v>
      </c>
      <c r="P45" s="59">
        <f t="shared" si="69"/>
        <v>192748.66999999998</v>
      </c>
      <c r="Q45" s="59">
        <f t="shared" si="65"/>
        <v>209687.66999999998</v>
      </c>
      <c r="R45" s="59">
        <f t="shared" si="65"/>
        <v>0</v>
      </c>
      <c r="S45" s="59">
        <f t="shared" si="70"/>
        <v>209687.66999999998</v>
      </c>
      <c r="T45" s="59">
        <f t="shared" ref="T45:AB45" si="72">T37+T30</f>
        <v>0</v>
      </c>
      <c r="U45" s="59">
        <f t="shared" si="72"/>
        <v>182580.66999999998</v>
      </c>
      <c r="V45" s="59">
        <f t="shared" si="72"/>
        <v>182580.66999999998</v>
      </c>
      <c r="W45" s="59">
        <f t="shared" si="72"/>
        <v>402436.33999999997</v>
      </c>
      <c r="X45" s="59">
        <f t="shared" si="72"/>
        <v>182580.66999999998</v>
      </c>
      <c r="Y45" s="59">
        <f t="shared" si="72"/>
        <v>585017.01</v>
      </c>
      <c r="Z45" s="59">
        <f t="shared" si="72"/>
        <v>963046.35</v>
      </c>
      <c r="AA45" s="59">
        <f t="shared" si="72"/>
        <v>182580.66999999998</v>
      </c>
      <c r="AB45" s="59">
        <f t="shared" si="72"/>
        <v>1145627.02</v>
      </c>
      <c r="AC45" s="69"/>
    </row>
    <row r="46" spans="1:29" s="2" customFormat="1" x14ac:dyDescent="0.2">
      <c r="A46" s="5" t="s">
        <v>4</v>
      </c>
      <c r="B46" s="59">
        <f t="shared" si="62"/>
        <v>40469.79</v>
      </c>
      <c r="C46" s="59">
        <f t="shared" si="62"/>
        <v>0</v>
      </c>
      <c r="D46" s="59">
        <f t="shared" si="67"/>
        <v>40469.79</v>
      </c>
      <c r="E46" s="59">
        <f t="shared" si="62"/>
        <v>56441.75</v>
      </c>
      <c r="F46" s="59">
        <f t="shared" si="62"/>
        <v>0</v>
      </c>
      <c r="G46" s="59">
        <f t="shared" si="68"/>
        <v>56441.75</v>
      </c>
      <c r="H46" s="59">
        <f t="shared" si="62"/>
        <v>39961.79</v>
      </c>
      <c r="I46" s="59">
        <f t="shared" si="62"/>
        <v>0</v>
      </c>
      <c r="J46" s="59">
        <f t="shared" si="62"/>
        <v>39961.79</v>
      </c>
      <c r="K46" s="7">
        <f t="shared" si="63"/>
        <v>136873.33000000002</v>
      </c>
      <c r="L46" s="7">
        <f t="shared" si="63"/>
        <v>0</v>
      </c>
      <c r="M46" s="7">
        <f t="shared" si="63"/>
        <v>136873.33000000002</v>
      </c>
      <c r="N46" s="59">
        <f t="shared" si="64"/>
        <v>47927.66</v>
      </c>
      <c r="O46" s="59">
        <f t="shared" si="64"/>
        <v>0</v>
      </c>
      <c r="P46" s="59">
        <f t="shared" si="69"/>
        <v>47927.66</v>
      </c>
      <c r="Q46" s="59">
        <f t="shared" si="65"/>
        <v>46911.66</v>
      </c>
      <c r="R46" s="59">
        <f t="shared" si="65"/>
        <v>0</v>
      </c>
      <c r="S46" s="59">
        <f t="shared" si="70"/>
        <v>46911.66</v>
      </c>
      <c r="T46" s="59">
        <f t="shared" ref="T46:AB46" si="73">T38+T31</f>
        <v>0</v>
      </c>
      <c r="U46" s="59">
        <f t="shared" si="73"/>
        <v>54592.53</v>
      </c>
      <c r="V46" s="59">
        <f t="shared" si="73"/>
        <v>54592.53</v>
      </c>
      <c r="W46" s="59">
        <f t="shared" si="73"/>
        <v>94839.32</v>
      </c>
      <c r="X46" s="59">
        <f t="shared" si="73"/>
        <v>54592.53</v>
      </c>
      <c r="Y46" s="59">
        <f t="shared" si="73"/>
        <v>149431.85</v>
      </c>
      <c r="Z46" s="59">
        <f t="shared" si="73"/>
        <v>231712.65000000002</v>
      </c>
      <c r="AA46" s="59">
        <f t="shared" si="73"/>
        <v>54592.53</v>
      </c>
      <c r="AB46" s="59">
        <f t="shared" si="73"/>
        <v>286305.18000000005</v>
      </c>
    </row>
    <row r="47" spans="1:29" s="2" customFormat="1" x14ac:dyDescent="0.2">
      <c r="A47" s="5" t="s">
        <v>81</v>
      </c>
      <c r="B47" s="59">
        <f>B39</f>
        <v>136204.5</v>
      </c>
      <c r="C47" s="59">
        <f>C39</f>
        <v>0</v>
      </c>
      <c r="D47" s="59">
        <f t="shared" si="67"/>
        <v>136204.5</v>
      </c>
      <c r="E47" s="59">
        <f>E39</f>
        <v>137316</v>
      </c>
      <c r="F47" s="59">
        <f>F39</f>
        <v>0</v>
      </c>
      <c r="G47" s="59">
        <f t="shared" si="68"/>
        <v>137316</v>
      </c>
      <c r="H47" s="59">
        <f>H39</f>
        <v>136927</v>
      </c>
      <c r="I47" s="59">
        <f t="shared" ref="I47:J47" si="74">I39</f>
        <v>0</v>
      </c>
      <c r="J47" s="59">
        <f t="shared" si="74"/>
        <v>136927</v>
      </c>
      <c r="K47" s="7">
        <f t="shared" si="63"/>
        <v>410447.5</v>
      </c>
      <c r="L47" s="7">
        <f t="shared" si="63"/>
        <v>0</v>
      </c>
      <c r="M47" s="7">
        <f t="shared" si="63"/>
        <v>410447.5</v>
      </c>
      <c r="N47" s="59">
        <f>N39</f>
        <v>138950</v>
      </c>
      <c r="O47" s="59">
        <f>O39</f>
        <v>0</v>
      </c>
      <c r="P47" s="59">
        <f t="shared" si="69"/>
        <v>138950</v>
      </c>
      <c r="Q47" s="59">
        <f>Q39</f>
        <v>139430</v>
      </c>
      <c r="R47" s="59">
        <f>R39</f>
        <v>0</v>
      </c>
      <c r="S47" s="59">
        <f t="shared" si="70"/>
        <v>139430</v>
      </c>
      <c r="T47" s="59">
        <f>T39</f>
        <v>0</v>
      </c>
      <c r="U47" s="59">
        <f t="shared" ref="U47:AB47" si="75">U39</f>
        <v>142523</v>
      </c>
      <c r="V47" s="59">
        <f t="shared" si="75"/>
        <v>142523</v>
      </c>
      <c r="W47" s="59">
        <f t="shared" si="75"/>
        <v>278380</v>
      </c>
      <c r="X47" s="59">
        <f t="shared" si="75"/>
        <v>142523</v>
      </c>
      <c r="Y47" s="59">
        <f t="shared" si="75"/>
        <v>420903</v>
      </c>
      <c r="Z47" s="59">
        <f t="shared" si="75"/>
        <v>688827.5</v>
      </c>
      <c r="AA47" s="59">
        <f t="shared" si="75"/>
        <v>142523</v>
      </c>
      <c r="AB47" s="59">
        <f t="shared" si="75"/>
        <v>831350.5</v>
      </c>
    </row>
    <row r="48" spans="1:29" s="3" customFormat="1" x14ac:dyDescent="0.2">
      <c r="A48" s="12" t="s">
        <v>5</v>
      </c>
      <c r="B48" s="60">
        <f>SUM(B43:B47)</f>
        <v>981644.25</v>
      </c>
      <c r="C48" s="60">
        <f>SUM(C43:C47)</f>
        <v>0</v>
      </c>
      <c r="D48" s="59">
        <f t="shared" si="67"/>
        <v>981644.25</v>
      </c>
      <c r="E48" s="60">
        <f>SUM(E43:E47)</f>
        <v>1039550.81</v>
      </c>
      <c r="F48" s="60">
        <f>SUM(F43:F47)</f>
        <v>0</v>
      </c>
      <c r="G48" s="59">
        <f t="shared" si="68"/>
        <v>1039550.81</v>
      </c>
      <c r="H48" s="60">
        <f>SUM(H43:H47)</f>
        <v>984054.65999999992</v>
      </c>
      <c r="I48" s="60">
        <f t="shared" ref="I48:J48" si="76">SUM(I43:I47)</f>
        <v>0</v>
      </c>
      <c r="J48" s="60">
        <f t="shared" si="76"/>
        <v>984054.65999999992</v>
      </c>
      <c r="K48" s="7">
        <f t="shared" si="63"/>
        <v>3005249.7199999997</v>
      </c>
      <c r="L48" s="7">
        <f t="shared" si="63"/>
        <v>0</v>
      </c>
      <c r="M48" s="7">
        <f t="shared" si="63"/>
        <v>3005249.7199999997</v>
      </c>
      <c r="N48" s="60">
        <f t="shared" ref="N48:Z48" si="77">SUM(N43:N47)</f>
        <v>1047501.8099999999</v>
      </c>
      <c r="O48" s="60">
        <f t="shared" si="77"/>
        <v>0</v>
      </c>
      <c r="P48" s="60">
        <f t="shared" si="77"/>
        <v>1047501.8099999999</v>
      </c>
      <c r="Q48" s="60">
        <f>SUM(Q43:Q47)</f>
        <v>1064499.8799999999</v>
      </c>
      <c r="R48" s="60">
        <f t="shared" ref="R48:Y48" si="78">SUM(R43:R47)</f>
        <v>0</v>
      </c>
      <c r="S48" s="60">
        <f t="shared" si="78"/>
        <v>1064499.8799999999</v>
      </c>
      <c r="T48" s="60">
        <f t="shared" si="78"/>
        <v>0</v>
      </c>
      <c r="U48" s="60">
        <f t="shared" si="78"/>
        <v>1032102.8899999999</v>
      </c>
      <c r="V48" s="60">
        <f t="shared" si="78"/>
        <v>1032102.8899999999</v>
      </c>
      <c r="W48" s="60">
        <f t="shared" si="78"/>
        <v>2112001.6899999995</v>
      </c>
      <c r="X48" s="60">
        <f t="shared" si="78"/>
        <v>1032102.8899999999</v>
      </c>
      <c r="Y48" s="60">
        <f t="shared" si="78"/>
        <v>3144104.58</v>
      </c>
      <c r="Z48" s="60">
        <f t="shared" si="77"/>
        <v>5117251.41</v>
      </c>
      <c r="AA48" s="60">
        <f>SUM(AA43:AA47)</f>
        <v>1032102.8899999999</v>
      </c>
      <c r="AB48" s="59">
        <f t="shared" ref="AB48" si="79">SUM(Z48:AA48)</f>
        <v>6149354.2999999998</v>
      </c>
    </row>
    <row r="49" spans="1:29" s="2" customFormat="1" x14ac:dyDescent="0.2">
      <c r="A49" s="12"/>
      <c r="B49" s="17"/>
      <c r="C49" s="17"/>
      <c r="D49" s="17"/>
      <c r="E49" s="101"/>
      <c r="F49" s="101"/>
      <c r="G49" s="101"/>
      <c r="H49" s="102"/>
      <c r="I49" s="102"/>
      <c r="J49" s="102"/>
      <c r="K49" s="7"/>
      <c r="L49" s="7"/>
      <c r="M49" s="7"/>
      <c r="N49" s="18"/>
      <c r="O49" s="18"/>
      <c r="P49" s="18"/>
      <c r="Q49" s="18"/>
      <c r="R49" s="18"/>
      <c r="S49" s="18"/>
      <c r="T49" s="18"/>
      <c r="U49" s="18"/>
      <c r="V49" s="18"/>
      <c r="W49" s="18"/>
      <c r="X49" s="18"/>
      <c r="Y49" s="18"/>
      <c r="Z49" s="8"/>
      <c r="AA49" s="8"/>
      <c r="AB49" s="8"/>
    </row>
    <row r="50" spans="1:29" s="2" customFormat="1" ht="60.75" customHeight="1" x14ac:dyDescent="0.2">
      <c r="A50" s="14" t="s">
        <v>11</v>
      </c>
      <c r="B50" s="11" t="s">
        <v>101</v>
      </c>
      <c r="C50" s="100" t="s">
        <v>102</v>
      </c>
      <c r="D50" s="11" t="s">
        <v>103</v>
      </c>
      <c r="E50" s="100" t="s">
        <v>104</v>
      </c>
      <c r="F50" s="100" t="s">
        <v>102</v>
      </c>
      <c r="G50" s="100" t="s">
        <v>105</v>
      </c>
      <c r="H50" s="100" t="s">
        <v>106</v>
      </c>
      <c r="I50" s="100" t="s">
        <v>102</v>
      </c>
      <c r="J50" s="100" t="s">
        <v>107</v>
      </c>
      <c r="K50" s="11" t="s">
        <v>108</v>
      </c>
      <c r="L50" s="100" t="s">
        <v>102</v>
      </c>
      <c r="M50" s="11" t="s">
        <v>109</v>
      </c>
      <c r="N50" s="11" t="s">
        <v>110</v>
      </c>
      <c r="O50" s="100" t="s">
        <v>102</v>
      </c>
      <c r="P50" s="11" t="s">
        <v>111</v>
      </c>
      <c r="Q50" s="11" t="s">
        <v>112</v>
      </c>
      <c r="R50" s="100" t="s">
        <v>102</v>
      </c>
      <c r="S50" s="11" t="s">
        <v>113</v>
      </c>
      <c r="T50" s="11" t="s">
        <v>120</v>
      </c>
      <c r="U50" s="100" t="s">
        <v>102</v>
      </c>
      <c r="V50" s="11" t="s">
        <v>121</v>
      </c>
      <c r="W50" s="11" t="s">
        <v>123</v>
      </c>
      <c r="X50" s="100" t="s">
        <v>102</v>
      </c>
      <c r="Y50" s="11" t="s">
        <v>124</v>
      </c>
      <c r="Z50" s="100" t="s">
        <v>118</v>
      </c>
      <c r="AA50" s="100" t="s">
        <v>102</v>
      </c>
      <c r="AB50" s="100" t="s">
        <v>122</v>
      </c>
    </row>
    <row r="51" spans="1:29" s="2" customFormat="1" x14ac:dyDescent="0.2">
      <c r="A51" s="12" t="s">
        <v>1</v>
      </c>
      <c r="B51" s="60">
        <f t="shared" ref="B51:J54" si="80">B12+B19+B43</f>
        <v>7173850.6899999995</v>
      </c>
      <c r="C51" s="60">
        <f t="shared" si="80"/>
        <v>0</v>
      </c>
      <c r="D51" s="60">
        <f t="shared" si="80"/>
        <v>7173850.6899999995</v>
      </c>
      <c r="E51" s="60">
        <f t="shared" si="80"/>
        <v>7177237.0399999991</v>
      </c>
      <c r="F51" s="60">
        <f t="shared" si="80"/>
        <v>0</v>
      </c>
      <c r="G51" s="60">
        <f t="shared" si="80"/>
        <v>7177237.0399999991</v>
      </c>
      <c r="H51" s="60">
        <f t="shared" si="80"/>
        <v>7179306.8200000003</v>
      </c>
      <c r="I51" s="60">
        <f t="shared" si="80"/>
        <v>0</v>
      </c>
      <c r="J51" s="60">
        <f t="shared" si="80"/>
        <v>7179306.8200000003</v>
      </c>
      <c r="K51" s="7">
        <f>B51+E51+H51</f>
        <v>21530394.549999997</v>
      </c>
      <c r="L51" s="7">
        <f t="shared" ref="L51:M56" si="81">C51+F51+I51</f>
        <v>0</v>
      </c>
      <c r="M51" s="7">
        <f t="shared" si="81"/>
        <v>21530394.549999997</v>
      </c>
      <c r="N51" s="60">
        <f t="shared" ref="N51:O54" si="82">N12+N19+N43</f>
        <v>7275343.2599999998</v>
      </c>
      <c r="O51" s="60">
        <f t="shared" si="82"/>
        <v>0</v>
      </c>
      <c r="P51" s="60">
        <f>SUM(N51:O51)</f>
        <v>7275343.2599999998</v>
      </c>
      <c r="Q51" s="60">
        <f t="shared" ref="Q51:R54" si="83">Q12+Q19+Q43</f>
        <v>7281226.7000000002</v>
      </c>
      <c r="R51" s="60">
        <f t="shared" si="83"/>
        <v>0</v>
      </c>
      <c r="S51" s="60">
        <f>SUM(Q51:R51)</f>
        <v>7281226.7000000002</v>
      </c>
      <c r="T51" s="60">
        <f t="shared" ref="T51:AB51" si="84">T12+T19+T43</f>
        <v>0</v>
      </c>
      <c r="U51" s="60">
        <f t="shared" si="84"/>
        <v>7263656.6200000001</v>
      </c>
      <c r="V51" s="60">
        <f>V12+V19+V43</f>
        <v>7263656.6200000001</v>
      </c>
      <c r="W51" s="60">
        <f>W12+W19+W43</f>
        <v>14556569.960000001</v>
      </c>
      <c r="X51" s="60">
        <f>X12+X19+X43</f>
        <v>7263656.6200000001</v>
      </c>
      <c r="Y51" s="60">
        <f t="shared" si="84"/>
        <v>21820226.579999998</v>
      </c>
      <c r="Z51" s="60">
        <f t="shared" si="84"/>
        <v>36086964.509999998</v>
      </c>
      <c r="AA51" s="60">
        <f t="shared" si="84"/>
        <v>7263656.6200000001</v>
      </c>
      <c r="AB51" s="60">
        <f t="shared" si="84"/>
        <v>43350621.130000003</v>
      </c>
    </row>
    <row r="52" spans="1:29" s="2" customFormat="1" x14ac:dyDescent="0.2">
      <c r="A52" s="12" t="s">
        <v>2</v>
      </c>
      <c r="B52" s="60">
        <f t="shared" si="80"/>
        <v>488445.85</v>
      </c>
      <c r="C52" s="60">
        <f t="shared" si="80"/>
        <v>0</v>
      </c>
      <c r="D52" s="60">
        <f t="shared" si="80"/>
        <v>488445.85</v>
      </c>
      <c r="E52" s="60">
        <f t="shared" si="80"/>
        <v>564573.05000000005</v>
      </c>
      <c r="F52" s="60">
        <f t="shared" si="80"/>
        <v>0</v>
      </c>
      <c r="G52" s="60">
        <f t="shared" si="80"/>
        <v>564573.05000000005</v>
      </c>
      <c r="H52" s="60">
        <f t="shared" si="80"/>
        <v>522313.63</v>
      </c>
      <c r="I52" s="60">
        <f t="shared" si="80"/>
        <v>0</v>
      </c>
      <c r="J52" s="60">
        <f t="shared" si="80"/>
        <v>522313.63</v>
      </c>
      <c r="K52" s="7">
        <f t="shared" ref="K52:K56" si="85">B52+E52+H52</f>
        <v>1575332.5299999998</v>
      </c>
      <c r="L52" s="7">
        <f t="shared" si="81"/>
        <v>0</v>
      </c>
      <c r="M52" s="7">
        <f t="shared" si="81"/>
        <v>1575332.5299999998</v>
      </c>
      <c r="N52" s="60">
        <f t="shared" si="82"/>
        <v>530705.27</v>
      </c>
      <c r="O52" s="60">
        <f t="shared" si="82"/>
        <v>0</v>
      </c>
      <c r="P52" s="60">
        <f t="shared" ref="P52:P56" si="86">SUM(N52:O52)</f>
        <v>530705.27</v>
      </c>
      <c r="Q52" s="60">
        <f t="shared" si="83"/>
        <v>530705.27</v>
      </c>
      <c r="R52" s="60">
        <f t="shared" si="83"/>
        <v>0</v>
      </c>
      <c r="S52" s="60">
        <f t="shared" ref="S52:S57" si="87">SUM(Q52:R52)</f>
        <v>530705.27</v>
      </c>
      <c r="T52" s="60">
        <f t="shared" ref="T52:AB52" si="88">T13+T20+T44</f>
        <v>0</v>
      </c>
      <c r="U52" s="60">
        <f t="shared" si="88"/>
        <v>547678.79</v>
      </c>
      <c r="V52" s="60">
        <f t="shared" si="88"/>
        <v>547678.79</v>
      </c>
      <c r="W52" s="60">
        <f t="shared" si="88"/>
        <v>1061410.54</v>
      </c>
      <c r="X52" s="60">
        <f t="shared" si="88"/>
        <v>547678.79</v>
      </c>
      <c r="Y52" s="60">
        <f t="shared" si="88"/>
        <v>1609089.33</v>
      </c>
      <c r="Z52" s="60">
        <f t="shared" si="88"/>
        <v>2636743.0699999998</v>
      </c>
      <c r="AA52" s="60">
        <f t="shared" si="88"/>
        <v>547678.79</v>
      </c>
      <c r="AB52" s="60">
        <f t="shared" si="88"/>
        <v>3184421.86</v>
      </c>
    </row>
    <row r="53" spans="1:29" s="2" customFormat="1" x14ac:dyDescent="0.2">
      <c r="A53" s="12" t="s">
        <v>3</v>
      </c>
      <c r="B53" s="60">
        <f t="shared" si="80"/>
        <v>2170275.9899999998</v>
      </c>
      <c r="C53" s="60">
        <f t="shared" si="80"/>
        <v>0</v>
      </c>
      <c r="D53" s="60">
        <f t="shared" si="80"/>
        <v>2170275.9899999998</v>
      </c>
      <c r="E53" s="60">
        <f t="shared" si="80"/>
        <v>2200180.91</v>
      </c>
      <c r="F53" s="60">
        <f t="shared" si="80"/>
        <v>0</v>
      </c>
      <c r="G53" s="60">
        <f t="shared" si="80"/>
        <v>2200180.91</v>
      </c>
      <c r="H53" s="60">
        <f t="shared" si="80"/>
        <v>2204346.34</v>
      </c>
      <c r="I53" s="60">
        <f t="shared" si="80"/>
        <v>0</v>
      </c>
      <c r="J53" s="60">
        <f t="shared" si="80"/>
        <v>2204346.34</v>
      </c>
      <c r="K53" s="7">
        <f t="shared" si="85"/>
        <v>6574803.2400000002</v>
      </c>
      <c r="L53" s="7">
        <f t="shared" si="81"/>
        <v>0</v>
      </c>
      <c r="M53" s="7">
        <f t="shared" si="81"/>
        <v>6574803.2400000002</v>
      </c>
      <c r="N53" s="60">
        <f t="shared" si="82"/>
        <v>2205599.37</v>
      </c>
      <c r="O53" s="60">
        <f t="shared" si="82"/>
        <v>0</v>
      </c>
      <c r="P53" s="60">
        <f t="shared" si="86"/>
        <v>2205599.37</v>
      </c>
      <c r="Q53" s="60">
        <f t="shared" si="83"/>
        <v>2238423.44</v>
      </c>
      <c r="R53" s="60">
        <f t="shared" si="83"/>
        <v>0</v>
      </c>
      <c r="S53" s="60">
        <f t="shared" si="87"/>
        <v>2238423.44</v>
      </c>
      <c r="T53" s="60">
        <f t="shared" ref="T53:AB53" si="89">T14+T21+T45</f>
        <v>0</v>
      </c>
      <c r="U53" s="60">
        <f t="shared" si="89"/>
        <v>2185952.04</v>
      </c>
      <c r="V53" s="60">
        <f t="shared" si="89"/>
        <v>2185952.04</v>
      </c>
      <c r="W53" s="60">
        <f t="shared" si="89"/>
        <v>4444022.8099999996</v>
      </c>
      <c r="X53" s="60">
        <f t="shared" si="89"/>
        <v>2185952.04</v>
      </c>
      <c r="Y53" s="60">
        <f t="shared" si="89"/>
        <v>6629974.8499999987</v>
      </c>
      <c r="Z53" s="60">
        <f t="shared" si="89"/>
        <v>11018826.049999999</v>
      </c>
      <c r="AA53" s="60">
        <f t="shared" si="89"/>
        <v>2185952.04</v>
      </c>
      <c r="AB53" s="60">
        <f t="shared" si="89"/>
        <v>13204778.09</v>
      </c>
    </row>
    <row r="54" spans="1:29" s="2" customFormat="1" x14ac:dyDescent="0.2">
      <c r="A54" s="12" t="s">
        <v>4</v>
      </c>
      <c r="B54" s="60">
        <f t="shared" si="80"/>
        <v>603672.49</v>
      </c>
      <c r="C54" s="60">
        <f t="shared" si="80"/>
        <v>0</v>
      </c>
      <c r="D54" s="60">
        <f t="shared" si="80"/>
        <v>603672.49</v>
      </c>
      <c r="E54" s="60">
        <f t="shared" si="80"/>
        <v>604959.1</v>
      </c>
      <c r="F54" s="60">
        <f t="shared" si="80"/>
        <v>0</v>
      </c>
      <c r="G54" s="60">
        <f t="shared" si="80"/>
        <v>604959.1</v>
      </c>
      <c r="H54" s="60">
        <f t="shared" si="80"/>
        <v>603164.49</v>
      </c>
      <c r="I54" s="60">
        <f t="shared" si="80"/>
        <v>0</v>
      </c>
      <c r="J54" s="60">
        <f t="shared" si="80"/>
        <v>603164.49</v>
      </c>
      <c r="K54" s="7">
        <f t="shared" si="85"/>
        <v>1811796.0799999998</v>
      </c>
      <c r="L54" s="7">
        <f t="shared" si="81"/>
        <v>0</v>
      </c>
      <c r="M54" s="7">
        <f t="shared" si="81"/>
        <v>1811796.0799999998</v>
      </c>
      <c r="N54" s="60">
        <f t="shared" si="82"/>
        <v>611130.38</v>
      </c>
      <c r="O54" s="60">
        <f t="shared" si="82"/>
        <v>0</v>
      </c>
      <c r="P54" s="60">
        <f t="shared" si="86"/>
        <v>611130.38</v>
      </c>
      <c r="Q54" s="60">
        <f t="shared" si="83"/>
        <v>610114.38</v>
      </c>
      <c r="R54" s="60">
        <f t="shared" si="83"/>
        <v>0</v>
      </c>
      <c r="S54" s="60">
        <f t="shared" si="87"/>
        <v>610114.38</v>
      </c>
      <c r="T54" s="60">
        <f t="shared" ref="T54:AB54" si="90">T15+T22+T46</f>
        <v>0</v>
      </c>
      <c r="U54" s="60">
        <f t="shared" si="90"/>
        <v>621991.07000000007</v>
      </c>
      <c r="V54" s="60">
        <f t="shared" si="90"/>
        <v>621991.07000000007</v>
      </c>
      <c r="W54" s="60">
        <f t="shared" si="90"/>
        <v>1221244.76</v>
      </c>
      <c r="X54" s="60">
        <f t="shared" si="90"/>
        <v>621991.07000000007</v>
      </c>
      <c r="Y54" s="60">
        <f t="shared" si="90"/>
        <v>1843235.83</v>
      </c>
      <c r="Z54" s="60">
        <f t="shared" si="90"/>
        <v>3033040.84</v>
      </c>
      <c r="AA54" s="60">
        <f t="shared" si="90"/>
        <v>621991.07000000007</v>
      </c>
      <c r="AB54" s="60">
        <f t="shared" si="90"/>
        <v>3655031.91</v>
      </c>
    </row>
    <row r="55" spans="1:29" s="2" customFormat="1" x14ac:dyDescent="0.2">
      <c r="A55" s="12" t="s">
        <v>7</v>
      </c>
      <c r="B55" s="60">
        <f>B23</f>
        <v>742357.56</v>
      </c>
      <c r="C55" s="60">
        <f t="shared" ref="C55:D55" si="91">C23</f>
        <v>0</v>
      </c>
      <c r="D55" s="60">
        <f t="shared" si="91"/>
        <v>742357.56</v>
      </c>
      <c r="E55" s="60">
        <f>E23</f>
        <v>744288.15999999992</v>
      </c>
      <c r="F55" s="60">
        <f t="shared" ref="F55:G55" si="92">F23</f>
        <v>0</v>
      </c>
      <c r="G55" s="60">
        <f t="shared" si="92"/>
        <v>744288.15999999992</v>
      </c>
      <c r="H55" s="60">
        <f>H23</f>
        <v>744432.38</v>
      </c>
      <c r="I55" s="60">
        <f t="shared" ref="I55:J55" si="93">I23</f>
        <v>0</v>
      </c>
      <c r="J55" s="60">
        <f t="shared" si="93"/>
        <v>744432.38</v>
      </c>
      <c r="K55" s="7">
        <f t="shared" si="85"/>
        <v>2231078.1</v>
      </c>
      <c r="L55" s="7">
        <f t="shared" si="81"/>
        <v>0</v>
      </c>
      <c r="M55" s="7">
        <f t="shared" si="81"/>
        <v>2231078.1</v>
      </c>
      <c r="N55" s="60">
        <f>N23</f>
        <v>744432.38</v>
      </c>
      <c r="O55" s="60">
        <f>O23</f>
        <v>0</v>
      </c>
      <c r="P55" s="60">
        <f t="shared" si="86"/>
        <v>744432.38</v>
      </c>
      <c r="Q55" s="60">
        <f>Q23</f>
        <v>744432.38</v>
      </c>
      <c r="R55" s="60">
        <f>R23</f>
        <v>0</v>
      </c>
      <c r="S55" s="60">
        <f t="shared" si="87"/>
        <v>744432.38</v>
      </c>
      <c r="T55" s="60">
        <f>T23</f>
        <v>0</v>
      </c>
      <c r="U55" s="60">
        <f t="shared" ref="U55:AB55" si="94">U23</f>
        <v>742741.25</v>
      </c>
      <c r="V55" s="60">
        <f t="shared" si="94"/>
        <v>742741.25</v>
      </c>
      <c r="W55" s="60">
        <f t="shared" si="94"/>
        <v>1488864.76</v>
      </c>
      <c r="X55" s="60">
        <f t="shared" si="94"/>
        <v>742741.25</v>
      </c>
      <c r="Y55" s="60">
        <f t="shared" si="94"/>
        <v>2231606.0099999998</v>
      </c>
      <c r="Z55" s="60">
        <f t="shared" si="94"/>
        <v>3719942.86</v>
      </c>
      <c r="AA55" s="60">
        <f t="shared" si="94"/>
        <v>742741.25</v>
      </c>
      <c r="AB55" s="60">
        <f t="shared" si="94"/>
        <v>4462684.1099999994</v>
      </c>
    </row>
    <row r="56" spans="1:29" s="2" customFormat="1" x14ac:dyDescent="0.2">
      <c r="A56" s="12" t="s">
        <v>81</v>
      </c>
      <c r="B56" s="60">
        <f>B47</f>
        <v>136204.5</v>
      </c>
      <c r="C56" s="60">
        <f t="shared" ref="C56:D56" si="95">C47</f>
        <v>0</v>
      </c>
      <c r="D56" s="60">
        <f t="shared" si="95"/>
        <v>136204.5</v>
      </c>
      <c r="E56" s="60">
        <f>E47</f>
        <v>137316</v>
      </c>
      <c r="F56" s="60">
        <f t="shared" ref="F56:G56" si="96">F47</f>
        <v>0</v>
      </c>
      <c r="G56" s="60">
        <f t="shared" si="96"/>
        <v>137316</v>
      </c>
      <c r="H56" s="60">
        <f>H47</f>
        <v>136927</v>
      </c>
      <c r="I56" s="60">
        <f t="shared" ref="I56:J56" si="97">I47</f>
        <v>0</v>
      </c>
      <c r="J56" s="60">
        <f t="shared" si="97"/>
        <v>136927</v>
      </c>
      <c r="K56" s="7">
        <f t="shared" si="85"/>
        <v>410447.5</v>
      </c>
      <c r="L56" s="7">
        <f t="shared" si="81"/>
        <v>0</v>
      </c>
      <c r="M56" s="7">
        <f t="shared" si="81"/>
        <v>410447.5</v>
      </c>
      <c r="N56" s="60">
        <f>N47</f>
        <v>138950</v>
      </c>
      <c r="O56" s="60">
        <f>O47</f>
        <v>0</v>
      </c>
      <c r="P56" s="60">
        <f t="shared" si="86"/>
        <v>138950</v>
      </c>
      <c r="Q56" s="60">
        <f>Q47</f>
        <v>139430</v>
      </c>
      <c r="R56" s="60">
        <f>R47</f>
        <v>0</v>
      </c>
      <c r="S56" s="60">
        <f t="shared" si="87"/>
        <v>139430</v>
      </c>
      <c r="T56" s="60">
        <f t="shared" ref="T56" si="98">T24</f>
        <v>0</v>
      </c>
      <c r="U56" s="60">
        <f>U47</f>
        <v>142523</v>
      </c>
      <c r="V56" s="60">
        <f t="shared" ref="V56:AB56" si="99">V47</f>
        <v>142523</v>
      </c>
      <c r="W56" s="60">
        <f t="shared" si="99"/>
        <v>278380</v>
      </c>
      <c r="X56" s="60">
        <f t="shared" si="99"/>
        <v>142523</v>
      </c>
      <c r="Y56" s="60">
        <f t="shared" si="99"/>
        <v>420903</v>
      </c>
      <c r="Z56" s="60">
        <f t="shared" si="99"/>
        <v>688827.5</v>
      </c>
      <c r="AA56" s="60">
        <f t="shared" si="99"/>
        <v>142523</v>
      </c>
      <c r="AB56" s="60">
        <f t="shared" si="99"/>
        <v>831350.5</v>
      </c>
    </row>
    <row r="57" spans="1:29" s="2" customFormat="1" x14ac:dyDescent="0.2">
      <c r="A57" s="5" t="s">
        <v>48</v>
      </c>
      <c r="B57" s="60">
        <f>B24</f>
        <v>60839.34</v>
      </c>
      <c r="C57" s="60">
        <f t="shared" ref="C57:R57" si="100">C24</f>
        <v>0</v>
      </c>
      <c r="D57" s="60">
        <f t="shared" si="100"/>
        <v>60839.34</v>
      </c>
      <c r="E57" s="60">
        <f t="shared" si="100"/>
        <v>60839.34</v>
      </c>
      <c r="F57" s="60">
        <f t="shared" si="100"/>
        <v>0</v>
      </c>
      <c r="G57" s="60">
        <f t="shared" si="100"/>
        <v>60839.34</v>
      </c>
      <c r="H57" s="60">
        <f t="shared" si="100"/>
        <v>60839.34</v>
      </c>
      <c r="I57" s="60">
        <f t="shared" si="100"/>
        <v>0</v>
      </c>
      <c r="J57" s="60">
        <f t="shared" si="100"/>
        <v>60839.34</v>
      </c>
      <c r="K57" s="60">
        <f t="shared" si="100"/>
        <v>182518.02</v>
      </c>
      <c r="L57" s="60">
        <f t="shared" si="100"/>
        <v>0</v>
      </c>
      <c r="M57" s="60">
        <f t="shared" si="100"/>
        <v>182518.02</v>
      </c>
      <c r="N57" s="60">
        <f t="shared" si="100"/>
        <v>60839.34</v>
      </c>
      <c r="O57" s="60">
        <f t="shared" si="100"/>
        <v>0</v>
      </c>
      <c r="P57" s="60">
        <f t="shared" si="100"/>
        <v>60839.34</v>
      </c>
      <c r="Q57" s="60">
        <f t="shared" si="100"/>
        <v>60839.34</v>
      </c>
      <c r="R57" s="60">
        <f t="shared" si="100"/>
        <v>0</v>
      </c>
      <c r="S57" s="60">
        <f t="shared" si="87"/>
        <v>60839.34</v>
      </c>
      <c r="T57" s="60">
        <f>T25</f>
        <v>0</v>
      </c>
      <c r="U57" s="60">
        <f>U24</f>
        <v>62937.25</v>
      </c>
      <c r="V57" s="60">
        <f t="shared" ref="V57:AB57" si="101">V24</f>
        <v>62937.25</v>
      </c>
      <c r="W57" s="60">
        <f t="shared" si="101"/>
        <v>121678.68</v>
      </c>
      <c r="X57" s="60">
        <f t="shared" si="101"/>
        <v>62937.25</v>
      </c>
      <c r="Y57" s="60">
        <f t="shared" si="101"/>
        <v>184615.93</v>
      </c>
      <c r="Z57" s="60">
        <f t="shared" si="101"/>
        <v>304196.69999999995</v>
      </c>
      <c r="AA57" s="60">
        <f t="shared" si="101"/>
        <v>62937.25</v>
      </c>
      <c r="AB57" s="60">
        <f t="shared" si="101"/>
        <v>367133.94999999995</v>
      </c>
    </row>
    <row r="58" spans="1:29" s="2" customFormat="1" x14ac:dyDescent="0.2">
      <c r="A58" s="12" t="s">
        <v>5</v>
      </c>
      <c r="B58" s="60">
        <f>SUM(B51:B57)</f>
        <v>11375646.42</v>
      </c>
      <c r="C58" s="60">
        <f t="shared" ref="C58:AB58" si="102">SUM(C51:C57)</f>
        <v>0</v>
      </c>
      <c r="D58" s="60">
        <f t="shared" si="102"/>
        <v>11375646.42</v>
      </c>
      <c r="E58" s="60">
        <f t="shared" si="102"/>
        <v>11489393.6</v>
      </c>
      <c r="F58" s="60">
        <f t="shared" si="102"/>
        <v>0</v>
      </c>
      <c r="G58" s="60">
        <f t="shared" si="102"/>
        <v>11489393.6</v>
      </c>
      <c r="H58" s="60">
        <f t="shared" si="102"/>
        <v>11451330</v>
      </c>
      <c r="I58" s="60">
        <f t="shared" si="102"/>
        <v>0</v>
      </c>
      <c r="J58" s="60">
        <f t="shared" si="102"/>
        <v>11451330</v>
      </c>
      <c r="K58" s="60">
        <f t="shared" si="102"/>
        <v>34316370.020000003</v>
      </c>
      <c r="L58" s="60">
        <f t="shared" si="102"/>
        <v>0</v>
      </c>
      <c r="M58" s="60">
        <f t="shared" si="102"/>
        <v>34316370.020000003</v>
      </c>
      <c r="N58" s="60">
        <f t="shared" si="102"/>
        <v>11567000</v>
      </c>
      <c r="O58" s="60">
        <f t="shared" si="102"/>
        <v>0</v>
      </c>
      <c r="P58" s="60">
        <f t="shared" si="102"/>
        <v>11567000</v>
      </c>
      <c r="Q58" s="60">
        <f t="shared" si="102"/>
        <v>11605171.510000002</v>
      </c>
      <c r="R58" s="60">
        <f t="shared" si="102"/>
        <v>0</v>
      </c>
      <c r="S58" s="60">
        <f t="shared" si="102"/>
        <v>11605171.510000002</v>
      </c>
      <c r="T58" s="60">
        <f t="shared" si="102"/>
        <v>0</v>
      </c>
      <c r="U58" s="60">
        <f t="shared" si="102"/>
        <v>11567480.02</v>
      </c>
      <c r="V58" s="60">
        <f t="shared" si="102"/>
        <v>11567480.02</v>
      </c>
      <c r="W58" s="60">
        <f t="shared" si="102"/>
        <v>23172171.510000002</v>
      </c>
      <c r="X58" s="60">
        <f t="shared" si="102"/>
        <v>11567480.02</v>
      </c>
      <c r="Y58" s="60">
        <f t="shared" si="102"/>
        <v>34739651.529999994</v>
      </c>
      <c r="Z58" s="60">
        <f>SUM(Z51:Z57)</f>
        <v>57488541.530000001</v>
      </c>
      <c r="AA58" s="60">
        <f t="shared" si="102"/>
        <v>11567480.02</v>
      </c>
      <c r="AB58" s="60">
        <f t="shared" si="102"/>
        <v>69056021.549999997</v>
      </c>
    </row>
    <row r="59" spans="1:29" s="107" customFormat="1" x14ac:dyDescent="0.2">
      <c r="A59" s="103"/>
      <c r="B59" s="104"/>
      <c r="C59" s="104"/>
      <c r="D59" s="104"/>
      <c r="E59" s="105"/>
      <c r="F59" s="105"/>
      <c r="G59" s="105"/>
      <c r="H59" s="106"/>
      <c r="I59" s="106"/>
      <c r="J59" s="106"/>
      <c r="K59" s="103"/>
      <c r="L59" s="103"/>
      <c r="M59" s="103"/>
      <c r="N59" s="103"/>
      <c r="O59" s="103"/>
      <c r="P59" s="103"/>
      <c r="Q59" s="103"/>
      <c r="R59" s="103"/>
      <c r="S59" s="103"/>
      <c r="T59" s="103"/>
      <c r="U59" s="103"/>
      <c r="V59" s="103"/>
      <c r="W59" s="103"/>
      <c r="X59" s="103"/>
      <c r="Y59" s="103"/>
      <c r="Z59" s="103"/>
      <c r="AA59" s="103"/>
      <c r="AB59" s="103"/>
    </row>
    <row r="60" spans="1:29" s="107" customFormat="1" ht="90" x14ac:dyDescent="0.2">
      <c r="A60" s="108" t="s">
        <v>114</v>
      </c>
      <c r="B60" s="11" t="s">
        <v>101</v>
      </c>
      <c r="C60" s="100" t="s">
        <v>102</v>
      </c>
      <c r="D60" s="11" t="s">
        <v>103</v>
      </c>
      <c r="E60" s="100" t="s">
        <v>104</v>
      </c>
      <c r="F60" s="100" t="s">
        <v>102</v>
      </c>
      <c r="G60" s="100" t="s">
        <v>105</v>
      </c>
      <c r="H60" s="100" t="s">
        <v>106</v>
      </c>
      <c r="I60" s="100" t="s">
        <v>102</v>
      </c>
      <c r="J60" s="100" t="s">
        <v>107</v>
      </c>
      <c r="K60" s="11" t="s">
        <v>108</v>
      </c>
      <c r="L60" s="100" t="s">
        <v>102</v>
      </c>
      <c r="M60" s="11" t="s">
        <v>109</v>
      </c>
      <c r="N60" s="11" t="s">
        <v>110</v>
      </c>
      <c r="O60" s="100" t="s">
        <v>102</v>
      </c>
      <c r="P60" s="11" t="s">
        <v>111</v>
      </c>
      <c r="Q60" s="11" t="s">
        <v>112</v>
      </c>
      <c r="R60" s="100" t="s">
        <v>102</v>
      </c>
      <c r="S60" s="11" t="s">
        <v>113</v>
      </c>
      <c r="T60" s="11" t="s">
        <v>120</v>
      </c>
      <c r="U60" s="100" t="s">
        <v>102</v>
      </c>
      <c r="V60" s="11" t="s">
        <v>121</v>
      </c>
      <c r="W60" s="11" t="s">
        <v>123</v>
      </c>
      <c r="X60" s="100" t="s">
        <v>102</v>
      </c>
      <c r="Y60" s="11" t="s">
        <v>124</v>
      </c>
      <c r="Z60" s="100" t="s">
        <v>118</v>
      </c>
      <c r="AA60" s="100" t="s">
        <v>102</v>
      </c>
      <c r="AB60" s="100" t="s">
        <v>122</v>
      </c>
    </row>
    <row r="61" spans="1:29" s="107" customFormat="1" x14ac:dyDescent="0.2">
      <c r="A61" s="5" t="s">
        <v>1</v>
      </c>
      <c r="B61" s="104">
        <v>0</v>
      </c>
      <c r="C61" s="104">
        <v>0</v>
      </c>
      <c r="D61" s="104">
        <f>SUM(B61:C61)</f>
        <v>0</v>
      </c>
      <c r="E61" s="105">
        <v>0</v>
      </c>
      <c r="F61" s="105">
        <v>0</v>
      </c>
      <c r="G61" s="105">
        <f>SUM(E61:F61)</f>
        <v>0</v>
      </c>
      <c r="H61" s="106">
        <v>0</v>
      </c>
      <c r="I61" s="106">
        <v>553984.97</v>
      </c>
      <c r="J61" s="106">
        <f>SUM(H61:I61)</f>
        <v>553984.97</v>
      </c>
      <c r="K61" s="109">
        <f>B61+E61+H61</f>
        <v>0</v>
      </c>
      <c r="L61" s="109">
        <f>C61+F61+I61</f>
        <v>553984.97</v>
      </c>
      <c r="M61" s="109">
        <f>SUM(K61:L61)</f>
        <v>553984.97</v>
      </c>
      <c r="N61" s="103">
        <v>0</v>
      </c>
      <c r="O61" s="103">
        <v>1319238.96</v>
      </c>
      <c r="P61" s="103">
        <f>SUM(N61:O61)</f>
        <v>1319238.96</v>
      </c>
      <c r="Q61" s="103">
        <v>0</v>
      </c>
      <c r="R61" s="103"/>
      <c r="S61" s="103">
        <f>SUM(Q61:R61)</f>
        <v>0</v>
      </c>
      <c r="T61" s="103"/>
      <c r="U61" s="103"/>
      <c r="V61" s="59">
        <f>SUM(T61:U61)</f>
        <v>0</v>
      </c>
      <c r="W61" s="59">
        <f>N61+Q61+T61</f>
        <v>0</v>
      </c>
      <c r="X61" s="59">
        <f>O61+R61+U61</f>
        <v>1319238.96</v>
      </c>
      <c r="Y61" s="59">
        <f>SUM(W61:X61)</f>
        <v>1319238.96</v>
      </c>
      <c r="Z61" s="8">
        <f>K61+W61</f>
        <v>0</v>
      </c>
      <c r="AA61" s="7">
        <f>L61+X61</f>
        <v>1873223.93</v>
      </c>
      <c r="AB61" s="7">
        <f>SUM(Z61:AA61)</f>
        <v>1873223.93</v>
      </c>
      <c r="AC61" s="110"/>
    </row>
    <row r="62" spans="1:29" s="107" customFormat="1" x14ac:dyDescent="0.2">
      <c r="A62" s="5" t="s">
        <v>3</v>
      </c>
      <c r="B62" s="104">
        <v>0</v>
      </c>
      <c r="C62" s="104">
        <v>0</v>
      </c>
      <c r="D62" s="104">
        <f>SUM(B62:C62)</f>
        <v>0</v>
      </c>
      <c r="E62" s="105">
        <v>0</v>
      </c>
      <c r="F62" s="105">
        <v>0</v>
      </c>
      <c r="G62" s="105">
        <f>SUM(E62:F62)</f>
        <v>0</v>
      </c>
      <c r="H62" s="106">
        <v>0</v>
      </c>
      <c r="I62" s="106">
        <v>230463.5</v>
      </c>
      <c r="J62" s="106">
        <f>SUM(H62:I62)</f>
        <v>230463.5</v>
      </c>
      <c r="K62" s="109">
        <f>B62+E62+H62</f>
        <v>0</v>
      </c>
      <c r="L62" s="109">
        <f>C62+F62+I62</f>
        <v>230463.5</v>
      </c>
      <c r="M62" s="109">
        <f>SUM(K62:L62)</f>
        <v>230463.5</v>
      </c>
      <c r="N62" s="103">
        <v>0</v>
      </c>
      <c r="O62" s="103">
        <v>254281.02</v>
      </c>
      <c r="P62" s="103">
        <f>SUM(N62:O62)</f>
        <v>254281.02</v>
      </c>
      <c r="Q62" s="103">
        <v>0</v>
      </c>
      <c r="R62" s="103"/>
      <c r="S62" s="103">
        <f>SUM(Q62:R62)</f>
        <v>0</v>
      </c>
      <c r="T62" s="103"/>
      <c r="U62" s="103"/>
      <c r="V62" s="103"/>
      <c r="W62" s="103"/>
      <c r="X62" s="103"/>
      <c r="Y62" s="103"/>
      <c r="Z62" s="109">
        <f>B62+E62+H62+N62+Q62</f>
        <v>0</v>
      </c>
      <c r="AA62" s="109">
        <f>C62+F62+I62+O62+R62</f>
        <v>484744.52</v>
      </c>
      <c r="AB62" s="109">
        <f>SUM(Z62:AA62)</f>
        <v>484744.52</v>
      </c>
    </row>
    <row r="63" spans="1:29" s="107" customFormat="1" x14ac:dyDescent="0.2">
      <c r="A63" s="12" t="s">
        <v>5</v>
      </c>
      <c r="B63" s="104">
        <f>SUM(B61:B62)</f>
        <v>0</v>
      </c>
      <c r="C63" s="104">
        <f t="shared" ref="C63:AB63" si="103">SUM(C61:C62)</f>
        <v>0</v>
      </c>
      <c r="D63" s="104">
        <f t="shared" si="103"/>
        <v>0</v>
      </c>
      <c r="E63" s="104">
        <f t="shared" si="103"/>
        <v>0</v>
      </c>
      <c r="F63" s="104">
        <f t="shared" si="103"/>
        <v>0</v>
      </c>
      <c r="G63" s="104">
        <f t="shared" si="103"/>
        <v>0</v>
      </c>
      <c r="H63" s="104">
        <f t="shared" si="103"/>
        <v>0</v>
      </c>
      <c r="I63" s="104">
        <f t="shared" si="103"/>
        <v>784448.47</v>
      </c>
      <c r="J63" s="104">
        <f t="shared" si="103"/>
        <v>784448.47</v>
      </c>
      <c r="K63" s="104">
        <f t="shared" si="103"/>
        <v>0</v>
      </c>
      <c r="L63" s="104">
        <f t="shared" si="103"/>
        <v>784448.47</v>
      </c>
      <c r="M63" s="104">
        <f t="shared" si="103"/>
        <v>784448.47</v>
      </c>
      <c r="N63" s="104">
        <f t="shared" si="103"/>
        <v>0</v>
      </c>
      <c r="O63" s="104">
        <f t="shared" si="103"/>
        <v>1573519.98</v>
      </c>
      <c r="P63" s="104">
        <f t="shared" si="103"/>
        <v>1573519.98</v>
      </c>
      <c r="Q63" s="104">
        <f t="shared" si="103"/>
        <v>0</v>
      </c>
      <c r="R63" s="104">
        <f t="shared" ref="R63" si="104">SUM(R61:R62)</f>
        <v>0</v>
      </c>
      <c r="S63" s="104">
        <f t="shared" ref="S63:Y63" si="105">SUM(S61:S62)</f>
        <v>0</v>
      </c>
      <c r="T63" s="104">
        <f t="shared" si="105"/>
        <v>0</v>
      </c>
      <c r="U63" s="104">
        <f t="shared" si="105"/>
        <v>0</v>
      </c>
      <c r="V63" s="104">
        <f t="shared" si="105"/>
        <v>0</v>
      </c>
      <c r="W63" s="104">
        <f t="shared" si="105"/>
        <v>0</v>
      </c>
      <c r="X63" s="104">
        <f t="shared" si="105"/>
        <v>1319238.96</v>
      </c>
      <c r="Y63" s="104">
        <f t="shared" si="105"/>
        <v>1319238.96</v>
      </c>
      <c r="Z63" s="104">
        <f t="shared" si="103"/>
        <v>0</v>
      </c>
      <c r="AA63" s="104">
        <f t="shared" si="103"/>
        <v>2357968.4500000002</v>
      </c>
      <c r="AB63" s="104">
        <f t="shared" si="103"/>
        <v>2357968.4500000002</v>
      </c>
    </row>
    <row r="64" spans="1:29" s="107" customFormat="1" x14ac:dyDescent="0.2">
      <c r="A64" s="103"/>
      <c r="B64" s="104"/>
      <c r="C64" s="104"/>
      <c r="D64" s="104"/>
      <c r="E64" s="105"/>
      <c r="F64" s="105"/>
      <c r="G64" s="105"/>
      <c r="H64" s="106"/>
      <c r="I64" s="106"/>
      <c r="J64" s="106"/>
      <c r="K64" s="103"/>
      <c r="L64" s="103"/>
      <c r="M64" s="103"/>
      <c r="N64" s="103"/>
      <c r="O64" s="103"/>
      <c r="P64" s="103"/>
      <c r="Q64" s="103"/>
      <c r="R64" s="103"/>
      <c r="S64" s="103"/>
      <c r="T64" s="103"/>
      <c r="U64" s="103"/>
      <c r="V64" s="103"/>
      <c r="W64" s="103"/>
      <c r="X64" s="103"/>
      <c r="Y64" s="103"/>
      <c r="Z64" s="103"/>
      <c r="AA64" s="103"/>
      <c r="AB64" s="103"/>
    </row>
    <row r="65" spans="1:30" s="4" customFormat="1" ht="15" customHeight="1" x14ac:dyDescent="0.2">
      <c r="A65" s="14" t="s">
        <v>115</v>
      </c>
      <c r="B65" s="128" t="s">
        <v>116</v>
      </c>
      <c r="C65" s="128"/>
      <c r="D65" s="128"/>
      <c r="E65" s="128"/>
      <c r="F65" s="128"/>
      <c r="G65" s="128"/>
      <c r="H65" s="128"/>
      <c r="I65" s="128"/>
      <c r="J65" s="128"/>
      <c r="K65" s="128"/>
      <c r="L65" s="128"/>
      <c r="M65" s="128"/>
      <c r="N65" s="130" t="s">
        <v>117</v>
      </c>
      <c r="O65" s="131"/>
      <c r="P65" s="131"/>
      <c r="Q65" s="131"/>
      <c r="R65" s="131"/>
      <c r="S65" s="131"/>
      <c r="T65" s="131"/>
      <c r="U65" s="131"/>
      <c r="V65" s="131"/>
      <c r="W65" s="131"/>
      <c r="X65" s="131"/>
      <c r="Y65" s="132"/>
      <c r="Z65" s="129" t="s">
        <v>118</v>
      </c>
      <c r="AA65" s="129"/>
      <c r="AB65" s="129"/>
    </row>
    <row r="66" spans="1:30" s="4" customFormat="1" ht="15" customHeight="1" x14ac:dyDescent="0.2">
      <c r="A66" s="5" t="s">
        <v>1</v>
      </c>
      <c r="B66" s="127">
        <v>220894.88</v>
      </c>
      <c r="C66" s="127"/>
      <c r="D66" s="127"/>
      <c r="E66" s="127"/>
      <c r="F66" s="127"/>
      <c r="G66" s="127"/>
      <c r="H66" s="127"/>
      <c r="I66" s="127"/>
      <c r="J66" s="127"/>
      <c r="K66" s="127"/>
      <c r="L66" s="127"/>
      <c r="M66" s="127"/>
      <c r="N66" s="130"/>
      <c r="O66" s="131"/>
      <c r="P66" s="131"/>
      <c r="Q66" s="131"/>
      <c r="R66" s="131"/>
      <c r="S66" s="131"/>
      <c r="T66" s="131"/>
      <c r="U66" s="131"/>
      <c r="V66" s="131"/>
      <c r="W66" s="131"/>
      <c r="X66" s="131"/>
      <c r="Y66" s="132"/>
      <c r="Z66" s="128">
        <f>B66+N66</f>
        <v>220894.88</v>
      </c>
      <c r="AA66" s="129"/>
      <c r="AB66" s="129"/>
    </row>
    <row r="67" spans="1:30" s="4" customFormat="1" x14ac:dyDescent="0.2">
      <c r="A67" s="5" t="s">
        <v>3</v>
      </c>
      <c r="B67" s="127">
        <v>126115.12</v>
      </c>
      <c r="C67" s="127"/>
      <c r="D67" s="127"/>
      <c r="E67" s="127"/>
      <c r="F67" s="127"/>
      <c r="G67" s="127"/>
      <c r="H67" s="127"/>
      <c r="I67" s="127"/>
      <c r="J67" s="127"/>
      <c r="K67" s="127"/>
      <c r="L67" s="127"/>
      <c r="M67" s="127"/>
      <c r="N67" s="133"/>
      <c r="O67" s="134"/>
      <c r="P67" s="134"/>
      <c r="Q67" s="134"/>
      <c r="R67" s="134"/>
      <c r="S67" s="134"/>
      <c r="T67" s="134"/>
      <c r="U67" s="134"/>
      <c r="V67" s="134"/>
      <c r="W67" s="134"/>
      <c r="X67" s="134"/>
      <c r="Y67" s="135"/>
      <c r="Z67" s="128">
        <f>B67+N67</f>
        <v>126115.12</v>
      </c>
      <c r="AA67" s="129"/>
      <c r="AB67" s="129"/>
    </row>
    <row r="68" spans="1:30" s="4" customFormat="1" x14ac:dyDescent="0.2">
      <c r="A68" s="12" t="s">
        <v>5</v>
      </c>
      <c r="B68" s="127">
        <f>B66+B67</f>
        <v>347010</v>
      </c>
      <c r="C68" s="127"/>
      <c r="D68" s="127"/>
      <c r="E68" s="127"/>
      <c r="F68" s="127"/>
      <c r="G68" s="127"/>
      <c r="H68" s="127"/>
      <c r="I68" s="127"/>
      <c r="J68" s="127"/>
      <c r="K68" s="127"/>
      <c r="L68" s="127"/>
      <c r="M68" s="127"/>
      <c r="N68" s="133">
        <f>N66+N67</f>
        <v>0</v>
      </c>
      <c r="O68" s="134"/>
      <c r="P68" s="134"/>
      <c r="Q68" s="134"/>
      <c r="R68" s="134"/>
      <c r="S68" s="134"/>
      <c r="T68" s="134"/>
      <c r="U68" s="134"/>
      <c r="V68" s="134"/>
      <c r="W68" s="134"/>
      <c r="X68" s="134"/>
      <c r="Y68" s="135"/>
      <c r="Z68" s="128">
        <f>Z66+Z67</f>
        <v>347010</v>
      </c>
      <c r="AA68" s="129"/>
      <c r="AB68" s="129"/>
    </row>
    <row r="69" spans="1:30" s="4" customFormat="1" x14ac:dyDescent="0.2">
      <c r="A69" s="60"/>
      <c r="B69" s="111"/>
      <c r="C69" s="112"/>
      <c r="D69" s="113"/>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row>
    <row r="70" spans="1:30" s="4" customFormat="1" ht="51" x14ac:dyDescent="0.2">
      <c r="A70" s="14" t="s">
        <v>119</v>
      </c>
      <c r="B70" s="11" t="s">
        <v>101</v>
      </c>
      <c r="C70" s="100" t="s">
        <v>102</v>
      </c>
      <c r="D70" s="11" t="s">
        <v>103</v>
      </c>
      <c r="E70" s="100" t="s">
        <v>104</v>
      </c>
      <c r="F70" s="100" t="s">
        <v>102</v>
      </c>
      <c r="G70" s="100" t="s">
        <v>105</v>
      </c>
      <c r="H70" s="100" t="s">
        <v>106</v>
      </c>
      <c r="I70" s="100" t="s">
        <v>102</v>
      </c>
      <c r="J70" s="100" t="s">
        <v>107</v>
      </c>
      <c r="K70" s="11" t="s">
        <v>108</v>
      </c>
      <c r="L70" s="100" t="s">
        <v>102</v>
      </c>
      <c r="M70" s="11" t="s">
        <v>109</v>
      </c>
      <c r="N70" s="11" t="s">
        <v>110</v>
      </c>
      <c r="O70" s="100" t="s">
        <v>102</v>
      </c>
      <c r="P70" s="11" t="s">
        <v>111</v>
      </c>
      <c r="Q70" s="11" t="s">
        <v>112</v>
      </c>
      <c r="R70" s="100" t="s">
        <v>102</v>
      </c>
      <c r="S70" s="11" t="s">
        <v>113</v>
      </c>
      <c r="T70" s="11" t="s">
        <v>120</v>
      </c>
      <c r="U70" s="100" t="s">
        <v>102</v>
      </c>
      <c r="V70" s="11" t="s">
        <v>121</v>
      </c>
      <c r="W70" s="11" t="s">
        <v>123</v>
      </c>
      <c r="X70" s="100" t="s">
        <v>102</v>
      </c>
      <c r="Y70" s="11" t="s">
        <v>124</v>
      </c>
      <c r="Z70" s="100" t="s">
        <v>118</v>
      </c>
      <c r="AA70" s="100" t="s">
        <v>102</v>
      </c>
      <c r="AB70" s="100" t="s">
        <v>122</v>
      </c>
    </row>
    <row r="71" spans="1:30" s="4" customFormat="1" x14ac:dyDescent="0.2">
      <c r="A71" s="12" t="s">
        <v>1</v>
      </c>
      <c r="B71" s="60">
        <f t="shared" ref="B71:I77" si="106">B51</f>
        <v>7173850.6899999995</v>
      </c>
      <c r="C71" s="60">
        <f t="shared" si="106"/>
        <v>0</v>
      </c>
      <c r="D71" s="60">
        <f t="shared" si="106"/>
        <v>7173850.6899999995</v>
      </c>
      <c r="E71" s="60">
        <f t="shared" si="106"/>
        <v>7177237.0399999991</v>
      </c>
      <c r="F71" s="60">
        <f t="shared" si="106"/>
        <v>0</v>
      </c>
      <c r="G71" s="60">
        <f t="shared" si="106"/>
        <v>7177237.0399999991</v>
      </c>
      <c r="H71" s="60">
        <f>H51+H61</f>
        <v>7179306.8200000003</v>
      </c>
      <c r="I71" s="60">
        <f>I51+I61</f>
        <v>553984.97</v>
      </c>
      <c r="J71" s="60">
        <f>SUM(H71:I71)</f>
        <v>7733291.79</v>
      </c>
      <c r="K71" s="60">
        <f>K51+K61</f>
        <v>21530394.549999997</v>
      </c>
      <c r="L71" s="60">
        <f>B66+L61</f>
        <v>774879.85</v>
      </c>
      <c r="M71" s="60">
        <f>K71+L71</f>
        <v>22305274.399999999</v>
      </c>
      <c r="N71" s="60">
        <f t="shared" ref="N71:R77" si="107">N51</f>
        <v>7275343.2599999998</v>
      </c>
      <c r="O71" s="60">
        <f>O51+O61</f>
        <v>1319238.96</v>
      </c>
      <c r="P71" s="60">
        <f>P51+P61</f>
        <v>8594582.2199999988</v>
      </c>
      <c r="Q71" s="60">
        <f t="shared" si="107"/>
        <v>7281226.7000000002</v>
      </c>
      <c r="R71" s="60">
        <f t="shared" si="107"/>
        <v>0</v>
      </c>
      <c r="S71" s="60">
        <f>SUM(Q71:R71)</f>
        <v>7281226.7000000002</v>
      </c>
      <c r="T71" s="60">
        <f>T51+T61</f>
        <v>0</v>
      </c>
      <c r="U71" s="60">
        <f>U51+U61</f>
        <v>7263656.6200000001</v>
      </c>
      <c r="V71" s="59">
        <f>SUM(T71:U71)</f>
        <v>7263656.6200000001</v>
      </c>
      <c r="W71" s="59">
        <f>N71+Q71+T71</f>
        <v>14556569.960000001</v>
      </c>
      <c r="X71" s="59">
        <f>O71+R71+U71</f>
        <v>8582895.5800000001</v>
      </c>
      <c r="Y71" s="59">
        <f>SUM(W71:X71)</f>
        <v>23139465.539999999</v>
      </c>
      <c r="Z71" s="8">
        <f>Z51+Z61+Z66</f>
        <v>36307859.390000001</v>
      </c>
      <c r="AA71" s="7">
        <f>AA51+AA61</f>
        <v>9136880.5500000007</v>
      </c>
      <c r="AB71" s="7">
        <f>SUM(Z71:AA71)</f>
        <v>45444739.939999998</v>
      </c>
      <c r="AD71" s="52"/>
    </row>
    <row r="72" spans="1:30" s="4" customFormat="1" x14ac:dyDescent="0.2">
      <c r="A72" s="12" t="s">
        <v>2</v>
      </c>
      <c r="B72" s="60">
        <f t="shared" si="106"/>
        <v>488445.85</v>
      </c>
      <c r="C72" s="60">
        <f t="shared" si="106"/>
        <v>0</v>
      </c>
      <c r="D72" s="60">
        <f t="shared" si="106"/>
        <v>488445.85</v>
      </c>
      <c r="E72" s="60">
        <f t="shared" si="106"/>
        <v>564573.05000000005</v>
      </c>
      <c r="F72" s="60">
        <f t="shared" si="106"/>
        <v>0</v>
      </c>
      <c r="G72" s="60">
        <f t="shared" si="106"/>
        <v>564573.05000000005</v>
      </c>
      <c r="H72" s="60">
        <f>H52</f>
        <v>522313.63</v>
      </c>
      <c r="I72" s="60">
        <f>I52</f>
        <v>0</v>
      </c>
      <c r="J72" s="60">
        <f t="shared" ref="J72:J77" si="108">SUM(H72:I72)</f>
        <v>522313.63</v>
      </c>
      <c r="K72" s="60">
        <f>K52</f>
        <v>1575332.5299999998</v>
      </c>
      <c r="L72" s="60">
        <f>L52</f>
        <v>0</v>
      </c>
      <c r="M72" s="60">
        <f t="shared" ref="M72:M76" si="109">K72+L72</f>
        <v>1575332.5299999998</v>
      </c>
      <c r="N72" s="60">
        <f t="shared" si="107"/>
        <v>530705.27</v>
      </c>
      <c r="O72" s="60">
        <f t="shared" si="107"/>
        <v>0</v>
      </c>
      <c r="P72" s="60">
        <f t="shared" si="107"/>
        <v>530705.27</v>
      </c>
      <c r="Q72" s="60">
        <f t="shared" si="107"/>
        <v>530705.27</v>
      </c>
      <c r="R72" s="60">
        <f t="shared" si="107"/>
        <v>0</v>
      </c>
      <c r="S72" s="60">
        <f t="shared" ref="S72:S77" si="110">SUM(Q72:R72)</f>
        <v>530705.27</v>
      </c>
      <c r="T72" s="60">
        <f>T52</f>
        <v>0</v>
      </c>
      <c r="U72" s="60">
        <f>U52</f>
        <v>547678.79</v>
      </c>
      <c r="V72" s="59">
        <f t="shared" ref="V72:V77" si="111">SUM(T72:U72)</f>
        <v>547678.79</v>
      </c>
      <c r="W72" s="59">
        <f t="shared" ref="W72:W77" si="112">N72+Q72+T72</f>
        <v>1061410.54</v>
      </c>
      <c r="X72" s="59">
        <f t="shared" ref="X72:X77" si="113">O72+R72+U72</f>
        <v>547678.79</v>
      </c>
      <c r="Y72" s="59">
        <f t="shared" ref="Y72:Y77" si="114">SUM(W72:X72)</f>
        <v>1609089.33</v>
      </c>
      <c r="Z72" s="60">
        <f>Z52</f>
        <v>2636743.0699999998</v>
      </c>
      <c r="AA72" s="60">
        <f>AA52</f>
        <v>547678.79</v>
      </c>
      <c r="AB72" s="60">
        <f t="shared" ref="AB72:AB77" si="115">SUM(Z72:AA72)</f>
        <v>3184421.86</v>
      </c>
      <c r="AD72" s="52"/>
    </row>
    <row r="73" spans="1:30" s="4" customFormat="1" x14ac:dyDescent="0.2">
      <c r="A73" s="12" t="s">
        <v>3</v>
      </c>
      <c r="B73" s="60">
        <f t="shared" si="106"/>
        <v>2170275.9899999998</v>
      </c>
      <c r="C73" s="60">
        <f t="shared" si="106"/>
        <v>0</v>
      </c>
      <c r="D73" s="60">
        <f t="shared" si="106"/>
        <v>2170275.9899999998</v>
      </c>
      <c r="E73" s="60">
        <f t="shared" si="106"/>
        <v>2200180.91</v>
      </c>
      <c r="F73" s="60">
        <f t="shared" si="106"/>
        <v>0</v>
      </c>
      <c r="G73" s="60">
        <f t="shared" si="106"/>
        <v>2200180.91</v>
      </c>
      <c r="H73" s="60">
        <f>H53+H62</f>
        <v>2204346.34</v>
      </c>
      <c r="I73" s="60">
        <f>I53+I62</f>
        <v>230463.5</v>
      </c>
      <c r="J73" s="60">
        <f t="shared" si="108"/>
        <v>2434809.84</v>
      </c>
      <c r="K73" s="60">
        <f>K53+K62</f>
        <v>6574803.2400000002</v>
      </c>
      <c r="L73" s="60">
        <f>L53+B67+L62</f>
        <v>356578.62</v>
      </c>
      <c r="M73" s="60">
        <f t="shared" si="109"/>
        <v>6931381.8600000003</v>
      </c>
      <c r="N73" s="60">
        <f t="shared" si="107"/>
        <v>2205599.37</v>
      </c>
      <c r="O73" s="60">
        <f>O53+O62</f>
        <v>254281.02</v>
      </c>
      <c r="P73" s="60">
        <f>P53+P62</f>
        <v>2459880.39</v>
      </c>
      <c r="Q73" s="60">
        <f t="shared" si="107"/>
        <v>2238423.44</v>
      </c>
      <c r="R73" s="60">
        <f t="shared" si="107"/>
        <v>0</v>
      </c>
      <c r="S73" s="60">
        <f t="shared" si="110"/>
        <v>2238423.44</v>
      </c>
      <c r="T73" s="60">
        <f>T53+T62</f>
        <v>0</v>
      </c>
      <c r="U73" s="60">
        <f>U53+U62</f>
        <v>2185952.04</v>
      </c>
      <c r="V73" s="59">
        <f t="shared" si="111"/>
        <v>2185952.04</v>
      </c>
      <c r="W73" s="59">
        <f t="shared" si="112"/>
        <v>4444022.8100000005</v>
      </c>
      <c r="X73" s="59">
        <f t="shared" si="113"/>
        <v>2440233.06</v>
      </c>
      <c r="Y73" s="59">
        <f t="shared" si="114"/>
        <v>6884255.870000001</v>
      </c>
      <c r="Z73" s="60">
        <f>Z53+Z62+Z67</f>
        <v>11144941.169999998</v>
      </c>
      <c r="AA73" s="60">
        <f>AA53+AA62</f>
        <v>2670696.56</v>
      </c>
      <c r="AB73" s="60">
        <f t="shared" si="115"/>
        <v>13815637.729999999</v>
      </c>
    </row>
    <row r="74" spans="1:30" s="4" customFormat="1" x14ac:dyDescent="0.2">
      <c r="A74" s="12" t="s">
        <v>4</v>
      </c>
      <c r="B74" s="60">
        <f t="shared" si="106"/>
        <v>603672.49</v>
      </c>
      <c r="C74" s="60">
        <f t="shared" si="106"/>
        <v>0</v>
      </c>
      <c r="D74" s="60">
        <f t="shared" si="106"/>
        <v>603672.49</v>
      </c>
      <c r="E74" s="60">
        <f t="shared" si="106"/>
        <v>604959.1</v>
      </c>
      <c r="F74" s="60">
        <f t="shared" si="106"/>
        <v>0</v>
      </c>
      <c r="G74" s="60">
        <f t="shared" si="106"/>
        <v>604959.1</v>
      </c>
      <c r="H74" s="60">
        <f t="shared" si="106"/>
        <v>603164.49</v>
      </c>
      <c r="I74" s="60">
        <f t="shared" si="106"/>
        <v>0</v>
      </c>
      <c r="J74" s="60">
        <f t="shared" si="108"/>
        <v>603164.49</v>
      </c>
      <c r="K74" s="60">
        <f t="shared" ref="K74:L77" si="116">K54</f>
        <v>1811796.0799999998</v>
      </c>
      <c r="L74" s="60">
        <f t="shared" si="116"/>
        <v>0</v>
      </c>
      <c r="M74" s="60">
        <f t="shared" si="109"/>
        <v>1811796.0799999998</v>
      </c>
      <c r="N74" s="60">
        <f t="shared" si="107"/>
        <v>611130.38</v>
      </c>
      <c r="O74" s="60">
        <f t="shared" si="107"/>
        <v>0</v>
      </c>
      <c r="P74" s="60">
        <f t="shared" si="107"/>
        <v>611130.38</v>
      </c>
      <c r="Q74" s="60">
        <f t="shared" si="107"/>
        <v>610114.38</v>
      </c>
      <c r="R74" s="60">
        <f t="shared" si="107"/>
        <v>0</v>
      </c>
      <c r="S74" s="60">
        <f t="shared" si="110"/>
        <v>610114.38</v>
      </c>
      <c r="T74" s="60">
        <f t="shared" ref="T74:U77" si="117">T54</f>
        <v>0</v>
      </c>
      <c r="U74" s="60">
        <f t="shared" si="117"/>
        <v>621991.07000000007</v>
      </c>
      <c r="V74" s="59">
        <f t="shared" si="111"/>
        <v>621991.07000000007</v>
      </c>
      <c r="W74" s="59">
        <f t="shared" si="112"/>
        <v>1221244.76</v>
      </c>
      <c r="X74" s="59">
        <f t="shared" si="113"/>
        <v>621991.07000000007</v>
      </c>
      <c r="Y74" s="59">
        <f t="shared" si="114"/>
        <v>1843235.83</v>
      </c>
      <c r="Z74" s="60">
        <f t="shared" ref="Z74:AA77" si="118">Z54</f>
        <v>3033040.84</v>
      </c>
      <c r="AA74" s="60">
        <f t="shared" si="118"/>
        <v>621991.07000000007</v>
      </c>
      <c r="AB74" s="60">
        <f t="shared" si="115"/>
        <v>3655031.91</v>
      </c>
    </row>
    <row r="75" spans="1:30" s="4" customFormat="1" x14ac:dyDescent="0.2">
      <c r="A75" s="12" t="s">
        <v>7</v>
      </c>
      <c r="B75" s="60">
        <f t="shared" si="106"/>
        <v>742357.56</v>
      </c>
      <c r="C75" s="60">
        <f t="shared" si="106"/>
        <v>0</v>
      </c>
      <c r="D75" s="60">
        <f t="shared" si="106"/>
        <v>742357.56</v>
      </c>
      <c r="E75" s="60">
        <f t="shared" si="106"/>
        <v>744288.15999999992</v>
      </c>
      <c r="F75" s="60">
        <f t="shared" si="106"/>
        <v>0</v>
      </c>
      <c r="G75" s="60">
        <f t="shared" si="106"/>
        <v>744288.15999999992</v>
      </c>
      <c r="H75" s="60">
        <f t="shared" si="106"/>
        <v>744432.38</v>
      </c>
      <c r="I75" s="60">
        <f t="shared" si="106"/>
        <v>0</v>
      </c>
      <c r="J75" s="60">
        <f t="shared" si="108"/>
        <v>744432.38</v>
      </c>
      <c r="K75" s="60">
        <f t="shared" si="116"/>
        <v>2231078.1</v>
      </c>
      <c r="L75" s="60">
        <f t="shared" si="116"/>
        <v>0</v>
      </c>
      <c r="M75" s="60">
        <f t="shared" si="109"/>
        <v>2231078.1</v>
      </c>
      <c r="N75" s="60">
        <f t="shared" si="107"/>
        <v>744432.38</v>
      </c>
      <c r="O75" s="60">
        <f t="shared" si="107"/>
        <v>0</v>
      </c>
      <c r="P75" s="60">
        <f t="shared" si="107"/>
        <v>744432.38</v>
      </c>
      <c r="Q75" s="60">
        <f t="shared" si="107"/>
        <v>744432.38</v>
      </c>
      <c r="R75" s="60">
        <f t="shared" si="107"/>
        <v>0</v>
      </c>
      <c r="S75" s="60">
        <f t="shared" si="110"/>
        <v>744432.38</v>
      </c>
      <c r="T75" s="60">
        <f t="shared" si="117"/>
        <v>0</v>
      </c>
      <c r="U75" s="60">
        <f t="shared" si="117"/>
        <v>742741.25</v>
      </c>
      <c r="V75" s="59">
        <f t="shared" si="111"/>
        <v>742741.25</v>
      </c>
      <c r="W75" s="59">
        <f t="shared" si="112"/>
        <v>1488864.76</v>
      </c>
      <c r="X75" s="59">
        <f t="shared" si="113"/>
        <v>742741.25</v>
      </c>
      <c r="Y75" s="59">
        <f t="shared" si="114"/>
        <v>2231606.0099999998</v>
      </c>
      <c r="Z75" s="60">
        <f t="shared" si="118"/>
        <v>3719942.86</v>
      </c>
      <c r="AA75" s="60">
        <f t="shared" si="118"/>
        <v>742741.25</v>
      </c>
      <c r="AB75" s="60">
        <f t="shared" si="115"/>
        <v>4462684.1099999994</v>
      </c>
    </row>
    <row r="76" spans="1:30" s="4" customFormat="1" x14ac:dyDescent="0.2">
      <c r="A76" s="12" t="s">
        <v>81</v>
      </c>
      <c r="B76" s="60">
        <f t="shared" si="106"/>
        <v>136204.5</v>
      </c>
      <c r="C76" s="60">
        <f t="shared" si="106"/>
        <v>0</v>
      </c>
      <c r="D76" s="60">
        <f t="shared" si="106"/>
        <v>136204.5</v>
      </c>
      <c r="E76" s="60">
        <f t="shared" si="106"/>
        <v>137316</v>
      </c>
      <c r="F76" s="60">
        <f t="shared" si="106"/>
        <v>0</v>
      </c>
      <c r="G76" s="60">
        <f t="shared" si="106"/>
        <v>137316</v>
      </c>
      <c r="H76" s="60">
        <f t="shared" si="106"/>
        <v>136927</v>
      </c>
      <c r="I76" s="60">
        <f t="shared" si="106"/>
        <v>0</v>
      </c>
      <c r="J76" s="60">
        <f t="shared" si="108"/>
        <v>136927</v>
      </c>
      <c r="K76" s="60">
        <f t="shared" si="116"/>
        <v>410447.5</v>
      </c>
      <c r="L76" s="60">
        <f t="shared" si="116"/>
        <v>0</v>
      </c>
      <c r="M76" s="60">
        <f t="shared" si="109"/>
        <v>410447.5</v>
      </c>
      <c r="N76" s="60">
        <f t="shared" si="107"/>
        <v>138950</v>
      </c>
      <c r="O76" s="60">
        <f t="shared" si="107"/>
        <v>0</v>
      </c>
      <c r="P76" s="60">
        <f t="shared" si="107"/>
        <v>138950</v>
      </c>
      <c r="Q76" s="60">
        <f t="shared" si="107"/>
        <v>139430</v>
      </c>
      <c r="R76" s="60">
        <f t="shared" si="107"/>
        <v>0</v>
      </c>
      <c r="S76" s="60">
        <f t="shared" si="110"/>
        <v>139430</v>
      </c>
      <c r="T76" s="60">
        <f t="shared" si="117"/>
        <v>0</v>
      </c>
      <c r="U76" s="60">
        <f t="shared" si="117"/>
        <v>142523</v>
      </c>
      <c r="V76" s="59">
        <f t="shared" si="111"/>
        <v>142523</v>
      </c>
      <c r="W76" s="59">
        <f t="shared" si="112"/>
        <v>278380</v>
      </c>
      <c r="X76" s="59">
        <f t="shared" si="113"/>
        <v>142523</v>
      </c>
      <c r="Y76" s="59">
        <f t="shared" si="114"/>
        <v>420903</v>
      </c>
      <c r="Z76" s="60">
        <f t="shared" si="118"/>
        <v>688827.5</v>
      </c>
      <c r="AA76" s="60">
        <f t="shared" si="118"/>
        <v>142523</v>
      </c>
      <c r="AB76" s="60">
        <f t="shared" si="115"/>
        <v>831350.5</v>
      </c>
    </row>
    <row r="77" spans="1:30" s="4" customFormat="1" x14ac:dyDescent="0.2">
      <c r="A77" s="5" t="s">
        <v>48</v>
      </c>
      <c r="B77" s="60">
        <f t="shared" si="106"/>
        <v>60839.34</v>
      </c>
      <c r="C77" s="60">
        <f t="shared" si="106"/>
        <v>0</v>
      </c>
      <c r="D77" s="60">
        <f t="shared" si="106"/>
        <v>60839.34</v>
      </c>
      <c r="E77" s="60">
        <f t="shared" si="106"/>
        <v>60839.34</v>
      </c>
      <c r="F77" s="60">
        <f t="shared" si="106"/>
        <v>0</v>
      </c>
      <c r="G77" s="60">
        <f t="shared" si="106"/>
        <v>60839.34</v>
      </c>
      <c r="H77" s="60">
        <f t="shared" si="106"/>
        <v>60839.34</v>
      </c>
      <c r="I77" s="60">
        <f t="shared" si="106"/>
        <v>0</v>
      </c>
      <c r="J77" s="60">
        <f t="shared" si="108"/>
        <v>60839.34</v>
      </c>
      <c r="K77" s="60">
        <f t="shared" si="116"/>
        <v>182518.02</v>
      </c>
      <c r="L77" s="60">
        <f t="shared" si="116"/>
        <v>0</v>
      </c>
      <c r="M77" s="60">
        <f>M57</f>
        <v>182518.02</v>
      </c>
      <c r="N77" s="60">
        <f t="shared" si="107"/>
        <v>60839.34</v>
      </c>
      <c r="O77" s="60">
        <f t="shared" si="107"/>
        <v>0</v>
      </c>
      <c r="P77" s="60">
        <f t="shared" si="107"/>
        <v>60839.34</v>
      </c>
      <c r="Q77" s="60">
        <f t="shared" si="107"/>
        <v>60839.34</v>
      </c>
      <c r="R77" s="60">
        <f t="shared" si="107"/>
        <v>0</v>
      </c>
      <c r="S77" s="60">
        <f t="shared" si="110"/>
        <v>60839.34</v>
      </c>
      <c r="T77" s="60">
        <f t="shared" si="117"/>
        <v>0</v>
      </c>
      <c r="U77" s="60">
        <f t="shared" si="117"/>
        <v>62937.25</v>
      </c>
      <c r="V77" s="59">
        <f t="shared" si="111"/>
        <v>62937.25</v>
      </c>
      <c r="W77" s="59">
        <f t="shared" si="112"/>
        <v>121678.68</v>
      </c>
      <c r="X77" s="59">
        <f t="shared" si="113"/>
        <v>62937.25</v>
      </c>
      <c r="Y77" s="59">
        <f t="shared" si="114"/>
        <v>184615.93</v>
      </c>
      <c r="Z77" s="60">
        <f t="shared" si="118"/>
        <v>304196.69999999995</v>
      </c>
      <c r="AA77" s="60">
        <f t="shared" si="118"/>
        <v>62937.25</v>
      </c>
      <c r="AB77" s="60">
        <f t="shared" si="115"/>
        <v>367133.94999999995</v>
      </c>
    </row>
    <row r="78" spans="1:30" s="4" customFormat="1" x14ac:dyDescent="0.2">
      <c r="A78" s="12" t="s">
        <v>5</v>
      </c>
      <c r="B78" s="60">
        <f>SUM(B71:B77)</f>
        <v>11375646.42</v>
      </c>
      <c r="C78" s="60">
        <f t="shared" ref="C78:AB78" si="119">SUM(C71:C77)</f>
        <v>0</v>
      </c>
      <c r="D78" s="60">
        <f t="shared" si="119"/>
        <v>11375646.42</v>
      </c>
      <c r="E78" s="60">
        <f t="shared" si="119"/>
        <v>11489393.6</v>
      </c>
      <c r="F78" s="60">
        <f t="shared" si="119"/>
        <v>0</v>
      </c>
      <c r="G78" s="60">
        <f t="shared" si="119"/>
        <v>11489393.6</v>
      </c>
      <c r="H78" s="60">
        <f t="shared" si="119"/>
        <v>11451330</v>
      </c>
      <c r="I78" s="60">
        <f t="shared" si="119"/>
        <v>784448.47</v>
      </c>
      <c r="J78" s="60">
        <f t="shared" si="119"/>
        <v>12235778.470000001</v>
      </c>
      <c r="K78" s="60">
        <f t="shared" si="119"/>
        <v>34316370.020000003</v>
      </c>
      <c r="L78" s="60">
        <f t="shared" si="119"/>
        <v>1131458.47</v>
      </c>
      <c r="M78" s="60">
        <f t="shared" si="119"/>
        <v>35447828.490000002</v>
      </c>
      <c r="N78" s="60">
        <f t="shared" si="119"/>
        <v>11567000</v>
      </c>
      <c r="O78" s="60">
        <f t="shared" si="119"/>
        <v>1573519.98</v>
      </c>
      <c r="P78" s="60">
        <f t="shared" si="119"/>
        <v>13140519.98</v>
      </c>
      <c r="Q78" s="60">
        <f>SUM(Q71:Q77)</f>
        <v>11605171.510000002</v>
      </c>
      <c r="R78" s="60">
        <f t="shared" ref="R78:Y78" si="120">SUM(R71:R77)</f>
        <v>0</v>
      </c>
      <c r="S78" s="60">
        <f t="shared" si="120"/>
        <v>11605171.510000002</v>
      </c>
      <c r="T78" s="60">
        <f t="shared" si="120"/>
        <v>0</v>
      </c>
      <c r="U78" s="60">
        <f t="shared" si="120"/>
        <v>11567480.02</v>
      </c>
      <c r="V78" s="60">
        <f t="shared" si="120"/>
        <v>11567480.02</v>
      </c>
      <c r="W78" s="60">
        <f t="shared" si="120"/>
        <v>23172171.510000005</v>
      </c>
      <c r="X78" s="60">
        <f t="shared" si="120"/>
        <v>13141000.000000002</v>
      </c>
      <c r="Y78" s="60">
        <f t="shared" si="120"/>
        <v>36313171.509999998</v>
      </c>
      <c r="Z78" s="60">
        <f t="shared" si="119"/>
        <v>57835551.530000001</v>
      </c>
      <c r="AA78" s="60">
        <f t="shared" si="119"/>
        <v>13925448.470000001</v>
      </c>
      <c r="AB78" s="60">
        <f t="shared" si="119"/>
        <v>71761000</v>
      </c>
    </row>
    <row r="79" spans="1:30" s="4" customFormat="1" x14ac:dyDescent="0.2">
      <c r="A79" s="23"/>
      <c r="B79" s="115"/>
      <c r="C79" s="115"/>
      <c r="D79" s="115"/>
      <c r="E79" s="24"/>
      <c r="F79" s="24"/>
      <c r="G79" s="24"/>
      <c r="H79" s="116"/>
      <c r="I79" s="116"/>
      <c r="J79" s="116"/>
      <c r="AA79" s="52"/>
      <c r="AB79" s="52"/>
    </row>
    <row r="80" spans="1:30" s="4" customFormat="1" x14ac:dyDescent="0.2">
      <c r="A80" s="23"/>
      <c r="B80" s="115"/>
      <c r="C80" s="115"/>
      <c r="D80" s="115"/>
      <c r="E80" s="24"/>
      <c r="F80" s="24"/>
      <c r="G80" s="24"/>
      <c r="H80" s="116"/>
      <c r="I80" s="116"/>
      <c r="J80" s="116"/>
      <c r="AB80" s="52"/>
    </row>
    <row r="81" spans="2:38" ht="18.75" x14ac:dyDescent="0.3">
      <c r="B81" s="16" t="s">
        <v>13</v>
      </c>
      <c r="C81" s="16"/>
      <c r="D81" s="16"/>
      <c r="E81" s="19"/>
      <c r="F81" s="19"/>
      <c r="G81" s="19"/>
      <c r="H81" s="19"/>
      <c r="I81" s="19"/>
      <c r="J81" s="19"/>
      <c r="K81" s="19"/>
      <c r="L81" s="4" t="s">
        <v>12</v>
      </c>
      <c r="O81" s="16"/>
      <c r="P81" s="16" t="s">
        <v>13</v>
      </c>
      <c r="Q81" s="19"/>
      <c r="R81" s="19"/>
      <c r="S81" s="19"/>
      <c r="T81" s="19"/>
      <c r="U81" s="19"/>
      <c r="V81" s="19"/>
      <c r="W81" s="19"/>
      <c r="X81" s="19"/>
      <c r="Y81" s="19"/>
      <c r="Z81" s="19"/>
      <c r="AA81" s="4" t="s">
        <v>12</v>
      </c>
      <c r="AB81" s="19"/>
      <c r="AC81" s="19"/>
      <c r="AE81" s="98"/>
      <c r="AF81" s="98"/>
      <c r="AG81" s="98"/>
      <c r="AH81" s="98"/>
      <c r="AI81" s="98"/>
      <c r="AJ81" s="98"/>
      <c r="AL81" s="98"/>
    </row>
    <row r="82" spans="2:38" ht="18.75" x14ac:dyDescent="0.3">
      <c r="B82" s="16" t="s">
        <v>73</v>
      </c>
      <c r="C82" s="16"/>
      <c r="D82" s="16"/>
      <c r="E82" s="16"/>
      <c r="F82" s="16"/>
      <c r="G82" s="16"/>
      <c r="H82" s="19"/>
      <c r="I82" s="19"/>
      <c r="J82" s="19"/>
      <c r="K82" s="19"/>
      <c r="L82" s="16" t="s">
        <v>14</v>
      </c>
      <c r="O82" s="16"/>
      <c r="P82" s="16" t="s">
        <v>73</v>
      </c>
      <c r="Q82" s="16"/>
      <c r="R82" s="16"/>
      <c r="S82" s="16"/>
      <c r="T82" s="16"/>
      <c r="U82" s="16"/>
      <c r="V82" s="16"/>
      <c r="W82" s="16"/>
      <c r="X82" s="16"/>
      <c r="Y82" s="16"/>
      <c r="Z82" s="19"/>
      <c r="AA82" s="16" t="s">
        <v>14</v>
      </c>
      <c r="AB82" s="19"/>
      <c r="AC82" s="19"/>
      <c r="AE82" s="98"/>
      <c r="AF82" s="98"/>
      <c r="AG82" s="98"/>
      <c r="AH82" s="98"/>
      <c r="AI82" s="98"/>
      <c r="AJ82" s="98"/>
      <c r="AL82" s="98"/>
    </row>
    <row r="83" spans="2:38" x14ac:dyDescent="0.2">
      <c r="B83" s="65"/>
      <c r="C83" s="65"/>
      <c r="D83" s="65"/>
      <c r="E83" s="71"/>
      <c r="F83" s="71"/>
      <c r="G83" s="71"/>
    </row>
    <row r="84" spans="2:38" x14ac:dyDescent="0.2">
      <c r="B84" s="65"/>
      <c r="C84" s="65"/>
      <c r="D84" s="65"/>
      <c r="E84" s="71"/>
      <c r="F84" s="71"/>
      <c r="G84" s="71"/>
    </row>
    <row r="85" spans="2:38" x14ac:dyDescent="0.2">
      <c r="B85" s="65"/>
      <c r="C85" s="65"/>
      <c r="D85" s="65"/>
      <c r="E85" s="71"/>
      <c r="F85" s="71"/>
      <c r="G85" s="71"/>
    </row>
    <row r="86" spans="2:38" x14ac:dyDescent="0.2">
      <c r="B86" s="65"/>
      <c r="C86" s="65"/>
      <c r="D86" s="65"/>
      <c r="E86" s="71"/>
      <c r="F86" s="71"/>
      <c r="G86" s="71"/>
    </row>
    <row r="87" spans="2:38" x14ac:dyDescent="0.2">
      <c r="B87" s="65"/>
      <c r="C87" s="65"/>
      <c r="D87" s="65"/>
      <c r="E87" s="71"/>
      <c r="F87" s="71"/>
      <c r="G87" s="71"/>
      <c r="H87" s="65"/>
      <c r="I87" s="65"/>
      <c r="J87" s="65"/>
    </row>
    <row r="88" spans="2:38" x14ac:dyDescent="0.2">
      <c r="B88" s="65"/>
      <c r="C88" s="65"/>
      <c r="D88" s="65"/>
      <c r="E88" s="71"/>
      <c r="F88" s="71"/>
      <c r="G88" s="71"/>
      <c r="H88" s="65"/>
      <c r="I88" s="65"/>
      <c r="J88" s="65"/>
    </row>
    <row r="89" spans="2:38" x14ac:dyDescent="0.2">
      <c r="B89" s="65"/>
      <c r="C89" s="65"/>
      <c r="D89" s="65"/>
      <c r="E89" s="71"/>
      <c r="F89" s="71"/>
      <c r="G89" s="71"/>
      <c r="H89" s="65"/>
      <c r="I89" s="65"/>
      <c r="J89" s="65"/>
    </row>
    <row r="90" spans="2:38" x14ac:dyDescent="0.2">
      <c r="B90" s="65"/>
      <c r="C90" s="65"/>
      <c r="D90" s="65"/>
      <c r="E90" s="71"/>
      <c r="F90" s="71"/>
      <c r="G90" s="71"/>
      <c r="H90" s="65"/>
      <c r="I90" s="65"/>
      <c r="J90" s="65"/>
    </row>
    <row r="91" spans="2:38" x14ac:dyDescent="0.2">
      <c r="B91" s="65"/>
      <c r="C91" s="65"/>
      <c r="D91" s="65"/>
      <c r="E91" s="71"/>
      <c r="F91" s="71"/>
      <c r="G91" s="71"/>
      <c r="H91" s="65"/>
      <c r="I91" s="65"/>
      <c r="J91" s="65"/>
    </row>
    <row r="92" spans="2:38" x14ac:dyDescent="0.2">
      <c r="B92" s="65"/>
      <c r="C92" s="65"/>
      <c r="D92" s="65"/>
      <c r="E92" s="71"/>
      <c r="F92" s="71"/>
      <c r="G92" s="71"/>
      <c r="H92" s="65"/>
      <c r="I92" s="65"/>
      <c r="J92" s="65"/>
    </row>
    <row r="93" spans="2:38" x14ac:dyDescent="0.2">
      <c r="B93" s="65"/>
      <c r="C93" s="65"/>
      <c r="D93" s="65"/>
      <c r="E93" s="71"/>
      <c r="F93" s="71"/>
      <c r="G93" s="71"/>
      <c r="H93" s="65"/>
      <c r="I93" s="65"/>
      <c r="J93" s="65"/>
    </row>
    <row r="94" spans="2:38" x14ac:dyDescent="0.2">
      <c r="B94" s="65"/>
      <c r="C94" s="65"/>
      <c r="D94" s="65"/>
      <c r="E94" s="71"/>
      <c r="F94" s="71"/>
      <c r="G94" s="71"/>
      <c r="H94" s="65"/>
      <c r="I94" s="65"/>
      <c r="J94" s="65"/>
    </row>
    <row r="95" spans="2:38" x14ac:dyDescent="0.2">
      <c r="B95" s="65"/>
      <c r="C95" s="65"/>
      <c r="D95" s="65"/>
      <c r="E95" s="71"/>
      <c r="F95" s="71"/>
      <c r="G95" s="71"/>
      <c r="H95" s="65"/>
      <c r="I95" s="65"/>
      <c r="J95" s="65"/>
    </row>
    <row r="96" spans="2:38" x14ac:dyDescent="0.2">
      <c r="B96" s="65"/>
      <c r="C96" s="65"/>
      <c r="D96" s="65"/>
      <c r="E96" s="71"/>
      <c r="F96" s="71"/>
      <c r="G96" s="71"/>
      <c r="H96" s="65"/>
      <c r="I96" s="65"/>
      <c r="J96" s="65"/>
    </row>
    <row r="97" spans="2:10" x14ac:dyDescent="0.2">
      <c r="B97" s="65"/>
      <c r="C97" s="65"/>
      <c r="D97" s="65"/>
      <c r="E97" s="71"/>
      <c r="F97" s="71"/>
      <c r="G97" s="71"/>
      <c r="H97" s="65"/>
      <c r="I97" s="65"/>
      <c r="J97" s="65"/>
    </row>
    <row r="98" spans="2:10" x14ac:dyDescent="0.2">
      <c r="B98" s="65"/>
      <c r="C98" s="65"/>
      <c r="D98" s="65"/>
      <c r="E98" s="71"/>
      <c r="F98" s="71"/>
      <c r="G98" s="71"/>
      <c r="H98" s="65"/>
      <c r="I98" s="65"/>
      <c r="J98" s="65"/>
    </row>
    <row r="99" spans="2:10" x14ac:dyDescent="0.2">
      <c r="B99" s="65"/>
      <c r="C99" s="65"/>
      <c r="D99" s="65"/>
      <c r="E99" s="71"/>
      <c r="F99" s="71"/>
      <c r="G99" s="71"/>
      <c r="H99" s="65"/>
      <c r="I99" s="65"/>
      <c r="J99" s="65"/>
    </row>
    <row r="100" spans="2:10" x14ac:dyDescent="0.2">
      <c r="B100" s="65"/>
      <c r="C100" s="65"/>
      <c r="D100" s="65"/>
      <c r="E100" s="71"/>
      <c r="F100" s="71"/>
      <c r="G100" s="71"/>
      <c r="H100" s="65"/>
      <c r="I100" s="65"/>
      <c r="J100" s="65"/>
    </row>
    <row r="101" spans="2:10" x14ac:dyDescent="0.2">
      <c r="B101" s="65"/>
      <c r="C101" s="65"/>
      <c r="D101" s="65"/>
      <c r="E101" s="71"/>
      <c r="F101" s="71"/>
      <c r="G101" s="71"/>
      <c r="H101" s="65"/>
      <c r="I101" s="65"/>
      <c r="J101" s="65"/>
    </row>
    <row r="102" spans="2:10" x14ac:dyDescent="0.2">
      <c r="B102" s="65"/>
      <c r="C102" s="65"/>
      <c r="D102" s="65"/>
      <c r="E102" s="71"/>
      <c r="F102" s="71"/>
      <c r="G102" s="71"/>
      <c r="H102" s="65"/>
      <c r="I102" s="65"/>
      <c r="J102" s="65"/>
    </row>
    <row r="103" spans="2:10" x14ac:dyDescent="0.2">
      <c r="B103" s="65"/>
      <c r="C103" s="65"/>
      <c r="D103" s="65"/>
      <c r="E103" s="71"/>
      <c r="F103" s="71"/>
      <c r="G103" s="71"/>
      <c r="H103" s="65"/>
      <c r="I103" s="65"/>
      <c r="J103" s="65"/>
    </row>
    <row r="104" spans="2:10" x14ac:dyDescent="0.2">
      <c r="B104" s="65"/>
      <c r="C104" s="65"/>
      <c r="D104" s="65"/>
      <c r="E104" s="71"/>
      <c r="F104" s="71"/>
      <c r="G104" s="71"/>
      <c r="H104" s="65"/>
      <c r="I104" s="65"/>
      <c r="J104" s="65"/>
    </row>
    <row r="105" spans="2:10" x14ac:dyDescent="0.2">
      <c r="B105" s="65"/>
      <c r="C105" s="65"/>
      <c r="D105" s="65"/>
      <c r="E105" s="71"/>
      <c r="F105" s="71"/>
      <c r="G105" s="71"/>
      <c r="H105" s="65"/>
      <c r="I105" s="65"/>
      <c r="J105" s="65"/>
    </row>
    <row r="106" spans="2:10" x14ac:dyDescent="0.2">
      <c r="B106" s="65"/>
      <c r="C106" s="65"/>
      <c r="D106" s="65"/>
      <c r="E106" s="71"/>
      <c r="F106" s="71"/>
      <c r="G106" s="71"/>
      <c r="H106" s="65"/>
      <c r="I106" s="65"/>
      <c r="J106" s="65"/>
    </row>
    <row r="107" spans="2:10" x14ac:dyDescent="0.2">
      <c r="B107" s="65"/>
      <c r="C107" s="65"/>
      <c r="D107" s="65"/>
      <c r="E107" s="71"/>
      <c r="F107" s="71"/>
      <c r="G107" s="71"/>
      <c r="H107" s="65"/>
      <c r="I107" s="65"/>
      <c r="J107" s="65"/>
    </row>
    <row r="108" spans="2:10" x14ac:dyDescent="0.2">
      <c r="B108" s="65"/>
      <c r="C108" s="65"/>
      <c r="D108" s="65"/>
      <c r="E108" s="71"/>
      <c r="F108" s="71"/>
      <c r="G108" s="71"/>
      <c r="H108" s="65"/>
      <c r="I108" s="65"/>
      <c r="J108" s="65"/>
    </row>
    <row r="109" spans="2:10" x14ac:dyDescent="0.2">
      <c r="B109" s="65"/>
      <c r="C109" s="65"/>
      <c r="D109" s="65"/>
      <c r="E109" s="71"/>
      <c r="F109" s="71"/>
      <c r="G109" s="71"/>
      <c r="H109" s="65"/>
      <c r="I109" s="65"/>
      <c r="J109" s="65"/>
    </row>
    <row r="110" spans="2:10" x14ac:dyDescent="0.2">
      <c r="B110" s="65"/>
      <c r="C110" s="65"/>
      <c r="D110" s="65"/>
      <c r="E110" s="71"/>
      <c r="F110" s="71"/>
      <c r="G110" s="71"/>
      <c r="H110" s="65"/>
      <c r="I110" s="65"/>
      <c r="J110" s="65"/>
    </row>
    <row r="111" spans="2:10" x14ac:dyDescent="0.2">
      <c r="B111" s="65"/>
      <c r="C111" s="65"/>
      <c r="D111" s="65"/>
      <c r="E111" s="71"/>
      <c r="F111" s="71"/>
      <c r="G111" s="71"/>
      <c r="H111" s="65"/>
      <c r="I111" s="65"/>
      <c r="J111" s="65"/>
    </row>
    <row r="112" spans="2:10" x14ac:dyDescent="0.2">
      <c r="B112" s="65"/>
      <c r="C112" s="65"/>
      <c r="D112" s="65"/>
      <c r="E112" s="71"/>
      <c r="F112" s="71"/>
      <c r="G112" s="71"/>
      <c r="H112" s="65"/>
      <c r="I112" s="65"/>
      <c r="J112" s="65"/>
    </row>
    <row r="113" spans="2:10" x14ac:dyDescent="0.2">
      <c r="B113" s="65"/>
      <c r="C113" s="65"/>
      <c r="D113" s="65"/>
      <c r="E113" s="71"/>
      <c r="F113" s="71"/>
      <c r="G113" s="71"/>
      <c r="H113" s="65"/>
      <c r="I113" s="65"/>
      <c r="J113" s="65"/>
    </row>
    <row r="114" spans="2:10" x14ac:dyDescent="0.2">
      <c r="B114" s="65"/>
      <c r="C114" s="65"/>
      <c r="D114" s="65"/>
      <c r="E114" s="71"/>
      <c r="F114" s="71"/>
      <c r="G114" s="71"/>
      <c r="H114" s="65"/>
      <c r="I114" s="65"/>
      <c r="J114" s="65"/>
    </row>
    <row r="115" spans="2:10" x14ac:dyDescent="0.2">
      <c r="B115" s="65"/>
      <c r="C115" s="65"/>
      <c r="D115" s="65"/>
      <c r="E115" s="71"/>
      <c r="F115" s="71"/>
      <c r="G115" s="71"/>
      <c r="H115" s="65"/>
      <c r="I115" s="65"/>
      <c r="J115" s="65"/>
    </row>
    <row r="116" spans="2:10" x14ac:dyDescent="0.2">
      <c r="B116" s="65"/>
      <c r="C116" s="65"/>
      <c r="D116" s="65"/>
      <c r="E116" s="71"/>
      <c r="F116" s="71"/>
      <c r="G116" s="71"/>
      <c r="H116" s="65"/>
      <c r="I116" s="65"/>
      <c r="J116" s="65"/>
    </row>
    <row r="117" spans="2:10" x14ac:dyDescent="0.2">
      <c r="B117" s="65"/>
      <c r="C117" s="65"/>
      <c r="D117" s="65"/>
      <c r="E117" s="71"/>
      <c r="F117" s="71"/>
      <c r="G117" s="71"/>
      <c r="H117" s="65"/>
      <c r="I117" s="65"/>
      <c r="J117" s="65"/>
    </row>
    <row r="118" spans="2:10" x14ac:dyDescent="0.2">
      <c r="B118" s="65"/>
      <c r="C118" s="65"/>
      <c r="D118" s="65"/>
      <c r="E118" s="71"/>
      <c r="F118" s="71"/>
      <c r="G118" s="71"/>
      <c r="H118" s="65"/>
      <c r="I118" s="65"/>
      <c r="J118" s="65"/>
    </row>
    <row r="119" spans="2:10" x14ac:dyDescent="0.2">
      <c r="B119" s="65"/>
      <c r="C119" s="65"/>
      <c r="D119" s="65"/>
      <c r="E119" s="71"/>
      <c r="F119" s="71"/>
      <c r="G119" s="71"/>
      <c r="H119" s="65"/>
      <c r="I119" s="65"/>
      <c r="J119" s="65"/>
    </row>
    <row r="120" spans="2:10" x14ac:dyDescent="0.2">
      <c r="B120" s="65"/>
      <c r="C120" s="65"/>
      <c r="D120" s="65"/>
      <c r="E120" s="71"/>
      <c r="F120" s="71"/>
      <c r="G120" s="71"/>
      <c r="H120" s="65"/>
      <c r="I120" s="65"/>
      <c r="J120" s="65"/>
    </row>
    <row r="121" spans="2:10" x14ac:dyDescent="0.2">
      <c r="B121" s="65"/>
      <c r="C121" s="65"/>
      <c r="D121" s="65"/>
      <c r="E121" s="71"/>
      <c r="F121" s="71"/>
      <c r="G121" s="71"/>
      <c r="H121" s="65"/>
      <c r="I121" s="65"/>
      <c r="J121" s="65"/>
    </row>
    <row r="122" spans="2:10" x14ac:dyDescent="0.2">
      <c r="B122" s="65"/>
      <c r="C122" s="65"/>
      <c r="D122" s="65"/>
      <c r="E122" s="71"/>
      <c r="F122" s="71"/>
      <c r="G122" s="71"/>
      <c r="H122" s="65"/>
      <c r="I122" s="65"/>
      <c r="J122" s="65"/>
    </row>
    <row r="123" spans="2:10" x14ac:dyDescent="0.2">
      <c r="B123" s="65"/>
      <c r="C123" s="65"/>
      <c r="D123" s="65"/>
      <c r="E123" s="71"/>
      <c r="F123" s="71"/>
      <c r="G123" s="71"/>
      <c r="H123" s="65"/>
      <c r="I123" s="65"/>
      <c r="J123" s="65"/>
    </row>
    <row r="124" spans="2:10" x14ac:dyDescent="0.2">
      <c r="B124" s="65"/>
      <c r="C124" s="65"/>
      <c r="D124" s="65"/>
      <c r="E124" s="71"/>
      <c r="F124" s="71"/>
      <c r="G124" s="71"/>
      <c r="H124" s="65"/>
      <c r="I124" s="65"/>
      <c r="J124" s="65"/>
    </row>
    <row r="125" spans="2:10" x14ac:dyDescent="0.2">
      <c r="B125" s="65"/>
      <c r="C125" s="65"/>
      <c r="D125" s="65"/>
      <c r="E125" s="71"/>
      <c r="F125" s="71"/>
      <c r="G125" s="71"/>
      <c r="H125" s="65"/>
      <c r="I125" s="65"/>
      <c r="J125" s="65"/>
    </row>
    <row r="126" spans="2:10" x14ac:dyDescent="0.2">
      <c r="B126" s="65"/>
      <c r="C126" s="65"/>
      <c r="D126" s="65"/>
      <c r="E126" s="71"/>
      <c r="F126" s="71"/>
      <c r="G126" s="71"/>
      <c r="H126" s="65"/>
      <c r="I126" s="65"/>
      <c r="J126" s="65"/>
    </row>
    <row r="127" spans="2:10" x14ac:dyDescent="0.2">
      <c r="B127" s="65"/>
      <c r="C127" s="65"/>
      <c r="D127" s="65"/>
      <c r="E127" s="71"/>
      <c r="F127" s="71"/>
      <c r="G127" s="71"/>
      <c r="H127" s="65"/>
      <c r="I127" s="65"/>
      <c r="J127" s="65"/>
    </row>
    <row r="128" spans="2:10" x14ac:dyDescent="0.2">
      <c r="B128" s="65"/>
      <c r="C128" s="65"/>
      <c r="D128" s="65"/>
      <c r="E128" s="71"/>
      <c r="F128" s="71"/>
      <c r="G128" s="71"/>
      <c r="H128" s="65"/>
      <c r="I128" s="65"/>
      <c r="J128" s="65"/>
    </row>
    <row r="129" spans="2:10" x14ac:dyDescent="0.2">
      <c r="B129" s="65"/>
      <c r="C129" s="65"/>
      <c r="D129" s="65"/>
      <c r="E129" s="71"/>
      <c r="F129" s="71"/>
      <c r="G129" s="71"/>
      <c r="H129" s="65"/>
      <c r="I129" s="65"/>
      <c r="J129" s="65"/>
    </row>
    <row r="130" spans="2:10" x14ac:dyDescent="0.2">
      <c r="B130" s="65"/>
      <c r="C130" s="65"/>
      <c r="D130" s="65"/>
      <c r="E130" s="71"/>
      <c r="F130" s="71"/>
      <c r="G130" s="71"/>
      <c r="H130" s="65"/>
      <c r="I130" s="65"/>
      <c r="J130" s="65"/>
    </row>
    <row r="131" spans="2:10" x14ac:dyDescent="0.2">
      <c r="B131" s="65"/>
      <c r="C131" s="65"/>
      <c r="D131" s="65"/>
      <c r="E131" s="71"/>
      <c r="F131" s="71"/>
      <c r="G131" s="71"/>
      <c r="H131" s="65"/>
      <c r="I131" s="65"/>
      <c r="J131" s="65"/>
    </row>
    <row r="132" spans="2:10" x14ac:dyDescent="0.2">
      <c r="B132" s="65"/>
      <c r="C132" s="65"/>
      <c r="D132" s="65"/>
      <c r="E132" s="71"/>
      <c r="F132" s="71"/>
      <c r="G132" s="71"/>
      <c r="H132" s="65"/>
      <c r="I132" s="65"/>
      <c r="J132" s="65"/>
    </row>
    <row r="133" spans="2:10" x14ac:dyDescent="0.2">
      <c r="B133" s="65"/>
      <c r="C133" s="65"/>
      <c r="D133" s="65"/>
      <c r="E133" s="71"/>
      <c r="F133" s="71"/>
      <c r="G133" s="71"/>
      <c r="H133" s="65"/>
      <c r="I133" s="65"/>
      <c r="J133" s="65"/>
    </row>
    <row r="134" spans="2:10" x14ac:dyDescent="0.2">
      <c r="B134" s="65"/>
      <c r="C134" s="65"/>
      <c r="D134" s="65"/>
      <c r="E134" s="71"/>
      <c r="F134" s="71"/>
      <c r="G134" s="71"/>
      <c r="H134" s="65"/>
      <c r="I134" s="65"/>
      <c r="J134" s="65"/>
    </row>
    <row r="135" spans="2:10" x14ac:dyDescent="0.2">
      <c r="B135" s="65"/>
      <c r="C135" s="65"/>
      <c r="D135" s="65"/>
      <c r="E135" s="71"/>
      <c r="F135" s="71"/>
      <c r="G135" s="71"/>
      <c r="H135" s="65"/>
      <c r="I135" s="65"/>
      <c r="J135" s="65"/>
    </row>
    <row r="136" spans="2:10" x14ac:dyDescent="0.2">
      <c r="B136" s="65"/>
      <c r="C136" s="65"/>
      <c r="D136" s="65"/>
      <c r="E136" s="71"/>
      <c r="F136" s="71"/>
      <c r="G136" s="71"/>
      <c r="H136" s="65"/>
      <c r="I136" s="65"/>
      <c r="J136" s="65"/>
    </row>
    <row r="137" spans="2:10" x14ac:dyDescent="0.2">
      <c r="B137" s="65"/>
      <c r="C137" s="65"/>
      <c r="D137" s="65"/>
      <c r="E137" s="71"/>
      <c r="F137" s="71"/>
      <c r="G137" s="71"/>
      <c r="H137" s="65"/>
      <c r="I137" s="65"/>
      <c r="J137" s="65"/>
    </row>
    <row r="138" spans="2:10" x14ac:dyDescent="0.2">
      <c r="B138" s="65"/>
      <c r="C138" s="65"/>
      <c r="D138" s="65"/>
      <c r="E138" s="71"/>
      <c r="F138" s="71"/>
      <c r="G138" s="71"/>
      <c r="H138" s="65"/>
      <c r="I138" s="65"/>
      <c r="J138" s="65"/>
    </row>
    <row r="139" spans="2:10" x14ac:dyDescent="0.2">
      <c r="B139" s="65"/>
      <c r="C139" s="65"/>
      <c r="D139" s="65"/>
      <c r="E139" s="71"/>
      <c r="F139" s="71"/>
      <c r="G139" s="71"/>
      <c r="H139" s="65"/>
      <c r="I139" s="65"/>
      <c r="J139" s="65"/>
    </row>
    <row r="140" spans="2:10" x14ac:dyDescent="0.2">
      <c r="B140" s="65"/>
      <c r="C140" s="65"/>
      <c r="D140" s="65"/>
      <c r="E140" s="71"/>
      <c r="F140" s="71"/>
      <c r="G140" s="71"/>
      <c r="H140" s="65"/>
      <c r="I140" s="65"/>
      <c r="J140" s="65"/>
    </row>
    <row r="141" spans="2:10" x14ac:dyDescent="0.2">
      <c r="B141" s="65"/>
      <c r="C141" s="65"/>
      <c r="D141" s="65"/>
      <c r="E141" s="71"/>
      <c r="F141" s="71"/>
      <c r="G141" s="71"/>
      <c r="H141" s="65"/>
      <c r="I141" s="65"/>
      <c r="J141" s="65"/>
    </row>
    <row r="142" spans="2:10" x14ac:dyDescent="0.2">
      <c r="B142" s="65"/>
      <c r="C142" s="65"/>
      <c r="D142" s="65"/>
      <c r="E142" s="71"/>
      <c r="F142" s="71"/>
      <c r="G142" s="71"/>
      <c r="H142" s="65"/>
      <c r="I142" s="65"/>
      <c r="J142" s="65"/>
    </row>
    <row r="143" spans="2:10" x14ac:dyDescent="0.2">
      <c r="B143" s="65"/>
      <c r="C143" s="65"/>
      <c r="D143" s="65"/>
      <c r="E143" s="71"/>
      <c r="F143" s="71"/>
      <c r="G143" s="71"/>
      <c r="H143" s="65"/>
      <c r="I143" s="65"/>
      <c r="J143" s="65"/>
    </row>
    <row r="144" spans="2:10" x14ac:dyDescent="0.2">
      <c r="B144" s="65"/>
      <c r="C144" s="65"/>
      <c r="D144" s="65"/>
      <c r="E144" s="71"/>
      <c r="F144" s="71"/>
      <c r="G144" s="71"/>
      <c r="H144" s="65"/>
      <c r="I144" s="65"/>
      <c r="J144" s="65"/>
    </row>
    <row r="145" spans="2:10" x14ac:dyDescent="0.2">
      <c r="B145" s="65"/>
      <c r="C145" s="65"/>
      <c r="D145" s="65"/>
      <c r="E145" s="71"/>
      <c r="F145" s="71"/>
      <c r="G145" s="71"/>
      <c r="H145" s="65"/>
      <c r="I145" s="65"/>
      <c r="J145" s="65"/>
    </row>
    <row r="146" spans="2:10" x14ac:dyDescent="0.2">
      <c r="B146" s="65"/>
      <c r="C146" s="65"/>
      <c r="D146" s="65"/>
      <c r="E146" s="71"/>
      <c r="F146" s="71"/>
      <c r="G146" s="71"/>
      <c r="H146" s="65"/>
      <c r="I146" s="65"/>
      <c r="J146" s="65"/>
    </row>
    <row r="147" spans="2:10" x14ac:dyDescent="0.2">
      <c r="B147" s="65"/>
      <c r="C147" s="65"/>
      <c r="D147" s="65"/>
      <c r="E147" s="71"/>
      <c r="F147" s="71"/>
      <c r="G147" s="71"/>
      <c r="H147" s="65"/>
      <c r="I147" s="65"/>
      <c r="J147" s="65"/>
    </row>
    <row r="148" spans="2:10" x14ac:dyDescent="0.2">
      <c r="B148" s="65"/>
      <c r="C148" s="65"/>
      <c r="D148" s="65"/>
      <c r="E148" s="71"/>
      <c r="F148" s="71"/>
      <c r="G148" s="71"/>
      <c r="H148" s="65"/>
      <c r="I148" s="65"/>
      <c r="J148" s="65"/>
    </row>
    <row r="149" spans="2:10" x14ac:dyDescent="0.2">
      <c r="B149" s="65"/>
      <c r="C149" s="65"/>
      <c r="D149" s="65"/>
      <c r="E149" s="71"/>
      <c r="F149" s="71"/>
      <c r="G149" s="71"/>
      <c r="H149" s="65"/>
      <c r="I149" s="65"/>
      <c r="J149" s="65"/>
    </row>
    <row r="150" spans="2:10" x14ac:dyDescent="0.2">
      <c r="B150" s="65"/>
      <c r="C150" s="65"/>
      <c r="D150" s="65"/>
      <c r="E150" s="71"/>
      <c r="F150" s="71"/>
      <c r="G150" s="71"/>
      <c r="H150" s="65"/>
      <c r="I150" s="65"/>
      <c r="J150" s="65"/>
    </row>
    <row r="151" spans="2:10" x14ac:dyDescent="0.2">
      <c r="B151" s="65"/>
      <c r="C151" s="65"/>
      <c r="D151" s="65"/>
      <c r="E151" s="71"/>
      <c r="F151" s="71"/>
      <c r="G151" s="71"/>
      <c r="H151" s="65"/>
      <c r="I151" s="65"/>
      <c r="J151" s="65"/>
    </row>
    <row r="152" spans="2:10" x14ac:dyDescent="0.2">
      <c r="B152" s="65"/>
      <c r="C152" s="65"/>
      <c r="D152" s="65"/>
      <c r="E152" s="71"/>
      <c r="F152" s="71"/>
      <c r="G152" s="71"/>
      <c r="H152" s="65"/>
      <c r="I152" s="65"/>
      <c r="J152" s="65"/>
    </row>
    <row r="153" spans="2:10" x14ac:dyDescent="0.2">
      <c r="B153" s="65"/>
      <c r="C153" s="65"/>
      <c r="D153" s="65"/>
      <c r="E153" s="71"/>
      <c r="F153" s="71"/>
      <c r="G153" s="71"/>
      <c r="H153" s="65"/>
      <c r="I153" s="65"/>
      <c r="J153" s="65"/>
    </row>
    <row r="154" spans="2:10" x14ac:dyDescent="0.2">
      <c r="B154" s="65"/>
      <c r="C154" s="65"/>
      <c r="D154" s="65"/>
      <c r="E154" s="71"/>
      <c r="F154" s="71"/>
      <c r="G154" s="71"/>
      <c r="H154" s="65"/>
      <c r="I154" s="65"/>
      <c r="J154" s="65"/>
    </row>
    <row r="155" spans="2:10" x14ac:dyDescent="0.2">
      <c r="B155" s="65"/>
      <c r="C155" s="65"/>
      <c r="D155" s="65"/>
      <c r="E155" s="71"/>
      <c r="F155" s="71"/>
      <c r="G155" s="71"/>
      <c r="H155" s="65"/>
      <c r="I155" s="65"/>
      <c r="J155" s="65"/>
    </row>
    <row r="156" spans="2:10" x14ac:dyDescent="0.2">
      <c r="B156" s="65"/>
      <c r="C156" s="65"/>
      <c r="D156" s="65"/>
      <c r="E156" s="71"/>
      <c r="F156" s="71"/>
      <c r="G156" s="71"/>
      <c r="H156" s="65"/>
      <c r="I156" s="65"/>
      <c r="J156" s="65"/>
    </row>
    <row r="157" spans="2:10" x14ac:dyDescent="0.2">
      <c r="B157" s="65"/>
      <c r="C157" s="65"/>
      <c r="D157" s="65"/>
      <c r="E157" s="71"/>
      <c r="F157" s="71"/>
      <c r="G157" s="71"/>
      <c r="H157" s="65"/>
      <c r="I157" s="65"/>
      <c r="J157" s="65"/>
    </row>
    <row r="158" spans="2:10" x14ac:dyDescent="0.2">
      <c r="B158" s="65"/>
      <c r="C158" s="65"/>
      <c r="D158" s="65"/>
      <c r="E158" s="71"/>
      <c r="F158" s="71"/>
      <c r="G158" s="71"/>
      <c r="H158" s="65"/>
      <c r="I158" s="65"/>
      <c r="J158" s="65"/>
    </row>
    <row r="159" spans="2:10" x14ac:dyDescent="0.2">
      <c r="B159" s="65"/>
      <c r="C159" s="65"/>
      <c r="D159" s="65"/>
      <c r="E159" s="71"/>
      <c r="F159" s="71"/>
      <c r="G159" s="71"/>
      <c r="H159" s="65"/>
      <c r="I159" s="65"/>
      <c r="J159" s="65"/>
    </row>
    <row r="160" spans="2:10" x14ac:dyDescent="0.2">
      <c r="B160" s="65"/>
      <c r="C160" s="65"/>
      <c r="D160" s="65"/>
      <c r="E160" s="71"/>
      <c r="F160" s="71"/>
      <c r="G160" s="71"/>
      <c r="H160" s="65"/>
      <c r="I160" s="65"/>
      <c r="J160" s="65"/>
    </row>
    <row r="161" spans="2:10" x14ac:dyDescent="0.2">
      <c r="B161" s="65"/>
      <c r="C161" s="65"/>
      <c r="D161" s="65"/>
      <c r="E161" s="71"/>
      <c r="F161" s="71"/>
      <c r="G161" s="71"/>
      <c r="H161" s="65"/>
      <c r="I161" s="65"/>
      <c r="J161" s="65"/>
    </row>
    <row r="162" spans="2:10" x14ac:dyDescent="0.2">
      <c r="B162" s="65"/>
      <c r="C162" s="65"/>
      <c r="D162" s="65"/>
      <c r="E162" s="71"/>
      <c r="F162" s="71"/>
      <c r="G162" s="71"/>
      <c r="H162" s="65"/>
      <c r="I162" s="65"/>
      <c r="J162" s="65"/>
    </row>
    <row r="163" spans="2:10" x14ac:dyDescent="0.2">
      <c r="B163" s="65"/>
      <c r="C163" s="65"/>
      <c r="D163" s="65"/>
      <c r="E163" s="71"/>
      <c r="F163" s="71"/>
      <c r="G163" s="71"/>
      <c r="H163" s="65"/>
      <c r="I163" s="65"/>
      <c r="J163" s="65"/>
    </row>
    <row r="164" spans="2:10" x14ac:dyDescent="0.2">
      <c r="B164" s="65"/>
      <c r="C164" s="65"/>
      <c r="D164" s="65"/>
      <c r="E164" s="71"/>
      <c r="F164" s="71"/>
      <c r="G164" s="71"/>
      <c r="H164" s="65"/>
      <c r="I164" s="65"/>
      <c r="J164" s="65"/>
    </row>
    <row r="165" spans="2:10" x14ac:dyDescent="0.2">
      <c r="B165" s="65"/>
      <c r="C165" s="65"/>
      <c r="D165" s="65"/>
      <c r="E165" s="71"/>
      <c r="F165" s="71"/>
      <c r="G165" s="71"/>
      <c r="H165" s="65"/>
      <c r="I165" s="65"/>
      <c r="J165" s="65"/>
    </row>
    <row r="166" spans="2:10" x14ac:dyDescent="0.2">
      <c r="B166" s="65"/>
      <c r="C166" s="65"/>
      <c r="D166" s="65"/>
      <c r="E166" s="71"/>
      <c r="F166" s="71"/>
      <c r="G166" s="71"/>
      <c r="H166" s="65"/>
      <c r="I166" s="65"/>
      <c r="J166" s="65"/>
    </row>
    <row r="167" spans="2:10" x14ac:dyDescent="0.2">
      <c r="B167" s="65"/>
      <c r="C167" s="65"/>
      <c r="D167" s="65"/>
      <c r="E167" s="71"/>
      <c r="F167" s="71"/>
      <c r="G167" s="71"/>
      <c r="H167" s="65"/>
      <c r="I167" s="65"/>
      <c r="J167" s="65"/>
    </row>
    <row r="168" spans="2:10" x14ac:dyDescent="0.2">
      <c r="B168" s="65"/>
      <c r="C168" s="65"/>
      <c r="D168" s="65"/>
      <c r="E168" s="71"/>
      <c r="F168" s="71"/>
      <c r="G168" s="71"/>
      <c r="H168" s="65"/>
      <c r="I168" s="65"/>
      <c r="J168" s="65"/>
    </row>
    <row r="169" spans="2:10" x14ac:dyDescent="0.2">
      <c r="B169" s="65"/>
      <c r="C169" s="65"/>
      <c r="D169" s="65"/>
      <c r="E169" s="71"/>
      <c r="F169" s="71"/>
      <c r="G169" s="71"/>
      <c r="H169" s="65"/>
      <c r="I169" s="65"/>
      <c r="J169" s="65"/>
    </row>
    <row r="170" spans="2:10" x14ac:dyDescent="0.2">
      <c r="B170" s="65"/>
      <c r="C170" s="65"/>
      <c r="D170" s="65"/>
      <c r="E170" s="71"/>
      <c r="F170" s="71"/>
      <c r="G170" s="71"/>
      <c r="H170" s="65"/>
      <c r="I170" s="65"/>
      <c r="J170" s="65"/>
    </row>
    <row r="171" spans="2:10" x14ac:dyDescent="0.2">
      <c r="B171" s="65"/>
      <c r="C171" s="65"/>
      <c r="D171" s="65"/>
      <c r="E171" s="71"/>
      <c r="F171" s="71"/>
      <c r="G171" s="71"/>
      <c r="H171" s="65"/>
      <c r="I171" s="65"/>
      <c r="J171" s="65"/>
    </row>
    <row r="172" spans="2:10" x14ac:dyDescent="0.2">
      <c r="B172" s="65"/>
      <c r="C172" s="65"/>
      <c r="D172" s="65"/>
      <c r="E172" s="71"/>
      <c r="F172" s="71"/>
      <c r="G172" s="71"/>
      <c r="H172" s="65"/>
      <c r="I172" s="65"/>
      <c r="J172" s="65"/>
    </row>
    <row r="173" spans="2:10" x14ac:dyDescent="0.2">
      <c r="B173" s="65"/>
      <c r="C173" s="65"/>
      <c r="D173" s="65"/>
      <c r="E173" s="71"/>
      <c r="F173" s="71"/>
      <c r="G173" s="71"/>
      <c r="H173" s="65"/>
      <c r="I173" s="65"/>
      <c r="J173" s="65"/>
    </row>
    <row r="174" spans="2:10" x14ac:dyDescent="0.2">
      <c r="B174" s="65"/>
      <c r="C174" s="65"/>
      <c r="D174" s="65"/>
      <c r="E174" s="71"/>
      <c r="F174" s="71"/>
      <c r="G174" s="71"/>
      <c r="H174" s="65"/>
      <c r="I174" s="65"/>
      <c r="J174" s="65"/>
    </row>
    <row r="175" spans="2:10" x14ac:dyDescent="0.2">
      <c r="B175" s="65"/>
      <c r="C175" s="65"/>
      <c r="D175" s="65"/>
      <c r="E175" s="71"/>
      <c r="F175" s="71"/>
      <c r="G175" s="71"/>
      <c r="H175" s="65"/>
      <c r="I175" s="65"/>
      <c r="J175" s="65"/>
    </row>
    <row r="176" spans="2:10" x14ac:dyDescent="0.2">
      <c r="B176" s="65"/>
      <c r="C176" s="65"/>
      <c r="D176" s="65"/>
      <c r="E176" s="71"/>
      <c r="F176" s="71"/>
      <c r="G176" s="71"/>
      <c r="H176" s="65"/>
      <c r="I176" s="65"/>
      <c r="J176" s="65"/>
    </row>
    <row r="177" spans="2:10" x14ac:dyDescent="0.2">
      <c r="B177" s="65"/>
      <c r="C177" s="65"/>
      <c r="D177" s="65"/>
      <c r="E177" s="71"/>
      <c r="F177" s="71"/>
      <c r="G177" s="71"/>
      <c r="H177" s="65"/>
      <c r="I177" s="65"/>
      <c r="J177" s="65"/>
    </row>
    <row r="178" spans="2:10" x14ac:dyDescent="0.2">
      <c r="B178" s="65"/>
      <c r="C178" s="65"/>
      <c r="D178" s="65"/>
      <c r="E178" s="71"/>
      <c r="F178" s="71"/>
      <c r="G178" s="71"/>
      <c r="H178" s="65"/>
      <c r="I178" s="65"/>
      <c r="J178" s="65"/>
    </row>
    <row r="179" spans="2:10" x14ac:dyDescent="0.2">
      <c r="B179" s="65"/>
      <c r="C179" s="65"/>
      <c r="D179" s="65"/>
      <c r="E179" s="71"/>
      <c r="F179" s="71"/>
      <c r="G179" s="71"/>
      <c r="H179" s="65"/>
      <c r="I179" s="65"/>
      <c r="J179" s="65"/>
    </row>
    <row r="180" spans="2:10" x14ac:dyDescent="0.2">
      <c r="B180" s="65"/>
      <c r="C180" s="65"/>
      <c r="D180" s="65"/>
      <c r="E180" s="71"/>
      <c r="F180" s="71"/>
      <c r="G180" s="71"/>
      <c r="H180" s="65"/>
      <c r="I180" s="65"/>
      <c r="J180" s="65"/>
    </row>
    <row r="181" spans="2:10" x14ac:dyDescent="0.2">
      <c r="B181" s="65"/>
      <c r="C181" s="65"/>
      <c r="D181" s="65"/>
      <c r="E181" s="71"/>
      <c r="F181" s="71"/>
      <c r="G181" s="71"/>
      <c r="H181" s="65"/>
      <c r="I181" s="65"/>
      <c r="J181" s="65"/>
    </row>
    <row r="182" spans="2:10" x14ac:dyDescent="0.2">
      <c r="B182" s="65"/>
      <c r="C182" s="65"/>
      <c r="D182" s="65"/>
      <c r="E182" s="71"/>
      <c r="F182" s="71"/>
      <c r="G182" s="71"/>
      <c r="H182" s="65"/>
      <c r="I182" s="65"/>
      <c r="J182" s="65"/>
    </row>
    <row r="183" spans="2:10" x14ac:dyDescent="0.2">
      <c r="B183" s="65"/>
      <c r="C183" s="65"/>
      <c r="D183" s="65"/>
      <c r="E183" s="71"/>
      <c r="F183" s="71"/>
      <c r="G183" s="71"/>
      <c r="H183" s="65"/>
      <c r="I183" s="65"/>
      <c r="J183" s="65"/>
    </row>
    <row r="184" spans="2:10" x14ac:dyDescent="0.2">
      <c r="B184" s="65"/>
      <c r="C184" s="65"/>
      <c r="D184" s="65"/>
      <c r="E184" s="71"/>
      <c r="F184" s="71"/>
      <c r="G184" s="71"/>
      <c r="H184" s="65"/>
      <c r="I184" s="65"/>
      <c r="J184" s="65"/>
    </row>
    <row r="185" spans="2:10" x14ac:dyDescent="0.2">
      <c r="B185" s="65"/>
      <c r="C185" s="65"/>
      <c r="D185" s="65"/>
      <c r="E185" s="71"/>
      <c r="F185" s="71"/>
      <c r="G185" s="71"/>
      <c r="H185" s="65"/>
      <c r="I185" s="65"/>
      <c r="J185" s="65"/>
    </row>
    <row r="186" spans="2:10" x14ac:dyDescent="0.2">
      <c r="B186" s="65"/>
      <c r="C186" s="65"/>
      <c r="D186" s="65"/>
      <c r="E186" s="71"/>
      <c r="F186" s="71"/>
      <c r="G186" s="71"/>
      <c r="H186" s="65"/>
      <c r="I186" s="65"/>
      <c r="J186" s="65"/>
    </row>
    <row r="187" spans="2:10" x14ac:dyDescent="0.2">
      <c r="B187" s="65"/>
      <c r="C187" s="65"/>
      <c r="D187" s="65"/>
      <c r="E187" s="71"/>
      <c r="F187" s="71"/>
      <c r="G187" s="71"/>
      <c r="H187" s="65"/>
      <c r="I187" s="65"/>
      <c r="J187" s="65"/>
    </row>
    <row r="188" spans="2:10" x14ac:dyDescent="0.2">
      <c r="B188" s="65"/>
      <c r="C188" s="65"/>
      <c r="D188" s="65"/>
      <c r="E188" s="71"/>
      <c r="F188" s="71"/>
      <c r="G188" s="71"/>
      <c r="H188" s="65"/>
      <c r="I188" s="65"/>
      <c r="J188" s="65"/>
    </row>
    <row r="189" spans="2:10" x14ac:dyDescent="0.2">
      <c r="B189" s="65"/>
      <c r="C189" s="65"/>
      <c r="D189" s="65"/>
      <c r="E189" s="71"/>
      <c r="F189" s="71"/>
      <c r="G189" s="71"/>
      <c r="H189" s="65"/>
      <c r="I189" s="65"/>
      <c r="J189" s="65"/>
    </row>
    <row r="190" spans="2:10" x14ac:dyDescent="0.2">
      <c r="B190" s="65"/>
      <c r="C190" s="65"/>
      <c r="D190" s="65"/>
      <c r="E190" s="71"/>
      <c r="F190" s="71"/>
      <c r="G190" s="71"/>
      <c r="H190" s="65"/>
      <c r="I190" s="65"/>
      <c r="J190" s="65"/>
    </row>
    <row r="191" spans="2:10" x14ac:dyDescent="0.2">
      <c r="B191" s="65"/>
      <c r="C191" s="65"/>
      <c r="D191" s="65"/>
      <c r="E191" s="71"/>
      <c r="F191" s="71"/>
      <c r="G191" s="71"/>
      <c r="H191" s="65"/>
      <c r="I191" s="65"/>
      <c r="J191" s="65"/>
    </row>
    <row r="192" spans="2:10" x14ac:dyDescent="0.2">
      <c r="B192" s="65"/>
      <c r="C192" s="65"/>
      <c r="D192" s="65"/>
      <c r="E192" s="71"/>
      <c r="F192" s="71"/>
      <c r="G192" s="71"/>
      <c r="H192" s="65"/>
      <c r="I192" s="65"/>
      <c r="J192" s="65"/>
    </row>
    <row r="193" spans="2:10" x14ac:dyDescent="0.2">
      <c r="B193" s="65"/>
      <c r="C193" s="65"/>
      <c r="D193" s="65"/>
      <c r="E193" s="71"/>
      <c r="F193" s="71"/>
      <c r="G193" s="71"/>
      <c r="H193" s="65"/>
      <c r="I193" s="65"/>
      <c r="J193" s="65"/>
    </row>
    <row r="194" spans="2:10" x14ac:dyDescent="0.2">
      <c r="B194" s="65"/>
      <c r="C194" s="65"/>
      <c r="D194" s="65"/>
      <c r="E194" s="71"/>
      <c r="F194" s="71"/>
      <c r="G194" s="71"/>
      <c r="H194" s="65"/>
      <c r="I194" s="65"/>
      <c r="J194" s="65"/>
    </row>
    <row r="195" spans="2:10" x14ac:dyDescent="0.2">
      <c r="B195" s="65"/>
      <c r="C195" s="65"/>
      <c r="D195" s="65"/>
      <c r="E195" s="71"/>
      <c r="F195" s="71"/>
      <c r="G195" s="71"/>
      <c r="H195" s="65"/>
      <c r="I195" s="65"/>
      <c r="J195" s="65"/>
    </row>
    <row r="196" spans="2:10" x14ac:dyDescent="0.2">
      <c r="B196" s="65"/>
      <c r="C196" s="65"/>
      <c r="D196" s="65"/>
      <c r="E196" s="71"/>
      <c r="F196" s="71"/>
      <c r="G196" s="71"/>
      <c r="H196" s="65"/>
      <c r="I196" s="65"/>
      <c r="J196" s="65"/>
    </row>
    <row r="197" spans="2:10" x14ac:dyDescent="0.2">
      <c r="B197" s="65"/>
      <c r="C197" s="65"/>
      <c r="D197" s="65"/>
      <c r="E197" s="71"/>
      <c r="F197" s="71"/>
      <c r="G197" s="71"/>
      <c r="H197" s="65"/>
      <c r="I197" s="65"/>
      <c r="J197" s="65"/>
    </row>
    <row r="198" spans="2:10" x14ac:dyDescent="0.2">
      <c r="B198" s="65"/>
      <c r="C198" s="65"/>
      <c r="D198" s="65"/>
      <c r="E198" s="71"/>
      <c r="F198" s="71"/>
      <c r="G198" s="71"/>
      <c r="H198" s="65"/>
      <c r="I198" s="65"/>
      <c r="J198" s="65"/>
    </row>
    <row r="199" spans="2:10" x14ac:dyDescent="0.2">
      <c r="B199" s="65"/>
      <c r="C199" s="65"/>
      <c r="D199" s="65"/>
      <c r="E199" s="71"/>
      <c r="F199" s="71"/>
      <c r="G199" s="71"/>
      <c r="H199" s="65"/>
      <c r="I199" s="65"/>
      <c r="J199" s="65"/>
    </row>
    <row r="200" spans="2:10" x14ac:dyDescent="0.2">
      <c r="B200" s="65"/>
      <c r="C200" s="65"/>
      <c r="D200" s="65"/>
      <c r="E200" s="71"/>
      <c r="F200" s="71"/>
      <c r="G200" s="71"/>
      <c r="H200" s="65"/>
      <c r="I200" s="65"/>
      <c r="J200" s="65"/>
    </row>
    <row r="201" spans="2:10" x14ac:dyDescent="0.2">
      <c r="B201" s="65"/>
      <c r="C201" s="65"/>
      <c r="D201" s="65"/>
      <c r="E201" s="71"/>
      <c r="F201" s="71"/>
      <c r="G201" s="71"/>
      <c r="H201" s="65"/>
      <c r="I201" s="65"/>
      <c r="J201" s="65"/>
    </row>
  </sheetData>
  <mergeCells count="16">
    <mergeCell ref="A6:M6"/>
    <mergeCell ref="N6:AF6"/>
    <mergeCell ref="A7:M7"/>
    <mergeCell ref="N7:AF7"/>
    <mergeCell ref="B65:M65"/>
    <mergeCell ref="Z65:AB65"/>
    <mergeCell ref="B68:M68"/>
    <mergeCell ref="Z68:AB68"/>
    <mergeCell ref="N65:Y65"/>
    <mergeCell ref="N66:Y66"/>
    <mergeCell ref="N67:Y67"/>
    <mergeCell ref="N68:Y68"/>
    <mergeCell ref="B66:M66"/>
    <mergeCell ref="Z66:AB66"/>
    <mergeCell ref="B67:M67"/>
    <mergeCell ref="Z67:AB67"/>
  </mergeCells>
  <pageMargins left="0.11811023622047245" right="0.11811023622047245" top="0.15748031496062992"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contract iunie-2020</vt:lpstr>
      <vt:lpstr>repartizare iunie 2020</vt:lpstr>
      <vt:lpstr>centralizator</vt:lpstr>
      <vt:lpstr>desfasurator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2020-06-03T12:40:41Z</dcterms:modified>
</cp:coreProperties>
</file>