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335" tabRatio="589" activeTab="1"/>
  </bookViews>
  <sheets>
    <sheet name="centralizator" sheetId="58" r:id="rId1"/>
    <sheet name="desfasurator" sheetId="55" r:id="rId2"/>
  </sheets>
  <calcPr calcId="145621"/>
</workbook>
</file>

<file path=xl/calcChain.xml><?xml version="1.0" encoding="utf-8"?>
<calcChain xmlns="http://schemas.openxmlformats.org/spreadsheetml/2006/main">
  <c r="BE65" i="55" l="1"/>
  <c r="BE67" i="55"/>
  <c r="BE64" i="55"/>
  <c r="AY65" i="55"/>
  <c r="AY66" i="55"/>
  <c r="AY67" i="55"/>
  <c r="AY64" i="55"/>
  <c r="AT31" i="55" l="1"/>
  <c r="AY59" i="55" l="1"/>
  <c r="BD65" i="55" l="1"/>
  <c r="BD66" i="55"/>
  <c r="BD67" i="55"/>
  <c r="BD64" i="55"/>
  <c r="AT80" i="55"/>
  <c r="BD83" i="55" l="1"/>
  <c r="BD82" i="55"/>
  <c r="BD81" i="55"/>
  <c r="BD80" i="55"/>
  <c r="BD79" i="55"/>
  <c r="BD78" i="55"/>
  <c r="BD77" i="55"/>
  <c r="BD53" i="55"/>
  <c r="BD11" i="55"/>
  <c r="BD76" i="55"/>
  <c r="BD84" i="55" s="1"/>
  <c r="AT65" i="55" l="1"/>
  <c r="AT66" i="55"/>
  <c r="AT67" i="55"/>
  <c r="AT79" i="55" s="1"/>
  <c r="AT64" i="55"/>
  <c r="AS68" i="55"/>
  <c r="AT68" i="55" l="1"/>
  <c r="AT12" i="55" l="1"/>
  <c r="AY68" i="55" l="1"/>
  <c r="AD44" i="55" l="1"/>
  <c r="AM27" i="55"/>
  <c r="AY36" i="55" l="1"/>
  <c r="AY37" i="55"/>
  <c r="AY38" i="55"/>
  <c r="AY39" i="55"/>
  <c r="AY40" i="55"/>
  <c r="AY35" i="55"/>
  <c r="AY28" i="55"/>
  <c r="AY29" i="55"/>
  <c r="AY30" i="55"/>
  <c r="AY31" i="55"/>
  <c r="AY27" i="55"/>
  <c r="AY19" i="55"/>
  <c r="AY20" i="55"/>
  <c r="AY21" i="55"/>
  <c r="AY22" i="55"/>
  <c r="AY23" i="55"/>
  <c r="AY18" i="55"/>
  <c r="AY12" i="55"/>
  <c r="AY13" i="55"/>
  <c r="AY14" i="55"/>
  <c r="AY11" i="55"/>
  <c r="BE38" i="55" l="1"/>
  <c r="BE39" i="55"/>
  <c r="BE30" i="55"/>
  <c r="BE31" i="55"/>
  <c r="BE19" i="55"/>
  <c r="BF19" i="55" s="1"/>
  <c r="BE20" i="55"/>
  <c r="BF20" i="55" s="1"/>
  <c r="BE21" i="55"/>
  <c r="BF21" i="55" s="1"/>
  <c r="BE22" i="55"/>
  <c r="BE80" i="55" s="1"/>
  <c r="BF80" i="55" s="1"/>
  <c r="BE23" i="55"/>
  <c r="BE82" i="55" s="1"/>
  <c r="BF82" i="55" s="1"/>
  <c r="BE18" i="55"/>
  <c r="BF18" i="55" s="1"/>
  <c r="BE12" i="55"/>
  <c r="BE13" i="55"/>
  <c r="BE14" i="55"/>
  <c r="BE11" i="55"/>
  <c r="AV24" i="55"/>
  <c r="AW19" i="55"/>
  <c r="AW20" i="55"/>
  <c r="AW21" i="55"/>
  <c r="AW22" i="55"/>
  <c r="AW23" i="55"/>
  <c r="AW18" i="55"/>
  <c r="AV15" i="55"/>
  <c r="AW12" i="55"/>
  <c r="AW13" i="55"/>
  <c r="AW14" i="55"/>
  <c r="AW11" i="55"/>
  <c r="AW65" i="55"/>
  <c r="AW66" i="55"/>
  <c r="AW67" i="55"/>
  <c r="AW64" i="55"/>
  <c r="AV68" i="55"/>
  <c r="AW68" i="55" s="1"/>
  <c r="AV59" i="55"/>
  <c r="AV82" i="55" s="1"/>
  <c r="AV57" i="55"/>
  <c r="AV80" i="55" s="1"/>
  <c r="AV56" i="55"/>
  <c r="AV53" i="55"/>
  <c r="AV49" i="55"/>
  <c r="AV60" i="55" s="1"/>
  <c r="AV48" i="55"/>
  <c r="AW48" i="55" s="1"/>
  <c r="AV47" i="55"/>
  <c r="AV46" i="55"/>
  <c r="AV45" i="55"/>
  <c r="AV44" i="55"/>
  <c r="AW36" i="55"/>
  <c r="AW37" i="55"/>
  <c r="AW38" i="55"/>
  <c r="AW39" i="55"/>
  <c r="AW40" i="55"/>
  <c r="AW35" i="55"/>
  <c r="AW28" i="55"/>
  <c r="AW29" i="55"/>
  <c r="AW30" i="55"/>
  <c r="AW31" i="55"/>
  <c r="AW27" i="55"/>
  <c r="AV32" i="55"/>
  <c r="AV41" i="55"/>
  <c r="AT28" i="55"/>
  <c r="AT29" i="55"/>
  <c r="AT30" i="55"/>
  <c r="AT27" i="55"/>
  <c r="BD27" i="55"/>
  <c r="BF65" i="55"/>
  <c r="BF66" i="55"/>
  <c r="BF67" i="55"/>
  <c r="BF64" i="55"/>
  <c r="BD36" i="55"/>
  <c r="BD37" i="55"/>
  <c r="BD38" i="55"/>
  <c r="BD39" i="55"/>
  <c r="BD40" i="55"/>
  <c r="BD35" i="55"/>
  <c r="BD28" i="55"/>
  <c r="BD29" i="55"/>
  <c r="BD30" i="55"/>
  <c r="BD31" i="55"/>
  <c r="BD19" i="55"/>
  <c r="BD20" i="55"/>
  <c r="BD21" i="55"/>
  <c r="BD22" i="55"/>
  <c r="BD24" i="55" s="1"/>
  <c r="BD23" i="55"/>
  <c r="BD18" i="55"/>
  <c r="BD12" i="55"/>
  <c r="BD13" i="55"/>
  <c r="BD14" i="55"/>
  <c r="BB65" i="55"/>
  <c r="BB66" i="55"/>
  <c r="BE66" i="55" s="1"/>
  <c r="BE68" i="55" s="1"/>
  <c r="BB67" i="55"/>
  <c r="BB64" i="55"/>
  <c r="AP68" i="55"/>
  <c r="AV83" i="55" l="1"/>
  <c r="AY83" i="55" s="1"/>
  <c r="AY60" i="55"/>
  <c r="AV58" i="55"/>
  <c r="AW24" i="55"/>
  <c r="BF38" i="55"/>
  <c r="BF22" i="55"/>
  <c r="BF23" i="55"/>
  <c r="BF12" i="55"/>
  <c r="AV55" i="55"/>
  <c r="AV78" i="55" s="1"/>
  <c r="AW32" i="55"/>
  <c r="AV79" i="55"/>
  <c r="BD15" i="55"/>
  <c r="BF14" i="55"/>
  <c r="BF13" i="55"/>
  <c r="BB68" i="55"/>
  <c r="BD68" i="55"/>
  <c r="BF39" i="55"/>
  <c r="BF30" i="55"/>
  <c r="BF31" i="55"/>
  <c r="AW15" i="55"/>
  <c r="AV76" i="55"/>
  <c r="AV54" i="55"/>
  <c r="AV77" i="55" s="1"/>
  <c r="AV50" i="55"/>
  <c r="BE24" i="55"/>
  <c r="BE15" i="55"/>
  <c r="BF11" i="55"/>
  <c r="AW41" i="55"/>
  <c r="BD41" i="55"/>
  <c r="BD32" i="55"/>
  <c r="BF68" i="55"/>
  <c r="AV81" i="55" l="1"/>
  <c r="AW81" i="55" s="1"/>
  <c r="AW58" i="55"/>
  <c r="BF15" i="55"/>
  <c r="AV61" i="55"/>
  <c r="AV84" i="55" l="1"/>
  <c r="BB38" i="55"/>
  <c r="BB39" i="55"/>
  <c r="BB31" i="55"/>
  <c r="BB19" i="55"/>
  <c r="BB20" i="55"/>
  <c r="BB21" i="55"/>
  <c r="BB22" i="55"/>
  <c r="BB23" i="55"/>
  <c r="BB18" i="55"/>
  <c r="BB12" i="55"/>
  <c r="BB13" i="55"/>
  <c r="BB14" i="55"/>
  <c r="BB11" i="55"/>
  <c r="BB30" i="55"/>
  <c r="AX11" i="55"/>
  <c r="BA11" i="55" s="1"/>
  <c r="AS59" i="55"/>
  <c r="BE59" i="55" s="1"/>
  <c r="AS57" i="55"/>
  <c r="AY57" i="55" s="1"/>
  <c r="BE57" i="55" s="1"/>
  <c r="AS49" i="55"/>
  <c r="AS48" i="55"/>
  <c r="AS47" i="55"/>
  <c r="AS46" i="55"/>
  <c r="AS45" i="55"/>
  <c r="AY45" i="55" s="1"/>
  <c r="AS44" i="55"/>
  <c r="AY44" i="55" s="1"/>
  <c r="AS41" i="55"/>
  <c r="AT36" i="55"/>
  <c r="AT37" i="55"/>
  <c r="AT38" i="55"/>
  <c r="AT39" i="55"/>
  <c r="AT40" i="55"/>
  <c r="AT35" i="55"/>
  <c r="AS32" i="55"/>
  <c r="AT32" i="55"/>
  <c r="AS24" i="55"/>
  <c r="AT19" i="55"/>
  <c r="AT20" i="55"/>
  <c r="AT21" i="55"/>
  <c r="AT22" i="55"/>
  <c r="AT23" i="55"/>
  <c r="AT18" i="55"/>
  <c r="AS15" i="55"/>
  <c r="AT13" i="55"/>
  <c r="AT14" i="55"/>
  <c r="AT11" i="55"/>
  <c r="AX36" i="55"/>
  <c r="AX37" i="55"/>
  <c r="AX38" i="55"/>
  <c r="AX39" i="55"/>
  <c r="AX40" i="55"/>
  <c r="AX35" i="55"/>
  <c r="AX28" i="55"/>
  <c r="AX29" i="55"/>
  <c r="AX30" i="55"/>
  <c r="AX31" i="55"/>
  <c r="AX27" i="55"/>
  <c r="AX19" i="55"/>
  <c r="AX20" i="55"/>
  <c r="AX21" i="55"/>
  <c r="AX22" i="55"/>
  <c r="AX23" i="55"/>
  <c r="AX18" i="55"/>
  <c r="AX12" i="55"/>
  <c r="AX13" i="55"/>
  <c r="AX14" i="55"/>
  <c r="AT41" i="55" l="1"/>
  <c r="AT15" i="55"/>
  <c r="AS58" i="55"/>
  <c r="AY58" i="55" s="1"/>
  <c r="BE58" i="55" s="1"/>
  <c r="BE81" i="55" s="1"/>
  <c r="BF81" i="55" s="1"/>
  <c r="AY48" i="55"/>
  <c r="BE48" i="55" s="1"/>
  <c r="AT24" i="55"/>
  <c r="AS55" i="55"/>
  <c r="AY55" i="55" s="1"/>
  <c r="AY46" i="55"/>
  <c r="AS56" i="55"/>
  <c r="AY56" i="55" s="1"/>
  <c r="BE56" i="55" s="1"/>
  <c r="BE79" i="55" s="1"/>
  <c r="AY47" i="55"/>
  <c r="BE47" i="55" s="1"/>
  <c r="AS60" i="55"/>
  <c r="AS83" i="55" s="1"/>
  <c r="AY49" i="55"/>
  <c r="AS81" i="55"/>
  <c r="AY81" i="55" s="1"/>
  <c r="AS80" i="55"/>
  <c r="AY80" i="55" s="1"/>
  <c r="AS82" i="55"/>
  <c r="AY82" i="55" s="1"/>
  <c r="AS53" i="55"/>
  <c r="AS54" i="55"/>
  <c r="AY54" i="55" s="1"/>
  <c r="AS50" i="55"/>
  <c r="AS79" i="55" l="1"/>
  <c r="AS78" i="55"/>
  <c r="AS76" i="55"/>
  <c r="AY53" i="55"/>
  <c r="AS61" i="55"/>
  <c r="AS77" i="55"/>
  <c r="AS84" i="55" l="1"/>
  <c r="AN68" i="55"/>
  <c r="AN65" i="55"/>
  <c r="AN66" i="55"/>
  <c r="AN67" i="55"/>
  <c r="AN64" i="55"/>
  <c r="AL68" i="55"/>
  <c r="AL65" i="55"/>
  <c r="AL66" i="55"/>
  <c r="AL67" i="55"/>
  <c r="AL64" i="55"/>
  <c r="AJ68" i="55"/>
  <c r="AK68" i="55"/>
  <c r="AK65" i="55"/>
  <c r="AK66" i="55"/>
  <c r="AK67" i="55"/>
  <c r="AK64" i="55"/>
  <c r="AP44" i="55" l="1"/>
  <c r="AM59" i="55" l="1"/>
  <c r="AM36" i="55"/>
  <c r="AM37" i="55"/>
  <c r="AM38" i="55"/>
  <c r="AM39" i="55"/>
  <c r="AM40" i="55"/>
  <c r="AM35" i="55"/>
  <c r="AM28" i="55"/>
  <c r="AM29" i="55"/>
  <c r="AM30" i="55"/>
  <c r="AM31" i="55"/>
  <c r="AM19" i="55"/>
  <c r="AM20" i="55"/>
  <c r="AM21" i="55"/>
  <c r="AM22" i="55"/>
  <c r="AM23" i="55"/>
  <c r="AM18" i="55"/>
  <c r="AM12" i="55"/>
  <c r="AM13" i="55"/>
  <c r="AM14" i="55"/>
  <c r="AM11" i="55"/>
  <c r="AP57" i="55"/>
  <c r="AP80" i="55" s="1"/>
  <c r="AP59" i="55"/>
  <c r="AP82" i="55" s="1"/>
  <c r="AO44" i="55"/>
  <c r="BE28" i="55" l="1"/>
  <c r="BF28" i="55" s="1"/>
  <c r="BB28" i="55"/>
  <c r="BE40" i="55"/>
  <c r="BF40" i="55" s="1"/>
  <c r="BB40" i="55"/>
  <c r="BE35" i="55"/>
  <c r="BF35" i="55" s="1"/>
  <c r="BB35" i="55"/>
  <c r="BE27" i="55"/>
  <c r="BF27" i="55" s="1"/>
  <c r="BB27" i="55"/>
  <c r="BE37" i="55"/>
  <c r="BF37" i="55" s="1"/>
  <c r="BB37" i="55"/>
  <c r="BE29" i="55"/>
  <c r="BB29" i="55"/>
  <c r="BE36" i="55"/>
  <c r="BB36" i="55"/>
  <c r="AP45" i="55"/>
  <c r="AP54" i="55" s="1"/>
  <c r="AP77" i="55" s="1"/>
  <c r="AY77" i="55" s="1"/>
  <c r="AP46" i="55"/>
  <c r="AP55" i="55" s="1"/>
  <c r="AP78" i="55" s="1"/>
  <c r="AY78" i="55" s="1"/>
  <c r="AP49" i="55"/>
  <c r="AP53" i="55"/>
  <c r="AP76" i="55" s="1"/>
  <c r="AY76" i="55" s="1"/>
  <c r="AP48" i="55"/>
  <c r="AP58" i="55" s="1"/>
  <c r="AP81" i="55" s="1"/>
  <c r="AD41" i="55"/>
  <c r="BF29" i="55" l="1"/>
  <c r="BF32" i="55" s="1"/>
  <c r="BE32" i="55"/>
  <c r="BE41" i="55"/>
  <c r="BF36" i="55"/>
  <c r="AP60" i="55"/>
  <c r="AP83" i="55" s="1"/>
  <c r="AY32" i="55"/>
  <c r="AY24" i="55"/>
  <c r="AY15" i="55"/>
  <c r="AQ65" i="55"/>
  <c r="AQ66" i="55"/>
  <c r="AQ67" i="55"/>
  <c r="AQ64" i="55"/>
  <c r="AQ59" i="55"/>
  <c r="AQ39" i="55"/>
  <c r="AQ30" i="55"/>
  <c r="AQ31" i="55"/>
  <c r="AQ19" i="55"/>
  <c r="AQ20" i="55"/>
  <c r="AQ21" i="55"/>
  <c r="AQ22" i="55"/>
  <c r="AQ23" i="55"/>
  <c r="AQ18" i="55"/>
  <c r="AQ12" i="55"/>
  <c r="AQ13" i="55"/>
  <c r="AQ14" i="55"/>
  <c r="AQ11" i="55"/>
  <c r="AQ40" i="55"/>
  <c r="AQ37" i="55"/>
  <c r="AQ36" i="55"/>
  <c r="AQ35" i="55"/>
  <c r="AQ29" i="55"/>
  <c r="AQ28" i="55"/>
  <c r="AQ27" i="55"/>
  <c r="AP24" i="55"/>
  <c r="AP15" i="55"/>
  <c r="AK36" i="55"/>
  <c r="AK37" i="55"/>
  <c r="AK38" i="55"/>
  <c r="AK39" i="55"/>
  <c r="AK40" i="55"/>
  <c r="AK35" i="55"/>
  <c r="AK28" i="55"/>
  <c r="AK29" i="55"/>
  <c r="AK30" i="55"/>
  <c r="AK31" i="55"/>
  <c r="AK27" i="55"/>
  <c r="AK24" i="55"/>
  <c r="AK19" i="55"/>
  <c r="AK20" i="55"/>
  <c r="AK21" i="55"/>
  <c r="AK22" i="55"/>
  <c r="AK23" i="55"/>
  <c r="AK18" i="55"/>
  <c r="AK15" i="55"/>
  <c r="AK12" i="55"/>
  <c r="AK13" i="55"/>
  <c r="AK14" i="55"/>
  <c r="AK11" i="55"/>
  <c r="AJ82" i="55"/>
  <c r="AJ80" i="55"/>
  <c r="AJ59" i="55"/>
  <c r="AJ57" i="55"/>
  <c r="AJ49" i="55"/>
  <c r="AJ48" i="55"/>
  <c r="AJ58" i="55" s="1"/>
  <c r="AJ81" i="55" s="1"/>
  <c r="AJ47" i="55"/>
  <c r="AJ56" i="55" s="1"/>
  <c r="AJ79" i="55" s="1"/>
  <c r="AJ46" i="55"/>
  <c r="AJ45" i="55"/>
  <c r="AJ44" i="55"/>
  <c r="AJ41" i="55"/>
  <c r="AJ32" i="55"/>
  <c r="AJ24" i="55"/>
  <c r="AJ15" i="55"/>
  <c r="AG82" i="55"/>
  <c r="AX73" i="55"/>
  <c r="AO73" i="55"/>
  <c r="AC73" i="55"/>
  <c r="N73" i="55"/>
  <c r="B73" i="55"/>
  <c r="BA72" i="55"/>
  <c r="BF72" i="55" s="1"/>
  <c r="AX72" i="55"/>
  <c r="Z72" i="55"/>
  <c r="W72" i="55"/>
  <c r="AX71" i="55"/>
  <c r="BA71" i="55" s="1"/>
  <c r="W71" i="55"/>
  <c r="AU68" i="55"/>
  <c r="AR68" i="55"/>
  <c r="AO68" i="55"/>
  <c r="AQ68" i="55" s="1"/>
  <c r="AI68" i="55"/>
  <c r="AF68" i="55"/>
  <c r="AC68" i="55"/>
  <c r="U68" i="55"/>
  <c r="T68" i="55"/>
  <c r="R68" i="55"/>
  <c r="Q68" i="55"/>
  <c r="O68" i="55"/>
  <c r="N68" i="55"/>
  <c r="I68" i="55"/>
  <c r="H68" i="55"/>
  <c r="F68" i="55"/>
  <c r="E68" i="55"/>
  <c r="C68" i="55"/>
  <c r="B68" i="55"/>
  <c r="AX67" i="55"/>
  <c r="BA67" i="55" s="1"/>
  <c r="BC67" i="55" s="1"/>
  <c r="X67" i="55"/>
  <c r="AA67" i="55" s="1"/>
  <c r="W67" i="55"/>
  <c r="Z67" i="55" s="1"/>
  <c r="V67" i="55"/>
  <c r="S67" i="55"/>
  <c r="P67" i="55"/>
  <c r="M67" i="55"/>
  <c r="L67" i="55"/>
  <c r="K67" i="55"/>
  <c r="J67" i="55"/>
  <c r="G67" i="55"/>
  <c r="D67" i="55"/>
  <c r="AX66" i="55"/>
  <c r="BA66" i="55" s="1"/>
  <c r="BC66" i="55" s="1"/>
  <c r="X66" i="55"/>
  <c r="AA66" i="55" s="1"/>
  <c r="W66" i="55"/>
  <c r="Z66" i="55" s="1"/>
  <c r="V66" i="55"/>
  <c r="S66" i="55"/>
  <c r="P66" i="55"/>
  <c r="P68" i="55" s="1"/>
  <c r="L66" i="55"/>
  <c r="K66" i="55"/>
  <c r="M66" i="55" s="1"/>
  <c r="J66" i="55"/>
  <c r="G66" i="55"/>
  <c r="D66" i="55"/>
  <c r="AX65" i="55"/>
  <c r="BA65" i="55" s="1"/>
  <c r="BC65" i="55" s="1"/>
  <c r="X65" i="55"/>
  <c r="W65" i="55"/>
  <c r="Z65" i="55" s="1"/>
  <c r="V65" i="55"/>
  <c r="S65" i="55"/>
  <c r="P65" i="55"/>
  <c r="M65" i="55"/>
  <c r="L65" i="55"/>
  <c r="K65" i="55"/>
  <c r="J65" i="55"/>
  <c r="G65" i="55"/>
  <c r="D65" i="55"/>
  <c r="AX64" i="55"/>
  <c r="BA64" i="55" s="1"/>
  <c r="BC64" i="55" s="1"/>
  <c r="X64" i="55"/>
  <c r="AA64" i="55" s="1"/>
  <c r="W64" i="55"/>
  <c r="Z64" i="55" s="1"/>
  <c r="AB64" i="55" s="1"/>
  <c r="V64" i="55"/>
  <c r="V68" i="55" s="1"/>
  <c r="S64" i="55"/>
  <c r="S68" i="55" s="1"/>
  <c r="P64" i="55"/>
  <c r="L64" i="55"/>
  <c r="L68" i="55" s="1"/>
  <c r="K64" i="55"/>
  <c r="M64" i="55" s="1"/>
  <c r="J64" i="55"/>
  <c r="J68" i="55" s="1"/>
  <c r="G64" i="55"/>
  <c r="G68" i="55" s="1"/>
  <c r="D64" i="55"/>
  <c r="D68" i="55" s="1"/>
  <c r="AU59" i="55"/>
  <c r="AR59" i="55"/>
  <c r="AT59" i="55" s="1"/>
  <c r="AT82" i="55" s="1"/>
  <c r="AO59" i="55"/>
  <c r="AI59" i="55"/>
  <c r="AI82" i="55" s="1"/>
  <c r="AK82" i="55" s="1"/>
  <c r="AG59" i="55"/>
  <c r="AF59" i="55"/>
  <c r="AF82" i="55" s="1"/>
  <c r="AE59" i="55"/>
  <c r="AD59" i="55"/>
  <c r="AC59" i="55"/>
  <c r="AC82" i="55" s="1"/>
  <c r="U59" i="55"/>
  <c r="U82" i="55" s="1"/>
  <c r="T59" i="55"/>
  <c r="T82" i="55" s="1"/>
  <c r="R59" i="55"/>
  <c r="R82" i="55" s="1"/>
  <c r="Q59" i="55"/>
  <c r="Q82" i="55" s="1"/>
  <c r="O59" i="55"/>
  <c r="N59" i="55"/>
  <c r="N82" i="55" s="1"/>
  <c r="I59" i="55"/>
  <c r="I82" i="55" s="1"/>
  <c r="H59" i="55"/>
  <c r="H82" i="55" s="1"/>
  <c r="F59" i="55"/>
  <c r="F82" i="55" s="1"/>
  <c r="E59" i="55"/>
  <c r="C59" i="55"/>
  <c r="C82" i="55" s="1"/>
  <c r="B59" i="55"/>
  <c r="B82" i="55" s="1"/>
  <c r="AI58" i="55"/>
  <c r="AI81" i="55" s="1"/>
  <c r="AF58" i="55"/>
  <c r="AU57" i="55"/>
  <c r="AW57" i="55" s="1"/>
  <c r="AR57" i="55"/>
  <c r="AO57" i="55"/>
  <c r="AI57" i="55"/>
  <c r="AI80" i="55" s="1"/>
  <c r="AK80" i="55" s="1"/>
  <c r="AG57" i="55"/>
  <c r="AG80" i="55" s="1"/>
  <c r="AF57" i="55"/>
  <c r="AF80" i="55" s="1"/>
  <c r="AD57" i="55"/>
  <c r="AC57" i="55"/>
  <c r="AC80" i="55" s="1"/>
  <c r="U57" i="55"/>
  <c r="U80" i="55" s="1"/>
  <c r="T57" i="55"/>
  <c r="R57" i="55"/>
  <c r="R80" i="55" s="1"/>
  <c r="Q57" i="55"/>
  <c r="Q80" i="55" s="1"/>
  <c r="O57" i="55"/>
  <c r="N57" i="55"/>
  <c r="I57" i="55"/>
  <c r="I80" i="55" s="1"/>
  <c r="H57" i="55"/>
  <c r="H80" i="55" s="1"/>
  <c r="F57" i="55"/>
  <c r="F80" i="55" s="1"/>
  <c r="E57" i="55"/>
  <c r="E80" i="55" s="1"/>
  <c r="C57" i="55"/>
  <c r="C80" i="55" s="1"/>
  <c r="B57" i="55"/>
  <c r="B80" i="55" s="1"/>
  <c r="AU49" i="55"/>
  <c r="AW49" i="55" s="1"/>
  <c r="AR49" i="55"/>
  <c r="AO49" i="55"/>
  <c r="AI49" i="55"/>
  <c r="AI60" i="55" s="1"/>
  <c r="AI83" i="55" s="1"/>
  <c r="AG49" i="55"/>
  <c r="AF49" i="55"/>
  <c r="AF60" i="55" s="1"/>
  <c r="AF83" i="55" s="1"/>
  <c r="AE49" i="55"/>
  <c r="AE60" i="55" s="1"/>
  <c r="AD49" i="55"/>
  <c r="AD60" i="55" s="1"/>
  <c r="AC49" i="55"/>
  <c r="AC60" i="55" s="1"/>
  <c r="AC83" i="55" s="1"/>
  <c r="U49" i="55"/>
  <c r="U60" i="55" s="1"/>
  <c r="U83" i="55" s="1"/>
  <c r="T49" i="55"/>
  <c r="T60" i="55" s="1"/>
  <c r="T83" i="55" s="1"/>
  <c r="R49" i="55"/>
  <c r="R60" i="55" s="1"/>
  <c r="R83" i="55" s="1"/>
  <c r="Q49" i="55"/>
  <c r="Q60" i="55" s="1"/>
  <c r="Q83" i="55" s="1"/>
  <c r="O49" i="55"/>
  <c r="N49" i="55"/>
  <c r="N60" i="55" s="1"/>
  <c r="I49" i="55"/>
  <c r="I60" i="55" s="1"/>
  <c r="I83" i="55" s="1"/>
  <c r="H49" i="55"/>
  <c r="H60" i="55" s="1"/>
  <c r="H83" i="55" s="1"/>
  <c r="F49" i="55"/>
  <c r="F60" i="55" s="1"/>
  <c r="F83" i="55" s="1"/>
  <c r="E49" i="55"/>
  <c r="C49" i="55"/>
  <c r="C60" i="55" s="1"/>
  <c r="C83" i="55" s="1"/>
  <c r="B49" i="55"/>
  <c r="B60" i="55" s="1"/>
  <c r="B83" i="55" s="1"/>
  <c r="AU48" i="55"/>
  <c r="AR48" i="55"/>
  <c r="AO48" i="55"/>
  <c r="AX48" i="55" s="1"/>
  <c r="AG48" i="55"/>
  <c r="AG58" i="55" s="1"/>
  <c r="AG81" i="55" s="1"/>
  <c r="AD48" i="55"/>
  <c r="AC48" i="55"/>
  <c r="U48" i="55"/>
  <c r="U58" i="55" s="1"/>
  <c r="U81" i="55" s="1"/>
  <c r="T48" i="55"/>
  <c r="T58" i="55" s="1"/>
  <c r="T81" i="55" s="1"/>
  <c r="R48" i="55"/>
  <c r="Q48" i="55"/>
  <c r="Q58" i="55" s="1"/>
  <c r="Q81" i="55" s="1"/>
  <c r="O48" i="55"/>
  <c r="O58" i="55" s="1"/>
  <c r="N48" i="55"/>
  <c r="N58" i="55" s="1"/>
  <c r="N81" i="55" s="1"/>
  <c r="J48" i="55"/>
  <c r="J58" i="55" s="1"/>
  <c r="I48" i="55"/>
  <c r="I58" i="55" s="1"/>
  <c r="I81" i="55" s="1"/>
  <c r="H48" i="55"/>
  <c r="H58" i="55" s="1"/>
  <c r="H81" i="55" s="1"/>
  <c r="F48" i="55"/>
  <c r="F58" i="55" s="1"/>
  <c r="F81" i="55" s="1"/>
  <c r="E48" i="55"/>
  <c r="E58" i="55" s="1"/>
  <c r="E81" i="55" s="1"/>
  <c r="C48" i="55"/>
  <c r="C58" i="55" s="1"/>
  <c r="C81" i="55" s="1"/>
  <c r="B48" i="55"/>
  <c r="AU47" i="55"/>
  <c r="AW47" i="55" s="1"/>
  <c r="AR47" i="55"/>
  <c r="AO47" i="55"/>
  <c r="AI47" i="55"/>
  <c r="AI56" i="55" s="1"/>
  <c r="AI79" i="55" s="1"/>
  <c r="AG47" i="55"/>
  <c r="AF47" i="55"/>
  <c r="AF56" i="55" s="1"/>
  <c r="AD47" i="55"/>
  <c r="AC47" i="55"/>
  <c r="U47" i="55"/>
  <c r="U56" i="55" s="1"/>
  <c r="U79" i="55" s="1"/>
  <c r="T47" i="55"/>
  <c r="T56" i="55" s="1"/>
  <c r="T79" i="55" s="1"/>
  <c r="R47" i="55"/>
  <c r="R56" i="55" s="1"/>
  <c r="R79" i="55" s="1"/>
  <c r="Q47" i="55"/>
  <c r="O47" i="55"/>
  <c r="N47" i="55"/>
  <c r="I47" i="55"/>
  <c r="I56" i="55" s="1"/>
  <c r="I79" i="55" s="1"/>
  <c r="H47" i="55"/>
  <c r="H56" i="55" s="1"/>
  <c r="H79" i="55" s="1"/>
  <c r="F47" i="55"/>
  <c r="F56" i="55" s="1"/>
  <c r="F79" i="55" s="1"/>
  <c r="E47" i="55"/>
  <c r="E56" i="55" s="1"/>
  <c r="E79" i="55" s="1"/>
  <c r="C47" i="55"/>
  <c r="C56" i="55" s="1"/>
  <c r="C79" i="55" s="1"/>
  <c r="B47" i="55"/>
  <c r="AU46" i="55"/>
  <c r="AW46" i="55" s="1"/>
  <c r="AR46" i="55"/>
  <c r="AO46" i="55"/>
  <c r="AI46" i="55"/>
  <c r="AI55" i="55" s="1"/>
  <c r="AG46" i="55"/>
  <c r="AF46" i="55"/>
  <c r="AF55" i="55" s="1"/>
  <c r="AD46" i="55"/>
  <c r="AD55" i="55" s="1"/>
  <c r="AC46" i="55"/>
  <c r="AC55" i="55" s="1"/>
  <c r="AC78" i="55" s="1"/>
  <c r="U46" i="55"/>
  <c r="U55" i="55" s="1"/>
  <c r="U78" i="55" s="1"/>
  <c r="T46" i="55"/>
  <c r="T55" i="55" s="1"/>
  <c r="T78" i="55" s="1"/>
  <c r="R46" i="55"/>
  <c r="Q46" i="55"/>
  <c r="Q55" i="55" s="1"/>
  <c r="Q78" i="55" s="1"/>
  <c r="O46" i="55"/>
  <c r="O55" i="55" s="1"/>
  <c r="N46" i="55"/>
  <c r="I46" i="55"/>
  <c r="I55" i="55" s="1"/>
  <c r="I78" i="55" s="1"/>
  <c r="H46" i="55"/>
  <c r="H55" i="55" s="1"/>
  <c r="H78" i="55" s="1"/>
  <c r="F46" i="55"/>
  <c r="F55" i="55" s="1"/>
  <c r="F78" i="55" s="1"/>
  <c r="E46" i="55"/>
  <c r="E55" i="55" s="1"/>
  <c r="E78" i="55" s="1"/>
  <c r="C46" i="55"/>
  <c r="C55" i="55" s="1"/>
  <c r="C78" i="55" s="1"/>
  <c r="B46" i="55"/>
  <c r="AU45" i="55"/>
  <c r="AW45" i="55" s="1"/>
  <c r="AR45" i="55"/>
  <c r="AO45" i="55"/>
  <c r="AI45" i="55"/>
  <c r="AI54" i="55" s="1"/>
  <c r="AI77" i="55" s="1"/>
  <c r="AG45" i="55"/>
  <c r="AF45" i="55"/>
  <c r="AF54" i="55" s="1"/>
  <c r="AD45" i="55"/>
  <c r="AD54" i="55" s="1"/>
  <c r="AD77" i="55" s="1"/>
  <c r="AC45" i="55"/>
  <c r="AC54" i="55" s="1"/>
  <c r="AC77" i="55" s="1"/>
  <c r="U45" i="55"/>
  <c r="U54" i="55" s="1"/>
  <c r="U77" i="55" s="1"/>
  <c r="T45" i="55"/>
  <c r="T54" i="55" s="1"/>
  <c r="T77" i="55" s="1"/>
  <c r="R45" i="55"/>
  <c r="R54" i="55" s="1"/>
  <c r="R77" i="55" s="1"/>
  <c r="Q45" i="55"/>
  <c r="O45" i="55"/>
  <c r="N45" i="55"/>
  <c r="N54" i="55" s="1"/>
  <c r="N77" i="55" s="1"/>
  <c r="I45" i="55"/>
  <c r="I54" i="55" s="1"/>
  <c r="I77" i="55" s="1"/>
  <c r="H45" i="55"/>
  <c r="H54" i="55" s="1"/>
  <c r="H77" i="55" s="1"/>
  <c r="F45" i="55"/>
  <c r="F54" i="55" s="1"/>
  <c r="F77" i="55" s="1"/>
  <c r="E45" i="55"/>
  <c r="E54" i="55" s="1"/>
  <c r="E77" i="55" s="1"/>
  <c r="C45" i="55"/>
  <c r="C54" i="55" s="1"/>
  <c r="C77" i="55" s="1"/>
  <c r="B45" i="55"/>
  <c r="AU44" i="55"/>
  <c r="AW44" i="55" s="1"/>
  <c r="AR44" i="55"/>
  <c r="AI44" i="55"/>
  <c r="AI53" i="55" s="1"/>
  <c r="AG44" i="55"/>
  <c r="AF44" i="55"/>
  <c r="AC44" i="55"/>
  <c r="U44" i="55"/>
  <c r="U53" i="55" s="1"/>
  <c r="T44" i="55"/>
  <c r="R44" i="55"/>
  <c r="R53" i="55" s="1"/>
  <c r="Q44" i="55"/>
  <c r="O44" i="55"/>
  <c r="N44" i="55"/>
  <c r="I44" i="55"/>
  <c r="H44" i="55"/>
  <c r="F44" i="55"/>
  <c r="E44" i="55"/>
  <c r="C44" i="55"/>
  <c r="B44" i="55"/>
  <c r="AU41" i="55"/>
  <c r="AR41" i="55"/>
  <c r="AO41" i="55"/>
  <c r="AX41" i="55" s="1"/>
  <c r="AI41" i="55"/>
  <c r="AG41" i="55"/>
  <c r="AF41" i="55"/>
  <c r="AC41" i="55"/>
  <c r="U41" i="55"/>
  <c r="T41" i="55"/>
  <c r="R41" i="55"/>
  <c r="Q41" i="55"/>
  <c r="O41" i="55"/>
  <c r="N41" i="55"/>
  <c r="I41" i="55"/>
  <c r="J41" i="55" s="1"/>
  <c r="H41" i="55"/>
  <c r="F41" i="55"/>
  <c r="E41" i="55"/>
  <c r="C41" i="55"/>
  <c r="B41" i="55"/>
  <c r="AL40" i="55"/>
  <c r="BA40" i="55" s="1"/>
  <c r="AH40" i="55"/>
  <c r="AE40" i="55"/>
  <c r="X40" i="55"/>
  <c r="W40" i="55"/>
  <c r="V40" i="55"/>
  <c r="S40" i="55"/>
  <c r="P40" i="55"/>
  <c r="L40" i="55"/>
  <c r="K40" i="55"/>
  <c r="J40" i="55"/>
  <c r="G40" i="55"/>
  <c r="D40" i="55"/>
  <c r="AZ39" i="55"/>
  <c r="AL39" i="55"/>
  <c r="BA39" i="55" s="1"/>
  <c r="BC39" i="55" s="1"/>
  <c r="AH39" i="55"/>
  <c r="AE39" i="55"/>
  <c r="X39" i="55"/>
  <c r="W39" i="55"/>
  <c r="V39" i="55"/>
  <c r="V48" i="55" s="1"/>
  <c r="V58" i="55" s="1"/>
  <c r="S39" i="55"/>
  <c r="P39" i="55"/>
  <c r="L39" i="55"/>
  <c r="L48" i="55" s="1"/>
  <c r="L58" i="55" s="1"/>
  <c r="L81" i="55" s="1"/>
  <c r="K39" i="55"/>
  <c r="K48" i="55" s="1"/>
  <c r="K58" i="55" s="1"/>
  <c r="K81" i="55" s="1"/>
  <c r="J39" i="55"/>
  <c r="G39" i="55"/>
  <c r="D39" i="55"/>
  <c r="AL38" i="55"/>
  <c r="BA38" i="55" s="1"/>
  <c r="AH38" i="55"/>
  <c r="AE38" i="55"/>
  <c r="X38" i="55"/>
  <c r="W38" i="55"/>
  <c r="V38" i="55"/>
  <c r="S38" i="55"/>
  <c r="P38" i="55"/>
  <c r="L38" i="55"/>
  <c r="K38" i="55"/>
  <c r="J38" i="55"/>
  <c r="G38" i="55"/>
  <c r="D38" i="55"/>
  <c r="AZ37" i="55"/>
  <c r="AL37" i="55"/>
  <c r="AH37" i="55"/>
  <c r="AE37" i="55"/>
  <c r="X37" i="55"/>
  <c r="W37" i="55"/>
  <c r="V37" i="55"/>
  <c r="S37" i="55"/>
  <c r="P37" i="55"/>
  <c r="L37" i="55"/>
  <c r="AA37" i="55" s="1"/>
  <c r="K37" i="55"/>
  <c r="J37" i="55"/>
  <c r="D37" i="55"/>
  <c r="AZ36" i="55"/>
  <c r="AL36" i="55"/>
  <c r="AH36" i="55"/>
  <c r="AE36" i="55"/>
  <c r="X36" i="55"/>
  <c r="W36" i="55"/>
  <c r="V36" i="55"/>
  <c r="S36" i="55"/>
  <c r="P36" i="55"/>
  <c r="L36" i="55"/>
  <c r="K36" i="55"/>
  <c r="J36" i="55"/>
  <c r="G36" i="55"/>
  <c r="D36" i="55"/>
  <c r="AL35" i="55"/>
  <c r="BA35" i="55" s="1"/>
  <c r="AH35" i="55"/>
  <c r="AE35" i="55"/>
  <c r="X35" i="55"/>
  <c r="W35" i="55"/>
  <c r="Z35" i="55" s="1"/>
  <c r="V35" i="55"/>
  <c r="S35" i="55"/>
  <c r="P35" i="55"/>
  <c r="L35" i="55"/>
  <c r="K35" i="55"/>
  <c r="J35" i="55"/>
  <c r="G35" i="55"/>
  <c r="D35" i="55"/>
  <c r="AU32" i="55"/>
  <c r="AR32" i="55"/>
  <c r="AO32" i="55"/>
  <c r="AX32" i="55" s="1"/>
  <c r="AI32" i="55"/>
  <c r="AG32" i="55"/>
  <c r="AF32" i="55"/>
  <c r="AD32" i="55"/>
  <c r="AC32" i="55"/>
  <c r="U32" i="55"/>
  <c r="T32" i="55"/>
  <c r="R32" i="55"/>
  <c r="S32" i="55" s="1"/>
  <c r="Q32" i="55"/>
  <c r="O32" i="55"/>
  <c r="N32" i="55"/>
  <c r="I32" i="55"/>
  <c r="H32" i="55"/>
  <c r="F32" i="55"/>
  <c r="E32" i="55"/>
  <c r="C32" i="55"/>
  <c r="B32" i="55"/>
  <c r="AL31" i="55"/>
  <c r="BA31" i="55" s="1"/>
  <c r="AH31" i="55"/>
  <c r="AE31" i="55"/>
  <c r="X31" i="55"/>
  <c r="W31" i="55"/>
  <c r="V31" i="55"/>
  <c r="S31" i="55"/>
  <c r="P31" i="55"/>
  <c r="L31" i="55"/>
  <c r="K31" i="55"/>
  <c r="J31" i="55"/>
  <c r="G31" i="55"/>
  <c r="D31" i="55"/>
  <c r="AZ30" i="55"/>
  <c r="AL30" i="55"/>
  <c r="AN30" i="55" s="1"/>
  <c r="AH30" i="55"/>
  <c r="AE30" i="55"/>
  <c r="X30" i="55"/>
  <c r="W30" i="55"/>
  <c r="V30" i="55"/>
  <c r="S30" i="55"/>
  <c r="P30" i="55"/>
  <c r="L30" i="55"/>
  <c r="L47" i="55" s="1"/>
  <c r="K30" i="55"/>
  <c r="J30" i="55"/>
  <c r="G30" i="55"/>
  <c r="D30" i="55"/>
  <c r="AL29" i="55"/>
  <c r="AN29" i="55" s="1"/>
  <c r="AH29" i="55"/>
  <c r="AE29" i="55"/>
  <c r="X29" i="55"/>
  <c r="W29" i="55"/>
  <c r="V29" i="55"/>
  <c r="V46" i="55" s="1"/>
  <c r="S29" i="55"/>
  <c r="P29" i="55"/>
  <c r="L29" i="55"/>
  <c r="K29" i="55"/>
  <c r="J29" i="55"/>
  <c r="G29" i="55"/>
  <c r="D29" i="55"/>
  <c r="AL28" i="55"/>
  <c r="BA28" i="55" s="1"/>
  <c r="AH28" i="55"/>
  <c r="AE28" i="55"/>
  <c r="X28" i="55"/>
  <c r="W28" i="55"/>
  <c r="V28" i="55"/>
  <c r="V45" i="55" s="1"/>
  <c r="S28" i="55"/>
  <c r="P28" i="55"/>
  <c r="L28" i="55"/>
  <c r="K28" i="55"/>
  <c r="J28" i="55"/>
  <c r="G28" i="55"/>
  <c r="D28" i="55"/>
  <c r="AM32" i="55"/>
  <c r="AL27" i="55"/>
  <c r="BA27" i="55" s="1"/>
  <c r="AH27" i="55"/>
  <c r="AE27" i="55"/>
  <c r="X27" i="55"/>
  <c r="W27" i="55"/>
  <c r="V27" i="55"/>
  <c r="S27" i="55"/>
  <c r="P27" i="55"/>
  <c r="L27" i="55"/>
  <c r="K27" i="55"/>
  <c r="K44" i="55" s="1"/>
  <c r="J27" i="55"/>
  <c r="G27" i="55"/>
  <c r="D27" i="55"/>
  <c r="AU24" i="55"/>
  <c r="AR24" i="55"/>
  <c r="AO24" i="55"/>
  <c r="AX24" i="55" s="1"/>
  <c r="AI24" i="55"/>
  <c r="AG24" i="55"/>
  <c r="AF24" i="55"/>
  <c r="AD24" i="55"/>
  <c r="AC24" i="55"/>
  <c r="U24" i="55"/>
  <c r="T24" i="55"/>
  <c r="R24" i="55"/>
  <c r="Q24" i="55"/>
  <c r="O24" i="55"/>
  <c r="N24" i="55"/>
  <c r="I24" i="55"/>
  <c r="H24" i="55"/>
  <c r="F24" i="55"/>
  <c r="E24" i="55"/>
  <c r="C24" i="55"/>
  <c r="B24" i="55"/>
  <c r="AZ23" i="55"/>
  <c r="AL23" i="55"/>
  <c r="AL59" i="55" s="1"/>
  <c r="AH23" i="55"/>
  <c r="AE23" i="55"/>
  <c r="X23" i="55"/>
  <c r="W23" i="55"/>
  <c r="V23" i="55"/>
  <c r="V59" i="55" s="1"/>
  <c r="S23" i="55"/>
  <c r="S59" i="55" s="1"/>
  <c r="P23" i="55"/>
  <c r="P59" i="55" s="1"/>
  <c r="P82" i="55" s="1"/>
  <c r="L23" i="55"/>
  <c r="L59" i="55" s="1"/>
  <c r="L82" i="55" s="1"/>
  <c r="K23" i="55"/>
  <c r="K59" i="55" s="1"/>
  <c r="K82" i="55" s="1"/>
  <c r="J23" i="55"/>
  <c r="J59" i="55" s="1"/>
  <c r="G23" i="55"/>
  <c r="G59" i="55" s="1"/>
  <c r="D23" i="55"/>
  <c r="D59" i="55" s="1"/>
  <c r="D82" i="55" s="1"/>
  <c r="BA22" i="55"/>
  <c r="AN22" i="55"/>
  <c r="AL22" i="55"/>
  <c r="AL57" i="55" s="1"/>
  <c r="AH22" i="55"/>
  <c r="AE22" i="55"/>
  <c r="AE57" i="55" s="1"/>
  <c r="X22" i="55"/>
  <c r="W22" i="55"/>
  <c r="V22" i="55"/>
  <c r="V57" i="55" s="1"/>
  <c r="S22" i="55"/>
  <c r="S57" i="55" s="1"/>
  <c r="P22" i="55"/>
  <c r="P57" i="55" s="1"/>
  <c r="P80" i="55" s="1"/>
  <c r="L22" i="55"/>
  <c r="L57" i="55" s="1"/>
  <c r="L80" i="55" s="1"/>
  <c r="K22" i="55"/>
  <c r="K57" i="55" s="1"/>
  <c r="K80" i="55" s="1"/>
  <c r="J22" i="55"/>
  <c r="J57" i="55" s="1"/>
  <c r="G22" i="55"/>
  <c r="G57" i="55" s="1"/>
  <c r="D22" i="55"/>
  <c r="D57" i="55" s="1"/>
  <c r="D80" i="55" s="1"/>
  <c r="AZ21" i="55"/>
  <c r="AL21" i="55"/>
  <c r="AN21" i="55" s="1"/>
  <c r="AH21" i="55"/>
  <c r="AE21" i="55"/>
  <c r="X21" i="55"/>
  <c r="W21" i="55"/>
  <c r="V21" i="55"/>
  <c r="S21" i="55"/>
  <c r="P21" i="55"/>
  <c r="L21" i="55"/>
  <c r="K21" i="55"/>
  <c r="J21" i="55"/>
  <c r="G21" i="55"/>
  <c r="D21" i="55"/>
  <c r="BA20" i="55"/>
  <c r="AZ20" i="55"/>
  <c r="AL20" i="55"/>
  <c r="AH20" i="55"/>
  <c r="AE20" i="55"/>
  <c r="X20" i="55"/>
  <c r="W20" i="55"/>
  <c r="V20" i="55"/>
  <c r="S20" i="55"/>
  <c r="P20" i="55"/>
  <c r="L20" i="55"/>
  <c r="K20" i="55"/>
  <c r="J20" i="55"/>
  <c r="G20" i="55"/>
  <c r="D20" i="55"/>
  <c r="AZ19" i="55"/>
  <c r="AN19" i="55"/>
  <c r="AL19" i="55"/>
  <c r="AH19" i="55"/>
  <c r="AE19" i="55"/>
  <c r="X19" i="55"/>
  <c r="W19" i="55"/>
  <c r="V19" i="55"/>
  <c r="S19" i="55"/>
  <c r="P19" i="55"/>
  <c r="L19" i="55"/>
  <c r="K19" i="55"/>
  <c r="J19" i="55"/>
  <c r="G19" i="55"/>
  <c r="D19" i="55"/>
  <c r="AZ18" i="55"/>
  <c r="AL18" i="55"/>
  <c r="AH18" i="55"/>
  <c r="AE18" i="55"/>
  <c r="X18" i="55"/>
  <c r="AA18" i="55" s="1"/>
  <c r="W18" i="55"/>
  <c r="Z18" i="55" s="1"/>
  <c r="AB18" i="55" s="1"/>
  <c r="V18" i="55"/>
  <c r="V24" i="55" s="1"/>
  <c r="S18" i="55"/>
  <c r="S24" i="55" s="1"/>
  <c r="P18" i="55"/>
  <c r="P24" i="55" s="1"/>
  <c r="L18" i="55"/>
  <c r="K18" i="55"/>
  <c r="M18" i="55" s="1"/>
  <c r="J18" i="55"/>
  <c r="J24" i="55" s="1"/>
  <c r="G18" i="55"/>
  <c r="G24" i="55" s="1"/>
  <c r="D18" i="55"/>
  <c r="D24" i="55" s="1"/>
  <c r="AU15" i="55"/>
  <c r="AR15" i="55"/>
  <c r="AO15" i="55"/>
  <c r="AI15" i="55"/>
  <c r="AG15" i="55"/>
  <c r="AF15" i="55"/>
  <c r="AD15" i="55"/>
  <c r="AC15" i="55"/>
  <c r="U15" i="55"/>
  <c r="T15" i="55"/>
  <c r="V15" i="55" s="1"/>
  <c r="R15" i="55"/>
  <c r="Q15" i="55"/>
  <c r="O15" i="55"/>
  <c r="N15" i="55"/>
  <c r="P15" i="55" s="1"/>
  <c r="I15" i="55"/>
  <c r="H15" i="55"/>
  <c r="F15" i="55"/>
  <c r="E15" i="55"/>
  <c r="C15" i="55"/>
  <c r="B15" i="55"/>
  <c r="D15" i="55" s="1"/>
  <c r="BA14" i="55"/>
  <c r="BC14" i="55" s="1"/>
  <c r="AL14" i="55"/>
  <c r="AH14" i="55"/>
  <c r="AE14" i="55"/>
  <c r="X14" i="55"/>
  <c r="W14" i="55"/>
  <c r="V14" i="55"/>
  <c r="S14" i="55"/>
  <c r="P14" i="55"/>
  <c r="L14" i="55"/>
  <c r="K14" i="55"/>
  <c r="J14" i="55"/>
  <c r="G14" i="55"/>
  <c r="D14" i="55"/>
  <c r="AZ13" i="55"/>
  <c r="AN13" i="55"/>
  <c r="AL13" i="55"/>
  <c r="AH13" i="55"/>
  <c r="AE13" i="55"/>
  <c r="X13" i="55"/>
  <c r="W13" i="55"/>
  <c r="V13" i="55"/>
  <c r="S13" i="55"/>
  <c r="P13" i="55"/>
  <c r="L13" i="55"/>
  <c r="K13" i="55"/>
  <c r="J13" i="55"/>
  <c r="G13" i="55"/>
  <c r="D13" i="55"/>
  <c r="BA12" i="55"/>
  <c r="AL12" i="55"/>
  <c r="AN12" i="55" s="1"/>
  <c r="AH12" i="55"/>
  <c r="AE12" i="55"/>
  <c r="X12" i="55"/>
  <c r="W12" i="55"/>
  <c r="V12" i="55"/>
  <c r="S12" i="55"/>
  <c r="P12" i="55"/>
  <c r="L12" i="55"/>
  <c r="K12" i="55"/>
  <c r="J12" i="55"/>
  <c r="G12" i="55"/>
  <c r="D12" i="55"/>
  <c r="AZ11" i="55"/>
  <c r="AM15" i="55"/>
  <c r="AL11" i="55"/>
  <c r="AH11" i="55"/>
  <c r="AH15" i="55" s="1"/>
  <c r="AE11" i="55"/>
  <c r="AE15" i="55" s="1"/>
  <c r="X11" i="55"/>
  <c r="AA11" i="55" s="1"/>
  <c r="W11" i="55"/>
  <c r="Z11" i="55" s="1"/>
  <c r="V11" i="55"/>
  <c r="S11" i="55"/>
  <c r="S15" i="55" s="1"/>
  <c r="P11" i="55"/>
  <c r="L11" i="55"/>
  <c r="K11" i="55"/>
  <c r="K53" i="55" s="1"/>
  <c r="J11" i="55"/>
  <c r="G11" i="55"/>
  <c r="D11" i="55"/>
  <c r="J27" i="58"/>
  <c r="I26" i="58"/>
  <c r="G26" i="58"/>
  <c r="F26" i="58"/>
  <c r="H25" i="58"/>
  <c r="K25" i="58" s="1"/>
  <c r="H24" i="58"/>
  <c r="K24" i="58" s="1"/>
  <c r="H23" i="58"/>
  <c r="I21" i="58"/>
  <c r="G21" i="58"/>
  <c r="F21" i="58"/>
  <c r="H20" i="58"/>
  <c r="K20" i="58" s="1"/>
  <c r="H19" i="58"/>
  <c r="K19" i="58" s="1"/>
  <c r="H18" i="58"/>
  <c r="J17" i="58"/>
  <c r="J28" i="58" s="1"/>
  <c r="I16" i="58"/>
  <c r="F16" i="58"/>
  <c r="K15" i="58"/>
  <c r="H15" i="58"/>
  <c r="I14" i="58"/>
  <c r="H14" i="58"/>
  <c r="K14" i="58" s="1"/>
  <c r="H13" i="58"/>
  <c r="H16" i="58" s="1"/>
  <c r="K16" i="58" s="1"/>
  <c r="I12" i="58"/>
  <c r="I17" i="58" s="1"/>
  <c r="G12" i="58"/>
  <c r="G17" i="58" s="1"/>
  <c r="F12" i="58"/>
  <c r="F17" i="58" s="1"/>
  <c r="K11" i="58"/>
  <c r="H11" i="58"/>
  <c r="H10" i="58"/>
  <c r="K10" i="58" s="1"/>
  <c r="K9" i="58"/>
  <c r="H9" i="58"/>
  <c r="H12" i="58" s="1"/>
  <c r="E9" i="58"/>
  <c r="BB59" i="55" l="1"/>
  <c r="AW59" i="55"/>
  <c r="AW50" i="55"/>
  <c r="AK49" i="55"/>
  <c r="AL44" i="55"/>
  <c r="BA29" i="55"/>
  <c r="AN38" i="55"/>
  <c r="AN28" i="55"/>
  <c r="BD47" i="55"/>
  <c r="BF47" i="55" s="1"/>
  <c r="AN31" i="55"/>
  <c r="AC58" i="55"/>
  <c r="BD48" i="55"/>
  <c r="BF48" i="55" s="1"/>
  <c r="E60" i="55"/>
  <c r="BD49" i="55"/>
  <c r="AR54" i="55"/>
  <c r="AT45" i="55"/>
  <c r="AR56" i="55"/>
  <c r="AT47" i="55"/>
  <c r="B54" i="55"/>
  <c r="BD45" i="55"/>
  <c r="B55" i="55"/>
  <c r="BD46" i="55"/>
  <c r="B53" i="55"/>
  <c r="BD44" i="55"/>
  <c r="AX46" i="55"/>
  <c r="AZ46" i="55" s="1"/>
  <c r="AR58" i="55"/>
  <c r="AT48" i="55"/>
  <c r="E82" i="55"/>
  <c r="BD59" i="55"/>
  <c r="BF59" i="55" s="1"/>
  <c r="AX44" i="55"/>
  <c r="AT44" i="55"/>
  <c r="AR55" i="55"/>
  <c r="AT46" i="55"/>
  <c r="T80" i="55"/>
  <c r="V80" i="55" s="1"/>
  <c r="BD57" i="55"/>
  <c r="BF57" i="55" s="1"/>
  <c r="AR80" i="55"/>
  <c r="AT57" i="55"/>
  <c r="I27" i="58"/>
  <c r="I28" i="58" s="1"/>
  <c r="AZ64" i="55"/>
  <c r="AZ67" i="55"/>
  <c r="AZ66" i="55"/>
  <c r="AZ65" i="55"/>
  <c r="AX49" i="55"/>
  <c r="AT49" i="55"/>
  <c r="AD56" i="55"/>
  <c r="AM47" i="55"/>
  <c r="BB47" i="55" s="1"/>
  <c r="AU58" i="55"/>
  <c r="AX57" i="55"/>
  <c r="AR82" i="55"/>
  <c r="AX59" i="55"/>
  <c r="AA14" i="55"/>
  <c r="Y22" i="55"/>
  <c r="AU55" i="55"/>
  <c r="AW55" i="55" s="1"/>
  <c r="AU82" i="55"/>
  <c r="AW82" i="55" s="1"/>
  <c r="AU80" i="55"/>
  <c r="AW80" i="55" s="1"/>
  <c r="Y21" i="55"/>
  <c r="AX45" i="55"/>
  <c r="AZ45" i="55" s="1"/>
  <c r="AX47" i="55"/>
  <c r="AM57" i="55"/>
  <c r="BB57" i="55" s="1"/>
  <c r="AU54" i="55"/>
  <c r="AW54" i="55" s="1"/>
  <c r="AU56" i="55"/>
  <c r="AW56" i="55" s="1"/>
  <c r="AU60" i="55"/>
  <c r="BB15" i="55"/>
  <c r="AR60" i="55"/>
  <c r="AT60" i="55" s="1"/>
  <c r="AO58" i="55"/>
  <c r="AO81" i="55" s="1"/>
  <c r="AX81" i="55" s="1"/>
  <c r="AO55" i="55"/>
  <c r="AQ49" i="55"/>
  <c r="AO80" i="55"/>
  <c r="AK32" i="55"/>
  <c r="AJ54" i="55"/>
  <c r="AM45" i="55"/>
  <c r="F27" i="58"/>
  <c r="AK44" i="55"/>
  <c r="AM44" i="55"/>
  <c r="V41" i="55"/>
  <c r="V44" i="55"/>
  <c r="V47" i="55"/>
  <c r="V32" i="55"/>
  <c r="Y40" i="55"/>
  <c r="P41" i="55"/>
  <c r="W41" i="55"/>
  <c r="Y27" i="55"/>
  <c r="J32" i="55"/>
  <c r="AA35" i="55"/>
  <c r="AB35" i="55" s="1"/>
  <c r="G41" i="55"/>
  <c r="G49" i="55"/>
  <c r="G60" i="55" s="1"/>
  <c r="G32" i="55"/>
  <c r="Z27" i="55"/>
  <c r="D32" i="55"/>
  <c r="AD58" i="55"/>
  <c r="AM58" i="55" s="1"/>
  <c r="BB58" i="55" s="1"/>
  <c r="AM48" i="55"/>
  <c r="BB48" i="55" s="1"/>
  <c r="AK41" i="55"/>
  <c r="AJ55" i="55"/>
  <c r="AK55" i="55" s="1"/>
  <c r="AM46" i="55"/>
  <c r="BB32" i="55"/>
  <c r="AG60" i="55"/>
  <c r="AH60" i="55" s="1"/>
  <c r="AH83" i="55" s="1"/>
  <c r="AM49" i="55"/>
  <c r="BE49" i="55" s="1"/>
  <c r="H26" i="58"/>
  <c r="K26" i="58" s="1"/>
  <c r="G27" i="58"/>
  <c r="G28" i="58" s="1"/>
  <c r="AZ28" i="55"/>
  <c r="AZ35" i="55"/>
  <c r="AZ40" i="55"/>
  <c r="BA37" i="55"/>
  <c r="BC37" i="55" s="1"/>
  <c r="BA36" i="55"/>
  <c r="BC36" i="55" s="1"/>
  <c r="BA30" i="55"/>
  <c r="BC30" i="55" s="1"/>
  <c r="AZ27" i="55"/>
  <c r="AZ31" i="55"/>
  <c r="AZ29" i="55"/>
  <c r="AZ22" i="55"/>
  <c r="AZ24" i="55" s="1"/>
  <c r="BA19" i="55"/>
  <c r="BC19" i="55" s="1"/>
  <c r="AZ14" i="55"/>
  <c r="AZ12" i="55"/>
  <c r="AX15" i="55"/>
  <c r="BC11" i="55"/>
  <c r="AQ24" i="55"/>
  <c r="AQ15" i="55"/>
  <c r="AK83" i="55"/>
  <c r="AJ60" i="55"/>
  <c r="AJ83" i="55" s="1"/>
  <c r="AK48" i="55"/>
  <c r="AJ50" i="55"/>
  <c r="AJ53" i="55"/>
  <c r="AK53" i="55" s="1"/>
  <c r="AK81" i="55"/>
  <c r="AK79" i="55"/>
  <c r="AN27" i="55"/>
  <c r="AE44" i="55"/>
  <c r="AE53" i="55" s="1"/>
  <c r="BC27" i="55"/>
  <c r="AQ32" i="55"/>
  <c r="AP32" i="55"/>
  <c r="BC28" i="55"/>
  <c r="AN37" i="55"/>
  <c r="AQ44" i="55"/>
  <c r="AM41" i="55"/>
  <c r="BC35" i="55"/>
  <c r="AN36" i="55"/>
  <c r="AE41" i="55"/>
  <c r="AQ45" i="55"/>
  <c r="AH58" i="55"/>
  <c r="AH81" i="55" s="1"/>
  <c r="AX68" i="55"/>
  <c r="K41" i="55"/>
  <c r="AQ57" i="55"/>
  <c r="AQ48" i="55"/>
  <c r="BA24" i="55"/>
  <c r="K46" i="55"/>
  <c r="K55" i="55" s="1"/>
  <c r="K78" i="55" s="1"/>
  <c r="AQ46" i="55"/>
  <c r="Z29" i="55"/>
  <c r="Q50" i="55"/>
  <c r="AI50" i="55"/>
  <c r="G47" i="55"/>
  <c r="G56" i="55" s="1"/>
  <c r="W47" i="55"/>
  <c r="V54" i="55"/>
  <c r="Z13" i="55"/>
  <c r="V56" i="55"/>
  <c r="AA19" i="55"/>
  <c r="M20" i="55"/>
  <c r="D47" i="55"/>
  <c r="D56" i="55" s="1"/>
  <c r="D79" i="55" s="1"/>
  <c r="AA28" i="55"/>
  <c r="Z30" i="55"/>
  <c r="AH46" i="55"/>
  <c r="AI78" i="55"/>
  <c r="K47" i="55"/>
  <c r="K56" i="55" s="1"/>
  <c r="K79" i="55" s="1"/>
  <c r="J79" i="55"/>
  <c r="AH59" i="55"/>
  <c r="AH82" i="55" s="1"/>
  <c r="X68" i="55"/>
  <c r="AA68" i="55" s="1"/>
  <c r="AK59" i="55"/>
  <c r="M31" i="55"/>
  <c r="AK58" i="55"/>
  <c r="L46" i="55"/>
  <c r="L55" i="55" s="1"/>
  <c r="L78" i="55" s="1"/>
  <c r="AK47" i="55"/>
  <c r="AK57" i="55"/>
  <c r="AK46" i="55"/>
  <c r="AK56" i="55"/>
  <c r="V81" i="55"/>
  <c r="AK45" i="55"/>
  <c r="AH24" i="55"/>
  <c r="AH32" i="55"/>
  <c r="AK54" i="55"/>
  <c r="Y19" i="55"/>
  <c r="M37" i="55"/>
  <c r="AK60" i="55"/>
  <c r="Y28" i="55"/>
  <c r="AH41" i="55"/>
  <c r="E50" i="55"/>
  <c r="AO50" i="55"/>
  <c r="AX50" i="55" s="1"/>
  <c r="J45" i="55"/>
  <c r="J54" i="55" s="1"/>
  <c r="AE77" i="55"/>
  <c r="Z37" i="55"/>
  <c r="AB37" i="55" s="1"/>
  <c r="Z20" i="55"/>
  <c r="AA29" i="55"/>
  <c r="AA30" i="55"/>
  <c r="Z38" i="55"/>
  <c r="Z39" i="55"/>
  <c r="W59" i="55"/>
  <c r="Z59" i="55" s="1"/>
  <c r="V55" i="55"/>
  <c r="AA20" i="55"/>
  <c r="Y31" i="55"/>
  <c r="Z36" i="55"/>
  <c r="AA39" i="55"/>
  <c r="AF50" i="55"/>
  <c r="W49" i="55"/>
  <c r="Z12" i="55"/>
  <c r="L24" i="55"/>
  <c r="X24" i="55" s="1"/>
  <c r="AA24" i="55" s="1"/>
  <c r="C50" i="55"/>
  <c r="AG55" i="55"/>
  <c r="AA13" i="55"/>
  <c r="D44" i="55"/>
  <c r="D53" i="55" s="1"/>
  <c r="D76" i="55" s="1"/>
  <c r="G45" i="55"/>
  <c r="G54" i="55" s="1"/>
  <c r="M14" i="55"/>
  <c r="X44" i="55"/>
  <c r="AR50" i="55"/>
  <c r="C53" i="55"/>
  <c r="C76" i="55" s="1"/>
  <c r="C84" i="55" s="1"/>
  <c r="AA12" i="55"/>
  <c r="Y13" i="55"/>
  <c r="Z19" i="55"/>
  <c r="Z21" i="55"/>
  <c r="AA36" i="55"/>
  <c r="M38" i="55"/>
  <c r="Z40" i="55"/>
  <c r="I50" i="55"/>
  <c r="AC50" i="55"/>
  <c r="AU50" i="55"/>
  <c r="P46" i="55"/>
  <c r="P55" i="55" s="1"/>
  <c r="P78" i="55" s="1"/>
  <c r="P47" i="55"/>
  <c r="P56" i="55" s="1"/>
  <c r="P79" i="55" s="1"/>
  <c r="E53" i="55"/>
  <c r="E61" i="55" s="1"/>
  <c r="AZ48" i="55"/>
  <c r="M29" i="55"/>
  <c r="M13" i="55"/>
  <c r="M21" i="55"/>
  <c r="M81" i="55"/>
  <c r="AE45" i="55"/>
  <c r="AE54" i="55" s="1"/>
  <c r="N56" i="55"/>
  <c r="N79" i="55" s="1"/>
  <c r="W68" i="55"/>
  <c r="W45" i="55"/>
  <c r="J46" i="55"/>
  <c r="J55" i="55" s="1"/>
  <c r="Y14" i="55"/>
  <c r="AA21" i="55"/>
  <c r="M80" i="55"/>
  <c r="AA22" i="55"/>
  <c r="Y23" i="55"/>
  <c r="L32" i="55"/>
  <c r="K45" i="55"/>
  <c r="G78" i="55"/>
  <c r="S47" i="55"/>
  <c r="S56" i="55" s="1"/>
  <c r="AH47" i="55"/>
  <c r="P48" i="55"/>
  <c r="P58" i="55" s="1"/>
  <c r="P81" i="55" s="1"/>
  <c r="AL48" i="55"/>
  <c r="AL58" i="55" s="1"/>
  <c r="V83" i="55"/>
  <c r="AC53" i="55"/>
  <c r="AC76" i="55" s="1"/>
  <c r="X57" i="55"/>
  <c r="AB66" i="55"/>
  <c r="U50" i="55"/>
  <c r="M19" i="55"/>
  <c r="AA23" i="55"/>
  <c r="Y29" i="55"/>
  <c r="Y30" i="55"/>
  <c r="G77" i="55"/>
  <c r="R50" i="55"/>
  <c r="S80" i="55"/>
  <c r="G82" i="55"/>
  <c r="Z14" i="55"/>
  <c r="AB14" i="55" s="1"/>
  <c r="Y20" i="55"/>
  <c r="Z23" i="55"/>
  <c r="Y36" i="55"/>
  <c r="V77" i="55"/>
  <c r="J78" i="55"/>
  <c r="V78" i="55"/>
  <c r="AL46" i="55"/>
  <c r="AL55" i="55" s="1"/>
  <c r="AL78" i="55" s="1"/>
  <c r="J81" i="55"/>
  <c r="H21" i="58"/>
  <c r="AN20" i="55"/>
  <c r="BA18" i="55"/>
  <c r="BC18" i="55" s="1"/>
  <c r="BC22" i="55"/>
  <c r="AE24" i="55"/>
  <c r="AN18" i="55"/>
  <c r="BA23" i="55"/>
  <c r="BC23" i="55" s="1"/>
  <c r="AL53" i="55"/>
  <c r="AL76" i="55" s="1"/>
  <c r="BA21" i="55"/>
  <c r="BC21" i="55" s="1"/>
  <c r="AB11" i="55"/>
  <c r="BC29" i="55"/>
  <c r="BC20" i="55"/>
  <c r="BC12" i="55"/>
  <c r="Y38" i="55"/>
  <c r="AA38" i="55"/>
  <c r="K49" i="55"/>
  <c r="K60" i="55" s="1"/>
  <c r="K83" i="55" s="1"/>
  <c r="O54" i="55"/>
  <c r="X45" i="55"/>
  <c r="P45" i="55"/>
  <c r="P54" i="55" s="1"/>
  <c r="P77" i="55" s="1"/>
  <c r="AO78" i="55"/>
  <c r="AX78" i="55" s="1"/>
  <c r="O60" i="55"/>
  <c r="X49" i="55"/>
  <c r="B50" i="55"/>
  <c r="G15" i="55"/>
  <c r="W15" i="55"/>
  <c r="Z22" i="55"/>
  <c r="M82" i="55"/>
  <c r="AN23" i="55"/>
  <c r="AL24" i="55"/>
  <c r="M27" i="55"/>
  <c r="AA27" i="55"/>
  <c r="AB27" i="55" s="1"/>
  <c r="L45" i="55"/>
  <c r="L54" i="55" s="1"/>
  <c r="L77" i="55" s="1"/>
  <c r="Z28" i="55"/>
  <c r="M36" i="55"/>
  <c r="L49" i="55"/>
  <c r="L60" i="55" s="1"/>
  <c r="L83" i="55" s="1"/>
  <c r="M40" i="55"/>
  <c r="L44" i="55"/>
  <c r="L53" i="55" s="1"/>
  <c r="S45" i="55"/>
  <c r="S54" i="55" s="1"/>
  <c r="Q54" i="55"/>
  <c r="Q77" i="55" s="1"/>
  <c r="S77" i="55" s="1"/>
  <c r="U76" i="55"/>
  <c r="U84" i="55" s="1"/>
  <c r="U61" i="55"/>
  <c r="X15" i="55"/>
  <c r="M22" i="55"/>
  <c r="M57" i="55" s="1"/>
  <c r="AM24" i="55"/>
  <c r="M28" i="55"/>
  <c r="K32" i="55"/>
  <c r="AE32" i="55"/>
  <c r="L41" i="55"/>
  <c r="M41" i="55" s="1"/>
  <c r="AN39" i="55"/>
  <c r="P49" i="55"/>
  <c r="P60" i="55" s="1"/>
  <c r="P83" i="55" s="1"/>
  <c r="AN40" i="55"/>
  <c r="S41" i="55"/>
  <c r="Y41" i="55" s="1"/>
  <c r="B76" i="55"/>
  <c r="N50" i="55"/>
  <c r="N53" i="55"/>
  <c r="W44" i="55"/>
  <c r="AH45" i="55"/>
  <c r="D46" i="55"/>
  <c r="D55" i="55" s="1"/>
  <c r="D78" i="55" s="1"/>
  <c r="O78" i="55"/>
  <c r="AD78" i="55"/>
  <c r="Y11" i="55"/>
  <c r="AN11" i="55"/>
  <c r="M23" i="55"/>
  <c r="M59" i="55" s="1"/>
  <c r="M30" i="55"/>
  <c r="M47" i="55" s="1"/>
  <c r="M35" i="55"/>
  <c r="S49" i="55"/>
  <c r="S60" i="55" s="1"/>
  <c r="O50" i="55"/>
  <c r="AG54" i="55"/>
  <c r="AF78" i="55"/>
  <c r="AO56" i="55"/>
  <c r="R58" i="55"/>
  <c r="R81" i="55" s="1"/>
  <c r="S81" i="55" s="1"/>
  <c r="X48" i="55"/>
  <c r="AA48" i="55" s="1"/>
  <c r="K76" i="55"/>
  <c r="K54" i="55"/>
  <c r="K77" i="55" s="1"/>
  <c r="Y12" i="55"/>
  <c r="J15" i="55"/>
  <c r="Y18" i="55"/>
  <c r="W32" i="55"/>
  <c r="Y37" i="55"/>
  <c r="Y39" i="55"/>
  <c r="V49" i="55"/>
  <c r="V60" i="55" s="1"/>
  <c r="BC40" i="55"/>
  <c r="P44" i="55"/>
  <c r="P53" i="55" s="1"/>
  <c r="R55" i="55"/>
  <c r="R78" i="55" s="1"/>
  <c r="S78" i="55" s="1"/>
  <c r="S46" i="55"/>
  <c r="S55" i="55" s="1"/>
  <c r="X46" i="55"/>
  <c r="AC56" i="55"/>
  <c r="AC79" i="55" s="1"/>
  <c r="AL47" i="55"/>
  <c r="AN47" i="55" s="1"/>
  <c r="AF77" i="55"/>
  <c r="K24" i="55"/>
  <c r="W24" i="55" s="1"/>
  <c r="Z24" i="55" s="1"/>
  <c r="K15" i="55"/>
  <c r="D49" i="55"/>
  <c r="D60" i="55" s="1"/>
  <c r="D83" i="55" s="1"/>
  <c r="AD50" i="55"/>
  <c r="AD53" i="55"/>
  <c r="AO54" i="55"/>
  <c r="AD79" i="55"/>
  <c r="AO60" i="55"/>
  <c r="AZ49" i="55"/>
  <c r="Z31" i="55"/>
  <c r="M11" i="55"/>
  <c r="M12" i="55"/>
  <c r="AN14" i="55"/>
  <c r="L15" i="55"/>
  <c r="AL15" i="55"/>
  <c r="AL80" i="55"/>
  <c r="AA31" i="55"/>
  <c r="X32" i="55"/>
  <c r="P32" i="55"/>
  <c r="AL32" i="55"/>
  <c r="AN35" i="55"/>
  <c r="M39" i="55"/>
  <c r="M48" i="55" s="1"/>
  <c r="M58" i="55" s="1"/>
  <c r="AA40" i="55"/>
  <c r="D41" i="55"/>
  <c r="F50" i="55"/>
  <c r="F53" i="55"/>
  <c r="R76" i="55"/>
  <c r="O56" i="55"/>
  <c r="X47" i="55"/>
  <c r="AA47" i="55" s="1"/>
  <c r="AE47" i="55"/>
  <c r="AE56" i="55" s="1"/>
  <c r="V53" i="55"/>
  <c r="BA13" i="55"/>
  <c r="BC13" i="55" s="1"/>
  <c r="L56" i="55"/>
  <c r="L79" i="55" s="1"/>
  <c r="AN59" i="55"/>
  <c r="AN82" i="55" s="1"/>
  <c r="AL82" i="55"/>
  <c r="BC31" i="55"/>
  <c r="Y35" i="55"/>
  <c r="J49" i="55"/>
  <c r="J60" i="55" s="1"/>
  <c r="X41" i="55"/>
  <c r="H50" i="55"/>
  <c r="J44" i="55"/>
  <c r="H53" i="55"/>
  <c r="T53" i="55"/>
  <c r="T50" i="55"/>
  <c r="AG50" i="55"/>
  <c r="G79" i="55"/>
  <c r="AF79" i="55"/>
  <c r="B58" i="55"/>
  <c r="B81" i="55" s="1"/>
  <c r="D48" i="55"/>
  <c r="D58" i="55" s="1"/>
  <c r="D81" i="55" s="1"/>
  <c r="W81" i="55"/>
  <c r="J77" i="55"/>
  <c r="AL41" i="55"/>
  <c r="BA41" i="55" s="1"/>
  <c r="G44" i="55"/>
  <c r="S48" i="55"/>
  <c r="S58" i="55" s="1"/>
  <c r="J83" i="55"/>
  <c r="G80" i="55"/>
  <c r="J82" i="55"/>
  <c r="AO82" i="55"/>
  <c r="AB67" i="55"/>
  <c r="S82" i="55"/>
  <c r="S83" i="55"/>
  <c r="O53" i="55"/>
  <c r="AO53" i="55"/>
  <c r="AO76" i="55" s="1"/>
  <c r="AG56" i="55"/>
  <c r="D45" i="55"/>
  <c r="D54" i="55" s="1"/>
  <c r="AL45" i="55"/>
  <c r="G46" i="55"/>
  <c r="G55" i="55" s="1"/>
  <c r="W46" i="55"/>
  <c r="AE46" i="55"/>
  <c r="AE55" i="55" s="1"/>
  <c r="J47" i="55"/>
  <c r="J56" i="55" s="1"/>
  <c r="G81" i="55"/>
  <c r="AH49" i="55"/>
  <c r="AF53" i="55"/>
  <c r="AR53" i="55"/>
  <c r="AT53" i="55" s="1"/>
  <c r="AT76" i="55" s="1"/>
  <c r="N55" i="55"/>
  <c r="Q56" i="55"/>
  <c r="Q79" i="55" s="1"/>
  <c r="S79" i="55" s="1"/>
  <c r="J80" i="55"/>
  <c r="W82" i="55"/>
  <c r="M68" i="55"/>
  <c r="W73" i="55"/>
  <c r="Z71" i="55"/>
  <c r="Z73" i="55" s="1"/>
  <c r="AH44" i="55"/>
  <c r="W58" i="55"/>
  <c r="I53" i="55"/>
  <c r="Q53" i="55"/>
  <c r="AG53" i="55"/>
  <c r="AU53" i="55"/>
  <c r="AW53" i="55" s="1"/>
  <c r="B56" i="55"/>
  <c r="O82" i="55"/>
  <c r="X82" i="55" s="1"/>
  <c r="AA82" i="55" s="1"/>
  <c r="X59" i="55"/>
  <c r="AA59" i="55" s="1"/>
  <c r="BF71" i="55"/>
  <c r="BA73" i="55"/>
  <c r="BF73" i="55" s="1"/>
  <c r="S44" i="55"/>
  <c r="G48" i="55"/>
  <c r="G58" i="55" s="1"/>
  <c r="O81" i="55"/>
  <c r="W48" i="55"/>
  <c r="AE48" i="55"/>
  <c r="AE58" i="55" s="1"/>
  <c r="AL49" i="55"/>
  <c r="W57" i="55"/>
  <c r="AD81" i="55"/>
  <c r="AM81" i="55" s="1"/>
  <c r="AI61" i="55"/>
  <c r="AI76" i="55"/>
  <c r="V79" i="55"/>
  <c r="AA57" i="55"/>
  <c r="AH48" i="55"/>
  <c r="W60" i="55"/>
  <c r="N83" i="55"/>
  <c r="W83" i="55" s="1"/>
  <c r="AD83" i="55"/>
  <c r="V82" i="55"/>
  <c r="AA65" i="55"/>
  <c r="AB65" i="55" s="1"/>
  <c r="Y65" i="55"/>
  <c r="AH57" i="55"/>
  <c r="AH80" i="55" s="1"/>
  <c r="Y67" i="55"/>
  <c r="AF81" i="55"/>
  <c r="K68" i="55"/>
  <c r="N80" i="55"/>
  <c r="AD80" i="55"/>
  <c r="AM80" i="55" s="1"/>
  <c r="BB80" i="55" s="1"/>
  <c r="O80" i="55"/>
  <c r="X80" i="55" s="1"/>
  <c r="AA80" i="55" s="1"/>
  <c r="Y64" i="55"/>
  <c r="Y66" i="55"/>
  <c r="AD82" i="55"/>
  <c r="AM82" i="55" s="1"/>
  <c r="BB82" i="55" s="1"/>
  <c r="K18" i="58"/>
  <c r="H17" i="58"/>
  <c r="K12" i="58"/>
  <c r="K17" i="58" s="1"/>
  <c r="G22" i="58"/>
  <c r="I22" i="58"/>
  <c r="F22" i="58"/>
  <c r="F28" i="58"/>
  <c r="K13" i="58"/>
  <c r="K23" i="58"/>
  <c r="J22" i="58"/>
  <c r="AW60" i="55" l="1"/>
  <c r="AW61" i="55" s="1"/>
  <c r="AN32" i="55"/>
  <c r="BF49" i="55"/>
  <c r="BB49" i="55"/>
  <c r="BB44" i="55"/>
  <c r="BE44" i="55"/>
  <c r="BF44" i="55" s="1"/>
  <c r="BB46" i="55"/>
  <c r="BE46" i="55"/>
  <c r="BF46" i="55" s="1"/>
  <c r="BB45" i="55"/>
  <c r="BE45" i="55"/>
  <c r="AX54" i="55"/>
  <c r="AZ54" i="55" s="1"/>
  <c r="AQ58" i="55"/>
  <c r="AR79" i="55"/>
  <c r="AT56" i="55"/>
  <c r="AR81" i="55"/>
  <c r="AT58" i="55"/>
  <c r="AT81" i="55" s="1"/>
  <c r="W80" i="55"/>
  <c r="AR78" i="55"/>
  <c r="AT55" i="55"/>
  <c r="AT78" i="55" s="1"/>
  <c r="BD50" i="55"/>
  <c r="AR77" i="55"/>
  <c r="AT54" i="55"/>
  <c r="AT77" i="55" s="1"/>
  <c r="B78" i="55"/>
  <c r="BD55" i="55"/>
  <c r="E83" i="55"/>
  <c r="G83" i="55" s="1"/>
  <c r="BD60" i="55"/>
  <c r="B79" i="55"/>
  <c r="BD56" i="55"/>
  <c r="BF56" i="55" s="1"/>
  <c r="AT50" i="55"/>
  <c r="BA68" i="55"/>
  <c r="BC68" i="55" s="1"/>
  <c r="AX55" i="55"/>
  <c r="AZ55" i="55" s="1"/>
  <c r="B77" i="55"/>
  <c r="BD54" i="55"/>
  <c r="AC81" i="55"/>
  <c r="BD58" i="55"/>
  <c r="BF58" i="55" s="1"/>
  <c r="AZ68" i="55"/>
  <c r="AT83" i="55"/>
  <c r="AR83" i="55"/>
  <c r="AX60" i="55"/>
  <c r="AZ60" i="55" s="1"/>
  <c r="AU79" i="55"/>
  <c r="AW79" i="55" s="1"/>
  <c r="AX56" i="55"/>
  <c r="AU77" i="55"/>
  <c r="AW77" i="55" s="1"/>
  <c r="AX53" i="55"/>
  <c r="AU81" i="55"/>
  <c r="BB81" i="55" s="1"/>
  <c r="AU83" i="55"/>
  <c r="AU78" i="55"/>
  <c r="AW78" i="55" s="1"/>
  <c r="AX58" i="55"/>
  <c r="BA58" i="55" s="1"/>
  <c r="AM56" i="55"/>
  <c r="BB56" i="55" s="1"/>
  <c r="AQ60" i="55"/>
  <c r="AX82" i="55"/>
  <c r="AZ82" i="55" s="1"/>
  <c r="AQ82" i="55"/>
  <c r="AQ80" i="55"/>
  <c r="AX80" i="55"/>
  <c r="AZ80" i="55" s="1"/>
  <c r="AJ61" i="55"/>
  <c r="AJ77" i="55"/>
  <c r="AM54" i="55"/>
  <c r="AK61" i="55"/>
  <c r="AJ76" i="55"/>
  <c r="AM53" i="55"/>
  <c r="Z41" i="55"/>
  <c r="Y32" i="55"/>
  <c r="W54" i="55"/>
  <c r="W77" i="55"/>
  <c r="Z77" i="55" s="1"/>
  <c r="M44" i="55"/>
  <c r="AA46" i="55"/>
  <c r="C61" i="55"/>
  <c r="Z45" i="55"/>
  <c r="AJ78" i="55"/>
  <c r="AM55" i="55"/>
  <c r="BE55" i="55" s="1"/>
  <c r="H27" i="58"/>
  <c r="H28" i="58" s="1"/>
  <c r="AG83" i="55"/>
  <c r="AM83" i="55" s="1"/>
  <c r="AM60" i="55"/>
  <c r="AZ15" i="55"/>
  <c r="BB24" i="55"/>
  <c r="BC24" i="55" s="1"/>
  <c r="AN15" i="55"/>
  <c r="AZ32" i="55"/>
  <c r="BA44" i="55"/>
  <c r="AZ44" i="55"/>
  <c r="BA59" i="55"/>
  <c r="BC59" i="55" s="1"/>
  <c r="AZ59" i="55"/>
  <c r="BA57" i="55"/>
  <c r="AZ57" i="55"/>
  <c r="M79" i="55"/>
  <c r="AB30" i="55"/>
  <c r="Z47" i="55"/>
  <c r="AB47" i="55" s="1"/>
  <c r="AQ53" i="55"/>
  <c r="K50" i="55"/>
  <c r="AB19" i="55"/>
  <c r="AQ81" i="55"/>
  <c r="E76" i="55"/>
  <c r="E84" i="55" s="1"/>
  <c r="AB36" i="55"/>
  <c r="AB29" i="55"/>
  <c r="M49" i="55"/>
  <c r="M60" i="55" s="1"/>
  <c r="AA15" i="55"/>
  <c r="Z68" i="55"/>
  <c r="AB68" i="55" s="1"/>
  <c r="AB13" i="55"/>
  <c r="AG78" i="55"/>
  <c r="AQ78" i="55" s="1"/>
  <c r="AQ55" i="55"/>
  <c r="AH55" i="55"/>
  <c r="AH78" i="55" s="1"/>
  <c r="AB28" i="55"/>
  <c r="X81" i="55"/>
  <c r="AA81" i="55" s="1"/>
  <c r="AG77" i="55"/>
  <c r="AQ54" i="55"/>
  <c r="AG79" i="55"/>
  <c r="AM79" i="55" s="1"/>
  <c r="AA32" i="55"/>
  <c r="M32" i="55"/>
  <c r="Z15" i="55"/>
  <c r="S50" i="55"/>
  <c r="M46" i="55"/>
  <c r="M55" i="55" s="1"/>
  <c r="Y15" i="55"/>
  <c r="AH50" i="55"/>
  <c r="AB31" i="55"/>
  <c r="AB38" i="55"/>
  <c r="X50" i="55"/>
  <c r="AK50" i="55"/>
  <c r="AI84" i="55"/>
  <c r="AB23" i="55"/>
  <c r="Y49" i="55"/>
  <c r="AB39" i="55"/>
  <c r="AH54" i="55"/>
  <c r="AH77" i="55" s="1"/>
  <c r="AB40" i="55"/>
  <c r="AN45" i="55"/>
  <c r="BA32" i="55"/>
  <c r="BC32" i="55" s="1"/>
  <c r="Y45" i="55"/>
  <c r="M78" i="55"/>
  <c r="G50" i="55"/>
  <c r="M56" i="55"/>
  <c r="M45" i="55"/>
  <c r="AB12" i="55"/>
  <c r="AB20" i="55"/>
  <c r="Z32" i="55"/>
  <c r="Y68" i="55"/>
  <c r="Y59" i="55"/>
  <c r="BA48" i="55"/>
  <c r="BC48" i="55" s="1"/>
  <c r="AB22" i="55"/>
  <c r="Y47" i="55"/>
  <c r="W50" i="55"/>
  <c r="BA46" i="55"/>
  <c r="M77" i="55"/>
  <c r="X58" i="55"/>
  <c r="AA58" i="55" s="1"/>
  <c r="AE79" i="55"/>
  <c r="L50" i="55"/>
  <c r="AA49" i="55"/>
  <c r="M83" i="55"/>
  <c r="AB21" i="55"/>
  <c r="M15" i="55"/>
  <c r="AL54" i="55"/>
  <c r="AL77" i="55" s="1"/>
  <c r="BA45" i="55"/>
  <c r="K21" i="58"/>
  <c r="K22" i="58" s="1"/>
  <c r="AN24" i="55"/>
  <c r="D77" i="55"/>
  <c r="D61" i="55"/>
  <c r="Z82" i="55"/>
  <c r="AB82" i="55" s="1"/>
  <c r="Y82" i="55"/>
  <c r="O79" i="55"/>
  <c r="X79" i="55" s="1"/>
  <c r="AA79" i="55" s="1"/>
  <c r="X56" i="55"/>
  <c r="AA56" i="55" s="1"/>
  <c r="AL50" i="55"/>
  <c r="AE81" i="55"/>
  <c r="AE82" i="55"/>
  <c r="Z81" i="55"/>
  <c r="AE61" i="55"/>
  <c r="AN41" i="55"/>
  <c r="AO77" i="55"/>
  <c r="AX77" i="55" s="1"/>
  <c r="L61" i="55"/>
  <c r="L76" i="55"/>
  <c r="L84" i="55" s="1"/>
  <c r="X55" i="55"/>
  <c r="AA55" i="55" s="1"/>
  <c r="B84" i="55"/>
  <c r="W56" i="55"/>
  <c r="X60" i="55"/>
  <c r="AA60" i="55" s="1"/>
  <c r="O83" i="55"/>
  <c r="X83" i="55" s="1"/>
  <c r="AA83" i="55" s="1"/>
  <c r="AE83" i="55"/>
  <c r="T61" i="55"/>
  <c r="T76" i="55"/>
  <c r="S53" i="55"/>
  <c r="S61" i="55" s="1"/>
  <c r="R84" i="55"/>
  <c r="BA49" i="55"/>
  <c r="X78" i="55"/>
  <c r="AA78" i="55" s="1"/>
  <c r="B61" i="55"/>
  <c r="W79" i="55"/>
  <c r="Y48" i="55"/>
  <c r="Z48" i="55"/>
  <c r="AB48" i="55" s="1"/>
  <c r="AO79" i="55"/>
  <c r="AX79" i="55" s="1"/>
  <c r="Z83" i="55"/>
  <c r="Z58" i="55"/>
  <c r="Z60" i="55"/>
  <c r="AE80" i="55"/>
  <c r="N78" i="55"/>
  <c r="W78" i="55" s="1"/>
  <c r="W55" i="55"/>
  <c r="AO61" i="55"/>
  <c r="AX61" i="55" s="1"/>
  <c r="AX76" i="55"/>
  <c r="AB59" i="55"/>
  <c r="H61" i="55"/>
  <c r="H76" i="55"/>
  <c r="R61" i="55"/>
  <c r="AO83" i="55"/>
  <c r="AD76" i="55"/>
  <c r="AE76" i="55" s="1"/>
  <c r="AD61" i="55"/>
  <c r="K84" i="55"/>
  <c r="AC61" i="55"/>
  <c r="V50" i="55"/>
  <c r="V61" i="55"/>
  <c r="AC84" i="55"/>
  <c r="O61" i="55"/>
  <c r="O76" i="55"/>
  <c r="X53" i="55"/>
  <c r="AA53" i="55" s="1"/>
  <c r="J50" i="55"/>
  <c r="AU61" i="55"/>
  <c r="AU76" i="55"/>
  <c r="AW76" i="55" s="1"/>
  <c r="AF61" i="55"/>
  <c r="AF76" i="55"/>
  <c r="AF84" i="55" s="1"/>
  <c r="AH53" i="55"/>
  <c r="AH76" i="55" s="1"/>
  <c r="Y46" i="55"/>
  <c r="Z46" i="55"/>
  <c r="AH56" i="55"/>
  <c r="AH79" i="55" s="1"/>
  <c r="Z49" i="55"/>
  <c r="AM50" i="55"/>
  <c r="AN44" i="55"/>
  <c r="P50" i="55"/>
  <c r="AN48" i="55"/>
  <c r="AA44" i="55"/>
  <c r="AE78" i="55"/>
  <c r="AA45" i="55"/>
  <c r="M24" i="55"/>
  <c r="Y24" i="55" s="1"/>
  <c r="AB24" i="55" s="1"/>
  <c r="AR61" i="55"/>
  <c r="AR76" i="55"/>
  <c r="D84" i="55"/>
  <c r="AE50" i="55"/>
  <c r="G53" i="55"/>
  <c r="G61" i="55" s="1"/>
  <c r="AL60" i="55"/>
  <c r="AN49" i="55"/>
  <c r="AG61" i="55"/>
  <c r="AG76" i="55"/>
  <c r="AA41" i="55"/>
  <c r="P61" i="55"/>
  <c r="P76" i="55"/>
  <c r="P84" i="55" s="1"/>
  <c r="D50" i="55"/>
  <c r="AL56" i="55"/>
  <c r="AL81" i="55"/>
  <c r="BA81" i="55" s="1"/>
  <c r="AN58" i="55"/>
  <c r="AN81" i="55" s="1"/>
  <c r="Z44" i="55"/>
  <c r="Y44" i="55"/>
  <c r="O77" i="55"/>
  <c r="X77" i="55" s="1"/>
  <c r="AA77" i="55" s="1"/>
  <c r="X54" i="55"/>
  <c r="AA54" i="55" s="1"/>
  <c r="I61" i="55"/>
  <c r="I76" i="55"/>
  <c r="I84" i="55" s="1"/>
  <c r="Z57" i="55"/>
  <c r="AB57" i="55" s="1"/>
  <c r="Y57" i="55"/>
  <c r="F76" i="55"/>
  <c r="F84" i="55" s="1"/>
  <c r="F61" i="55"/>
  <c r="K61" i="55"/>
  <c r="Z80" i="55"/>
  <c r="AB80" i="55" s="1"/>
  <c r="Y80" i="55"/>
  <c r="Z54" i="55"/>
  <c r="Q61" i="55"/>
  <c r="Q76" i="55"/>
  <c r="AN46" i="55"/>
  <c r="AN57" i="55"/>
  <c r="AN80" i="55" s="1"/>
  <c r="M53" i="55"/>
  <c r="BA15" i="55"/>
  <c r="BC15" i="55" s="1"/>
  <c r="BA47" i="55"/>
  <c r="N76" i="55"/>
  <c r="N61" i="55"/>
  <c r="W53" i="55"/>
  <c r="J53" i="55"/>
  <c r="J61" i="55" s="1"/>
  <c r="H22" i="58"/>
  <c r="BC49" i="55" l="1"/>
  <c r="AT84" i="55"/>
  <c r="AW83" i="55"/>
  <c r="AW84" i="55" s="1"/>
  <c r="BC46" i="55"/>
  <c r="BC45" i="55"/>
  <c r="BB60" i="55"/>
  <c r="BE60" i="55"/>
  <c r="BB53" i="55"/>
  <c r="BE53" i="55"/>
  <c r="BE78" i="55"/>
  <c r="BF55" i="55"/>
  <c r="AM61" i="55"/>
  <c r="BB54" i="55"/>
  <c r="BE54" i="55"/>
  <c r="BE50" i="55"/>
  <c r="BF45" i="55"/>
  <c r="AT61" i="55"/>
  <c r="BA80" i="55"/>
  <c r="BC80" i="55" s="1"/>
  <c r="AR84" i="55"/>
  <c r="BA55" i="55"/>
  <c r="BB83" i="55"/>
  <c r="BF79" i="55"/>
  <c r="BD61" i="55"/>
  <c r="AB49" i="55"/>
  <c r="AN55" i="55"/>
  <c r="AN78" i="55" s="1"/>
  <c r="BB55" i="55"/>
  <c r="AM78" i="55"/>
  <c r="BB78" i="55" s="1"/>
  <c r="AU84" i="55"/>
  <c r="AZ76" i="55"/>
  <c r="BA82" i="55"/>
  <c r="BC82" i="55" s="1"/>
  <c r="BC57" i="55"/>
  <c r="AM76" i="55"/>
  <c r="BC44" i="55"/>
  <c r="AZ58" i="55"/>
  <c r="AX83" i="55"/>
  <c r="AQ83" i="55"/>
  <c r="AM77" i="55"/>
  <c r="BB77" i="55" s="1"/>
  <c r="AK77" i="55"/>
  <c r="AK76" i="55"/>
  <c r="Z50" i="55"/>
  <c r="AB45" i="55"/>
  <c r="Y50" i="55"/>
  <c r="AB46" i="55"/>
  <c r="AB32" i="55"/>
  <c r="BC81" i="55"/>
  <c r="AK78" i="55"/>
  <c r="AJ84" i="55"/>
  <c r="AZ78" i="55"/>
  <c r="AZ83" i="55"/>
  <c r="BC58" i="55"/>
  <c r="AZ81" i="55"/>
  <c r="BA78" i="55"/>
  <c r="BA53" i="55"/>
  <c r="AZ53" i="55"/>
  <c r="K27" i="58"/>
  <c r="K28" i="58" s="1"/>
  <c r="K29" i="58" s="1"/>
  <c r="AN54" i="55"/>
  <c r="AN77" i="55" s="1"/>
  <c r="M50" i="55"/>
  <c r="BA54" i="55"/>
  <c r="M76" i="55"/>
  <c r="M84" i="55" s="1"/>
  <c r="BA50" i="55"/>
  <c r="Y60" i="55"/>
  <c r="AZ77" i="55"/>
  <c r="AA50" i="55"/>
  <c r="AQ77" i="55"/>
  <c r="M54" i="55"/>
  <c r="M61" i="55" s="1"/>
  <c r="Y81" i="55"/>
  <c r="AG84" i="55"/>
  <c r="AQ76" i="55"/>
  <c r="AB81" i="55"/>
  <c r="AB58" i="55"/>
  <c r="AB83" i="55"/>
  <c r="Y83" i="55"/>
  <c r="AB15" i="55"/>
  <c r="Y58" i="55"/>
  <c r="AB41" i="55"/>
  <c r="BF24" i="55"/>
  <c r="G76" i="55"/>
  <c r="G84" i="55" s="1"/>
  <c r="X61" i="55"/>
  <c r="AA61" i="55" s="1"/>
  <c r="AB60" i="55"/>
  <c r="AH84" i="55"/>
  <c r="Y54" i="55"/>
  <c r="AB54" i="55"/>
  <c r="AL79" i="55"/>
  <c r="AN56" i="55"/>
  <c r="AN79" i="55" s="1"/>
  <c r="AH61" i="55"/>
  <c r="Z55" i="55"/>
  <c r="AB55" i="55" s="1"/>
  <c r="Y55" i="55"/>
  <c r="AN60" i="55"/>
  <c r="AN83" i="55" s="1"/>
  <c r="AL83" i="55"/>
  <c r="BA83" i="55" s="1"/>
  <c r="Z78" i="55"/>
  <c r="AB78" i="55" s="1"/>
  <c r="Y78" i="55"/>
  <c r="J76" i="55"/>
  <c r="J84" i="55" s="1"/>
  <c r="H84" i="55"/>
  <c r="Z79" i="55"/>
  <c r="AB79" i="55" s="1"/>
  <c r="Y79" i="55"/>
  <c r="V76" i="55"/>
  <c r="V84" i="55" s="1"/>
  <c r="T84" i="55"/>
  <c r="Z56" i="55"/>
  <c r="AB56" i="55" s="1"/>
  <c r="Y56" i="55"/>
  <c r="AN53" i="55"/>
  <c r="Z53" i="55"/>
  <c r="AB53" i="55" s="1"/>
  <c r="Y53" i="55"/>
  <c r="W61" i="55"/>
  <c r="AD84" i="55"/>
  <c r="AB77" i="55"/>
  <c r="BA56" i="55"/>
  <c r="N84" i="55"/>
  <c r="W76" i="55"/>
  <c r="S76" i="55"/>
  <c r="S84" i="55" s="1"/>
  <c r="Q84" i="55"/>
  <c r="AB44" i="55"/>
  <c r="AN50" i="55"/>
  <c r="X76" i="55"/>
  <c r="O84" i="55"/>
  <c r="AL61" i="55"/>
  <c r="BA60" i="55"/>
  <c r="AO84" i="55"/>
  <c r="Y77" i="55"/>
  <c r="AE84" i="55"/>
  <c r="BC54" i="55" l="1"/>
  <c r="BF78" i="55"/>
  <c r="BE83" i="55"/>
  <c r="BF83" i="55" s="1"/>
  <c r="BF60" i="55"/>
  <c r="BE76" i="55"/>
  <c r="BF76" i="55" s="1"/>
  <c r="BF53" i="55"/>
  <c r="BF54" i="55"/>
  <c r="BE77" i="55"/>
  <c r="BE61" i="55"/>
  <c r="BC55" i="55"/>
  <c r="BB76" i="55"/>
  <c r="BC60" i="55"/>
  <c r="BC83" i="55"/>
  <c r="AK84" i="55"/>
  <c r="AB50" i="55"/>
  <c r="AM84" i="55"/>
  <c r="BC53" i="55"/>
  <c r="BC78" i="55"/>
  <c r="BA77" i="55"/>
  <c r="BC77" i="55" s="1"/>
  <c r="BA79" i="55"/>
  <c r="AL84" i="55"/>
  <c r="AN76" i="55"/>
  <c r="AN84" i="55" s="1"/>
  <c r="AN61" i="55"/>
  <c r="AA76" i="55"/>
  <c r="AA84" i="55" s="1"/>
  <c r="X84" i="55"/>
  <c r="BA61" i="55"/>
  <c r="BA76" i="55"/>
  <c r="AX84" i="55"/>
  <c r="Z61" i="55"/>
  <c r="AB61" i="55" s="1"/>
  <c r="Y61" i="55"/>
  <c r="Z76" i="55"/>
  <c r="Y76" i="55"/>
  <c r="Y84" i="55" s="1"/>
  <c r="W84" i="55"/>
  <c r="BF77" i="55" l="1"/>
  <c r="BE84" i="55"/>
  <c r="BC76" i="55"/>
  <c r="BA84" i="55"/>
  <c r="AB76" i="55"/>
  <c r="Z84" i="55"/>
  <c r="AB84" i="55" l="1"/>
  <c r="AP47" i="55" l="1"/>
  <c r="AQ38" i="55"/>
  <c r="AQ41" i="55" s="1"/>
  <c r="AP41" i="55"/>
  <c r="AP56" i="55" l="1"/>
  <c r="AQ47" i="55"/>
  <c r="AQ50" i="55" s="1"/>
  <c r="AP50" i="55"/>
  <c r="BC38" i="55"/>
  <c r="BF41" i="55" s="1"/>
  <c r="AY41" i="55"/>
  <c r="BB41" i="55" s="1"/>
  <c r="BC41" i="55" s="1"/>
  <c r="AZ38" i="55"/>
  <c r="AZ41" i="55" s="1"/>
  <c r="BC47" i="55" l="1"/>
  <c r="BF50" i="55" s="1"/>
  <c r="AZ47" i="55"/>
  <c r="AZ50" i="55" s="1"/>
  <c r="AY50" i="55"/>
  <c r="BB50" i="55" s="1"/>
  <c r="BC50" i="55" s="1"/>
  <c r="AP79" i="55"/>
  <c r="AY79" i="55" s="1"/>
  <c r="BB79" i="55" s="1"/>
  <c r="AP61" i="55"/>
  <c r="AQ56" i="55"/>
  <c r="AQ61" i="55" s="1"/>
  <c r="AP84" i="55" l="1"/>
  <c r="AQ79" i="55"/>
  <c r="AQ84" i="55" s="1"/>
  <c r="BC56" i="55"/>
  <c r="BF61" i="55" s="1"/>
  <c r="AY61" i="55"/>
  <c r="BB61" i="55" s="1"/>
  <c r="BC61" i="55" s="1"/>
  <c r="AZ56" i="55"/>
  <c r="AZ61" i="55" s="1"/>
  <c r="AY84" i="55" l="1"/>
  <c r="BB84" i="55" s="1"/>
  <c r="BC84" i="55" s="1"/>
  <c r="AZ79" i="55"/>
  <c r="AZ84" i="55" s="1"/>
  <c r="BC79" i="55" l="1"/>
  <c r="BF84" i="55" s="1"/>
</calcChain>
</file>

<file path=xl/sharedStrings.xml><?xml version="1.0" encoding="utf-8"?>
<sst xmlns="http://schemas.openxmlformats.org/spreadsheetml/2006/main" count="623" uniqueCount="136">
  <si>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</si>
  <si>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</si>
  <si>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</si>
  <si>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</si>
  <si>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</si>
  <si>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</si>
  <si>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</si>
  <si>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</si>
  <si>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</si>
  <si>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</si>
  <si>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</si>
  <si>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</si>
  <si>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</si>
  <si>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SC Domus Med SRL Piatra-Olt</t>
  </si>
  <si>
    <t>Anexa nr.1</t>
  </si>
  <si>
    <t>SC Lisimed SRL Slatina</t>
  </si>
  <si>
    <t>CASA DE ASIGURARI DE SANATATE OLT</t>
  </si>
  <si>
    <t>Luna/an</t>
  </si>
  <si>
    <t>CREDITE DE ANGAJAMENT INITIALE-SERVICII</t>
  </si>
  <si>
    <t>CREDITE DE ANGAJAMENT -ATI</t>
  </si>
  <si>
    <t xml:space="preserve">Direcţia Relaţii Contractuale, </t>
  </si>
  <si>
    <t>COMP.E.C.S.M.M.D.M.</t>
  </si>
  <si>
    <t>CAS OLT</t>
  </si>
  <si>
    <t>SITUAŢIE</t>
  </si>
  <si>
    <t>Unitatea Sanitară,                                           DRG(ACUȚI)</t>
  </si>
  <si>
    <t xml:space="preserve">Valoare contract ianuarie 2021 </t>
  </si>
  <si>
    <t>Influente (+/-)</t>
  </si>
  <si>
    <t>Valoare contract ianuarie 2021 modificat</t>
  </si>
  <si>
    <t xml:space="preserve">Valoare contract februarie 2021 </t>
  </si>
  <si>
    <t>Valoare contract februarie 2021 modificat</t>
  </si>
  <si>
    <t>Hospital Phoenix Network One Day</t>
  </si>
  <si>
    <t>Cheltuielile efectiv realizate care depășesc nivelul total contractat (acuți+cronici)</t>
  </si>
  <si>
    <t>ATI (1%)</t>
  </si>
  <si>
    <t>Valoare contract trimestrul I-2021</t>
  </si>
  <si>
    <t>TOTAL GENERAL</t>
  </si>
  <si>
    <t xml:space="preserve">Valoare contract martie 2021 </t>
  </si>
  <si>
    <t>Valoare contract martie 2021 modificat</t>
  </si>
  <si>
    <t xml:space="preserve">Valoare contract trimestrul I- 2021 </t>
  </si>
  <si>
    <t>Valoare contract trimestrul I- 2021  modificat</t>
  </si>
  <si>
    <t>Influente    (+/-)</t>
  </si>
  <si>
    <t xml:space="preserve">Valoare contract aprilie 2021 </t>
  </si>
  <si>
    <t>Valoare contract aprilie 2021 modificat</t>
  </si>
  <si>
    <t xml:space="preserve">Valoare contract mai 2021 </t>
  </si>
  <si>
    <t>Valoare contract mai 2021 modificat</t>
  </si>
  <si>
    <t>Valoare contract trimestrul II-2021</t>
  </si>
  <si>
    <t xml:space="preserve">Valoare contract iunie 2021 </t>
  </si>
  <si>
    <t>Valoare contract iunie 2021 modificat</t>
  </si>
  <si>
    <t xml:space="preserve">Valoare contract trimestrul II- 2021 </t>
  </si>
  <si>
    <t>Valoare contract trimestrul II- 2021  modificat</t>
  </si>
  <si>
    <t>Valoare acte aditionale incheiate in luna ianuarie 2021</t>
  </si>
  <si>
    <t>Valoare acte aditionale incheiate in luna ianuarie 2021  modificata</t>
  </si>
  <si>
    <t>Valoare acte aditionale incheiate in luna februarie 2021 (pentru cheltuieli efective aferente lunii decembrie 2020)</t>
  </si>
  <si>
    <t>Valoare acte aditionale incheiate in luna februarie 2021 (pentru cheltuieli efective aferente lunii ianuarie 2021)</t>
  </si>
  <si>
    <t>Valoare acte aditionale incheiate in luna martie 2021 (pentru cheltuieli efective aferente lunii februarie 2021)</t>
  </si>
  <si>
    <t xml:space="preserve">Valoare acte aditionale incheiate in trimestrul I- 2021 </t>
  </si>
  <si>
    <t>Valoare acte aditionale incheiate in trimestrul I- 2021   modificata</t>
  </si>
  <si>
    <t xml:space="preserve">Valoare contract semestrul I- 2021 </t>
  </si>
  <si>
    <t>Valoare contract semestrul  I- 2021  modificat</t>
  </si>
  <si>
    <t>Valoare acte aditionale incheiate in luna februarie 2021 (pentru cheltuieli efective aferente lunilor decembrie 2020 si ianuarie 2021)</t>
  </si>
  <si>
    <t xml:space="preserve">Valoare acte aditionale incheiate in luna aprilie 2021 </t>
  </si>
  <si>
    <t>Valoare acte aditionale incheiate in luna aprilie 2021 modificata</t>
  </si>
  <si>
    <t>Valoare acte aditionale incheiate in luna mai 2021 (pentru cheltuieli efective aferente lunii martie 2021)</t>
  </si>
  <si>
    <t>Valoare contract semestrul I-2021</t>
  </si>
  <si>
    <t xml:space="preserve">Valoare contract trimestrul IV- 2021 </t>
  </si>
  <si>
    <t xml:space="preserve">Valoare contract decembrie 2021 </t>
  </si>
  <si>
    <t xml:space="preserve">Valoare contract noiembrie 2021 </t>
  </si>
  <si>
    <t xml:space="preserve">Valoare contract octombrie 2021 </t>
  </si>
  <si>
    <t xml:space="preserve">Valoare contract septembrie 2021 </t>
  </si>
  <si>
    <t xml:space="preserve">Valoare contract august 2021 </t>
  </si>
  <si>
    <t>Valoare contract anul 2021</t>
  </si>
  <si>
    <t xml:space="preserve">Valoare acte aditionale incheiate in trimestrul III- 2021 </t>
  </si>
  <si>
    <t xml:space="preserve">Valoare acte aditionale incheiate in luna noiembrie 2021 </t>
  </si>
  <si>
    <t>DIRECTIA RELATII CONTRACTUALE</t>
  </si>
  <si>
    <t>CREDITE DE ANGAJAMENT APROBATE, DIN CARE:</t>
  </si>
  <si>
    <t>INFLUENTE  CREDITE DE ANGAJAMENT SERVICII                   (+/-)</t>
  </si>
  <si>
    <t>CREDITE DE ANGAJAMENT FINALE-SERVICII</t>
  </si>
  <si>
    <t>CREDITE DE ANGAJAMENT TOTAL</t>
  </si>
  <si>
    <t xml:space="preserve">ianuarie </t>
  </si>
  <si>
    <t xml:space="preserve">februarie </t>
  </si>
  <si>
    <t>martie</t>
  </si>
  <si>
    <t>aprilie</t>
  </si>
  <si>
    <t xml:space="preserve">mai </t>
  </si>
  <si>
    <t xml:space="preserve">iunie </t>
  </si>
  <si>
    <t>iulie</t>
  </si>
  <si>
    <t>august</t>
  </si>
  <si>
    <t>septembrie</t>
  </si>
  <si>
    <t>octombrie</t>
  </si>
  <si>
    <t>noiembrie</t>
  </si>
  <si>
    <t>decembrie</t>
  </si>
  <si>
    <t>trim. I 2021</t>
  </si>
  <si>
    <t>trim. II 2021</t>
  </si>
  <si>
    <t>Semestrul I 2021</t>
  </si>
  <si>
    <t>trim. III 2021</t>
  </si>
  <si>
    <t>Semestrul II 2021</t>
  </si>
  <si>
    <t>Anul 2021</t>
  </si>
  <si>
    <t>2=1*1%</t>
  </si>
  <si>
    <t>3=1*5%</t>
  </si>
  <si>
    <t>CREDITE DE ANGAJAMENT RETINUTE-ATI 1%</t>
  </si>
  <si>
    <t>CREDITE DE ANGAJAMENT RETINUTE-SERVICII 5%</t>
  </si>
  <si>
    <t>CREDITE DE ANGAJAMENT RAMASE DE CONTRACTAT--94%</t>
  </si>
  <si>
    <t>4=1-2-3</t>
  </si>
  <si>
    <t>CHELTUIELI EFECTIVE REALIZATE</t>
  </si>
  <si>
    <t>7=5+6</t>
  </si>
  <si>
    <t>10=7+8+9</t>
  </si>
  <si>
    <t>Valoare acte aditionale incheiate in luna mai 2021 (pentru cheltuieli efective aferente lunii aprilie 2021)</t>
  </si>
  <si>
    <t>Valoare acte aditionale incheiate in luna mai 2021 (pentru cheltuieli efective aferente lunilor martie si aprilie 2021) modificata</t>
  </si>
  <si>
    <t>Valoare acte aditionale incheiate in luna iunie 2021 (pentru cheltuieli efective aferente lunii mai 2021)</t>
  </si>
  <si>
    <t>Valoare acte aditionale incheiate in luna iunie 2021 (pentru cheltuieli efective aferente lunii mai 2021) modificata</t>
  </si>
  <si>
    <t>Valoare acte aditionale incheiate in luna iulie 2021 (pentru cheltuieli efective aferente lunii iunie 2021)</t>
  </si>
  <si>
    <t>Valoare acte aditionale incheiate in luna august 2021 (pentru cheltuieli efective aferente lunii iulie 2021)</t>
  </si>
  <si>
    <t>Valoare acte aditionale incheiate in luna septembrie 2021 (pentru cheltuieli efective aferente lunii august 2021)</t>
  </si>
  <si>
    <t xml:space="preserve">Valoare initiala contract iulie 2021 </t>
  </si>
  <si>
    <t xml:space="preserve">Valoare initiala contract trimestrul III- 2021 </t>
  </si>
  <si>
    <t xml:space="preserve">Valoare finala contract iulie 2021 </t>
  </si>
  <si>
    <t>privind serviciile  in asistenţa medicală spitaliceasca  aferente anului 2021</t>
  </si>
  <si>
    <t>Valoare contract trimestrul III-2021</t>
  </si>
  <si>
    <t>Valoare contract trimestrul IV-2021</t>
  </si>
  <si>
    <t>Valoare contract semestrul II-2021</t>
  </si>
  <si>
    <t xml:space="preserve">Valoare finala contract trimestrul III- 2021 </t>
  </si>
  <si>
    <t xml:space="preserve">privind repartizarea serviciilor medicale spitalicesti pentru anul-2021, </t>
  </si>
  <si>
    <t>Ec. Sorina-Daniela OANCEA</t>
  </si>
  <si>
    <t>Ec. Eduard DRAPATOF</t>
  </si>
  <si>
    <t xml:space="preserve">Valoare initiala contract august 2021 </t>
  </si>
  <si>
    <t xml:space="preserve">Valoare finala contract august 2021 </t>
  </si>
  <si>
    <t xml:space="preserve">Valoare initiala contract semestrul II- 2021 </t>
  </si>
  <si>
    <t xml:space="preserve">Valoare finala contract semestrul II- 2021 </t>
  </si>
  <si>
    <t xml:space="preserve">Valoare finala contract septembrie 2021 </t>
  </si>
  <si>
    <t xml:space="preserve">Valoare finala contract octombrie 2021 </t>
  </si>
  <si>
    <t xml:space="preserve">Valoare finala contract trimestrul IV- 2021 </t>
  </si>
  <si>
    <t>Valoare contract noiembrie 2021 modificat</t>
  </si>
  <si>
    <t>Valoare contract anul 2021 modificat</t>
  </si>
  <si>
    <t>Valoare acte aditionale incheiate in luna octombrie 2021 (pentru cheltuieli efective aferente lunii august 2021)</t>
  </si>
  <si>
    <t>Valoare acte aditionale incheiate in luna octombrie 2021 (pentru cheltuieli efective aferente lunii septembrie 2021)</t>
  </si>
  <si>
    <t>Valoare acte aditionale incheiate in luna octombrie 2021 (pentru cheltuieli efective aferente lunilor august si septembrie 2021)</t>
  </si>
  <si>
    <t>Valoare contract decembrie 2021 modificat</t>
  </si>
  <si>
    <t>Influente      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</si>
</sst>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sz val="10"/>
      <name val="Calibri"/>
      <family val="2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4" fontId="4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8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" fontId="6" fillId="0" borderId="1" xfId="0" applyNumberFormat="1" applyFont="1" applyFill="1" applyBorder="1"/>
    <xf numFmtId="0" fontId="9" fillId="0" borderId="0" xfId="0" applyFont="1"/>
    <xf numFmtId="4" fontId="10" fillId="0" borderId="1" xfId="0" applyNumberFormat="1" applyFont="1" applyBorder="1" applyAlignment="1"/>
    <xf numFmtId="4" fontId="6" fillId="0" borderId="1" xfId="0" applyNumberFormat="1" applyFont="1" applyBorder="1"/>
    <xf numFmtId="4" fontId="9" fillId="0" borderId="0" xfId="0" applyNumberFormat="1" applyFont="1"/>
    <xf numFmtId="0" fontId="11" fillId="0" borderId="0" xfId="0" applyFont="1"/>
    <xf numFmtId="3" fontId="7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1" fillId="2" borderId="0" xfId="0" applyFont="1" applyFill="1" applyAlignment="1"/>
    <xf numFmtId="4" fontId="1" fillId="0" borderId="0" xfId="0" applyNumberFormat="1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/>
    <xf numFmtId="4" fontId="12" fillId="2" borderId="1" xfId="0" applyNumberFormat="1" applyFont="1" applyFill="1" applyBorder="1"/>
    <xf numFmtId="4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/>
    <xf numFmtId="0" fontId="13" fillId="0" borderId="1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wrapText="1"/>
    </xf>
    <xf numFmtId="4" fontId="10" fillId="0" borderId="1" xfId="0" applyNumberFormat="1" applyFont="1" applyBorder="1"/>
    <xf numFmtId="0" fontId="8" fillId="0" borderId="1" xfId="0" applyFont="1" applyBorder="1"/>
    <xf numFmtId="4" fontId="14" fillId="0" borderId="1" xfId="0" applyNumberFormat="1" applyFont="1" applyBorder="1"/>
    <xf numFmtId="4" fontId="14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4" fontId="3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Fill="1" applyBorder="1" applyAlignment="1"/>
    <xf numFmtId="4" fontId="6" fillId="0" borderId="2" xfId="0" applyNumberFormat="1" applyFont="1" applyBorder="1" applyAlignment="1"/>
    <xf numFmtId="4" fontId="6" fillId="0" borderId="4" xfId="0" applyNumberFormat="1" applyFont="1" applyBorder="1" applyAlignment="1"/>
    <xf numFmtId="4" fontId="14" fillId="0" borderId="4" xfId="0" applyNumberFormat="1" applyFont="1" applyFill="1" applyBorder="1" applyAlignment="1"/>
    <xf numFmtId="4" fontId="14" fillId="0" borderId="4" xfId="0" applyNumberFormat="1" applyFont="1" applyBorder="1" applyAlignment="1"/>
    <xf numFmtId="4" fontId="4" fillId="0" borderId="6" xfId="0" applyNumberFormat="1" applyFont="1" applyBorder="1" applyAlignment="1">
      <alignment horizontal="center"/>
    </xf>
    <xf numFmtId="14" fontId="8" fillId="0" borderId="1" xfId="0" applyNumberFormat="1" applyFont="1" applyBorder="1"/>
    <xf numFmtId="3" fontId="8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5" xfId="0" applyNumberFormat="1" applyFont="1" applyBorder="1" applyAlignment="1"/>
    <xf numFmtId="4" fontId="4" fillId="0" borderId="6" xfId="0" applyNumberFormat="1" applyFont="1" applyBorder="1" applyAlignment="1"/>
    <xf numFmtId="4" fontId="4" fillId="0" borderId="7" xfId="0" applyNumberFormat="1" applyFont="1" applyBorder="1" applyAlignment="1"/>
    <xf numFmtId="4" fontId="1" fillId="0" borderId="5" xfId="0" applyNumberFormat="1" applyFont="1" applyBorder="1" applyAlignment="1"/>
    <xf numFmtId="4" fontId="1" fillId="0" borderId="6" xfId="0" applyNumberFormat="1" applyFont="1" applyBorder="1" applyAlignment="1"/>
    <xf numFmtId="4" fontId="1" fillId="0" borderId="7" xfId="0" applyNumberFormat="1" applyFont="1" applyBorder="1" applyAlignment="1"/>
    <xf numFmtId="4" fontId="1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Fill="1" applyBorder="1" applyAlignment="1"/>
    <xf numFmtId="4" fontId="14" fillId="0" borderId="0" xfId="0" applyNumberFormat="1" applyFont="1" applyFill="1" applyBorder="1" applyAlignment="1"/>
    <xf numFmtId="4" fontId="6" fillId="0" borderId="0" xfId="0" applyNumberFormat="1" applyFont="1" applyBorder="1" applyAlignment="1"/>
    <xf numFmtId="4" fontId="14" fillId="0" borderId="0" xfId="0" applyNumberFormat="1" applyFont="1" applyBorder="1" applyAlignment="1"/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4" fontId="9" fillId="0" borderId="0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M22" sqref="M22:M23"/>
    </sheetView>
  </sheetViews>
  <sheetFormatPr defaultRowHeight="18.75" x14ac:dyDescent="0.3"/>
  <cols>
    <col min="1" max="1" width="22" style="36" customWidth="1"/>
    <col min="2" max="4" width="14.42578125" style="36" customWidth="1"/>
    <col min="5" max="5" width="14.140625" style="36" customWidth="1"/>
    <col min="6" max="6" width="17.7109375" style="36" customWidth="1"/>
    <col min="7" max="7" width="17" style="36" customWidth="1"/>
    <col min="8" max="9" width="19.5703125" style="36" customWidth="1"/>
    <col min="10" max="10" width="16.42578125" style="36" bestFit="1" customWidth="1"/>
    <col min="11" max="12" width="18" style="36" customWidth="1"/>
    <col min="13" max="13" width="18" style="36" bestFit="1" customWidth="1"/>
    <col min="14" max="14" width="17.85546875" style="36" bestFit="1" customWidth="1"/>
    <col min="15" max="15" width="16.42578125" style="36" bestFit="1" customWidth="1"/>
    <col min="16" max="239" width="9.140625" style="36"/>
    <col min="240" max="240" width="20.5703125" style="36" customWidth="1"/>
    <col min="241" max="241" width="14.42578125" style="36" customWidth="1"/>
    <col min="242" max="242" width="14.140625" style="36" customWidth="1"/>
    <col min="243" max="243" width="12.5703125" style="36" customWidth="1"/>
    <col min="244" max="245" width="15.85546875" style="36" customWidth="1"/>
    <col min="246" max="246" width="16.42578125" style="36" customWidth="1"/>
    <col min="247" max="247" width="18" style="36" customWidth="1"/>
    <col min="248" max="248" width="14" style="36" customWidth="1"/>
    <col min="249" max="252" width="15.140625" style="36" customWidth="1"/>
    <col min="253" max="253" width="14.7109375" style="36" customWidth="1"/>
    <col min="254" max="256" width="15.85546875" style="36" customWidth="1"/>
    <col min="257" max="257" width="16" style="36" customWidth="1"/>
    <col min="258" max="258" width="10" style="36" customWidth="1"/>
    <col min="259" max="259" width="16" style="36" customWidth="1"/>
    <col min="260" max="260" width="14.7109375" style="36" customWidth="1"/>
    <col min="261" max="261" width="13.28515625" style="36" customWidth="1"/>
    <col min="262" max="262" width="17.85546875" style="36" bestFit="1" customWidth="1"/>
    <col min="263" max="263" width="15.140625" style="36" customWidth="1"/>
    <col min="264" max="264" width="18.140625" style="36" customWidth="1"/>
    <col min="265" max="265" width="17.140625" style="36" customWidth="1"/>
    <col min="266" max="266" width="14.7109375" style="36" customWidth="1"/>
    <col min="267" max="267" width="16.42578125" style="36" bestFit="1" customWidth="1"/>
    <col min="268" max="495" width="9.140625" style="36"/>
    <col min="496" max="496" width="20.5703125" style="36" customWidth="1"/>
    <col min="497" max="497" width="14.42578125" style="36" customWidth="1"/>
    <col min="498" max="498" width="14.140625" style="36" customWidth="1"/>
    <col min="499" max="499" width="12.5703125" style="36" customWidth="1"/>
    <col min="500" max="501" width="15.85546875" style="36" customWidth="1"/>
    <col min="502" max="502" width="16.42578125" style="36" customWidth="1"/>
    <col min="503" max="503" width="18" style="36" customWidth="1"/>
    <col min="504" max="504" width="14" style="36" customWidth="1"/>
    <col min="505" max="508" width="15.140625" style="36" customWidth="1"/>
    <col min="509" max="509" width="14.7109375" style="36" customWidth="1"/>
    <col min="510" max="512" width="15.85546875" style="36" customWidth="1"/>
    <col min="513" max="513" width="16" style="36" customWidth="1"/>
    <col min="514" max="514" width="10" style="36" customWidth="1"/>
    <col min="515" max="515" width="16" style="36" customWidth="1"/>
    <col min="516" max="516" width="14.7109375" style="36" customWidth="1"/>
    <col min="517" max="517" width="13.28515625" style="36" customWidth="1"/>
    <col min="518" max="518" width="17.85546875" style="36" bestFit="1" customWidth="1"/>
    <col min="519" max="519" width="15.140625" style="36" customWidth="1"/>
    <col min="520" max="520" width="18.140625" style="36" customWidth="1"/>
    <col min="521" max="521" width="17.140625" style="36" customWidth="1"/>
    <col min="522" max="522" width="14.7109375" style="36" customWidth="1"/>
    <col min="523" max="523" width="16.42578125" style="36" bestFit="1" customWidth="1"/>
    <col min="524" max="751" width="9.140625" style="36"/>
    <col min="752" max="752" width="20.5703125" style="36" customWidth="1"/>
    <col min="753" max="753" width="14.42578125" style="36" customWidth="1"/>
    <col min="754" max="754" width="14.140625" style="36" customWidth="1"/>
    <col min="755" max="755" width="12.5703125" style="36" customWidth="1"/>
    <col min="756" max="757" width="15.85546875" style="36" customWidth="1"/>
    <col min="758" max="758" width="16.42578125" style="36" customWidth="1"/>
    <col min="759" max="759" width="18" style="36" customWidth="1"/>
    <col min="760" max="760" width="14" style="36" customWidth="1"/>
    <col min="761" max="764" width="15.140625" style="36" customWidth="1"/>
    <col min="765" max="765" width="14.7109375" style="36" customWidth="1"/>
    <col min="766" max="768" width="15.85546875" style="36" customWidth="1"/>
    <col min="769" max="769" width="16" style="36" customWidth="1"/>
    <col min="770" max="770" width="10" style="36" customWidth="1"/>
    <col min="771" max="771" width="16" style="36" customWidth="1"/>
    <col min="772" max="772" width="14.7109375" style="36" customWidth="1"/>
    <col min="773" max="773" width="13.28515625" style="36" customWidth="1"/>
    <col min="774" max="774" width="17.85546875" style="36" bestFit="1" customWidth="1"/>
    <col min="775" max="775" width="15.140625" style="36" customWidth="1"/>
    <col min="776" max="776" width="18.140625" style="36" customWidth="1"/>
    <col min="777" max="777" width="17.140625" style="36" customWidth="1"/>
    <col min="778" max="778" width="14.7109375" style="36" customWidth="1"/>
    <col min="779" max="779" width="16.42578125" style="36" bestFit="1" customWidth="1"/>
    <col min="780" max="1007" width="9.140625" style="36"/>
    <col min="1008" max="1008" width="20.5703125" style="36" customWidth="1"/>
    <col min="1009" max="1009" width="14.42578125" style="36" customWidth="1"/>
    <col min="1010" max="1010" width="14.140625" style="36" customWidth="1"/>
    <col min="1011" max="1011" width="12.5703125" style="36" customWidth="1"/>
    <col min="1012" max="1013" width="15.85546875" style="36" customWidth="1"/>
    <col min="1014" max="1014" width="16.42578125" style="36" customWidth="1"/>
    <col min="1015" max="1015" width="18" style="36" customWidth="1"/>
    <col min="1016" max="1016" width="14" style="36" customWidth="1"/>
    <col min="1017" max="1020" width="15.140625" style="36" customWidth="1"/>
    <col min="1021" max="1021" width="14.7109375" style="36" customWidth="1"/>
    <col min="1022" max="1024" width="15.85546875" style="36" customWidth="1"/>
    <col min="1025" max="1025" width="16" style="36" customWidth="1"/>
    <col min="1026" max="1026" width="10" style="36" customWidth="1"/>
    <col min="1027" max="1027" width="16" style="36" customWidth="1"/>
    <col min="1028" max="1028" width="14.7109375" style="36" customWidth="1"/>
    <col min="1029" max="1029" width="13.28515625" style="36" customWidth="1"/>
    <col min="1030" max="1030" width="17.85546875" style="36" bestFit="1" customWidth="1"/>
    <col min="1031" max="1031" width="15.140625" style="36" customWidth="1"/>
    <col min="1032" max="1032" width="18.140625" style="36" customWidth="1"/>
    <col min="1033" max="1033" width="17.140625" style="36" customWidth="1"/>
    <col min="1034" max="1034" width="14.7109375" style="36" customWidth="1"/>
    <col min="1035" max="1035" width="16.42578125" style="36" bestFit="1" customWidth="1"/>
    <col min="1036" max="1263" width="9.140625" style="36"/>
    <col min="1264" max="1264" width="20.5703125" style="36" customWidth="1"/>
    <col min="1265" max="1265" width="14.42578125" style="36" customWidth="1"/>
    <col min="1266" max="1266" width="14.140625" style="36" customWidth="1"/>
    <col min="1267" max="1267" width="12.5703125" style="36" customWidth="1"/>
    <col min="1268" max="1269" width="15.85546875" style="36" customWidth="1"/>
    <col min="1270" max="1270" width="16.42578125" style="36" customWidth="1"/>
    <col min="1271" max="1271" width="18" style="36" customWidth="1"/>
    <col min="1272" max="1272" width="14" style="36" customWidth="1"/>
    <col min="1273" max="1276" width="15.140625" style="36" customWidth="1"/>
    <col min="1277" max="1277" width="14.7109375" style="36" customWidth="1"/>
    <col min="1278" max="1280" width="15.85546875" style="36" customWidth="1"/>
    <col min="1281" max="1281" width="16" style="36" customWidth="1"/>
    <col min="1282" max="1282" width="10" style="36" customWidth="1"/>
    <col min="1283" max="1283" width="16" style="36" customWidth="1"/>
    <col min="1284" max="1284" width="14.7109375" style="36" customWidth="1"/>
    <col min="1285" max="1285" width="13.28515625" style="36" customWidth="1"/>
    <col min="1286" max="1286" width="17.85546875" style="36" bestFit="1" customWidth="1"/>
    <col min="1287" max="1287" width="15.140625" style="36" customWidth="1"/>
    <col min="1288" max="1288" width="18.140625" style="36" customWidth="1"/>
    <col min="1289" max="1289" width="17.140625" style="36" customWidth="1"/>
    <col min="1290" max="1290" width="14.7109375" style="36" customWidth="1"/>
    <col min="1291" max="1291" width="16.42578125" style="36" bestFit="1" customWidth="1"/>
    <col min="1292" max="1519" width="9.140625" style="36"/>
    <col min="1520" max="1520" width="20.5703125" style="36" customWidth="1"/>
    <col min="1521" max="1521" width="14.42578125" style="36" customWidth="1"/>
    <col min="1522" max="1522" width="14.140625" style="36" customWidth="1"/>
    <col min="1523" max="1523" width="12.5703125" style="36" customWidth="1"/>
    <col min="1524" max="1525" width="15.85546875" style="36" customWidth="1"/>
    <col min="1526" max="1526" width="16.42578125" style="36" customWidth="1"/>
    <col min="1527" max="1527" width="18" style="36" customWidth="1"/>
    <col min="1528" max="1528" width="14" style="36" customWidth="1"/>
    <col min="1529" max="1532" width="15.140625" style="36" customWidth="1"/>
    <col min="1533" max="1533" width="14.7109375" style="36" customWidth="1"/>
    <col min="1534" max="1536" width="15.85546875" style="36" customWidth="1"/>
    <col min="1537" max="1537" width="16" style="36" customWidth="1"/>
    <col min="1538" max="1538" width="10" style="36" customWidth="1"/>
    <col min="1539" max="1539" width="16" style="36" customWidth="1"/>
    <col min="1540" max="1540" width="14.7109375" style="36" customWidth="1"/>
    <col min="1541" max="1541" width="13.28515625" style="36" customWidth="1"/>
    <col min="1542" max="1542" width="17.85546875" style="36" bestFit="1" customWidth="1"/>
    <col min="1543" max="1543" width="15.140625" style="36" customWidth="1"/>
    <col min="1544" max="1544" width="18.140625" style="36" customWidth="1"/>
    <col min="1545" max="1545" width="17.140625" style="36" customWidth="1"/>
    <col min="1546" max="1546" width="14.7109375" style="36" customWidth="1"/>
    <col min="1547" max="1547" width="16.42578125" style="36" bestFit="1" customWidth="1"/>
    <col min="1548" max="1775" width="9.140625" style="36"/>
    <col min="1776" max="1776" width="20.5703125" style="36" customWidth="1"/>
    <col min="1777" max="1777" width="14.42578125" style="36" customWidth="1"/>
    <col min="1778" max="1778" width="14.140625" style="36" customWidth="1"/>
    <col min="1779" max="1779" width="12.5703125" style="36" customWidth="1"/>
    <col min="1780" max="1781" width="15.85546875" style="36" customWidth="1"/>
    <col min="1782" max="1782" width="16.42578125" style="36" customWidth="1"/>
    <col min="1783" max="1783" width="18" style="36" customWidth="1"/>
    <col min="1784" max="1784" width="14" style="36" customWidth="1"/>
    <col min="1785" max="1788" width="15.140625" style="36" customWidth="1"/>
    <col min="1789" max="1789" width="14.7109375" style="36" customWidth="1"/>
    <col min="1790" max="1792" width="15.85546875" style="36" customWidth="1"/>
    <col min="1793" max="1793" width="16" style="36" customWidth="1"/>
    <col min="1794" max="1794" width="10" style="36" customWidth="1"/>
    <col min="1795" max="1795" width="16" style="36" customWidth="1"/>
    <col min="1796" max="1796" width="14.7109375" style="36" customWidth="1"/>
    <col min="1797" max="1797" width="13.28515625" style="36" customWidth="1"/>
    <col min="1798" max="1798" width="17.85546875" style="36" bestFit="1" customWidth="1"/>
    <col min="1799" max="1799" width="15.140625" style="36" customWidth="1"/>
    <col min="1800" max="1800" width="18.140625" style="36" customWidth="1"/>
    <col min="1801" max="1801" width="17.140625" style="36" customWidth="1"/>
    <col min="1802" max="1802" width="14.7109375" style="36" customWidth="1"/>
    <col min="1803" max="1803" width="16.42578125" style="36" bestFit="1" customWidth="1"/>
    <col min="1804" max="2031" width="9.140625" style="36"/>
    <col min="2032" max="2032" width="20.5703125" style="36" customWidth="1"/>
    <col min="2033" max="2033" width="14.42578125" style="36" customWidth="1"/>
    <col min="2034" max="2034" width="14.140625" style="36" customWidth="1"/>
    <col min="2035" max="2035" width="12.5703125" style="36" customWidth="1"/>
    <col min="2036" max="2037" width="15.85546875" style="36" customWidth="1"/>
    <col min="2038" max="2038" width="16.42578125" style="36" customWidth="1"/>
    <col min="2039" max="2039" width="18" style="36" customWidth="1"/>
    <col min="2040" max="2040" width="14" style="36" customWidth="1"/>
    <col min="2041" max="2044" width="15.140625" style="36" customWidth="1"/>
    <col min="2045" max="2045" width="14.7109375" style="36" customWidth="1"/>
    <col min="2046" max="2048" width="15.85546875" style="36" customWidth="1"/>
    <col min="2049" max="2049" width="16" style="36" customWidth="1"/>
    <col min="2050" max="2050" width="10" style="36" customWidth="1"/>
    <col min="2051" max="2051" width="16" style="36" customWidth="1"/>
    <col min="2052" max="2052" width="14.7109375" style="36" customWidth="1"/>
    <col min="2053" max="2053" width="13.28515625" style="36" customWidth="1"/>
    <col min="2054" max="2054" width="17.85546875" style="36" bestFit="1" customWidth="1"/>
    <col min="2055" max="2055" width="15.140625" style="36" customWidth="1"/>
    <col min="2056" max="2056" width="18.140625" style="36" customWidth="1"/>
    <col min="2057" max="2057" width="17.140625" style="36" customWidth="1"/>
    <col min="2058" max="2058" width="14.7109375" style="36" customWidth="1"/>
    <col min="2059" max="2059" width="16.42578125" style="36" bestFit="1" customWidth="1"/>
    <col min="2060" max="2287" width="9.140625" style="36"/>
    <col min="2288" max="2288" width="20.5703125" style="36" customWidth="1"/>
    <col min="2289" max="2289" width="14.42578125" style="36" customWidth="1"/>
    <col min="2290" max="2290" width="14.140625" style="36" customWidth="1"/>
    <col min="2291" max="2291" width="12.5703125" style="36" customWidth="1"/>
    <col min="2292" max="2293" width="15.85546875" style="36" customWidth="1"/>
    <col min="2294" max="2294" width="16.42578125" style="36" customWidth="1"/>
    <col min="2295" max="2295" width="18" style="36" customWidth="1"/>
    <col min="2296" max="2296" width="14" style="36" customWidth="1"/>
    <col min="2297" max="2300" width="15.140625" style="36" customWidth="1"/>
    <col min="2301" max="2301" width="14.7109375" style="36" customWidth="1"/>
    <col min="2302" max="2304" width="15.85546875" style="36" customWidth="1"/>
    <col min="2305" max="2305" width="16" style="36" customWidth="1"/>
    <col min="2306" max="2306" width="10" style="36" customWidth="1"/>
    <col min="2307" max="2307" width="16" style="36" customWidth="1"/>
    <col min="2308" max="2308" width="14.7109375" style="36" customWidth="1"/>
    <col min="2309" max="2309" width="13.28515625" style="36" customWidth="1"/>
    <col min="2310" max="2310" width="17.85546875" style="36" bestFit="1" customWidth="1"/>
    <col min="2311" max="2311" width="15.140625" style="36" customWidth="1"/>
    <col min="2312" max="2312" width="18.140625" style="36" customWidth="1"/>
    <col min="2313" max="2313" width="17.140625" style="36" customWidth="1"/>
    <col min="2314" max="2314" width="14.7109375" style="36" customWidth="1"/>
    <col min="2315" max="2315" width="16.42578125" style="36" bestFit="1" customWidth="1"/>
    <col min="2316" max="2543" width="9.140625" style="36"/>
    <col min="2544" max="2544" width="20.5703125" style="36" customWidth="1"/>
    <col min="2545" max="2545" width="14.42578125" style="36" customWidth="1"/>
    <col min="2546" max="2546" width="14.140625" style="36" customWidth="1"/>
    <col min="2547" max="2547" width="12.5703125" style="36" customWidth="1"/>
    <col min="2548" max="2549" width="15.85546875" style="36" customWidth="1"/>
    <col min="2550" max="2550" width="16.42578125" style="36" customWidth="1"/>
    <col min="2551" max="2551" width="18" style="36" customWidth="1"/>
    <col min="2552" max="2552" width="14" style="36" customWidth="1"/>
    <col min="2553" max="2556" width="15.140625" style="36" customWidth="1"/>
    <col min="2557" max="2557" width="14.7109375" style="36" customWidth="1"/>
    <col min="2558" max="2560" width="15.85546875" style="36" customWidth="1"/>
    <col min="2561" max="2561" width="16" style="36" customWidth="1"/>
    <col min="2562" max="2562" width="10" style="36" customWidth="1"/>
    <col min="2563" max="2563" width="16" style="36" customWidth="1"/>
    <col min="2564" max="2564" width="14.7109375" style="36" customWidth="1"/>
    <col min="2565" max="2565" width="13.28515625" style="36" customWidth="1"/>
    <col min="2566" max="2566" width="17.85546875" style="36" bestFit="1" customWidth="1"/>
    <col min="2567" max="2567" width="15.140625" style="36" customWidth="1"/>
    <col min="2568" max="2568" width="18.140625" style="36" customWidth="1"/>
    <col min="2569" max="2569" width="17.140625" style="36" customWidth="1"/>
    <col min="2570" max="2570" width="14.7109375" style="36" customWidth="1"/>
    <col min="2571" max="2571" width="16.42578125" style="36" bestFit="1" customWidth="1"/>
    <col min="2572" max="2799" width="9.140625" style="36"/>
    <col min="2800" max="2800" width="20.5703125" style="36" customWidth="1"/>
    <col min="2801" max="2801" width="14.42578125" style="36" customWidth="1"/>
    <col min="2802" max="2802" width="14.140625" style="36" customWidth="1"/>
    <col min="2803" max="2803" width="12.5703125" style="36" customWidth="1"/>
    <col min="2804" max="2805" width="15.85546875" style="36" customWidth="1"/>
    <col min="2806" max="2806" width="16.42578125" style="36" customWidth="1"/>
    <col min="2807" max="2807" width="18" style="36" customWidth="1"/>
    <col min="2808" max="2808" width="14" style="36" customWidth="1"/>
    <col min="2809" max="2812" width="15.140625" style="36" customWidth="1"/>
    <col min="2813" max="2813" width="14.7109375" style="36" customWidth="1"/>
    <col min="2814" max="2816" width="15.85546875" style="36" customWidth="1"/>
    <col min="2817" max="2817" width="16" style="36" customWidth="1"/>
    <col min="2818" max="2818" width="10" style="36" customWidth="1"/>
    <col min="2819" max="2819" width="16" style="36" customWidth="1"/>
    <col min="2820" max="2820" width="14.7109375" style="36" customWidth="1"/>
    <col min="2821" max="2821" width="13.28515625" style="36" customWidth="1"/>
    <col min="2822" max="2822" width="17.85546875" style="36" bestFit="1" customWidth="1"/>
    <col min="2823" max="2823" width="15.140625" style="36" customWidth="1"/>
    <col min="2824" max="2824" width="18.140625" style="36" customWidth="1"/>
    <col min="2825" max="2825" width="17.140625" style="36" customWidth="1"/>
    <col min="2826" max="2826" width="14.7109375" style="36" customWidth="1"/>
    <col min="2827" max="2827" width="16.42578125" style="36" bestFit="1" customWidth="1"/>
    <col min="2828" max="3055" width="9.140625" style="36"/>
    <col min="3056" max="3056" width="20.5703125" style="36" customWidth="1"/>
    <col min="3057" max="3057" width="14.42578125" style="36" customWidth="1"/>
    <col min="3058" max="3058" width="14.140625" style="36" customWidth="1"/>
    <col min="3059" max="3059" width="12.5703125" style="36" customWidth="1"/>
    <col min="3060" max="3061" width="15.85546875" style="36" customWidth="1"/>
    <col min="3062" max="3062" width="16.42578125" style="36" customWidth="1"/>
    <col min="3063" max="3063" width="18" style="36" customWidth="1"/>
    <col min="3064" max="3064" width="14" style="36" customWidth="1"/>
    <col min="3065" max="3068" width="15.140625" style="36" customWidth="1"/>
    <col min="3069" max="3069" width="14.7109375" style="36" customWidth="1"/>
    <col min="3070" max="3072" width="15.85546875" style="36" customWidth="1"/>
    <col min="3073" max="3073" width="16" style="36" customWidth="1"/>
    <col min="3074" max="3074" width="10" style="36" customWidth="1"/>
    <col min="3075" max="3075" width="16" style="36" customWidth="1"/>
    <col min="3076" max="3076" width="14.7109375" style="36" customWidth="1"/>
    <col min="3077" max="3077" width="13.28515625" style="36" customWidth="1"/>
    <col min="3078" max="3078" width="17.85546875" style="36" bestFit="1" customWidth="1"/>
    <col min="3079" max="3079" width="15.140625" style="36" customWidth="1"/>
    <col min="3080" max="3080" width="18.140625" style="36" customWidth="1"/>
    <col min="3081" max="3081" width="17.140625" style="36" customWidth="1"/>
    <col min="3082" max="3082" width="14.7109375" style="36" customWidth="1"/>
    <col min="3083" max="3083" width="16.42578125" style="36" bestFit="1" customWidth="1"/>
    <col min="3084" max="3311" width="9.140625" style="36"/>
    <col min="3312" max="3312" width="20.5703125" style="36" customWidth="1"/>
    <col min="3313" max="3313" width="14.42578125" style="36" customWidth="1"/>
    <col min="3314" max="3314" width="14.140625" style="36" customWidth="1"/>
    <col min="3315" max="3315" width="12.5703125" style="36" customWidth="1"/>
    <col min="3316" max="3317" width="15.85546875" style="36" customWidth="1"/>
    <col min="3318" max="3318" width="16.42578125" style="36" customWidth="1"/>
    <col min="3319" max="3319" width="18" style="36" customWidth="1"/>
    <col min="3320" max="3320" width="14" style="36" customWidth="1"/>
    <col min="3321" max="3324" width="15.140625" style="36" customWidth="1"/>
    <col min="3325" max="3325" width="14.7109375" style="36" customWidth="1"/>
    <col min="3326" max="3328" width="15.85546875" style="36" customWidth="1"/>
    <col min="3329" max="3329" width="16" style="36" customWidth="1"/>
    <col min="3330" max="3330" width="10" style="36" customWidth="1"/>
    <col min="3331" max="3331" width="16" style="36" customWidth="1"/>
    <col min="3332" max="3332" width="14.7109375" style="36" customWidth="1"/>
    <col min="3333" max="3333" width="13.28515625" style="36" customWidth="1"/>
    <col min="3334" max="3334" width="17.85546875" style="36" bestFit="1" customWidth="1"/>
    <col min="3335" max="3335" width="15.140625" style="36" customWidth="1"/>
    <col min="3336" max="3336" width="18.140625" style="36" customWidth="1"/>
    <col min="3337" max="3337" width="17.140625" style="36" customWidth="1"/>
    <col min="3338" max="3338" width="14.7109375" style="36" customWidth="1"/>
    <col min="3339" max="3339" width="16.42578125" style="36" bestFit="1" customWidth="1"/>
    <col min="3340" max="3567" width="9.140625" style="36"/>
    <col min="3568" max="3568" width="20.5703125" style="36" customWidth="1"/>
    <col min="3569" max="3569" width="14.42578125" style="36" customWidth="1"/>
    <col min="3570" max="3570" width="14.140625" style="36" customWidth="1"/>
    <col min="3571" max="3571" width="12.5703125" style="36" customWidth="1"/>
    <col min="3572" max="3573" width="15.85546875" style="36" customWidth="1"/>
    <col min="3574" max="3574" width="16.42578125" style="36" customWidth="1"/>
    <col min="3575" max="3575" width="18" style="36" customWidth="1"/>
    <col min="3576" max="3576" width="14" style="36" customWidth="1"/>
    <col min="3577" max="3580" width="15.140625" style="36" customWidth="1"/>
    <col min="3581" max="3581" width="14.7109375" style="36" customWidth="1"/>
    <col min="3582" max="3584" width="15.85546875" style="36" customWidth="1"/>
    <col min="3585" max="3585" width="16" style="36" customWidth="1"/>
    <col min="3586" max="3586" width="10" style="36" customWidth="1"/>
    <col min="3587" max="3587" width="16" style="36" customWidth="1"/>
    <col min="3588" max="3588" width="14.7109375" style="36" customWidth="1"/>
    <col min="3589" max="3589" width="13.28515625" style="36" customWidth="1"/>
    <col min="3590" max="3590" width="17.85546875" style="36" bestFit="1" customWidth="1"/>
    <col min="3591" max="3591" width="15.140625" style="36" customWidth="1"/>
    <col min="3592" max="3592" width="18.140625" style="36" customWidth="1"/>
    <col min="3593" max="3593" width="17.140625" style="36" customWidth="1"/>
    <col min="3594" max="3594" width="14.7109375" style="36" customWidth="1"/>
    <col min="3595" max="3595" width="16.42578125" style="36" bestFit="1" customWidth="1"/>
    <col min="3596" max="3823" width="9.140625" style="36"/>
    <col min="3824" max="3824" width="20.5703125" style="36" customWidth="1"/>
    <col min="3825" max="3825" width="14.42578125" style="36" customWidth="1"/>
    <col min="3826" max="3826" width="14.140625" style="36" customWidth="1"/>
    <col min="3827" max="3827" width="12.5703125" style="36" customWidth="1"/>
    <col min="3828" max="3829" width="15.85546875" style="36" customWidth="1"/>
    <col min="3830" max="3830" width="16.42578125" style="36" customWidth="1"/>
    <col min="3831" max="3831" width="18" style="36" customWidth="1"/>
    <col min="3832" max="3832" width="14" style="36" customWidth="1"/>
    <col min="3833" max="3836" width="15.140625" style="36" customWidth="1"/>
    <col min="3837" max="3837" width="14.7109375" style="36" customWidth="1"/>
    <col min="3838" max="3840" width="15.85546875" style="36" customWidth="1"/>
    <col min="3841" max="3841" width="16" style="36" customWidth="1"/>
    <col min="3842" max="3842" width="10" style="36" customWidth="1"/>
    <col min="3843" max="3843" width="16" style="36" customWidth="1"/>
    <col min="3844" max="3844" width="14.7109375" style="36" customWidth="1"/>
    <col min="3845" max="3845" width="13.28515625" style="36" customWidth="1"/>
    <col min="3846" max="3846" width="17.85546875" style="36" bestFit="1" customWidth="1"/>
    <col min="3847" max="3847" width="15.140625" style="36" customWidth="1"/>
    <col min="3848" max="3848" width="18.140625" style="36" customWidth="1"/>
    <col min="3849" max="3849" width="17.140625" style="36" customWidth="1"/>
    <col min="3850" max="3850" width="14.7109375" style="36" customWidth="1"/>
    <col min="3851" max="3851" width="16.42578125" style="36" bestFit="1" customWidth="1"/>
    <col min="3852" max="4079" width="9.140625" style="36"/>
    <col min="4080" max="4080" width="20.5703125" style="36" customWidth="1"/>
    <col min="4081" max="4081" width="14.42578125" style="36" customWidth="1"/>
    <col min="4082" max="4082" width="14.140625" style="36" customWidth="1"/>
    <col min="4083" max="4083" width="12.5703125" style="36" customWidth="1"/>
    <col min="4084" max="4085" width="15.85546875" style="36" customWidth="1"/>
    <col min="4086" max="4086" width="16.42578125" style="36" customWidth="1"/>
    <col min="4087" max="4087" width="18" style="36" customWidth="1"/>
    <col min="4088" max="4088" width="14" style="36" customWidth="1"/>
    <col min="4089" max="4092" width="15.140625" style="36" customWidth="1"/>
    <col min="4093" max="4093" width="14.7109375" style="36" customWidth="1"/>
    <col min="4094" max="4096" width="15.85546875" style="36" customWidth="1"/>
    <col min="4097" max="4097" width="16" style="36" customWidth="1"/>
    <col min="4098" max="4098" width="10" style="36" customWidth="1"/>
    <col min="4099" max="4099" width="16" style="36" customWidth="1"/>
    <col min="4100" max="4100" width="14.7109375" style="36" customWidth="1"/>
    <col min="4101" max="4101" width="13.28515625" style="36" customWidth="1"/>
    <col min="4102" max="4102" width="17.85546875" style="36" bestFit="1" customWidth="1"/>
    <col min="4103" max="4103" width="15.140625" style="36" customWidth="1"/>
    <col min="4104" max="4104" width="18.140625" style="36" customWidth="1"/>
    <col min="4105" max="4105" width="17.140625" style="36" customWidth="1"/>
    <col min="4106" max="4106" width="14.7109375" style="36" customWidth="1"/>
    <col min="4107" max="4107" width="16.42578125" style="36" bestFit="1" customWidth="1"/>
    <col min="4108" max="4335" width="9.140625" style="36"/>
    <col min="4336" max="4336" width="20.5703125" style="36" customWidth="1"/>
    <col min="4337" max="4337" width="14.42578125" style="36" customWidth="1"/>
    <col min="4338" max="4338" width="14.140625" style="36" customWidth="1"/>
    <col min="4339" max="4339" width="12.5703125" style="36" customWidth="1"/>
    <col min="4340" max="4341" width="15.85546875" style="36" customWidth="1"/>
    <col min="4342" max="4342" width="16.42578125" style="36" customWidth="1"/>
    <col min="4343" max="4343" width="18" style="36" customWidth="1"/>
    <col min="4344" max="4344" width="14" style="36" customWidth="1"/>
    <col min="4345" max="4348" width="15.140625" style="36" customWidth="1"/>
    <col min="4349" max="4349" width="14.7109375" style="36" customWidth="1"/>
    <col min="4350" max="4352" width="15.85546875" style="36" customWidth="1"/>
    <col min="4353" max="4353" width="16" style="36" customWidth="1"/>
    <col min="4354" max="4354" width="10" style="36" customWidth="1"/>
    <col min="4355" max="4355" width="16" style="36" customWidth="1"/>
    <col min="4356" max="4356" width="14.7109375" style="36" customWidth="1"/>
    <col min="4357" max="4357" width="13.28515625" style="36" customWidth="1"/>
    <col min="4358" max="4358" width="17.85546875" style="36" bestFit="1" customWidth="1"/>
    <col min="4359" max="4359" width="15.140625" style="36" customWidth="1"/>
    <col min="4360" max="4360" width="18.140625" style="36" customWidth="1"/>
    <col min="4361" max="4361" width="17.140625" style="36" customWidth="1"/>
    <col min="4362" max="4362" width="14.7109375" style="36" customWidth="1"/>
    <col min="4363" max="4363" width="16.42578125" style="36" bestFit="1" customWidth="1"/>
    <col min="4364" max="4591" width="9.140625" style="36"/>
    <col min="4592" max="4592" width="20.5703125" style="36" customWidth="1"/>
    <col min="4593" max="4593" width="14.42578125" style="36" customWidth="1"/>
    <col min="4594" max="4594" width="14.140625" style="36" customWidth="1"/>
    <col min="4595" max="4595" width="12.5703125" style="36" customWidth="1"/>
    <col min="4596" max="4597" width="15.85546875" style="36" customWidth="1"/>
    <col min="4598" max="4598" width="16.42578125" style="36" customWidth="1"/>
    <col min="4599" max="4599" width="18" style="36" customWidth="1"/>
    <col min="4600" max="4600" width="14" style="36" customWidth="1"/>
    <col min="4601" max="4604" width="15.140625" style="36" customWidth="1"/>
    <col min="4605" max="4605" width="14.7109375" style="36" customWidth="1"/>
    <col min="4606" max="4608" width="15.85546875" style="36" customWidth="1"/>
    <col min="4609" max="4609" width="16" style="36" customWidth="1"/>
    <col min="4610" max="4610" width="10" style="36" customWidth="1"/>
    <col min="4611" max="4611" width="16" style="36" customWidth="1"/>
    <col min="4612" max="4612" width="14.7109375" style="36" customWidth="1"/>
    <col min="4613" max="4613" width="13.28515625" style="36" customWidth="1"/>
    <col min="4614" max="4614" width="17.85546875" style="36" bestFit="1" customWidth="1"/>
    <col min="4615" max="4615" width="15.140625" style="36" customWidth="1"/>
    <col min="4616" max="4616" width="18.140625" style="36" customWidth="1"/>
    <col min="4617" max="4617" width="17.140625" style="36" customWidth="1"/>
    <col min="4618" max="4618" width="14.7109375" style="36" customWidth="1"/>
    <col min="4619" max="4619" width="16.42578125" style="36" bestFit="1" customWidth="1"/>
    <col min="4620" max="4847" width="9.140625" style="36"/>
    <col min="4848" max="4848" width="20.5703125" style="36" customWidth="1"/>
    <col min="4849" max="4849" width="14.42578125" style="36" customWidth="1"/>
    <col min="4850" max="4850" width="14.140625" style="36" customWidth="1"/>
    <col min="4851" max="4851" width="12.5703125" style="36" customWidth="1"/>
    <col min="4852" max="4853" width="15.85546875" style="36" customWidth="1"/>
    <col min="4854" max="4854" width="16.42578125" style="36" customWidth="1"/>
    <col min="4855" max="4855" width="18" style="36" customWidth="1"/>
    <col min="4856" max="4856" width="14" style="36" customWidth="1"/>
    <col min="4857" max="4860" width="15.140625" style="36" customWidth="1"/>
    <col min="4861" max="4861" width="14.7109375" style="36" customWidth="1"/>
    <col min="4862" max="4864" width="15.85546875" style="36" customWidth="1"/>
    <col min="4865" max="4865" width="16" style="36" customWidth="1"/>
    <col min="4866" max="4866" width="10" style="36" customWidth="1"/>
    <col min="4867" max="4867" width="16" style="36" customWidth="1"/>
    <col min="4868" max="4868" width="14.7109375" style="36" customWidth="1"/>
    <col min="4869" max="4869" width="13.28515625" style="36" customWidth="1"/>
    <col min="4870" max="4870" width="17.85546875" style="36" bestFit="1" customWidth="1"/>
    <col min="4871" max="4871" width="15.140625" style="36" customWidth="1"/>
    <col min="4872" max="4872" width="18.140625" style="36" customWidth="1"/>
    <col min="4873" max="4873" width="17.140625" style="36" customWidth="1"/>
    <col min="4874" max="4874" width="14.7109375" style="36" customWidth="1"/>
    <col min="4875" max="4875" width="16.42578125" style="36" bestFit="1" customWidth="1"/>
    <col min="4876" max="5103" width="9.140625" style="36"/>
    <col min="5104" max="5104" width="20.5703125" style="36" customWidth="1"/>
    <col min="5105" max="5105" width="14.42578125" style="36" customWidth="1"/>
    <col min="5106" max="5106" width="14.140625" style="36" customWidth="1"/>
    <col min="5107" max="5107" width="12.5703125" style="36" customWidth="1"/>
    <col min="5108" max="5109" width="15.85546875" style="36" customWidth="1"/>
    <col min="5110" max="5110" width="16.42578125" style="36" customWidth="1"/>
    <col min="5111" max="5111" width="18" style="36" customWidth="1"/>
    <col min="5112" max="5112" width="14" style="36" customWidth="1"/>
    <col min="5113" max="5116" width="15.140625" style="36" customWidth="1"/>
    <col min="5117" max="5117" width="14.7109375" style="36" customWidth="1"/>
    <col min="5118" max="5120" width="15.85546875" style="36" customWidth="1"/>
    <col min="5121" max="5121" width="16" style="36" customWidth="1"/>
    <col min="5122" max="5122" width="10" style="36" customWidth="1"/>
    <col min="5123" max="5123" width="16" style="36" customWidth="1"/>
    <col min="5124" max="5124" width="14.7109375" style="36" customWidth="1"/>
    <col min="5125" max="5125" width="13.28515625" style="36" customWidth="1"/>
    <col min="5126" max="5126" width="17.85546875" style="36" bestFit="1" customWidth="1"/>
    <col min="5127" max="5127" width="15.140625" style="36" customWidth="1"/>
    <col min="5128" max="5128" width="18.140625" style="36" customWidth="1"/>
    <col min="5129" max="5129" width="17.140625" style="36" customWidth="1"/>
    <col min="5130" max="5130" width="14.7109375" style="36" customWidth="1"/>
    <col min="5131" max="5131" width="16.42578125" style="36" bestFit="1" customWidth="1"/>
    <col min="5132" max="5359" width="9.140625" style="36"/>
    <col min="5360" max="5360" width="20.5703125" style="36" customWidth="1"/>
    <col min="5361" max="5361" width="14.42578125" style="36" customWidth="1"/>
    <col min="5362" max="5362" width="14.140625" style="36" customWidth="1"/>
    <col min="5363" max="5363" width="12.5703125" style="36" customWidth="1"/>
    <col min="5364" max="5365" width="15.85546875" style="36" customWidth="1"/>
    <col min="5366" max="5366" width="16.42578125" style="36" customWidth="1"/>
    <col min="5367" max="5367" width="18" style="36" customWidth="1"/>
    <col min="5368" max="5368" width="14" style="36" customWidth="1"/>
    <col min="5369" max="5372" width="15.140625" style="36" customWidth="1"/>
    <col min="5373" max="5373" width="14.7109375" style="36" customWidth="1"/>
    <col min="5374" max="5376" width="15.85546875" style="36" customWidth="1"/>
    <col min="5377" max="5377" width="16" style="36" customWidth="1"/>
    <col min="5378" max="5378" width="10" style="36" customWidth="1"/>
    <col min="5379" max="5379" width="16" style="36" customWidth="1"/>
    <col min="5380" max="5380" width="14.7109375" style="36" customWidth="1"/>
    <col min="5381" max="5381" width="13.28515625" style="36" customWidth="1"/>
    <col min="5382" max="5382" width="17.85546875" style="36" bestFit="1" customWidth="1"/>
    <col min="5383" max="5383" width="15.140625" style="36" customWidth="1"/>
    <col min="5384" max="5384" width="18.140625" style="36" customWidth="1"/>
    <col min="5385" max="5385" width="17.140625" style="36" customWidth="1"/>
    <col min="5386" max="5386" width="14.7109375" style="36" customWidth="1"/>
    <col min="5387" max="5387" width="16.42578125" style="36" bestFit="1" customWidth="1"/>
    <col min="5388" max="5615" width="9.140625" style="36"/>
    <col min="5616" max="5616" width="20.5703125" style="36" customWidth="1"/>
    <col min="5617" max="5617" width="14.42578125" style="36" customWidth="1"/>
    <col min="5618" max="5618" width="14.140625" style="36" customWidth="1"/>
    <col min="5619" max="5619" width="12.5703125" style="36" customWidth="1"/>
    <col min="5620" max="5621" width="15.85546875" style="36" customWidth="1"/>
    <col min="5622" max="5622" width="16.42578125" style="36" customWidth="1"/>
    <col min="5623" max="5623" width="18" style="36" customWidth="1"/>
    <col min="5624" max="5624" width="14" style="36" customWidth="1"/>
    <col min="5625" max="5628" width="15.140625" style="36" customWidth="1"/>
    <col min="5629" max="5629" width="14.7109375" style="36" customWidth="1"/>
    <col min="5630" max="5632" width="15.85546875" style="36" customWidth="1"/>
    <col min="5633" max="5633" width="16" style="36" customWidth="1"/>
    <col min="5634" max="5634" width="10" style="36" customWidth="1"/>
    <col min="5635" max="5635" width="16" style="36" customWidth="1"/>
    <col min="5636" max="5636" width="14.7109375" style="36" customWidth="1"/>
    <col min="5637" max="5637" width="13.28515625" style="36" customWidth="1"/>
    <col min="5638" max="5638" width="17.85546875" style="36" bestFit="1" customWidth="1"/>
    <col min="5639" max="5639" width="15.140625" style="36" customWidth="1"/>
    <col min="5640" max="5640" width="18.140625" style="36" customWidth="1"/>
    <col min="5641" max="5641" width="17.140625" style="36" customWidth="1"/>
    <col min="5642" max="5642" width="14.7109375" style="36" customWidth="1"/>
    <col min="5643" max="5643" width="16.42578125" style="36" bestFit="1" customWidth="1"/>
    <col min="5644" max="5871" width="9.140625" style="36"/>
    <col min="5872" max="5872" width="20.5703125" style="36" customWidth="1"/>
    <col min="5873" max="5873" width="14.42578125" style="36" customWidth="1"/>
    <col min="5874" max="5874" width="14.140625" style="36" customWidth="1"/>
    <col min="5875" max="5875" width="12.5703125" style="36" customWidth="1"/>
    <col min="5876" max="5877" width="15.85546875" style="36" customWidth="1"/>
    <col min="5878" max="5878" width="16.42578125" style="36" customWidth="1"/>
    <col min="5879" max="5879" width="18" style="36" customWidth="1"/>
    <col min="5880" max="5880" width="14" style="36" customWidth="1"/>
    <col min="5881" max="5884" width="15.140625" style="36" customWidth="1"/>
    <col min="5885" max="5885" width="14.7109375" style="36" customWidth="1"/>
    <col min="5886" max="5888" width="15.85546875" style="36" customWidth="1"/>
    <col min="5889" max="5889" width="16" style="36" customWidth="1"/>
    <col min="5890" max="5890" width="10" style="36" customWidth="1"/>
    <col min="5891" max="5891" width="16" style="36" customWidth="1"/>
    <col min="5892" max="5892" width="14.7109375" style="36" customWidth="1"/>
    <col min="5893" max="5893" width="13.28515625" style="36" customWidth="1"/>
    <col min="5894" max="5894" width="17.85546875" style="36" bestFit="1" customWidth="1"/>
    <col min="5895" max="5895" width="15.140625" style="36" customWidth="1"/>
    <col min="5896" max="5896" width="18.140625" style="36" customWidth="1"/>
    <col min="5897" max="5897" width="17.140625" style="36" customWidth="1"/>
    <col min="5898" max="5898" width="14.7109375" style="36" customWidth="1"/>
    <col min="5899" max="5899" width="16.42578125" style="36" bestFit="1" customWidth="1"/>
    <col min="5900" max="6127" width="9.140625" style="36"/>
    <col min="6128" max="6128" width="20.5703125" style="36" customWidth="1"/>
    <col min="6129" max="6129" width="14.42578125" style="36" customWidth="1"/>
    <col min="6130" max="6130" width="14.140625" style="36" customWidth="1"/>
    <col min="6131" max="6131" width="12.5703125" style="36" customWidth="1"/>
    <col min="6132" max="6133" width="15.85546875" style="36" customWidth="1"/>
    <col min="6134" max="6134" width="16.42578125" style="36" customWidth="1"/>
    <col min="6135" max="6135" width="18" style="36" customWidth="1"/>
    <col min="6136" max="6136" width="14" style="36" customWidth="1"/>
    <col min="6137" max="6140" width="15.140625" style="36" customWidth="1"/>
    <col min="6141" max="6141" width="14.7109375" style="36" customWidth="1"/>
    <col min="6142" max="6144" width="15.85546875" style="36" customWidth="1"/>
    <col min="6145" max="6145" width="16" style="36" customWidth="1"/>
    <col min="6146" max="6146" width="10" style="36" customWidth="1"/>
    <col min="6147" max="6147" width="16" style="36" customWidth="1"/>
    <col min="6148" max="6148" width="14.7109375" style="36" customWidth="1"/>
    <col min="6149" max="6149" width="13.28515625" style="36" customWidth="1"/>
    <col min="6150" max="6150" width="17.85546875" style="36" bestFit="1" customWidth="1"/>
    <col min="6151" max="6151" width="15.140625" style="36" customWidth="1"/>
    <col min="6152" max="6152" width="18.140625" style="36" customWidth="1"/>
    <col min="6153" max="6153" width="17.140625" style="36" customWidth="1"/>
    <col min="6154" max="6154" width="14.7109375" style="36" customWidth="1"/>
    <col min="6155" max="6155" width="16.42578125" style="36" bestFit="1" customWidth="1"/>
    <col min="6156" max="6383" width="9.140625" style="36"/>
    <col min="6384" max="6384" width="20.5703125" style="36" customWidth="1"/>
    <col min="6385" max="6385" width="14.42578125" style="36" customWidth="1"/>
    <col min="6386" max="6386" width="14.140625" style="36" customWidth="1"/>
    <col min="6387" max="6387" width="12.5703125" style="36" customWidth="1"/>
    <col min="6388" max="6389" width="15.85546875" style="36" customWidth="1"/>
    <col min="6390" max="6390" width="16.42578125" style="36" customWidth="1"/>
    <col min="6391" max="6391" width="18" style="36" customWidth="1"/>
    <col min="6392" max="6392" width="14" style="36" customWidth="1"/>
    <col min="6393" max="6396" width="15.140625" style="36" customWidth="1"/>
    <col min="6397" max="6397" width="14.7109375" style="36" customWidth="1"/>
    <col min="6398" max="6400" width="15.85546875" style="36" customWidth="1"/>
    <col min="6401" max="6401" width="16" style="36" customWidth="1"/>
    <col min="6402" max="6402" width="10" style="36" customWidth="1"/>
    <col min="6403" max="6403" width="16" style="36" customWidth="1"/>
    <col min="6404" max="6404" width="14.7109375" style="36" customWidth="1"/>
    <col min="6405" max="6405" width="13.28515625" style="36" customWidth="1"/>
    <col min="6406" max="6406" width="17.85546875" style="36" bestFit="1" customWidth="1"/>
    <col min="6407" max="6407" width="15.140625" style="36" customWidth="1"/>
    <col min="6408" max="6408" width="18.140625" style="36" customWidth="1"/>
    <col min="6409" max="6409" width="17.140625" style="36" customWidth="1"/>
    <col min="6410" max="6410" width="14.7109375" style="36" customWidth="1"/>
    <col min="6411" max="6411" width="16.42578125" style="36" bestFit="1" customWidth="1"/>
    <col min="6412" max="6639" width="9.140625" style="36"/>
    <col min="6640" max="6640" width="20.5703125" style="36" customWidth="1"/>
    <col min="6641" max="6641" width="14.42578125" style="36" customWidth="1"/>
    <col min="6642" max="6642" width="14.140625" style="36" customWidth="1"/>
    <col min="6643" max="6643" width="12.5703125" style="36" customWidth="1"/>
    <col min="6644" max="6645" width="15.85546875" style="36" customWidth="1"/>
    <col min="6646" max="6646" width="16.42578125" style="36" customWidth="1"/>
    <col min="6647" max="6647" width="18" style="36" customWidth="1"/>
    <col min="6648" max="6648" width="14" style="36" customWidth="1"/>
    <col min="6649" max="6652" width="15.140625" style="36" customWidth="1"/>
    <col min="6653" max="6653" width="14.7109375" style="36" customWidth="1"/>
    <col min="6654" max="6656" width="15.85546875" style="36" customWidth="1"/>
    <col min="6657" max="6657" width="16" style="36" customWidth="1"/>
    <col min="6658" max="6658" width="10" style="36" customWidth="1"/>
    <col min="6659" max="6659" width="16" style="36" customWidth="1"/>
    <col min="6660" max="6660" width="14.7109375" style="36" customWidth="1"/>
    <col min="6661" max="6661" width="13.28515625" style="36" customWidth="1"/>
    <col min="6662" max="6662" width="17.85546875" style="36" bestFit="1" customWidth="1"/>
    <col min="6663" max="6663" width="15.140625" style="36" customWidth="1"/>
    <col min="6664" max="6664" width="18.140625" style="36" customWidth="1"/>
    <col min="6665" max="6665" width="17.140625" style="36" customWidth="1"/>
    <col min="6666" max="6666" width="14.7109375" style="36" customWidth="1"/>
    <col min="6667" max="6667" width="16.42578125" style="36" bestFit="1" customWidth="1"/>
    <col min="6668" max="6895" width="9.140625" style="36"/>
    <col min="6896" max="6896" width="20.5703125" style="36" customWidth="1"/>
    <col min="6897" max="6897" width="14.42578125" style="36" customWidth="1"/>
    <col min="6898" max="6898" width="14.140625" style="36" customWidth="1"/>
    <col min="6899" max="6899" width="12.5703125" style="36" customWidth="1"/>
    <col min="6900" max="6901" width="15.85546875" style="36" customWidth="1"/>
    <col min="6902" max="6902" width="16.42578125" style="36" customWidth="1"/>
    <col min="6903" max="6903" width="18" style="36" customWidth="1"/>
    <col min="6904" max="6904" width="14" style="36" customWidth="1"/>
    <col min="6905" max="6908" width="15.140625" style="36" customWidth="1"/>
    <col min="6909" max="6909" width="14.7109375" style="36" customWidth="1"/>
    <col min="6910" max="6912" width="15.85546875" style="36" customWidth="1"/>
    <col min="6913" max="6913" width="16" style="36" customWidth="1"/>
    <col min="6914" max="6914" width="10" style="36" customWidth="1"/>
    <col min="6915" max="6915" width="16" style="36" customWidth="1"/>
    <col min="6916" max="6916" width="14.7109375" style="36" customWidth="1"/>
    <col min="6917" max="6917" width="13.28515625" style="36" customWidth="1"/>
    <col min="6918" max="6918" width="17.85546875" style="36" bestFit="1" customWidth="1"/>
    <col min="6919" max="6919" width="15.140625" style="36" customWidth="1"/>
    <col min="6920" max="6920" width="18.140625" style="36" customWidth="1"/>
    <col min="6921" max="6921" width="17.140625" style="36" customWidth="1"/>
    <col min="6922" max="6922" width="14.7109375" style="36" customWidth="1"/>
    <col min="6923" max="6923" width="16.42578125" style="36" bestFit="1" customWidth="1"/>
    <col min="6924" max="7151" width="9.140625" style="36"/>
    <col min="7152" max="7152" width="20.5703125" style="36" customWidth="1"/>
    <col min="7153" max="7153" width="14.42578125" style="36" customWidth="1"/>
    <col min="7154" max="7154" width="14.140625" style="36" customWidth="1"/>
    <col min="7155" max="7155" width="12.5703125" style="36" customWidth="1"/>
    <col min="7156" max="7157" width="15.85546875" style="36" customWidth="1"/>
    <col min="7158" max="7158" width="16.42578125" style="36" customWidth="1"/>
    <col min="7159" max="7159" width="18" style="36" customWidth="1"/>
    <col min="7160" max="7160" width="14" style="36" customWidth="1"/>
    <col min="7161" max="7164" width="15.140625" style="36" customWidth="1"/>
    <col min="7165" max="7165" width="14.7109375" style="36" customWidth="1"/>
    <col min="7166" max="7168" width="15.85546875" style="36" customWidth="1"/>
    <col min="7169" max="7169" width="16" style="36" customWidth="1"/>
    <col min="7170" max="7170" width="10" style="36" customWidth="1"/>
    <col min="7171" max="7171" width="16" style="36" customWidth="1"/>
    <col min="7172" max="7172" width="14.7109375" style="36" customWidth="1"/>
    <col min="7173" max="7173" width="13.28515625" style="36" customWidth="1"/>
    <col min="7174" max="7174" width="17.85546875" style="36" bestFit="1" customWidth="1"/>
    <col min="7175" max="7175" width="15.140625" style="36" customWidth="1"/>
    <col min="7176" max="7176" width="18.140625" style="36" customWidth="1"/>
    <col min="7177" max="7177" width="17.140625" style="36" customWidth="1"/>
    <col min="7178" max="7178" width="14.7109375" style="36" customWidth="1"/>
    <col min="7179" max="7179" width="16.42578125" style="36" bestFit="1" customWidth="1"/>
    <col min="7180" max="7407" width="9.140625" style="36"/>
    <col min="7408" max="7408" width="20.5703125" style="36" customWidth="1"/>
    <col min="7409" max="7409" width="14.42578125" style="36" customWidth="1"/>
    <col min="7410" max="7410" width="14.140625" style="36" customWidth="1"/>
    <col min="7411" max="7411" width="12.5703125" style="36" customWidth="1"/>
    <col min="7412" max="7413" width="15.85546875" style="36" customWidth="1"/>
    <col min="7414" max="7414" width="16.42578125" style="36" customWidth="1"/>
    <col min="7415" max="7415" width="18" style="36" customWidth="1"/>
    <col min="7416" max="7416" width="14" style="36" customWidth="1"/>
    <col min="7417" max="7420" width="15.140625" style="36" customWidth="1"/>
    <col min="7421" max="7421" width="14.7109375" style="36" customWidth="1"/>
    <col min="7422" max="7424" width="15.85546875" style="36" customWidth="1"/>
    <col min="7425" max="7425" width="16" style="36" customWidth="1"/>
    <col min="7426" max="7426" width="10" style="36" customWidth="1"/>
    <col min="7427" max="7427" width="16" style="36" customWidth="1"/>
    <col min="7428" max="7428" width="14.7109375" style="36" customWidth="1"/>
    <col min="7429" max="7429" width="13.28515625" style="36" customWidth="1"/>
    <col min="7430" max="7430" width="17.85546875" style="36" bestFit="1" customWidth="1"/>
    <col min="7431" max="7431" width="15.140625" style="36" customWidth="1"/>
    <col min="7432" max="7432" width="18.140625" style="36" customWidth="1"/>
    <col min="7433" max="7433" width="17.140625" style="36" customWidth="1"/>
    <col min="7434" max="7434" width="14.7109375" style="36" customWidth="1"/>
    <col min="7435" max="7435" width="16.42578125" style="36" bestFit="1" customWidth="1"/>
    <col min="7436" max="7663" width="9.140625" style="36"/>
    <col min="7664" max="7664" width="20.5703125" style="36" customWidth="1"/>
    <col min="7665" max="7665" width="14.42578125" style="36" customWidth="1"/>
    <col min="7666" max="7666" width="14.140625" style="36" customWidth="1"/>
    <col min="7667" max="7667" width="12.5703125" style="36" customWidth="1"/>
    <col min="7668" max="7669" width="15.85546875" style="36" customWidth="1"/>
    <col min="7670" max="7670" width="16.42578125" style="36" customWidth="1"/>
    <col min="7671" max="7671" width="18" style="36" customWidth="1"/>
    <col min="7672" max="7672" width="14" style="36" customWidth="1"/>
    <col min="7673" max="7676" width="15.140625" style="36" customWidth="1"/>
    <col min="7677" max="7677" width="14.7109375" style="36" customWidth="1"/>
    <col min="7678" max="7680" width="15.85546875" style="36" customWidth="1"/>
    <col min="7681" max="7681" width="16" style="36" customWidth="1"/>
    <col min="7682" max="7682" width="10" style="36" customWidth="1"/>
    <col min="7683" max="7683" width="16" style="36" customWidth="1"/>
    <col min="7684" max="7684" width="14.7109375" style="36" customWidth="1"/>
    <col min="7685" max="7685" width="13.28515625" style="36" customWidth="1"/>
    <col min="7686" max="7686" width="17.85546875" style="36" bestFit="1" customWidth="1"/>
    <col min="7687" max="7687" width="15.140625" style="36" customWidth="1"/>
    <col min="7688" max="7688" width="18.140625" style="36" customWidth="1"/>
    <col min="7689" max="7689" width="17.140625" style="36" customWidth="1"/>
    <col min="7690" max="7690" width="14.7109375" style="36" customWidth="1"/>
    <col min="7691" max="7691" width="16.42578125" style="36" bestFit="1" customWidth="1"/>
    <col min="7692" max="7919" width="9.140625" style="36"/>
    <col min="7920" max="7920" width="20.5703125" style="36" customWidth="1"/>
    <col min="7921" max="7921" width="14.42578125" style="36" customWidth="1"/>
    <col min="7922" max="7922" width="14.140625" style="36" customWidth="1"/>
    <col min="7923" max="7923" width="12.5703125" style="36" customWidth="1"/>
    <col min="7924" max="7925" width="15.85546875" style="36" customWidth="1"/>
    <col min="7926" max="7926" width="16.42578125" style="36" customWidth="1"/>
    <col min="7927" max="7927" width="18" style="36" customWidth="1"/>
    <col min="7928" max="7928" width="14" style="36" customWidth="1"/>
    <col min="7929" max="7932" width="15.140625" style="36" customWidth="1"/>
    <col min="7933" max="7933" width="14.7109375" style="36" customWidth="1"/>
    <col min="7934" max="7936" width="15.85546875" style="36" customWidth="1"/>
    <col min="7937" max="7937" width="16" style="36" customWidth="1"/>
    <col min="7938" max="7938" width="10" style="36" customWidth="1"/>
    <col min="7939" max="7939" width="16" style="36" customWidth="1"/>
    <col min="7940" max="7940" width="14.7109375" style="36" customWidth="1"/>
    <col min="7941" max="7941" width="13.28515625" style="36" customWidth="1"/>
    <col min="7942" max="7942" width="17.85546875" style="36" bestFit="1" customWidth="1"/>
    <col min="7943" max="7943" width="15.140625" style="36" customWidth="1"/>
    <col min="7944" max="7944" width="18.140625" style="36" customWidth="1"/>
    <col min="7945" max="7945" width="17.140625" style="36" customWidth="1"/>
    <col min="7946" max="7946" width="14.7109375" style="36" customWidth="1"/>
    <col min="7947" max="7947" width="16.42578125" style="36" bestFit="1" customWidth="1"/>
    <col min="7948" max="8175" width="9.140625" style="36"/>
    <col min="8176" max="8176" width="20.5703125" style="36" customWidth="1"/>
    <col min="8177" max="8177" width="14.42578125" style="36" customWidth="1"/>
    <col min="8178" max="8178" width="14.140625" style="36" customWidth="1"/>
    <col min="8179" max="8179" width="12.5703125" style="36" customWidth="1"/>
    <col min="8180" max="8181" width="15.85546875" style="36" customWidth="1"/>
    <col min="8182" max="8182" width="16.42578125" style="36" customWidth="1"/>
    <col min="8183" max="8183" width="18" style="36" customWidth="1"/>
    <col min="8184" max="8184" width="14" style="36" customWidth="1"/>
    <col min="8185" max="8188" width="15.140625" style="36" customWidth="1"/>
    <col min="8189" max="8189" width="14.7109375" style="36" customWidth="1"/>
    <col min="8190" max="8192" width="15.85546875" style="36" customWidth="1"/>
    <col min="8193" max="8193" width="16" style="36" customWidth="1"/>
    <col min="8194" max="8194" width="10" style="36" customWidth="1"/>
    <col min="8195" max="8195" width="16" style="36" customWidth="1"/>
    <col min="8196" max="8196" width="14.7109375" style="36" customWidth="1"/>
    <col min="8197" max="8197" width="13.28515625" style="36" customWidth="1"/>
    <col min="8198" max="8198" width="17.85546875" style="36" bestFit="1" customWidth="1"/>
    <col min="8199" max="8199" width="15.140625" style="36" customWidth="1"/>
    <col min="8200" max="8200" width="18.140625" style="36" customWidth="1"/>
    <col min="8201" max="8201" width="17.140625" style="36" customWidth="1"/>
    <col min="8202" max="8202" width="14.7109375" style="36" customWidth="1"/>
    <col min="8203" max="8203" width="16.42578125" style="36" bestFit="1" customWidth="1"/>
    <col min="8204" max="8431" width="9.140625" style="36"/>
    <col min="8432" max="8432" width="20.5703125" style="36" customWidth="1"/>
    <col min="8433" max="8433" width="14.42578125" style="36" customWidth="1"/>
    <col min="8434" max="8434" width="14.140625" style="36" customWidth="1"/>
    <col min="8435" max="8435" width="12.5703125" style="36" customWidth="1"/>
    <col min="8436" max="8437" width="15.85546875" style="36" customWidth="1"/>
    <col min="8438" max="8438" width="16.42578125" style="36" customWidth="1"/>
    <col min="8439" max="8439" width="18" style="36" customWidth="1"/>
    <col min="8440" max="8440" width="14" style="36" customWidth="1"/>
    <col min="8441" max="8444" width="15.140625" style="36" customWidth="1"/>
    <col min="8445" max="8445" width="14.7109375" style="36" customWidth="1"/>
    <col min="8446" max="8448" width="15.85546875" style="36" customWidth="1"/>
    <col min="8449" max="8449" width="16" style="36" customWidth="1"/>
    <col min="8450" max="8450" width="10" style="36" customWidth="1"/>
    <col min="8451" max="8451" width="16" style="36" customWidth="1"/>
    <col min="8452" max="8452" width="14.7109375" style="36" customWidth="1"/>
    <col min="8453" max="8453" width="13.28515625" style="36" customWidth="1"/>
    <col min="8454" max="8454" width="17.85546875" style="36" bestFit="1" customWidth="1"/>
    <col min="8455" max="8455" width="15.140625" style="36" customWidth="1"/>
    <col min="8456" max="8456" width="18.140625" style="36" customWidth="1"/>
    <col min="8457" max="8457" width="17.140625" style="36" customWidth="1"/>
    <col min="8458" max="8458" width="14.7109375" style="36" customWidth="1"/>
    <col min="8459" max="8459" width="16.42578125" style="36" bestFit="1" customWidth="1"/>
    <col min="8460" max="8687" width="9.140625" style="36"/>
    <col min="8688" max="8688" width="20.5703125" style="36" customWidth="1"/>
    <col min="8689" max="8689" width="14.42578125" style="36" customWidth="1"/>
    <col min="8690" max="8690" width="14.140625" style="36" customWidth="1"/>
    <col min="8691" max="8691" width="12.5703125" style="36" customWidth="1"/>
    <col min="8692" max="8693" width="15.85546875" style="36" customWidth="1"/>
    <col min="8694" max="8694" width="16.42578125" style="36" customWidth="1"/>
    <col min="8695" max="8695" width="18" style="36" customWidth="1"/>
    <col min="8696" max="8696" width="14" style="36" customWidth="1"/>
    <col min="8697" max="8700" width="15.140625" style="36" customWidth="1"/>
    <col min="8701" max="8701" width="14.7109375" style="36" customWidth="1"/>
    <col min="8702" max="8704" width="15.85546875" style="36" customWidth="1"/>
    <col min="8705" max="8705" width="16" style="36" customWidth="1"/>
    <col min="8706" max="8706" width="10" style="36" customWidth="1"/>
    <col min="8707" max="8707" width="16" style="36" customWidth="1"/>
    <col min="8708" max="8708" width="14.7109375" style="36" customWidth="1"/>
    <col min="8709" max="8709" width="13.28515625" style="36" customWidth="1"/>
    <col min="8710" max="8710" width="17.85546875" style="36" bestFit="1" customWidth="1"/>
    <col min="8711" max="8711" width="15.140625" style="36" customWidth="1"/>
    <col min="8712" max="8712" width="18.140625" style="36" customWidth="1"/>
    <col min="8713" max="8713" width="17.140625" style="36" customWidth="1"/>
    <col min="8714" max="8714" width="14.7109375" style="36" customWidth="1"/>
    <col min="8715" max="8715" width="16.42578125" style="36" bestFit="1" customWidth="1"/>
    <col min="8716" max="8943" width="9.140625" style="36"/>
    <col min="8944" max="8944" width="20.5703125" style="36" customWidth="1"/>
    <col min="8945" max="8945" width="14.42578125" style="36" customWidth="1"/>
    <col min="8946" max="8946" width="14.140625" style="36" customWidth="1"/>
    <col min="8947" max="8947" width="12.5703125" style="36" customWidth="1"/>
    <col min="8948" max="8949" width="15.85546875" style="36" customWidth="1"/>
    <col min="8950" max="8950" width="16.42578125" style="36" customWidth="1"/>
    <col min="8951" max="8951" width="18" style="36" customWidth="1"/>
    <col min="8952" max="8952" width="14" style="36" customWidth="1"/>
    <col min="8953" max="8956" width="15.140625" style="36" customWidth="1"/>
    <col min="8957" max="8957" width="14.7109375" style="36" customWidth="1"/>
    <col min="8958" max="8960" width="15.85546875" style="36" customWidth="1"/>
    <col min="8961" max="8961" width="16" style="36" customWidth="1"/>
    <col min="8962" max="8962" width="10" style="36" customWidth="1"/>
    <col min="8963" max="8963" width="16" style="36" customWidth="1"/>
    <col min="8964" max="8964" width="14.7109375" style="36" customWidth="1"/>
    <col min="8965" max="8965" width="13.28515625" style="36" customWidth="1"/>
    <col min="8966" max="8966" width="17.85546875" style="36" bestFit="1" customWidth="1"/>
    <col min="8967" max="8967" width="15.140625" style="36" customWidth="1"/>
    <col min="8968" max="8968" width="18.140625" style="36" customWidth="1"/>
    <col min="8969" max="8969" width="17.140625" style="36" customWidth="1"/>
    <col min="8970" max="8970" width="14.7109375" style="36" customWidth="1"/>
    <col min="8971" max="8971" width="16.42578125" style="36" bestFit="1" customWidth="1"/>
    <col min="8972" max="9199" width="9.140625" style="36"/>
    <col min="9200" max="9200" width="20.5703125" style="36" customWidth="1"/>
    <col min="9201" max="9201" width="14.42578125" style="36" customWidth="1"/>
    <col min="9202" max="9202" width="14.140625" style="36" customWidth="1"/>
    <col min="9203" max="9203" width="12.5703125" style="36" customWidth="1"/>
    <col min="9204" max="9205" width="15.85546875" style="36" customWidth="1"/>
    <col min="9206" max="9206" width="16.42578125" style="36" customWidth="1"/>
    <col min="9207" max="9207" width="18" style="36" customWidth="1"/>
    <col min="9208" max="9208" width="14" style="36" customWidth="1"/>
    <col min="9209" max="9212" width="15.140625" style="36" customWidth="1"/>
    <col min="9213" max="9213" width="14.7109375" style="36" customWidth="1"/>
    <col min="9214" max="9216" width="15.85546875" style="36" customWidth="1"/>
    <col min="9217" max="9217" width="16" style="36" customWidth="1"/>
    <col min="9218" max="9218" width="10" style="36" customWidth="1"/>
    <col min="9219" max="9219" width="16" style="36" customWidth="1"/>
    <col min="9220" max="9220" width="14.7109375" style="36" customWidth="1"/>
    <col min="9221" max="9221" width="13.28515625" style="36" customWidth="1"/>
    <col min="9222" max="9222" width="17.85546875" style="36" bestFit="1" customWidth="1"/>
    <col min="9223" max="9223" width="15.140625" style="36" customWidth="1"/>
    <col min="9224" max="9224" width="18.140625" style="36" customWidth="1"/>
    <col min="9225" max="9225" width="17.140625" style="36" customWidth="1"/>
    <col min="9226" max="9226" width="14.7109375" style="36" customWidth="1"/>
    <col min="9227" max="9227" width="16.42578125" style="36" bestFit="1" customWidth="1"/>
    <col min="9228" max="9455" width="9.140625" style="36"/>
    <col min="9456" max="9456" width="20.5703125" style="36" customWidth="1"/>
    <col min="9457" max="9457" width="14.42578125" style="36" customWidth="1"/>
    <col min="9458" max="9458" width="14.140625" style="36" customWidth="1"/>
    <col min="9459" max="9459" width="12.5703125" style="36" customWidth="1"/>
    <col min="9460" max="9461" width="15.85546875" style="36" customWidth="1"/>
    <col min="9462" max="9462" width="16.42578125" style="36" customWidth="1"/>
    <col min="9463" max="9463" width="18" style="36" customWidth="1"/>
    <col min="9464" max="9464" width="14" style="36" customWidth="1"/>
    <col min="9465" max="9468" width="15.140625" style="36" customWidth="1"/>
    <col min="9469" max="9469" width="14.7109375" style="36" customWidth="1"/>
    <col min="9470" max="9472" width="15.85546875" style="36" customWidth="1"/>
    <col min="9473" max="9473" width="16" style="36" customWidth="1"/>
    <col min="9474" max="9474" width="10" style="36" customWidth="1"/>
    <col min="9475" max="9475" width="16" style="36" customWidth="1"/>
    <col min="9476" max="9476" width="14.7109375" style="36" customWidth="1"/>
    <col min="9477" max="9477" width="13.28515625" style="36" customWidth="1"/>
    <col min="9478" max="9478" width="17.85546875" style="36" bestFit="1" customWidth="1"/>
    <col min="9479" max="9479" width="15.140625" style="36" customWidth="1"/>
    <col min="9480" max="9480" width="18.140625" style="36" customWidth="1"/>
    <col min="9481" max="9481" width="17.140625" style="36" customWidth="1"/>
    <col min="9482" max="9482" width="14.7109375" style="36" customWidth="1"/>
    <col min="9483" max="9483" width="16.42578125" style="36" bestFit="1" customWidth="1"/>
    <col min="9484" max="9711" width="9.140625" style="36"/>
    <col min="9712" max="9712" width="20.5703125" style="36" customWidth="1"/>
    <col min="9713" max="9713" width="14.42578125" style="36" customWidth="1"/>
    <col min="9714" max="9714" width="14.140625" style="36" customWidth="1"/>
    <col min="9715" max="9715" width="12.5703125" style="36" customWidth="1"/>
    <col min="9716" max="9717" width="15.85546875" style="36" customWidth="1"/>
    <col min="9718" max="9718" width="16.42578125" style="36" customWidth="1"/>
    <col min="9719" max="9719" width="18" style="36" customWidth="1"/>
    <col min="9720" max="9720" width="14" style="36" customWidth="1"/>
    <col min="9721" max="9724" width="15.140625" style="36" customWidth="1"/>
    <col min="9725" max="9725" width="14.7109375" style="36" customWidth="1"/>
    <col min="9726" max="9728" width="15.85546875" style="36" customWidth="1"/>
    <col min="9729" max="9729" width="16" style="36" customWidth="1"/>
    <col min="9730" max="9730" width="10" style="36" customWidth="1"/>
    <col min="9731" max="9731" width="16" style="36" customWidth="1"/>
    <col min="9732" max="9732" width="14.7109375" style="36" customWidth="1"/>
    <col min="9733" max="9733" width="13.28515625" style="36" customWidth="1"/>
    <col min="9734" max="9734" width="17.85546875" style="36" bestFit="1" customWidth="1"/>
    <col min="9735" max="9735" width="15.140625" style="36" customWidth="1"/>
    <col min="9736" max="9736" width="18.140625" style="36" customWidth="1"/>
    <col min="9737" max="9737" width="17.140625" style="36" customWidth="1"/>
    <col min="9738" max="9738" width="14.7109375" style="36" customWidth="1"/>
    <col min="9739" max="9739" width="16.42578125" style="36" bestFit="1" customWidth="1"/>
    <col min="9740" max="9967" width="9.140625" style="36"/>
    <col min="9968" max="9968" width="20.5703125" style="36" customWidth="1"/>
    <col min="9969" max="9969" width="14.42578125" style="36" customWidth="1"/>
    <col min="9970" max="9970" width="14.140625" style="36" customWidth="1"/>
    <col min="9971" max="9971" width="12.5703125" style="36" customWidth="1"/>
    <col min="9972" max="9973" width="15.85546875" style="36" customWidth="1"/>
    <col min="9974" max="9974" width="16.42578125" style="36" customWidth="1"/>
    <col min="9975" max="9975" width="18" style="36" customWidth="1"/>
    <col min="9976" max="9976" width="14" style="36" customWidth="1"/>
    <col min="9977" max="9980" width="15.140625" style="36" customWidth="1"/>
    <col min="9981" max="9981" width="14.7109375" style="36" customWidth="1"/>
    <col min="9982" max="9984" width="15.85546875" style="36" customWidth="1"/>
    <col min="9985" max="9985" width="16" style="36" customWidth="1"/>
    <col min="9986" max="9986" width="10" style="36" customWidth="1"/>
    <col min="9987" max="9987" width="16" style="36" customWidth="1"/>
    <col min="9988" max="9988" width="14.7109375" style="36" customWidth="1"/>
    <col min="9989" max="9989" width="13.28515625" style="36" customWidth="1"/>
    <col min="9990" max="9990" width="17.85546875" style="36" bestFit="1" customWidth="1"/>
    <col min="9991" max="9991" width="15.140625" style="36" customWidth="1"/>
    <col min="9992" max="9992" width="18.140625" style="36" customWidth="1"/>
    <col min="9993" max="9993" width="17.140625" style="36" customWidth="1"/>
    <col min="9994" max="9994" width="14.7109375" style="36" customWidth="1"/>
    <col min="9995" max="9995" width="16.42578125" style="36" bestFit="1" customWidth="1"/>
    <col min="9996" max="10223" width="9.140625" style="36"/>
    <col min="10224" max="10224" width="20.5703125" style="36" customWidth="1"/>
    <col min="10225" max="10225" width="14.42578125" style="36" customWidth="1"/>
    <col min="10226" max="10226" width="14.140625" style="36" customWidth="1"/>
    <col min="10227" max="10227" width="12.5703125" style="36" customWidth="1"/>
    <col min="10228" max="10229" width="15.85546875" style="36" customWidth="1"/>
    <col min="10230" max="10230" width="16.42578125" style="36" customWidth="1"/>
    <col min="10231" max="10231" width="18" style="36" customWidth="1"/>
    <col min="10232" max="10232" width="14" style="36" customWidth="1"/>
    <col min="10233" max="10236" width="15.140625" style="36" customWidth="1"/>
    <col min="10237" max="10237" width="14.7109375" style="36" customWidth="1"/>
    <col min="10238" max="10240" width="15.85546875" style="36" customWidth="1"/>
    <col min="10241" max="10241" width="16" style="36" customWidth="1"/>
    <col min="10242" max="10242" width="10" style="36" customWidth="1"/>
    <col min="10243" max="10243" width="16" style="36" customWidth="1"/>
    <col min="10244" max="10244" width="14.7109375" style="36" customWidth="1"/>
    <col min="10245" max="10245" width="13.28515625" style="36" customWidth="1"/>
    <col min="10246" max="10246" width="17.85546875" style="36" bestFit="1" customWidth="1"/>
    <col min="10247" max="10247" width="15.140625" style="36" customWidth="1"/>
    <col min="10248" max="10248" width="18.140625" style="36" customWidth="1"/>
    <col min="10249" max="10249" width="17.140625" style="36" customWidth="1"/>
    <col min="10250" max="10250" width="14.7109375" style="36" customWidth="1"/>
    <col min="10251" max="10251" width="16.42578125" style="36" bestFit="1" customWidth="1"/>
    <col min="10252" max="10479" width="9.140625" style="36"/>
    <col min="10480" max="10480" width="20.5703125" style="36" customWidth="1"/>
    <col min="10481" max="10481" width="14.42578125" style="36" customWidth="1"/>
    <col min="10482" max="10482" width="14.140625" style="36" customWidth="1"/>
    <col min="10483" max="10483" width="12.5703125" style="36" customWidth="1"/>
    <col min="10484" max="10485" width="15.85546875" style="36" customWidth="1"/>
    <col min="10486" max="10486" width="16.42578125" style="36" customWidth="1"/>
    <col min="10487" max="10487" width="18" style="36" customWidth="1"/>
    <col min="10488" max="10488" width="14" style="36" customWidth="1"/>
    <col min="10489" max="10492" width="15.140625" style="36" customWidth="1"/>
    <col min="10493" max="10493" width="14.7109375" style="36" customWidth="1"/>
    <col min="10494" max="10496" width="15.85546875" style="36" customWidth="1"/>
    <col min="10497" max="10497" width="16" style="36" customWidth="1"/>
    <col min="10498" max="10498" width="10" style="36" customWidth="1"/>
    <col min="10499" max="10499" width="16" style="36" customWidth="1"/>
    <col min="10500" max="10500" width="14.7109375" style="36" customWidth="1"/>
    <col min="10501" max="10501" width="13.28515625" style="36" customWidth="1"/>
    <col min="10502" max="10502" width="17.85546875" style="36" bestFit="1" customWidth="1"/>
    <col min="10503" max="10503" width="15.140625" style="36" customWidth="1"/>
    <col min="10504" max="10504" width="18.140625" style="36" customWidth="1"/>
    <col min="10505" max="10505" width="17.140625" style="36" customWidth="1"/>
    <col min="10506" max="10506" width="14.7109375" style="36" customWidth="1"/>
    <col min="10507" max="10507" width="16.42578125" style="36" bestFit="1" customWidth="1"/>
    <col min="10508" max="10735" width="9.140625" style="36"/>
    <col min="10736" max="10736" width="20.5703125" style="36" customWidth="1"/>
    <col min="10737" max="10737" width="14.42578125" style="36" customWidth="1"/>
    <col min="10738" max="10738" width="14.140625" style="36" customWidth="1"/>
    <col min="10739" max="10739" width="12.5703125" style="36" customWidth="1"/>
    <col min="10740" max="10741" width="15.85546875" style="36" customWidth="1"/>
    <col min="10742" max="10742" width="16.42578125" style="36" customWidth="1"/>
    <col min="10743" max="10743" width="18" style="36" customWidth="1"/>
    <col min="10744" max="10744" width="14" style="36" customWidth="1"/>
    <col min="10745" max="10748" width="15.140625" style="36" customWidth="1"/>
    <col min="10749" max="10749" width="14.7109375" style="36" customWidth="1"/>
    <col min="10750" max="10752" width="15.85546875" style="36" customWidth="1"/>
    <col min="10753" max="10753" width="16" style="36" customWidth="1"/>
    <col min="10754" max="10754" width="10" style="36" customWidth="1"/>
    <col min="10755" max="10755" width="16" style="36" customWidth="1"/>
    <col min="10756" max="10756" width="14.7109375" style="36" customWidth="1"/>
    <col min="10757" max="10757" width="13.28515625" style="36" customWidth="1"/>
    <col min="10758" max="10758" width="17.85546875" style="36" bestFit="1" customWidth="1"/>
    <col min="10759" max="10759" width="15.140625" style="36" customWidth="1"/>
    <col min="10760" max="10760" width="18.140625" style="36" customWidth="1"/>
    <col min="10761" max="10761" width="17.140625" style="36" customWidth="1"/>
    <col min="10762" max="10762" width="14.7109375" style="36" customWidth="1"/>
    <col min="10763" max="10763" width="16.42578125" style="36" bestFit="1" customWidth="1"/>
    <col min="10764" max="10991" width="9.140625" style="36"/>
    <col min="10992" max="10992" width="20.5703125" style="36" customWidth="1"/>
    <col min="10993" max="10993" width="14.42578125" style="36" customWidth="1"/>
    <col min="10994" max="10994" width="14.140625" style="36" customWidth="1"/>
    <col min="10995" max="10995" width="12.5703125" style="36" customWidth="1"/>
    <col min="10996" max="10997" width="15.85546875" style="36" customWidth="1"/>
    <col min="10998" max="10998" width="16.42578125" style="36" customWidth="1"/>
    <col min="10999" max="10999" width="18" style="36" customWidth="1"/>
    <col min="11000" max="11000" width="14" style="36" customWidth="1"/>
    <col min="11001" max="11004" width="15.140625" style="36" customWidth="1"/>
    <col min="11005" max="11005" width="14.7109375" style="36" customWidth="1"/>
    <col min="11006" max="11008" width="15.85546875" style="36" customWidth="1"/>
    <col min="11009" max="11009" width="16" style="36" customWidth="1"/>
    <col min="11010" max="11010" width="10" style="36" customWidth="1"/>
    <col min="11011" max="11011" width="16" style="36" customWidth="1"/>
    <col min="11012" max="11012" width="14.7109375" style="36" customWidth="1"/>
    <col min="11013" max="11013" width="13.28515625" style="36" customWidth="1"/>
    <col min="11014" max="11014" width="17.85546875" style="36" bestFit="1" customWidth="1"/>
    <col min="11015" max="11015" width="15.140625" style="36" customWidth="1"/>
    <col min="11016" max="11016" width="18.140625" style="36" customWidth="1"/>
    <col min="11017" max="11017" width="17.140625" style="36" customWidth="1"/>
    <col min="11018" max="11018" width="14.7109375" style="36" customWidth="1"/>
    <col min="11019" max="11019" width="16.42578125" style="36" bestFit="1" customWidth="1"/>
    <col min="11020" max="11247" width="9.140625" style="36"/>
    <col min="11248" max="11248" width="20.5703125" style="36" customWidth="1"/>
    <col min="11249" max="11249" width="14.42578125" style="36" customWidth="1"/>
    <col min="11250" max="11250" width="14.140625" style="36" customWidth="1"/>
    <col min="11251" max="11251" width="12.5703125" style="36" customWidth="1"/>
    <col min="11252" max="11253" width="15.85546875" style="36" customWidth="1"/>
    <col min="11254" max="11254" width="16.42578125" style="36" customWidth="1"/>
    <col min="11255" max="11255" width="18" style="36" customWidth="1"/>
    <col min="11256" max="11256" width="14" style="36" customWidth="1"/>
    <col min="11257" max="11260" width="15.140625" style="36" customWidth="1"/>
    <col min="11261" max="11261" width="14.7109375" style="36" customWidth="1"/>
    <col min="11262" max="11264" width="15.85546875" style="36" customWidth="1"/>
    <col min="11265" max="11265" width="16" style="36" customWidth="1"/>
    <col min="11266" max="11266" width="10" style="36" customWidth="1"/>
    <col min="11267" max="11267" width="16" style="36" customWidth="1"/>
    <col min="11268" max="11268" width="14.7109375" style="36" customWidth="1"/>
    <col min="11269" max="11269" width="13.28515625" style="36" customWidth="1"/>
    <col min="11270" max="11270" width="17.85546875" style="36" bestFit="1" customWidth="1"/>
    <col min="11271" max="11271" width="15.140625" style="36" customWidth="1"/>
    <col min="11272" max="11272" width="18.140625" style="36" customWidth="1"/>
    <col min="11273" max="11273" width="17.140625" style="36" customWidth="1"/>
    <col min="11274" max="11274" width="14.7109375" style="36" customWidth="1"/>
    <col min="11275" max="11275" width="16.42578125" style="36" bestFit="1" customWidth="1"/>
    <col min="11276" max="11503" width="9.140625" style="36"/>
    <col min="11504" max="11504" width="20.5703125" style="36" customWidth="1"/>
    <col min="11505" max="11505" width="14.42578125" style="36" customWidth="1"/>
    <col min="11506" max="11506" width="14.140625" style="36" customWidth="1"/>
    <col min="11507" max="11507" width="12.5703125" style="36" customWidth="1"/>
    <col min="11508" max="11509" width="15.85546875" style="36" customWidth="1"/>
    <col min="11510" max="11510" width="16.42578125" style="36" customWidth="1"/>
    <col min="11511" max="11511" width="18" style="36" customWidth="1"/>
    <col min="11512" max="11512" width="14" style="36" customWidth="1"/>
    <col min="11513" max="11516" width="15.140625" style="36" customWidth="1"/>
    <col min="11517" max="11517" width="14.7109375" style="36" customWidth="1"/>
    <col min="11518" max="11520" width="15.85546875" style="36" customWidth="1"/>
    <col min="11521" max="11521" width="16" style="36" customWidth="1"/>
    <col min="11522" max="11522" width="10" style="36" customWidth="1"/>
    <col min="11523" max="11523" width="16" style="36" customWidth="1"/>
    <col min="11524" max="11524" width="14.7109375" style="36" customWidth="1"/>
    <col min="11525" max="11525" width="13.28515625" style="36" customWidth="1"/>
    <col min="11526" max="11526" width="17.85546875" style="36" bestFit="1" customWidth="1"/>
    <col min="11527" max="11527" width="15.140625" style="36" customWidth="1"/>
    <col min="11528" max="11528" width="18.140625" style="36" customWidth="1"/>
    <col min="11529" max="11529" width="17.140625" style="36" customWidth="1"/>
    <col min="11530" max="11530" width="14.7109375" style="36" customWidth="1"/>
    <col min="11531" max="11531" width="16.42578125" style="36" bestFit="1" customWidth="1"/>
    <col min="11532" max="11759" width="9.140625" style="36"/>
    <col min="11760" max="11760" width="20.5703125" style="36" customWidth="1"/>
    <col min="11761" max="11761" width="14.42578125" style="36" customWidth="1"/>
    <col min="11762" max="11762" width="14.140625" style="36" customWidth="1"/>
    <col min="11763" max="11763" width="12.5703125" style="36" customWidth="1"/>
    <col min="11764" max="11765" width="15.85546875" style="36" customWidth="1"/>
    <col min="11766" max="11766" width="16.42578125" style="36" customWidth="1"/>
    <col min="11767" max="11767" width="18" style="36" customWidth="1"/>
    <col min="11768" max="11768" width="14" style="36" customWidth="1"/>
    <col min="11769" max="11772" width="15.140625" style="36" customWidth="1"/>
    <col min="11773" max="11773" width="14.7109375" style="36" customWidth="1"/>
    <col min="11774" max="11776" width="15.85546875" style="36" customWidth="1"/>
    <col min="11777" max="11777" width="16" style="36" customWidth="1"/>
    <col min="11778" max="11778" width="10" style="36" customWidth="1"/>
    <col min="11779" max="11779" width="16" style="36" customWidth="1"/>
    <col min="11780" max="11780" width="14.7109375" style="36" customWidth="1"/>
    <col min="11781" max="11781" width="13.28515625" style="36" customWidth="1"/>
    <col min="11782" max="11782" width="17.85546875" style="36" bestFit="1" customWidth="1"/>
    <col min="11783" max="11783" width="15.140625" style="36" customWidth="1"/>
    <col min="11784" max="11784" width="18.140625" style="36" customWidth="1"/>
    <col min="11785" max="11785" width="17.140625" style="36" customWidth="1"/>
    <col min="11786" max="11786" width="14.7109375" style="36" customWidth="1"/>
    <col min="11787" max="11787" width="16.42578125" style="36" bestFit="1" customWidth="1"/>
    <col min="11788" max="12015" width="9.140625" style="36"/>
    <col min="12016" max="12016" width="20.5703125" style="36" customWidth="1"/>
    <col min="12017" max="12017" width="14.42578125" style="36" customWidth="1"/>
    <col min="12018" max="12018" width="14.140625" style="36" customWidth="1"/>
    <col min="12019" max="12019" width="12.5703125" style="36" customWidth="1"/>
    <col min="12020" max="12021" width="15.85546875" style="36" customWidth="1"/>
    <col min="12022" max="12022" width="16.42578125" style="36" customWidth="1"/>
    <col min="12023" max="12023" width="18" style="36" customWidth="1"/>
    <col min="12024" max="12024" width="14" style="36" customWidth="1"/>
    <col min="12025" max="12028" width="15.140625" style="36" customWidth="1"/>
    <col min="12029" max="12029" width="14.7109375" style="36" customWidth="1"/>
    <col min="12030" max="12032" width="15.85546875" style="36" customWidth="1"/>
    <col min="12033" max="12033" width="16" style="36" customWidth="1"/>
    <col min="12034" max="12034" width="10" style="36" customWidth="1"/>
    <col min="12035" max="12035" width="16" style="36" customWidth="1"/>
    <col min="12036" max="12036" width="14.7109375" style="36" customWidth="1"/>
    <col min="12037" max="12037" width="13.28515625" style="36" customWidth="1"/>
    <col min="12038" max="12038" width="17.85546875" style="36" bestFit="1" customWidth="1"/>
    <col min="12039" max="12039" width="15.140625" style="36" customWidth="1"/>
    <col min="12040" max="12040" width="18.140625" style="36" customWidth="1"/>
    <col min="12041" max="12041" width="17.140625" style="36" customWidth="1"/>
    <col min="12042" max="12042" width="14.7109375" style="36" customWidth="1"/>
    <col min="12043" max="12043" width="16.42578125" style="36" bestFit="1" customWidth="1"/>
    <col min="12044" max="12271" width="9.140625" style="36"/>
    <col min="12272" max="12272" width="20.5703125" style="36" customWidth="1"/>
    <col min="12273" max="12273" width="14.42578125" style="36" customWidth="1"/>
    <col min="12274" max="12274" width="14.140625" style="36" customWidth="1"/>
    <col min="12275" max="12275" width="12.5703125" style="36" customWidth="1"/>
    <col min="12276" max="12277" width="15.85546875" style="36" customWidth="1"/>
    <col min="12278" max="12278" width="16.42578125" style="36" customWidth="1"/>
    <col min="12279" max="12279" width="18" style="36" customWidth="1"/>
    <col min="12280" max="12280" width="14" style="36" customWidth="1"/>
    <col min="12281" max="12284" width="15.140625" style="36" customWidth="1"/>
    <col min="12285" max="12285" width="14.7109375" style="36" customWidth="1"/>
    <col min="12286" max="12288" width="15.85546875" style="36" customWidth="1"/>
    <col min="12289" max="12289" width="16" style="36" customWidth="1"/>
    <col min="12290" max="12290" width="10" style="36" customWidth="1"/>
    <col min="12291" max="12291" width="16" style="36" customWidth="1"/>
    <col min="12292" max="12292" width="14.7109375" style="36" customWidth="1"/>
    <col min="12293" max="12293" width="13.28515625" style="36" customWidth="1"/>
    <col min="12294" max="12294" width="17.85546875" style="36" bestFit="1" customWidth="1"/>
    <col min="12295" max="12295" width="15.140625" style="36" customWidth="1"/>
    <col min="12296" max="12296" width="18.140625" style="36" customWidth="1"/>
    <col min="12297" max="12297" width="17.140625" style="36" customWidth="1"/>
    <col min="12298" max="12298" width="14.7109375" style="36" customWidth="1"/>
    <col min="12299" max="12299" width="16.42578125" style="36" bestFit="1" customWidth="1"/>
    <col min="12300" max="12527" width="9.140625" style="36"/>
    <col min="12528" max="12528" width="20.5703125" style="36" customWidth="1"/>
    <col min="12529" max="12529" width="14.42578125" style="36" customWidth="1"/>
    <col min="12530" max="12530" width="14.140625" style="36" customWidth="1"/>
    <col min="12531" max="12531" width="12.5703125" style="36" customWidth="1"/>
    <col min="12532" max="12533" width="15.85546875" style="36" customWidth="1"/>
    <col min="12534" max="12534" width="16.42578125" style="36" customWidth="1"/>
    <col min="12535" max="12535" width="18" style="36" customWidth="1"/>
    <col min="12536" max="12536" width="14" style="36" customWidth="1"/>
    <col min="12537" max="12540" width="15.140625" style="36" customWidth="1"/>
    <col min="12541" max="12541" width="14.7109375" style="36" customWidth="1"/>
    <col min="12542" max="12544" width="15.85546875" style="36" customWidth="1"/>
    <col min="12545" max="12545" width="16" style="36" customWidth="1"/>
    <col min="12546" max="12546" width="10" style="36" customWidth="1"/>
    <col min="12547" max="12547" width="16" style="36" customWidth="1"/>
    <col min="12548" max="12548" width="14.7109375" style="36" customWidth="1"/>
    <col min="12549" max="12549" width="13.28515625" style="36" customWidth="1"/>
    <col min="12550" max="12550" width="17.85546875" style="36" bestFit="1" customWidth="1"/>
    <col min="12551" max="12551" width="15.140625" style="36" customWidth="1"/>
    <col min="12552" max="12552" width="18.140625" style="36" customWidth="1"/>
    <col min="12553" max="12553" width="17.140625" style="36" customWidth="1"/>
    <col min="12554" max="12554" width="14.7109375" style="36" customWidth="1"/>
    <col min="12555" max="12555" width="16.42578125" style="36" bestFit="1" customWidth="1"/>
    <col min="12556" max="12783" width="9.140625" style="36"/>
    <col min="12784" max="12784" width="20.5703125" style="36" customWidth="1"/>
    <col min="12785" max="12785" width="14.42578125" style="36" customWidth="1"/>
    <col min="12786" max="12786" width="14.140625" style="36" customWidth="1"/>
    <col min="12787" max="12787" width="12.5703125" style="36" customWidth="1"/>
    <col min="12788" max="12789" width="15.85546875" style="36" customWidth="1"/>
    <col min="12790" max="12790" width="16.42578125" style="36" customWidth="1"/>
    <col min="12791" max="12791" width="18" style="36" customWidth="1"/>
    <col min="12792" max="12792" width="14" style="36" customWidth="1"/>
    <col min="12793" max="12796" width="15.140625" style="36" customWidth="1"/>
    <col min="12797" max="12797" width="14.7109375" style="36" customWidth="1"/>
    <col min="12798" max="12800" width="15.85546875" style="36" customWidth="1"/>
    <col min="12801" max="12801" width="16" style="36" customWidth="1"/>
    <col min="12802" max="12802" width="10" style="36" customWidth="1"/>
    <col min="12803" max="12803" width="16" style="36" customWidth="1"/>
    <col min="12804" max="12804" width="14.7109375" style="36" customWidth="1"/>
    <col min="12805" max="12805" width="13.28515625" style="36" customWidth="1"/>
    <col min="12806" max="12806" width="17.85546875" style="36" bestFit="1" customWidth="1"/>
    <col min="12807" max="12807" width="15.140625" style="36" customWidth="1"/>
    <col min="12808" max="12808" width="18.140625" style="36" customWidth="1"/>
    <col min="12809" max="12809" width="17.140625" style="36" customWidth="1"/>
    <col min="12810" max="12810" width="14.7109375" style="36" customWidth="1"/>
    <col min="12811" max="12811" width="16.42578125" style="36" bestFit="1" customWidth="1"/>
    <col min="12812" max="13039" width="9.140625" style="36"/>
    <col min="13040" max="13040" width="20.5703125" style="36" customWidth="1"/>
    <col min="13041" max="13041" width="14.42578125" style="36" customWidth="1"/>
    <col min="13042" max="13042" width="14.140625" style="36" customWidth="1"/>
    <col min="13043" max="13043" width="12.5703125" style="36" customWidth="1"/>
    <col min="13044" max="13045" width="15.85546875" style="36" customWidth="1"/>
    <col min="13046" max="13046" width="16.42578125" style="36" customWidth="1"/>
    <col min="13047" max="13047" width="18" style="36" customWidth="1"/>
    <col min="13048" max="13048" width="14" style="36" customWidth="1"/>
    <col min="13049" max="13052" width="15.140625" style="36" customWidth="1"/>
    <col min="13053" max="13053" width="14.7109375" style="36" customWidth="1"/>
    <col min="13054" max="13056" width="15.85546875" style="36" customWidth="1"/>
    <col min="13057" max="13057" width="16" style="36" customWidth="1"/>
    <col min="13058" max="13058" width="10" style="36" customWidth="1"/>
    <col min="13059" max="13059" width="16" style="36" customWidth="1"/>
    <col min="13060" max="13060" width="14.7109375" style="36" customWidth="1"/>
    <col min="13061" max="13061" width="13.28515625" style="36" customWidth="1"/>
    <col min="13062" max="13062" width="17.85546875" style="36" bestFit="1" customWidth="1"/>
    <col min="13063" max="13063" width="15.140625" style="36" customWidth="1"/>
    <col min="13064" max="13064" width="18.140625" style="36" customWidth="1"/>
    <col min="13065" max="13065" width="17.140625" style="36" customWidth="1"/>
    <col min="13066" max="13066" width="14.7109375" style="36" customWidth="1"/>
    <col min="13067" max="13067" width="16.42578125" style="36" bestFit="1" customWidth="1"/>
    <col min="13068" max="13295" width="9.140625" style="36"/>
    <col min="13296" max="13296" width="20.5703125" style="36" customWidth="1"/>
    <col min="13297" max="13297" width="14.42578125" style="36" customWidth="1"/>
    <col min="13298" max="13298" width="14.140625" style="36" customWidth="1"/>
    <col min="13299" max="13299" width="12.5703125" style="36" customWidth="1"/>
    <col min="13300" max="13301" width="15.85546875" style="36" customWidth="1"/>
    <col min="13302" max="13302" width="16.42578125" style="36" customWidth="1"/>
    <col min="13303" max="13303" width="18" style="36" customWidth="1"/>
    <col min="13304" max="13304" width="14" style="36" customWidth="1"/>
    <col min="13305" max="13308" width="15.140625" style="36" customWidth="1"/>
    <col min="13309" max="13309" width="14.7109375" style="36" customWidth="1"/>
    <col min="13310" max="13312" width="15.85546875" style="36" customWidth="1"/>
    <col min="13313" max="13313" width="16" style="36" customWidth="1"/>
    <col min="13314" max="13314" width="10" style="36" customWidth="1"/>
    <col min="13315" max="13315" width="16" style="36" customWidth="1"/>
    <col min="13316" max="13316" width="14.7109375" style="36" customWidth="1"/>
    <col min="13317" max="13317" width="13.28515625" style="36" customWidth="1"/>
    <col min="13318" max="13318" width="17.85546875" style="36" bestFit="1" customWidth="1"/>
    <col min="13319" max="13319" width="15.140625" style="36" customWidth="1"/>
    <col min="13320" max="13320" width="18.140625" style="36" customWidth="1"/>
    <col min="13321" max="13321" width="17.140625" style="36" customWidth="1"/>
    <col min="13322" max="13322" width="14.7109375" style="36" customWidth="1"/>
    <col min="13323" max="13323" width="16.42578125" style="36" bestFit="1" customWidth="1"/>
    <col min="13324" max="13551" width="9.140625" style="36"/>
    <col min="13552" max="13552" width="20.5703125" style="36" customWidth="1"/>
    <col min="13553" max="13553" width="14.42578125" style="36" customWidth="1"/>
    <col min="13554" max="13554" width="14.140625" style="36" customWidth="1"/>
    <col min="13555" max="13555" width="12.5703125" style="36" customWidth="1"/>
    <col min="13556" max="13557" width="15.85546875" style="36" customWidth="1"/>
    <col min="13558" max="13558" width="16.42578125" style="36" customWidth="1"/>
    <col min="13559" max="13559" width="18" style="36" customWidth="1"/>
    <col min="13560" max="13560" width="14" style="36" customWidth="1"/>
    <col min="13561" max="13564" width="15.140625" style="36" customWidth="1"/>
    <col min="13565" max="13565" width="14.7109375" style="36" customWidth="1"/>
    <col min="13566" max="13568" width="15.85546875" style="36" customWidth="1"/>
    <col min="13569" max="13569" width="16" style="36" customWidth="1"/>
    <col min="13570" max="13570" width="10" style="36" customWidth="1"/>
    <col min="13571" max="13571" width="16" style="36" customWidth="1"/>
    <col min="13572" max="13572" width="14.7109375" style="36" customWidth="1"/>
    <col min="13573" max="13573" width="13.28515625" style="36" customWidth="1"/>
    <col min="13574" max="13574" width="17.85546875" style="36" bestFit="1" customWidth="1"/>
    <col min="13575" max="13575" width="15.140625" style="36" customWidth="1"/>
    <col min="13576" max="13576" width="18.140625" style="36" customWidth="1"/>
    <col min="13577" max="13577" width="17.140625" style="36" customWidth="1"/>
    <col min="13578" max="13578" width="14.7109375" style="36" customWidth="1"/>
    <col min="13579" max="13579" width="16.42578125" style="36" bestFit="1" customWidth="1"/>
    <col min="13580" max="13807" width="9.140625" style="36"/>
    <col min="13808" max="13808" width="20.5703125" style="36" customWidth="1"/>
    <col min="13809" max="13809" width="14.42578125" style="36" customWidth="1"/>
    <col min="13810" max="13810" width="14.140625" style="36" customWidth="1"/>
    <col min="13811" max="13811" width="12.5703125" style="36" customWidth="1"/>
    <col min="13812" max="13813" width="15.85546875" style="36" customWidth="1"/>
    <col min="13814" max="13814" width="16.42578125" style="36" customWidth="1"/>
    <col min="13815" max="13815" width="18" style="36" customWidth="1"/>
    <col min="13816" max="13816" width="14" style="36" customWidth="1"/>
    <col min="13817" max="13820" width="15.140625" style="36" customWidth="1"/>
    <col min="13821" max="13821" width="14.7109375" style="36" customWidth="1"/>
    <col min="13822" max="13824" width="15.85546875" style="36" customWidth="1"/>
    <col min="13825" max="13825" width="16" style="36" customWidth="1"/>
    <col min="13826" max="13826" width="10" style="36" customWidth="1"/>
    <col min="13827" max="13827" width="16" style="36" customWidth="1"/>
    <col min="13828" max="13828" width="14.7109375" style="36" customWidth="1"/>
    <col min="13829" max="13829" width="13.28515625" style="36" customWidth="1"/>
    <col min="13830" max="13830" width="17.85546875" style="36" bestFit="1" customWidth="1"/>
    <col min="13831" max="13831" width="15.140625" style="36" customWidth="1"/>
    <col min="13832" max="13832" width="18.140625" style="36" customWidth="1"/>
    <col min="13833" max="13833" width="17.140625" style="36" customWidth="1"/>
    <col min="13834" max="13834" width="14.7109375" style="36" customWidth="1"/>
    <col min="13835" max="13835" width="16.42578125" style="36" bestFit="1" customWidth="1"/>
    <col min="13836" max="14063" width="9.140625" style="36"/>
    <col min="14064" max="14064" width="20.5703125" style="36" customWidth="1"/>
    <col min="14065" max="14065" width="14.42578125" style="36" customWidth="1"/>
    <col min="14066" max="14066" width="14.140625" style="36" customWidth="1"/>
    <col min="14067" max="14067" width="12.5703125" style="36" customWidth="1"/>
    <col min="14068" max="14069" width="15.85546875" style="36" customWidth="1"/>
    <col min="14070" max="14070" width="16.42578125" style="36" customWidth="1"/>
    <col min="14071" max="14071" width="18" style="36" customWidth="1"/>
    <col min="14072" max="14072" width="14" style="36" customWidth="1"/>
    <col min="14073" max="14076" width="15.140625" style="36" customWidth="1"/>
    <col min="14077" max="14077" width="14.7109375" style="36" customWidth="1"/>
    <col min="14078" max="14080" width="15.85546875" style="36" customWidth="1"/>
    <col min="14081" max="14081" width="16" style="36" customWidth="1"/>
    <col min="14082" max="14082" width="10" style="36" customWidth="1"/>
    <col min="14083" max="14083" width="16" style="36" customWidth="1"/>
    <col min="14084" max="14084" width="14.7109375" style="36" customWidth="1"/>
    <col min="14085" max="14085" width="13.28515625" style="36" customWidth="1"/>
    <col min="14086" max="14086" width="17.85546875" style="36" bestFit="1" customWidth="1"/>
    <col min="14087" max="14087" width="15.140625" style="36" customWidth="1"/>
    <col min="14088" max="14088" width="18.140625" style="36" customWidth="1"/>
    <col min="14089" max="14089" width="17.140625" style="36" customWidth="1"/>
    <col min="14090" max="14090" width="14.7109375" style="36" customWidth="1"/>
    <col min="14091" max="14091" width="16.42578125" style="36" bestFit="1" customWidth="1"/>
    <col min="14092" max="14319" width="9.140625" style="36"/>
    <col min="14320" max="14320" width="20.5703125" style="36" customWidth="1"/>
    <col min="14321" max="14321" width="14.42578125" style="36" customWidth="1"/>
    <col min="14322" max="14322" width="14.140625" style="36" customWidth="1"/>
    <col min="14323" max="14323" width="12.5703125" style="36" customWidth="1"/>
    <col min="14324" max="14325" width="15.85546875" style="36" customWidth="1"/>
    <col min="14326" max="14326" width="16.42578125" style="36" customWidth="1"/>
    <col min="14327" max="14327" width="18" style="36" customWidth="1"/>
    <col min="14328" max="14328" width="14" style="36" customWidth="1"/>
    <col min="14329" max="14332" width="15.140625" style="36" customWidth="1"/>
    <col min="14333" max="14333" width="14.7109375" style="36" customWidth="1"/>
    <col min="14334" max="14336" width="15.85546875" style="36" customWidth="1"/>
    <col min="14337" max="14337" width="16" style="36" customWidth="1"/>
    <col min="14338" max="14338" width="10" style="36" customWidth="1"/>
    <col min="14339" max="14339" width="16" style="36" customWidth="1"/>
    <col min="14340" max="14340" width="14.7109375" style="36" customWidth="1"/>
    <col min="14341" max="14341" width="13.28515625" style="36" customWidth="1"/>
    <col min="14342" max="14342" width="17.85546875" style="36" bestFit="1" customWidth="1"/>
    <col min="14343" max="14343" width="15.140625" style="36" customWidth="1"/>
    <col min="14344" max="14344" width="18.140625" style="36" customWidth="1"/>
    <col min="14345" max="14345" width="17.140625" style="36" customWidth="1"/>
    <col min="14346" max="14346" width="14.7109375" style="36" customWidth="1"/>
    <col min="14347" max="14347" width="16.42578125" style="36" bestFit="1" customWidth="1"/>
    <col min="14348" max="14575" width="9.140625" style="36"/>
    <col min="14576" max="14576" width="20.5703125" style="36" customWidth="1"/>
    <col min="14577" max="14577" width="14.42578125" style="36" customWidth="1"/>
    <col min="14578" max="14578" width="14.140625" style="36" customWidth="1"/>
    <col min="14579" max="14579" width="12.5703125" style="36" customWidth="1"/>
    <col min="14580" max="14581" width="15.85546875" style="36" customWidth="1"/>
    <col min="14582" max="14582" width="16.42578125" style="36" customWidth="1"/>
    <col min="14583" max="14583" width="18" style="36" customWidth="1"/>
    <col min="14584" max="14584" width="14" style="36" customWidth="1"/>
    <col min="14585" max="14588" width="15.140625" style="36" customWidth="1"/>
    <col min="14589" max="14589" width="14.7109375" style="36" customWidth="1"/>
    <col min="14590" max="14592" width="15.85546875" style="36" customWidth="1"/>
    <col min="14593" max="14593" width="16" style="36" customWidth="1"/>
    <col min="14594" max="14594" width="10" style="36" customWidth="1"/>
    <col min="14595" max="14595" width="16" style="36" customWidth="1"/>
    <col min="14596" max="14596" width="14.7109375" style="36" customWidth="1"/>
    <col min="14597" max="14597" width="13.28515625" style="36" customWidth="1"/>
    <col min="14598" max="14598" width="17.85546875" style="36" bestFit="1" customWidth="1"/>
    <col min="14599" max="14599" width="15.140625" style="36" customWidth="1"/>
    <col min="14600" max="14600" width="18.140625" style="36" customWidth="1"/>
    <col min="14601" max="14601" width="17.140625" style="36" customWidth="1"/>
    <col min="14602" max="14602" width="14.7109375" style="36" customWidth="1"/>
    <col min="14603" max="14603" width="16.42578125" style="36" bestFit="1" customWidth="1"/>
    <col min="14604" max="14831" width="9.140625" style="36"/>
    <col min="14832" max="14832" width="20.5703125" style="36" customWidth="1"/>
    <col min="14833" max="14833" width="14.42578125" style="36" customWidth="1"/>
    <col min="14834" max="14834" width="14.140625" style="36" customWidth="1"/>
    <col min="14835" max="14835" width="12.5703125" style="36" customWidth="1"/>
    <col min="14836" max="14837" width="15.85546875" style="36" customWidth="1"/>
    <col min="14838" max="14838" width="16.42578125" style="36" customWidth="1"/>
    <col min="14839" max="14839" width="18" style="36" customWidth="1"/>
    <col min="14840" max="14840" width="14" style="36" customWidth="1"/>
    <col min="14841" max="14844" width="15.140625" style="36" customWidth="1"/>
    <col min="14845" max="14845" width="14.7109375" style="36" customWidth="1"/>
    <col min="14846" max="14848" width="15.85546875" style="36" customWidth="1"/>
    <col min="14849" max="14849" width="16" style="36" customWidth="1"/>
    <col min="14850" max="14850" width="10" style="36" customWidth="1"/>
    <col min="14851" max="14851" width="16" style="36" customWidth="1"/>
    <col min="14852" max="14852" width="14.7109375" style="36" customWidth="1"/>
    <col min="14853" max="14853" width="13.28515625" style="36" customWidth="1"/>
    <col min="14854" max="14854" width="17.85546875" style="36" bestFit="1" customWidth="1"/>
    <col min="14855" max="14855" width="15.140625" style="36" customWidth="1"/>
    <col min="14856" max="14856" width="18.140625" style="36" customWidth="1"/>
    <col min="14857" max="14857" width="17.140625" style="36" customWidth="1"/>
    <col min="14858" max="14858" width="14.7109375" style="36" customWidth="1"/>
    <col min="14859" max="14859" width="16.42578125" style="36" bestFit="1" customWidth="1"/>
    <col min="14860" max="15087" width="9.140625" style="36"/>
    <col min="15088" max="15088" width="20.5703125" style="36" customWidth="1"/>
    <col min="15089" max="15089" width="14.42578125" style="36" customWidth="1"/>
    <col min="15090" max="15090" width="14.140625" style="36" customWidth="1"/>
    <col min="15091" max="15091" width="12.5703125" style="36" customWidth="1"/>
    <col min="15092" max="15093" width="15.85546875" style="36" customWidth="1"/>
    <col min="15094" max="15094" width="16.42578125" style="36" customWidth="1"/>
    <col min="15095" max="15095" width="18" style="36" customWidth="1"/>
    <col min="15096" max="15096" width="14" style="36" customWidth="1"/>
    <col min="15097" max="15100" width="15.140625" style="36" customWidth="1"/>
    <col min="15101" max="15101" width="14.7109375" style="36" customWidth="1"/>
    <col min="15102" max="15104" width="15.85546875" style="36" customWidth="1"/>
    <col min="15105" max="15105" width="16" style="36" customWidth="1"/>
    <col min="15106" max="15106" width="10" style="36" customWidth="1"/>
    <col min="15107" max="15107" width="16" style="36" customWidth="1"/>
    <col min="15108" max="15108" width="14.7109375" style="36" customWidth="1"/>
    <col min="15109" max="15109" width="13.28515625" style="36" customWidth="1"/>
    <col min="15110" max="15110" width="17.85546875" style="36" bestFit="1" customWidth="1"/>
    <col min="15111" max="15111" width="15.140625" style="36" customWidth="1"/>
    <col min="15112" max="15112" width="18.140625" style="36" customWidth="1"/>
    <col min="15113" max="15113" width="17.140625" style="36" customWidth="1"/>
    <col min="15114" max="15114" width="14.7109375" style="36" customWidth="1"/>
    <col min="15115" max="15115" width="16.42578125" style="36" bestFit="1" customWidth="1"/>
    <col min="15116" max="15343" width="9.140625" style="36"/>
    <col min="15344" max="15344" width="20.5703125" style="36" customWidth="1"/>
    <col min="15345" max="15345" width="14.42578125" style="36" customWidth="1"/>
    <col min="15346" max="15346" width="14.140625" style="36" customWidth="1"/>
    <col min="15347" max="15347" width="12.5703125" style="36" customWidth="1"/>
    <col min="15348" max="15349" width="15.85546875" style="36" customWidth="1"/>
    <col min="15350" max="15350" width="16.42578125" style="36" customWidth="1"/>
    <col min="15351" max="15351" width="18" style="36" customWidth="1"/>
    <col min="15352" max="15352" width="14" style="36" customWidth="1"/>
    <col min="15353" max="15356" width="15.140625" style="36" customWidth="1"/>
    <col min="15357" max="15357" width="14.7109375" style="36" customWidth="1"/>
    <col min="15358" max="15360" width="15.85546875" style="36" customWidth="1"/>
    <col min="15361" max="15361" width="16" style="36" customWidth="1"/>
    <col min="15362" max="15362" width="10" style="36" customWidth="1"/>
    <col min="15363" max="15363" width="16" style="36" customWidth="1"/>
    <col min="15364" max="15364" width="14.7109375" style="36" customWidth="1"/>
    <col min="15365" max="15365" width="13.28515625" style="36" customWidth="1"/>
    <col min="15366" max="15366" width="17.85546875" style="36" bestFit="1" customWidth="1"/>
    <col min="15367" max="15367" width="15.140625" style="36" customWidth="1"/>
    <col min="15368" max="15368" width="18.140625" style="36" customWidth="1"/>
    <col min="15369" max="15369" width="17.140625" style="36" customWidth="1"/>
    <col min="15370" max="15370" width="14.7109375" style="36" customWidth="1"/>
    <col min="15371" max="15371" width="16.42578125" style="36" bestFit="1" customWidth="1"/>
    <col min="15372" max="15599" width="9.140625" style="36"/>
    <col min="15600" max="15600" width="20.5703125" style="36" customWidth="1"/>
    <col min="15601" max="15601" width="14.42578125" style="36" customWidth="1"/>
    <col min="15602" max="15602" width="14.140625" style="36" customWidth="1"/>
    <col min="15603" max="15603" width="12.5703125" style="36" customWidth="1"/>
    <col min="15604" max="15605" width="15.85546875" style="36" customWidth="1"/>
    <col min="15606" max="15606" width="16.42578125" style="36" customWidth="1"/>
    <col min="15607" max="15607" width="18" style="36" customWidth="1"/>
    <col min="15608" max="15608" width="14" style="36" customWidth="1"/>
    <col min="15609" max="15612" width="15.140625" style="36" customWidth="1"/>
    <col min="15613" max="15613" width="14.7109375" style="36" customWidth="1"/>
    <col min="15614" max="15616" width="15.85546875" style="36" customWidth="1"/>
    <col min="15617" max="15617" width="16" style="36" customWidth="1"/>
    <col min="15618" max="15618" width="10" style="36" customWidth="1"/>
    <col min="15619" max="15619" width="16" style="36" customWidth="1"/>
    <col min="15620" max="15620" width="14.7109375" style="36" customWidth="1"/>
    <col min="15621" max="15621" width="13.28515625" style="36" customWidth="1"/>
    <col min="15622" max="15622" width="17.85546875" style="36" bestFit="1" customWidth="1"/>
    <col min="15623" max="15623" width="15.140625" style="36" customWidth="1"/>
    <col min="15624" max="15624" width="18.140625" style="36" customWidth="1"/>
    <col min="15625" max="15625" width="17.140625" style="36" customWidth="1"/>
    <col min="15626" max="15626" width="14.7109375" style="36" customWidth="1"/>
    <col min="15627" max="15627" width="16.42578125" style="36" bestFit="1" customWidth="1"/>
    <col min="15628" max="15855" width="9.140625" style="36"/>
    <col min="15856" max="15856" width="20.5703125" style="36" customWidth="1"/>
    <col min="15857" max="15857" width="14.42578125" style="36" customWidth="1"/>
    <col min="15858" max="15858" width="14.140625" style="36" customWidth="1"/>
    <col min="15859" max="15859" width="12.5703125" style="36" customWidth="1"/>
    <col min="15860" max="15861" width="15.85546875" style="36" customWidth="1"/>
    <col min="15862" max="15862" width="16.42578125" style="36" customWidth="1"/>
    <col min="15863" max="15863" width="18" style="36" customWidth="1"/>
    <col min="15864" max="15864" width="14" style="36" customWidth="1"/>
    <col min="15865" max="15868" width="15.140625" style="36" customWidth="1"/>
    <col min="15869" max="15869" width="14.7109375" style="36" customWidth="1"/>
    <col min="15870" max="15872" width="15.85546875" style="36" customWidth="1"/>
    <col min="15873" max="15873" width="16" style="36" customWidth="1"/>
    <col min="15874" max="15874" width="10" style="36" customWidth="1"/>
    <col min="15875" max="15875" width="16" style="36" customWidth="1"/>
    <col min="15876" max="15876" width="14.7109375" style="36" customWidth="1"/>
    <col min="15877" max="15877" width="13.28515625" style="36" customWidth="1"/>
    <col min="15878" max="15878" width="17.85546875" style="36" bestFit="1" customWidth="1"/>
    <col min="15879" max="15879" width="15.140625" style="36" customWidth="1"/>
    <col min="15880" max="15880" width="18.140625" style="36" customWidth="1"/>
    <col min="15881" max="15881" width="17.140625" style="36" customWidth="1"/>
    <col min="15882" max="15882" width="14.7109375" style="36" customWidth="1"/>
    <col min="15883" max="15883" width="16.42578125" style="36" bestFit="1" customWidth="1"/>
    <col min="15884" max="16111" width="9.140625" style="36"/>
    <col min="16112" max="16112" width="20.5703125" style="36" customWidth="1"/>
    <col min="16113" max="16113" width="14.42578125" style="36" customWidth="1"/>
    <col min="16114" max="16114" width="14.140625" style="36" customWidth="1"/>
    <col min="16115" max="16115" width="12.5703125" style="36" customWidth="1"/>
    <col min="16116" max="16117" width="15.85546875" style="36" customWidth="1"/>
    <col min="16118" max="16118" width="16.42578125" style="36" customWidth="1"/>
    <col min="16119" max="16119" width="18" style="36" customWidth="1"/>
    <col min="16120" max="16120" width="14" style="36" customWidth="1"/>
    <col min="16121" max="16124" width="15.140625" style="36" customWidth="1"/>
    <col min="16125" max="16125" width="14.7109375" style="36" customWidth="1"/>
    <col min="16126" max="16128" width="15.85546875" style="36" customWidth="1"/>
    <col min="16129" max="16129" width="16" style="36" customWidth="1"/>
    <col min="16130" max="16130" width="10" style="36" customWidth="1"/>
    <col min="16131" max="16131" width="16" style="36" customWidth="1"/>
    <col min="16132" max="16132" width="14.7109375" style="36" customWidth="1"/>
    <col min="16133" max="16133" width="13.28515625" style="36" customWidth="1"/>
    <col min="16134" max="16134" width="17.85546875" style="36" bestFit="1" customWidth="1"/>
    <col min="16135" max="16135" width="15.140625" style="36" customWidth="1"/>
    <col min="16136" max="16136" width="18.140625" style="36" customWidth="1"/>
    <col min="16137" max="16137" width="17.140625" style="36" customWidth="1"/>
    <col min="16138" max="16138" width="14.7109375" style="36" customWidth="1"/>
    <col min="16139" max="16139" width="16.42578125" style="36" bestFit="1" customWidth="1"/>
    <col min="16140" max="16384" width="9.140625" style="36"/>
  </cols>
  <sheetData>
    <row r="1" spans="1:13" s="29" customFormat="1" x14ac:dyDescent="0.3">
      <c r="A1" s="28" t="s">
        <v>16</v>
      </c>
      <c r="B1" s="28"/>
      <c r="C1" s="28"/>
      <c r="D1" s="28"/>
      <c r="E1" s="28"/>
    </row>
    <row r="2" spans="1:13" s="29" customFormat="1" x14ac:dyDescent="0.3">
      <c r="A2" s="28" t="s">
        <v>72</v>
      </c>
      <c r="B2" s="28"/>
      <c r="C2" s="28"/>
      <c r="D2" s="28"/>
      <c r="E2" s="28"/>
    </row>
    <row r="3" spans="1:13" s="29" customFormat="1" x14ac:dyDescent="0.3">
      <c r="A3" s="28" t="s">
        <v>21</v>
      </c>
      <c r="B3" s="28"/>
      <c r="C3" s="28"/>
      <c r="D3" s="28"/>
      <c r="E3" s="28"/>
    </row>
    <row r="4" spans="1:13" s="29" customFormat="1" x14ac:dyDescent="0.3">
      <c r="A4" s="115" t="s">
        <v>12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96"/>
    </row>
    <row r="5" spans="1:13" s="30" customFormat="1" ht="42.75" customHeight="1" x14ac:dyDescent="0.3">
      <c r="A5" s="116" t="s">
        <v>114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97"/>
    </row>
    <row r="6" spans="1:13" s="30" customFormat="1" ht="42.75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97"/>
    </row>
    <row r="7" spans="1:13" s="33" customFormat="1" ht="77.25" customHeight="1" x14ac:dyDescent="0.25">
      <c r="A7" s="31" t="s">
        <v>17</v>
      </c>
      <c r="B7" s="32" t="s">
        <v>73</v>
      </c>
      <c r="C7" s="32" t="s">
        <v>97</v>
      </c>
      <c r="D7" s="32" t="s">
        <v>98</v>
      </c>
      <c r="E7" s="32" t="s">
        <v>99</v>
      </c>
      <c r="F7" s="27" t="s">
        <v>18</v>
      </c>
      <c r="G7" s="27" t="s">
        <v>74</v>
      </c>
      <c r="H7" s="27" t="s">
        <v>75</v>
      </c>
      <c r="I7" s="27" t="s">
        <v>101</v>
      </c>
      <c r="J7" s="32" t="s">
        <v>19</v>
      </c>
      <c r="K7" s="32" t="s">
        <v>76</v>
      </c>
      <c r="L7" s="98"/>
    </row>
    <row r="8" spans="1:13" s="34" customFormat="1" ht="15.75" x14ac:dyDescent="0.25">
      <c r="A8" s="20">
        <v>0</v>
      </c>
      <c r="B8" s="20">
        <v>1</v>
      </c>
      <c r="C8" s="20" t="s">
        <v>95</v>
      </c>
      <c r="D8" s="20" t="s">
        <v>96</v>
      </c>
      <c r="E8" s="20" t="s">
        <v>100</v>
      </c>
      <c r="F8" s="20">
        <v>5</v>
      </c>
      <c r="G8" s="20">
        <v>6</v>
      </c>
      <c r="H8" s="20" t="s">
        <v>102</v>
      </c>
      <c r="I8" s="20">
        <v>8</v>
      </c>
      <c r="J8" s="20">
        <v>9</v>
      </c>
      <c r="K8" s="20" t="s">
        <v>103</v>
      </c>
      <c r="L8" s="99"/>
    </row>
    <row r="9" spans="1:13" x14ac:dyDescent="0.3">
      <c r="A9" s="56" t="s">
        <v>77</v>
      </c>
      <c r="B9" s="117">
        <v>164625780</v>
      </c>
      <c r="C9" s="117">
        <v>0</v>
      </c>
      <c r="D9" s="112">
        <v>0</v>
      </c>
      <c r="E9" s="118">
        <f>B9-C9-D9</f>
        <v>164625780</v>
      </c>
      <c r="F9" s="35">
        <v>11002412.75</v>
      </c>
      <c r="G9" s="35">
        <v>0</v>
      </c>
      <c r="H9" s="35">
        <f>F9+G9</f>
        <v>11002412.75</v>
      </c>
      <c r="I9" s="35">
        <v>0</v>
      </c>
      <c r="J9" s="119">
        <v>0</v>
      </c>
      <c r="K9" s="68">
        <f>H9+I9</f>
        <v>11002412.75</v>
      </c>
      <c r="L9" s="100"/>
    </row>
    <row r="10" spans="1:13" x14ac:dyDescent="0.3">
      <c r="A10" s="56" t="s">
        <v>78</v>
      </c>
      <c r="B10" s="117"/>
      <c r="C10" s="117"/>
      <c r="D10" s="113"/>
      <c r="E10" s="118"/>
      <c r="F10" s="37">
        <v>11186434.049999999</v>
      </c>
      <c r="G10" s="35">
        <v>0</v>
      </c>
      <c r="H10" s="35">
        <f>F10+G10</f>
        <v>11186434.049999999</v>
      </c>
      <c r="I10" s="35">
        <v>4517087.63</v>
      </c>
      <c r="J10" s="119"/>
      <c r="K10" s="68">
        <f t="shared" ref="K10:K11" si="0">H10+I10</f>
        <v>15703521.68</v>
      </c>
      <c r="L10" s="100"/>
    </row>
    <row r="11" spans="1:13" x14ac:dyDescent="0.3">
      <c r="A11" s="56" t="s">
        <v>79</v>
      </c>
      <c r="B11" s="117"/>
      <c r="C11" s="117"/>
      <c r="D11" s="113"/>
      <c r="E11" s="118"/>
      <c r="F11" s="37">
        <v>11331797.270000001</v>
      </c>
      <c r="G11" s="35">
        <v>0</v>
      </c>
      <c r="H11" s="35">
        <f>F11+G11</f>
        <v>11331797.270000001</v>
      </c>
      <c r="I11" s="35">
        <v>1721332.5799999998</v>
      </c>
      <c r="J11" s="119"/>
      <c r="K11" s="68">
        <f t="shared" si="0"/>
        <v>13053129.850000001</v>
      </c>
      <c r="L11" s="100"/>
    </row>
    <row r="12" spans="1:13" s="28" customFormat="1" x14ac:dyDescent="0.3">
      <c r="A12" s="62" t="s">
        <v>89</v>
      </c>
      <c r="B12" s="117"/>
      <c r="C12" s="117"/>
      <c r="D12" s="113"/>
      <c r="E12" s="118"/>
      <c r="F12" s="63">
        <f>SUM(F9:F11)</f>
        <v>33520644.07</v>
      </c>
      <c r="G12" s="63">
        <f>SUM(G9:G11)</f>
        <v>0</v>
      </c>
      <c r="H12" s="63">
        <f>SUM(H9:H11)</f>
        <v>33520644.07</v>
      </c>
      <c r="I12" s="63">
        <f>SUM(I9:I11)</f>
        <v>6238420.21</v>
      </c>
      <c r="J12" s="119"/>
      <c r="K12" s="71">
        <f>H12+I12+J9</f>
        <v>39759064.280000001</v>
      </c>
      <c r="L12" s="101"/>
      <c r="M12" s="67"/>
    </row>
    <row r="13" spans="1:13" x14ac:dyDescent="0.3">
      <c r="A13" s="56" t="s">
        <v>80</v>
      </c>
      <c r="B13" s="117"/>
      <c r="C13" s="117"/>
      <c r="D13" s="113"/>
      <c r="E13" s="118"/>
      <c r="F13" s="38">
        <v>11052446.700000001</v>
      </c>
      <c r="G13" s="35">
        <v>0</v>
      </c>
      <c r="H13" s="38">
        <f>SUM(F13:G13)</f>
        <v>11052446.700000001</v>
      </c>
      <c r="I13" s="38">
        <v>0</v>
      </c>
      <c r="J13" s="111">
        <v>0</v>
      </c>
      <c r="K13" s="69">
        <f>H13+I13</f>
        <v>11052446.700000001</v>
      </c>
      <c r="L13" s="102"/>
    </row>
    <row r="14" spans="1:13" x14ac:dyDescent="0.3">
      <c r="A14" s="56" t="s">
        <v>81</v>
      </c>
      <c r="B14" s="117"/>
      <c r="C14" s="117"/>
      <c r="D14" s="113"/>
      <c r="E14" s="118"/>
      <c r="F14" s="38">
        <v>11044111.130000001</v>
      </c>
      <c r="G14" s="35">
        <v>0</v>
      </c>
      <c r="H14" s="38">
        <f>SUM(F14:G14)</f>
        <v>11044111.130000001</v>
      </c>
      <c r="I14" s="38">
        <f>3280455.28+1878680.75</f>
        <v>5159136.0299999993</v>
      </c>
      <c r="J14" s="111"/>
      <c r="K14" s="69">
        <f t="shared" ref="K14:K15" si="1">H14+I14</f>
        <v>16203247.16</v>
      </c>
      <c r="L14" s="102"/>
    </row>
    <row r="15" spans="1:13" x14ac:dyDescent="0.3">
      <c r="A15" s="56" t="s">
        <v>82</v>
      </c>
      <c r="B15" s="117"/>
      <c r="C15" s="117"/>
      <c r="D15" s="113"/>
      <c r="E15" s="118"/>
      <c r="F15" s="38">
        <v>11123707.130000001</v>
      </c>
      <c r="G15" s="35">
        <v>0</v>
      </c>
      <c r="H15" s="38">
        <f>SUM(F15:G15)</f>
        <v>11123707.130000001</v>
      </c>
      <c r="I15" s="38">
        <v>823514.05</v>
      </c>
      <c r="J15" s="111"/>
      <c r="K15" s="69">
        <f t="shared" si="1"/>
        <v>11947221.180000002</v>
      </c>
      <c r="L15" s="102"/>
    </row>
    <row r="16" spans="1:13" s="28" customFormat="1" x14ac:dyDescent="0.3">
      <c r="A16" s="62" t="s">
        <v>90</v>
      </c>
      <c r="B16" s="117"/>
      <c r="C16" s="117"/>
      <c r="D16" s="113"/>
      <c r="E16" s="118"/>
      <c r="F16" s="63">
        <f>F13+F14+F15</f>
        <v>33220264.960000001</v>
      </c>
      <c r="G16" s="35">
        <v>0</v>
      </c>
      <c r="H16" s="63">
        <f>H13+H14+H15</f>
        <v>33220264.960000001</v>
      </c>
      <c r="I16" s="63">
        <f>SUM(I13:I15)</f>
        <v>5982650.0799999991</v>
      </c>
      <c r="J16" s="111"/>
      <c r="K16" s="72">
        <f>H16+I16+J13</f>
        <v>39202915.039999999</v>
      </c>
      <c r="L16" s="103"/>
      <c r="M16" s="67"/>
    </row>
    <row r="17" spans="1:15" s="28" customFormat="1" x14ac:dyDescent="0.3">
      <c r="A17" s="62" t="s">
        <v>91</v>
      </c>
      <c r="B17" s="117"/>
      <c r="C17" s="117"/>
      <c r="D17" s="113"/>
      <c r="E17" s="118"/>
      <c r="F17" s="63">
        <f>F12+F16</f>
        <v>66740909.030000001</v>
      </c>
      <c r="G17" s="63">
        <f t="shared" ref="G17:H17" si="2">G12+G16</f>
        <v>0</v>
      </c>
      <c r="H17" s="63">
        <f t="shared" si="2"/>
        <v>66740909.030000001</v>
      </c>
      <c r="I17" s="63">
        <f>I12+I16</f>
        <v>12221070.289999999</v>
      </c>
      <c r="J17" s="64">
        <f>J9+J13</f>
        <v>0</v>
      </c>
      <c r="K17" s="64">
        <f>K12+K16</f>
        <v>78961979.319999993</v>
      </c>
      <c r="L17" s="104"/>
      <c r="N17" s="67"/>
    </row>
    <row r="18" spans="1:15" x14ac:dyDescent="0.3">
      <c r="A18" s="56" t="s">
        <v>83</v>
      </c>
      <c r="B18" s="117"/>
      <c r="C18" s="117"/>
      <c r="D18" s="113"/>
      <c r="E18" s="118"/>
      <c r="F18" s="35">
        <v>13244737.17</v>
      </c>
      <c r="G18" s="35">
        <v>0</v>
      </c>
      <c r="H18" s="35">
        <f>F18+G18</f>
        <v>13244737.17</v>
      </c>
      <c r="I18" s="35">
        <v>0</v>
      </c>
      <c r="J18" s="119">
        <v>0</v>
      </c>
      <c r="K18" s="68">
        <f>H18+I18</f>
        <v>13244737.17</v>
      </c>
      <c r="L18" s="100"/>
      <c r="M18" s="39"/>
      <c r="O18" s="39"/>
    </row>
    <row r="19" spans="1:15" x14ac:dyDescent="0.3">
      <c r="A19" s="56" t="s">
        <v>84</v>
      </c>
      <c r="B19" s="117"/>
      <c r="C19" s="117"/>
      <c r="D19" s="113"/>
      <c r="E19" s="118"/>
      <c r="F19" s="37">
        <v>13730570.99</v>
      </c>
      <c r="G19" s="35">
        <v>0</v>
      </c>
      <c r="H19" s="35">
        <f>F19+G19</f>
        <v>13730570.99</v>
      </c>
      <c r="I19" s="35">
        <v>0</v>
      </c>
      <c r="J19" s="119"/>
      <c r="K19" s="68">
        <f t="shared" ref="K19:K20" si="3">H19+I19</f>
        <v>13730570.99</v>
      </c>
      <c r="L19" s="100"/>
      <c r="M19" s="39"/>
    </row>
    <row r="20" spans="1:15" x14ac:dyDescent="0.3">
      <c r="A20" s="56" t="s">
        <v>85</v>
      </c>
      <c r="B20" s="117"/>
      <c r="C20" s="117"/>
      <c r="D20" s="113"/>
      <c r="E20" s="118"/>
      <c r="F20" s="61">
        <v>13499747.040000001</v>
      </c>
      <c r="G20" s="108">
        <v>0</v>
      </c>
      <c r="H20" s="35">
        <f>F20+G20</f>
        <v>13499747.040000001</v>
      </c>
      <c r="I20" s="35">
        <v>344680</v>
      </c>
      <c r="J20" s="119"/>
      <c r="K20" s="68">
        <f t="shared" si="3"/>
        <v>13844427.040000001</v>
      </c>
      <c r="L20" s="100"/>
    </row>
    <row r="21" spans="1:15" x14ac:dyDescent="0.3">
      <c r="A21" s="62" t="s">
        <v>92</v>
      </c>
      <c r="B21" s="117"/>
      <c r="C21" s="117"/>
      <c r="D21" s="113"/>
      <c r="E21" s="118"/>
      <c r="F21" s="63">
        <f>SUM(F18:F20)</f>
        <v>40475055.200000003</v>
      </c>
      <c r="G21" s="63">
        <f>SUM(G18:G20)</f>
        <v>0</v>
      </c>
      <c r="H21" s="63">
        <f>SUM(H18:H20)</f>
        <v>40475055.200000003</v>
      </c>
      <c r="I21" s="63">
        <f>SUM(I18:I20)</f>
        <v>344680</v>
      </c>
      <c r="J21" s="119"/>
      <c r="K21" s="71">
        <f>H21+I21+J18</f>
        <v>40819735.200000003</v>
      </c>
      <c r="L21" s="101"/>
      <c r="O21" s="39"/>
    </row>
    <row r="22" spans="1:15" x14ac:dyDescent="0.3">
      <c r="A22" s="74">
        <v>44469</v>
      </c>
      <c r="B22" s="117"/>
      <c r="C22" s="117"/>
      <c r="D22" s="113"/>
      <c r="E22" s="118"/>
      <c r="F22" s="63">
        <f>F17+F21</f>
        <v>107215964.23</v>
      </c>
      <c r="G22" s="63">
        <f t="shared" ref="G22:K22" si="4">G17+G21</f>
        <v>0</v>
      </c>
      <c r="H22" s="63">
        <f t="shared" si="4"/>
        <v>107215964.23</v>
      </c>
      <c r="I22" s="63">
        <f t="shared" si="4"/>
        <v>12565750.289999999</v>
      </c>
      <c r="J22" s="63">
        <f>J17+J18</f>
        <v>0</v>
      </c>
      <c r="K22" s="63">
        <f t="shared" si="4"/>
        <v>119781714.52</v>
      </c>
      <c r="L22" s="105"/>
      <c r="N22" s="39"/>
      <c r="O22" s="39"/>
    </row>
    <row r="23" spans="1:15" x14ac:dyDescent="0.3">
      <c r="A23" s="56" t="s">
        <v>86</v>
      </c>
      <c r="B23" s="117"/>
      <c r="C23" s="117"/>
      <c r="D23" s="113"/>
      <c r="E23" s="118"/>
      <c r="F23" s="38">
        <v>12869172.6</v>
      </c>
      <c r="G23" s="35">
        <v>0</v>
      </c>
      <c r="H23" s="35">
        <f>F23+G23</f>
        <v>12869172.6</v>
      </c>
      <c r="I23" s="38">
        <v>1389408.54</v>
      </c>
      <c r="J23" s="111">
        <v>0</v>
      </c>
      <c r="K23" s="69">
        <f>H23+I23</f>
        <v>14258581.140000001</v>
      </c>
      <c r="L23" s="102"/>
      <c r="M23" s="39"/>
      <c r="N23" s="39"/>
    </row>
    <row r="24" spans="1:15" x14ac:dyDescent="0.3">
      <c r="A24" s="56" t="s">
        <v>87</v>
      </c>
      <c r="B24" s="117"/>
      <c r="C24" s="117"/>
      <c r="D24" s="113"/>
      <c r="E24" s="118"/>
      <c r="F24" s="38">
        <v>13059122</v>
      </c>
      <c r="G24" s="35">
        <v>0</v>
      </c>
      <c r="H24" s="38">
        <f>SUM(F24:G24)</f>
        <v>13059122</v>
      </c>
      <c r="I24" s="38">
        <v>2562890</v>
      </c>
      <c r="J24" s="111"/>
      <c r="K24" s="69">
        <f t="shared" ref="K24:K25" si="5">H24+I24</f>
        <v>15622012</v>
      </c>
      <c r="L24" s="102"/>
      <c r="N24" s="39"/>
      <c r="O24" s="39"/>
    </row>
    <row r="25" spans="1:15" x14ac:dyDescent="0.3">
      <c r="A25" s="56" t="s">
        <v>88</v>
      </c>
      <c r="B25" s="117"/>
      <c r="C25" s="117"/>
      <c r="D25" s="113"/>
      <c r="E25" s="118"/>
      <c r="F25" s="38">
        <v>954472.34</v>
      </c>
      <c r="G25" s="35">
        <v>11749793.35</v>
      </c>
      <c r="H25" s="38">
        <f>SUM(F25:G25)</f>
        <v>12704265.689999999</v>
      </c>
      <c r="I25" s="38">
        <v>1191518.76</v>
      </c>
      <c r="J25" s="111"/>
      <c r="K25" s="69">
        <f t="shared" si="5"/>
        <v>13895784.449999999</v>
      </c>
      <c r="L25" s="102"/>
    </row>
    <row r="26" spans="1:15" x14ac:dyDescent="0.3">
      <c r="A26" s="62" t="s">
        <v>90</v>
      </c>
      <c r="B26" s="117"/>
      <c r="C26" s="117"/>
      <c r="D26" s="113"/>
      <c r="E26" s="118"/>
      <c r="F26" s="63">
        <f>F23+F24+F25</f>
        <v>26882766.940000001</v>
      </c>
      <c r="G26" s="35">
        <f>G23+G24+G25</f>
        <v>11749793.35</v>
      </c>
      <c r="H26" s="63">
        <f>H23+H24+H25</f>
        <v>38632560.289999999</v>
      </c>
      <c r="I26" s="63">
        <f>I23+I24+I25</f>
        <v>5143817.3</v>
      </c>
      <c r="J26" s="111"/>
      <c r="K26" s="70">
        <f>H26+I26+J23</f>
        <v>43776377.589999996</v>
      </c>
      <c r="L26" s="102"/>
    </row>
    <row r="27" spans="1:15" x14ac:dyDescent="0.3">
      <c r="A27" s="62" t="s">
        <v>93</v>
      </c>
      <c r="B27" s="117"/>
      <c r="C27" s="117"/>
      <c r="D27" s="113"/>
      <c r="E27" s="118"/>
      <c r="F27" s="63">
        <f>F21+F26</f>
        <v>67357822.140000001</v>
      </c>
      <c r="G27" s="63">
        <f>G21+G26</f>
        <v>11749793.35</v>
      </c>
      <c r="H27" s="63">
        <f>H21+H26</f>
        <v>79107615.49000001</v>
      </c>
      <c r="I27" s="63">
        <f>I21+I26</f>
        <v>5488497.2999999998</v>
      </c>
      <c r="J27" s="64">
        <f>J18+J23</f>
        <v>0</v>
      </c>
      <c r="K27" s="64">
        <f>K21+K26</f>
        <v>84596112.789999992</v>
      </c>
      <c r="L27" s="104"/>
      <c r="M27" s="39"/>
    </row>
    <row r="28" spans="1:15" x14ac:dyDescent="0.3">
      <c r="A28" s="56" t="s">
        <v>94</v>
      </c>
      <c r="B28" s="117"/>
      <c r="C28" s="117"/>
      <c r="D28" s="114"/>
      <c r="E28" s="118"/>
      <c r="F28" s="65">
        <f t="shared" ref="F28:K28" si="6">F17+F27</f>
        <v>134098731.17</v>
      </c>
      <c r="G28" s="65">
        <f t="shared" si="6"/>
        <v>11749793.35</v>
      </c>
      <c r="H28" s="65">
        <f t="shared" si="6"/>
        <v>145848524.52000001</v>
      </c>
      <c r="I28" s="65">
        <f t="shared" si="6"/>
        <v>17709567.59</v>
      </c>
      <c r="J28" s="65">
        <f t="shared" si="6"/>
        <v>0</v>
      </c>
      <c r="K28" s="65">
        <f t="shared" si="6"/>
        <v>163558092.10999998</v>
      </c>
      <c r="L28" s="106"/>
    </row>
    <row r="29" spans="1:15" x14ac:dyDescent="0.3">
      <c r="G29" s="39"/>
      <c r="K29" s="39">
        <f>K28-B9</f>
        <v>-1067687.8900000155</v>
      </c>
      <c r="L29" s="39"/>
      <c r="M29" s="39"/>
    </row>
    <row r="30" spans="1:15" x14ac:dyDescent="0.3">
      <c r="I30" s="39"/>
      <c r="K30" s="39"/>
      <c r="L30" s="39"/>
      <c r="M30" s="39"/>
    </row>
    <row r="31" spans="1:15" x14ac:dyDescent="0.3">
      <c r="C31" s="40" t="s">
        <v>20</v>
      </c>
      <c r="D31" s="25"/>
      <c r="E31" s="25"/>
      <c r="F31" s="81"/>
      <c r="H31" s="3" t="s">
        <v>21</v>
      </c>
      <c r="K31" s="39"/>
      <c r="L31" s="39"/>
    </row>
    <row r="32" spans="1:15" x14ac:dyDescent="0.3">
      <c r="C32" s="40" t="s">
        <v>120</v>
      </c>
      <c r="D32" s="25"/>
      <c r="E32" s="25"/>
      <c r="F32" s="81"/>
      <c r="H32" s="40" t="s">
        <v>121</v>
      </c>
    </row>
  </sheetData>
  <mergeCells count="10">
    <mergeCell ref="J23:J26"/>
    <mergeCell ref="D9:D28"/>
    <mergeCell ref="A4:K4"/>
    <mergeCell ref="A5:K5"/>
    <mergeCell ref="B9:B28"/>
    <mergeCell ref="C9:C28"/>
    <mergeCell ref="E9:E28"/>
    <mergeCell ref="J9:J12"/>
    <mergeCell ref="J13:J16"/>
    <mergeCell ref="J18:J21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5"/>
  <sheetViews>
    <sheetView tabSelected="1" topLeftCell="AR4" zoomScale="90" zoomScaleNormal="90" workbookViewId="0">
      <selection activeCell="BH14" sqref="BH14"/>
    </sheetView>
  </sheetViews>
  <sheetFormatPr defaultColWidth="13.85546875" defaultRowHeight="12.75" x14ac:dyDescent="0.2"/>
  <cols>
    <col min="1" max="1" width="30.42578125" style="25" customWidth="1"/>
    <col min="2" max="2" width="14.85546875" style="18" customWidth="1"/>
    <col min="3" max="3" width="12.140625" style="18" customWidth="1"/>
    <col min="4" max="4" width="14.85546875" style="18" customWidth="1"/>
    <col min="5" max="5" width="15.140625" style="42" customWidth="1"/>
    <col min="6" max="6" width="12.28515625" style="42" customWidth="1"/>
    <col min="7" max="10" width="15.140625" style="42" customWidth="1"/>
    <col min="11" max="11" width="13.140625" style="81" customWidth="1"/>
    <col min="12" max="12" width="12" style="81" customWidth="1"/>
    <col min="13" max="13" width="13.140625" style="81" customWidth="1"/>
    <col min="14" max="57" width="13.85546875" style="25"/>
    <col min="58" max="58" width="15.28515625" style="25" customWidth="1"/>
    <col min="59" max="16384" width="13.85546875" style="25"/>
  </cols>
  <sheetData>
    <row r="1" spans="1:63" ht="15" x14ac:dyDescent="0.25">
      <c r="A1" s="41" t="s">
        <v>22</v>
      </c>
      <c r="B1" s="16"/>
      <c r="C1" s="16"/>
      <c r="D1" s="16"/>
      <c r="E1" s="78"/>
      <c r="F1" s="78"/>
      <c r="G1" s="78" t="s">
        <v>14</v>
      </c>
      <c r="H1" s="78"/>
      <c r="I1" s="78"/>
      <c r="J1" s="78"/>
    </row>
    <row r="2" spans="1:63" x14ac:dyDescent="0.2">
      <c r="A2" s="40" t="s">
        <v>20</v>
      </c>
      <c r="B2" s="17"/>
      <c r="C2" s="17"/>
      <c r="D2" s="17"/>
    </row>
    <row r="3" spans="1:63" x14ac:dyDescent="0.2">
      <c r="A3" s="3" t="s">
        <v>21</v>
      </c>
      <c r="B3" s="17"/>
      <c r="C3" s="17"/>
      <c r="D3" s="17"/>
    </row>
    <row r="4" spans="1:63" ht="15" x14ac:dyDescent="0.25">
      <c r="A4" s="43"/>
      <c r="B4" s="17"/>
      <c r="C4" s="17"/>
      <c r="D4" s="17"/>
    </row>
    <row r="5" spans="1:63" ht="15" customHeight="1" x14ac:dyDescent="0.2">
      <c r="A5" s="120" t="s">
        <v>23</v>
      </c>
      <c r="B5" s="120"/>
      <c r="C5" s="120"/>
      <c r="D5" s="120"/>
      <c r="E5" s="120"/>
      <c r="F5" s="120"/>
      <c r="G5" s="120"/>
      <c r="H5" s="44"/>
      <c r="I5" s="120" t="s">
        <v>23</v>
      </c>
      <c r="J5" s="120"/>
      <c r="K5" s="120"/>
      <c r="L5" s="120"/>
      <c r="M5" s="120"/>
      <c r="N5" s="120"/>
      <c r="O5" s="120"/>
      <c r="P5" s="120"/>
      <c r="Q5" s="120"/>
      <c r="R5" s="120" t="s">
        <v>23</v>
      </c>
      <c r="S5" s="120"/>
      <c r="T5" s="120"/>
      <c r="U5" s="120"/>
      <c r="V5" s="120"/>
      <c r="W5" s="120"/>
      <c r="X5" s="120"/>
      <c r="Y5" s="120"/>
      <c r="Z5" s="120" t="s">
        <v>23</v>
      </c>
      <c r="AA5" s="120"/>
      <c r="AB5" s="120"/>
      <c r="AC5" s="120"/>
      <c r="AD5" s="120"/>
      <c r="AE5" s="120"/>
      <c r="AF5" s="120"/>
      <c r="AG5" s="120"/>
      <c r="AH5" s="120"/>
      <c r="AI5" s="120"/>
      <c r="AJ5" s="120" t="s">
        <v>23</v>
      </c>
      <c r="AK5" s="120"/>
      <c r="AL5" s="120"/>
      <c r="AM5" s="120"/>
      <c r="AN5" s="120"/>
      <c r="AO5" s="120"/>
      <c r="AP5" s="120"/>
      <c r="AQ5" s="120"/>
      <c r="AR5" s="44"/>
      <c r="AS5" s="120" t="s">
        <v>23</v>
      </c>
      <c r="AT5" s="120"/>
      <c r="AU5" s="120"/>
      <c r="AV5" s="120"/>
      <c r="AW5" s="120"/>
      <c r="AX5" s="120"/>
      <c r="AY5" s="120"/>
      <c r="AZ5" s="120"/>
      <c r="BA5" s="44"/>
      <c r="BB5" s="120" t="s">
        <v>23</v>
      </c>
      <c r="BC5" s="120"/>
      <c r="BD5" s="120"/>
      <c r="BE5" s="120"/>
      <c r="BF5" s="120"/>
      <c r="BG5" s="44"/>
      <c r="BH5" s="44"/>
      <c r="BI5" s="44"/>
      <c r="BJ5" s="44"/>
    </row>
    <row r="6" spans="1:63" ht="12.75" customHeight="1" x14ac:dyDescent="0.2">
      <c r="A6" s="121" t="s">
        <v>119</v>
      </c>
      <c r="B6" s="121"/>
      <c r="C6" s="121"/>
      <c r="D6" s="121"/>
      <c r="E6" s="121"/>
      <c r="F6" s="121"/>
      <c r="G6" s="121"/>
      <c r="H6" s="45"/>
      <c r="I6" s="121" t="s">
        <v>119</v>
      </c>
      <c r="J6" s="121"/>
      <c r="K6" s="121"/>
      <c r="L6" s="121"/>
      <c r="M6" s="121"/>
      <c r="N6" s="121"/>
      <c r="O6" s="121"/>
      <c r="P6" s="121"/>
      <c r="Q6" s="121"/>
      <c r="R6" s="121" t="s">
        <v>119</v>
      </c>
      <c r="S6" s="121"/>
      <c r="T6" s="121"/>
      <c r="U6" s="121"/>
      <c r="V6" s="121"/>
      <c r="W6" s="121"/>
      <c r="X6" s="121"/>
      <c r="Y6" s="121"/>
      <c r="Z6" s="121" t="s">
        <v>119</v>
      </c>
      <c r="AA6" s="121"/>
      <c r="AB6" s="121"/>
      <c r="AC6" s="121"/>
      <c r="AD6" s="121"/>
      <c r="AE6" s="121"/>
      <c r="AF6" s="121"/>
      <c r="AG6" s="121"/>
      <c r="AH6" s="121"/>
      <c r="AI6" s="45"/>
      <c r="AJ6" s="121" t="s">
        <v>119</v>
      </c>
      <c r="AK6" s="121"/>
      <c r="AL6" s="121"/>
      <c r="AM6" s="121"/>
      <c r="AN6" s="121"/>
      <c r="AO6" s="121"/>
      <c r="AP6" s="121"/>
      <c r="AQ6" s="121"/>
      <c r="AR6" s="45"/>
      <c r="AS6" s="121" t="s">
        <v>119</v>
      </c>
      <c r="AT6" s="121"/>
      <c r="AU6" s="121"/>
      <c r="AV6" s="121"/>
      <c r="AW6" s="121"/>
      <c r="AX6" s="121"/>
      <c r="AY6" s="121"/>
      <c r="AZ6" s="121"/>
      <c r="BA6" s="45"/>
      <c r="BB6" s="121" t="s">
        <v>119</v>
      </c>
      <c r="BC6" s="121"/>
      <c r="BD6" s="121"/>
      <c r="BE6" s="121"/>
      <c r="BF6" s="121"/>
      <c r="BG6" s="45"/>
      <c r="BH6" s="45"/>
      <c r="BI6" s="45"/>
      <c r="BJ6" s="45"/>
    </row>
    <row r="7" spans="1:63" ht="2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BB7" s="121"/>
      <c r="BC7" s="121"/>
      <c r="BD7" s="121"/>
      <c r="BE7" s="121"/>
      <c r="BF7" s="121"/>
    </row>
    <row r="8" spans="1:63" ht="16.5" customHeight="1" x14ac:dyDescent="0.2">
      <c r="A8" s="45"/>
      <c r="AC8" s="24"/>
      <c r="AD8" s="24"/>
      <c r="AE8" s="24"/>
    </row>
    <row r="9" spans="1:63" ht="63" customHeight="1" x14ac:dyDescent="0.2">
      <c r="A9" s="12" t="s">
        <v>24</v>
      </c>
      <c r="B9" s="10" t="s">
        <v>25</v>
      </c>
      <c r="C9" s="46" t="s">
        <v>26</v>
      </c>
      <c r="D9" s="10" t="s">
        <v>27</v>
      </c>
      <c r="E9" s="46" t="s">
        <v>28</v>
      </c>
      <c r="F9" s="46" t="s">
        <v>26</v>
      </c>
      <c r="G9" s="46" t="s">
        <v>29</v>
      </c>
      <c r="H9" s="46" t="s">
        <v>35</v>
      </c>
      <c r="I9" s="46" t="s">
        <v>26</v>
      </c>
      <c r="J9" s="46" t="s">
        <v>36</v>
      </c>
      <c r="K9" s="46" t="s">
        <v>37</v>
      </c>
      <c r="L9" s="46" t="s">
        <v>39</v>
      </c>
      <c r="M9" s="46" t="s">
        <v>38</v>
      </c>
      <c r="N9" s="10" t="s">
        <v>40</v>
      </c>
      <c r="O9" s="46" t="s">
        <v>26</v>
      </c>
      <c r="P9" s="10" t="s">
        <v>41</v>
      </c>
      <c r="Q9" s="46" t="s">
        <v>42</v>
      </c>
      <c r="R9" s="46" t="s">
        <v>26</v>
      </c>
      <c r="S9" s="46" t="s">
        <v>43</v>
      </c>
      <c r="T9" s="46" t="s">
        <v>45</v>
      </c>
      <c r="U9" s="46" t="s">
        <v>26</v>
      </c>
      <c r="V9" s="46" t="s">
        <v>46</v>
      </c>
      <c r="W9" s="46" t="s">
        <v>47</v>
      </c>
      <c r="X9" s="46" t="s">
        <v>39</v>
      </c>
      <c r="Y9" s="46" t="s">
        <v>48</v>
      </c>
      <c r="Z9" s="46" t="s">
        <v>56</v>
      </c>
      <c r="AA9" s="46" t="s">
        <v>39</v>
      </c>
      <c r="AB9" s="46" t="s">
        <v>57</v>
      </c>
      <c r="AC9" s="10" t="s">
        <v>111</v>
      </c>
      <c r="AD9" s="46" t="s">
        <v>39</v>
      </c>
      <c r="AE9" s="10" t="s">
        <v>113</v>
      </c>
      <c r="AF9" s="46" t="s">
        <v>122</v>
      </c>
      <c r="AG9" s="46" t="s">
        <v>39</v>
      </c>
      <c r="AH9" s="10" t="s">
        <v>123</v>
      </c>
      <c r="AI9" s="46" t="s">
        <v>67</v>
      </c>
      <c r="AJ9" s="46" t="s">
        <v>39</v>
      </c>
      <c r="AK9" s="46" t="s">
        <v>126</v>
      </c>
      <c r="AL9" s="46" t="s">
        <v>112</v>
      </c>
      <c r="AM9" s="46" t="s">
        <v>39</v>
      </c>
      <c r="AN9" s="46" t="s">
        <v>118</v>
      </c>
      <c r="AO9" s="10" t="s">
        <v>66</v>
      </c>
      <c r="AP9" s="46" t="s">
        <v>39</v>
      </c>
      <c r="AQ9" s="46" t="s">
        <v>127</v>
      </c>
      <c r="AR9" s="46" t="s">
        <v>65</v>
      </c>
      <c r="AS9" s="46" t="s">
        <v>135</v>
      </c>
      <c r="AT9" s="46" t="s">
        <v>129</v>
      </c>
      <c r="AU9" s="46" t="s">
        <v>64</v>
      </c>
      <c r="AV9" s="46" t="s">
        <v>39</v>
      </c>
      <c r="AW9" s="46" t="s">
        <v>134</v>
      </c>
      <c r="AX9" s="46" t="s">
        <v>63</v>
      </c>
      <c r="AY9" s="46" t="s">
        <v>39</v>
      </c>
      <c r="AZ9" s="46" t="s">
        <v>128</v>
      </c>
      <c r="BA9" s="58" t="s">
        <v>124</v>
      </c>
      <c r="BB9" s="46" t="s">
        <v>39</v>
      </c>
      <c r="BC9" s="58" t="s">
        <v>125</v>
      </c>
      <c r="BD9" s="60" t="s">
        <v>69</v>
      </c>
      <c r="BE9" s="46" t="s">
        <v>39</v>
      </c>
      <c r="BF9" s="60" t="s">
        <v>130</v>
      </c>
    </row>
    <row r="10" spans="1:63" x14ac:dyDescent="0.2">
      <c r="A10" s="11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"/>
      <c r="X10" s="5"/>
      <c r="Y10" s="5"/>
      <c r="Z10" s="5"/>
      <c r="AA10" s="5"/>
      <c r="AB10" s="5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5"/>
      <c r="AY10" s="8"/>
      <c r="AZ10" s="89"/>
      <c r="BA10" s="59"/>
      <c r="BB10" s="59"/>
      <c r="BC10" s="59"/>
      <c r="BD10" s="5"/>
      <c r="BE10" s="59"/>
      <c r="BF10" s="5"/>
    </row>
    <row r="11" spans="1:63" s="1" customFormat="1" x14ac:dyDescent="0.2">
      <c r="A11" s="4" t="s">
        <v>1</v>
      </c>
      <c r="B11" s="76">
        <v>6046296</v>
      </c>
      <c r="C11" s="76">
        <v>0</v>
      </c>
      <c r="D11" s="76">
        <f>SUM(B11:C11)</f>
        <v>6046296</v>
      </c>
      <c r="E11" s="76">
        <v>6046296</v>
      </c>
      <c r="F11" s="76">
        <v>0</v>
      </c>
      <c r="G11" s="76">
        <f>SUM(E11:F11)</f>
        <v>6046296</v>
      </c>
      <c r="H11" s="76">
        <v>6046296</v>
      </c>
      <c r="I11" s="76">
        <v>0</v>
      </c>
      <c r="J11" s="76">
        <f>SUM(H11:I11)</f>
        <v>6046296</v>
      </c>
      <c r="K11" s="76">
        <f>B11+E11+H11</f>
        <v>18138888</v>
      </c>
      <c r="L11" s="76">
        <f>C11+F11+I11</f>
        <v>0</v>
      </c>
      <c r="M11" s="76">
        <f>SUM(K11:L11)</f>
        <v>18138888</v>
      </c>
      <c r="N11" s="76">
        <v>6046296</v>
      </c>
      <c r="O11" s="76">
        <v>0</v>
      </c>
      <c r="P11" s="76">
        <f>SUM(N11:O11)</f>
        <v>6046296</v>
      </c>
      <c r="Q11" s="76">
        <v>6046296</v>
      </c>
      <c r="R11" s="76">
        <v>0</v>
      </c>
      <c r="S11" s="76">
        <f>SUM(Q11:R11)</f>
        <v>6046296</v>
      </c>
      <c r="T11" s="76">
        <v>6046296</v>
      </c>
      <c r="U11" s="76">
        <v>0</v>
      </c>
      <c r="V11" s="76">
        <f>SUM(T11:U11)</f>
        <v>6046296</v>
      </c>
      <c r="W11" s="6">
        <f>N11+Q11+T11</f>
        <v>18138888</v>
      </c>
      <c r="X11" s="6">
        <f>O11+R11+U11</f>
        <v>0</v>
      </c>
      <c r="Y11" s="6">
        <f>W11+X11</f>
        <v>18138888</v>
      </c>
      <c r="Z11" s="6">
        <f>W11+K11</f>
        <v>36277776</v>
      </c>
      <c r="AA11" s="6">
        <f>X11+L11</f>
        <v>0</v>
      </c>
      <c r="AB11" s="6">
        <f>Z11+AA11</f>
        <v>36277776</v>
      </c>
      <c r="AC11" s="76">
        <v>7439223.8999999994</v>
      </c>
      <c r="AD11" s="76">
        <v>0</v>
      </c>
      <c r="AE11" s="76">
        <f>SUM(AC11:AD11)</f>
        <v>7439223.8999999994</v>
      </c>
      <c r="AF11" s="76">
        <v>7807039.2000000002</v>
      </c>
      <c r="AG11" s="76">
        <v>0</v>
      </c>
      <c r="AH11" s="76">
        <f>SUM(AF11:AG11)</f>
        <v>7807039.2000000002</v>
      </c>
      <c r="AI11" s="6">
        <v>7622068.5</v>
      </c>
      <c r="AJ11" s="76">
        <v>0</v>
      </c>
      <c r="AK11" s="6">
        <f>SUM(AI11:AJ11)</f>
        <v>7622068.5</v>
      </c>
      <c r="AL11" s="76">
        <f>AC11+AF11+AI11</f>
        <v>22868331.600000001</v>
      </c>
      <c r="AM11" s="76">
        <f>AD11+AG11+AJ11</f>
        <v>0</v>
      </c>
      <c r="AN11" s="76">
        <f>SUM(AL11:AM11)</f>
        <v>22868331.600000001</v>
      </c>
      <c r="AO11" s="76">
        <v>7031012.7000000011</v>
      </c>
      <c r="AP11" s="76">
        <v>0</v>
      </c>
      <c r="AQ11" s="76">
        <f>SUM(AO11:AP11)</f>
        <v>7031012.7000000011</v>
      </c>
      <c r="AR11" s="76">
        <v>7141569.8999999994</v>
      </c>
      <c r="AS11" s="95">
        <v>0</v>
      </c>
      <c r="AT11" s="95">
        <f>SUM(AR11:AS11)</f>
        <v>7141569.8999999994</v>
      </c>
      <c r="AU11" s="76">
        <v>80041.490000000005</v>
      </c>
      <c r="AV11" s="95">
        <v>6831909.6099999994</v>
      </c>
      <c r="AW11" s="95">
        <f>SUM(AU11:AV11)</f>
        <v>6911951.0999999996</v>
      </c>
      <c r="AX11" s="6">
        <f>AO11+AR11+AU11</f>
        <v>14252624.090000002</v>
      </c>
      <c r="AY11" s="76">
        <f>AV11+AS11+AP11</f>
        <v>6831909.6099999994</v>
      </c>
      <c r="AZ11" s="76">
        <f>SUM(AX11:AY11)</f>
        <v>21084533.700000003</v>
      </c>
      <c r="BA11" s="6">
        <f>AX11+AL11</f>
        <v>37120955.690000005</v>
      </c>
      <c r="BB11" s="6">
        <f>AM11+AY11</f>
        <v>6831909.6099999994</v>
      </c>
      <c r="BC11" s="6">
        <f>SUM(BA11:BB11)</f>
        <v>43952865.300000004</v>
      </c>
      <c r="BD11" s="6">
        <f>B11+E11+H11+N11+Q11+T11+AC11+AF11+AI11+AO11+AR11+AU11</f>
        <v>73398731.689999998</v>
      </c>
      <c r="BE11" s="6">
        <f>AM11+AY11</f>
        <v>6831909.6099999994</v>
      </c>
      <c r="BF11" s="6">
        <f>SUM(BD11:BE11)</f>
        <v>80230641.299999997</v>
      </c>
      <c r="BG11" s="26"/>
      <c r="BH11" s="26"/>
      <c r="BI11" s="26"/>
      <c r="BK11" s="26"/>
    </row>
    <row r="12" spans="1:63" s="1" customFormat="1" x14ac:dyDescent="0.2">
      <c r="A12" s="4" t="s">
        <v>2</v>
      </c>
      <c r="B12" s="76">
        <v>431868.94</v>
      </c>
      <c r="C12" s="76">
        <v>0</v>
      </c>
      <c r="D12" s="76">
        <f t="shared" ref="D12:D15" si="0">SUM(B12:C12)</f>
        <v>431868.94</v>
      </c>
      <c r="E12" s="76">
        <v>431868.94</v>
      </c>
      <c r="F12" s="76">
        <v>0</v>
      </c>
      <c r="G12" s="76">
        <f t="shared" ref="G12:G14" si="1">SUM(E12:F12)</f>
        <v>431868.94</v>
      </c>
      <c r="H12" s="76">
        <v>431868.94</v>
      </c>
      <c r="I12" s="76">
        <v>0</v>
      </c>
      <c r="J12" s="76">
        <f t="shared" ref="J12:J14" si="2">SUM(H12:I12)</f>
        <v>431868.94</v>
      </c>
      <c r="K12" s="76">
        <f t="shared" ref="K12:L14" si="3">B12+E12+H12</f>
        <v>1295606.82</v>
      </c>
      <c r="L12" s="76">
        <f t="shared" si="3"/>
        <v>0</v>
      </c>
      <c r="M12" s="76">
        <f t="shared" ref="M12:M15" si="4">SUM(K12:L12)</f>
        <v>1295606.82</v>
      </c>
      <c r="N12" s="76">
        <v>431868.94</v>
      </c>
      <c r="O12" s="76">
        <v>0</v>
      </c>
      <c r="P12" s="76">
        <f t="shared" ref="P12:P15" si="5">SUM(N12:O12)</f>
        <v>431868.94</v>
      </c>
      <c r="Q12" s="76">
        <v>431868.94</v>
      </c>
      <c r="R12" s="76">
        <v>0</v>
      </c>
      <c r="S12" s="76">
        <f t="shared" ref="S12:S14" si="6">SUM(Q12:R12)</f>
        <v>431868.94</v>
      </c>
      <c r="T12" s="76">
        <v>431868.94</v>
      </c>
      <c r="U12" s="76">
        <v>0</v>
      </c>
      <c r="V12" s="76">
        <f t="shared" ref="V12:V15" si="7">SUM(T12:U12)</f>
        <v>431868.94</v>
      </c>
      <c r="W12" s="6">
        <f t="shared" ref="W12:X14" si="8">N12+Q12+T12</f>
        <v>1295606.82</v>
      </c>
      <c r="X12" s="6">
        <f t="shared" si="8"/>
        <v>0</v>
      </c>
      <c r="Y12" s="6">
        <f t="shared" ref="Y12:Y14" si="9">W12+X12</f>
        <v>1295606.82</v>
      </c>
      <c r="Z12" s="6">
        <f t="shared" ref="Z12:AA14" si="10">W12+K12</f>
        <v>2591213.64</v>
      </c>
      <c r="AA12" s="6">
        <f t="shared" si="10"/>
        <v>0</v>
      </c>
      <c r="AB12" s="6">
        <f>Z12+AA12</f>
        <v>2591213.64</v>
      </c>
      <c r="AC12" s="76">
        <v>462232.42</v>
      </c>
      <c r="AD12" s="76">
        <v>0</v>
      </c>
      <c r="AE12" s="76">
        <f t="shared" ref="AE12:AE14" si="11">SUM(AC12:AD12)</f>
        <v>462232.42</v>
      </c>
      <c r="AF12" s="76">
        <v>462232.41</v>
      </c>
      <c r="AG12" s="76">
        <v>0</v>
      </c>
      <c r="AH12" s="76">
        <f t="shared" ref="AH12:AH14" si="12">SUM(AF12:AG12)</f>
        <v>462232.41</v>
      </c>
      <c r="AI12" s="76">
        <v>462232.41</v>
      </c>
      <c r="AJ12" s="76">
        <v>0</v>
      </c>
      <c r="AK12" s="6">
        <f t="shared" ref="AK12:AK14" si="13">SUM(AI12:AJ12)</f>
        <v>462232.41</v>
      </c>
      <c r="AL12" s="76">
        <f t="shared" ref="AL12:AL14" si="14">AC12+AF12+AI12</f>
        <v>1386697.24</v>
      </c>
      <c r="AM12" s="90">
        <f t="shared" ref="AM12:AM14" si="15">AD12+AG12+AJ12</f>
        <v>0</v>
      </c>
      <c r="AN12" s="76">
        <f t="shared" ref="AN12:AN14" si="16">SUM(AL12:AM12)</f>
        <v>1386697.24</v>
      </c>
      <c r="AO12" s="76">
        <v>444920.34</v>
      </c>
      <c r="AP12" s="90">
        <v>0</v>
      </c>
      <c r="AQ12" s="76">
        <f t="shared" ref="AQ12:AQ14" si="17">SUM(AO12:AP12)</f>
        <v>444920.34</v>
      </c>
      <c r="AR12" s="76">
        <v>460501.21</v>
      </c>
      <c r="AS12" s="95">
        <v>0</v>
      </c>
      <c r="AT12" s="107">
        <f t="shared" ref="AT12" si="18">SUM(AR12:AS12)</f>
        <v>460501.21</v>
      </c>
      <c r="AU12" s="76">
        <v>0</v>
      </c>
      <c r="AV12" s="109">
        <v>444920.33</v>
      </c>
      <c r="AW12" s="95">
        <f t="shared" ref="AW12:AW14" si="19">SUM(AU12:AV12)</f>
        <v>444920.33</v>
      </c>
      <c r="AX12" s="6">
        <f t="shared" ref="AX12:AX14" si="20">AO12+AR12+AU12</f>
        <v>905421.55</v>
      </c>
      <c r="AY12" s="95">
        <f t="shared" ref="AY12:AY14" si="21">AV12+AS12+AP12</f>
        <v>444920.33</v>
      </c>
      <c r="AZ12" s="76">
        <f t="shared" ref="AZ12:AZ14" si="22">SUM(AX12:AY12)</f>
        <v>1350341.8800000001</v>
      </c>
      <c r="BA12" s="6">
        <f t="shared" ref="BA12:BA14" si="23">AX12+AL12</f>
        <v>2292118.79</v>
      </c>
      <c r="BB12" s="6">
        <f t="shared" ref="BB12:BB14" si="24">AM12+AY12</f>
        <v>444920.33</v>
      </c>
      <c r="BC12" s="6">
        <f t="shared" ref="BC12:BC15" si="25">SUM(BA12:BB12)</f>
        <v>2737039.12</v>
      </c>
      <c r="BD12" s="6">
        <f t="shared" ref="BD12:BD14" si="26">B12+E12+H12+N12+Q12+T12+AC12+AF12+AI12+AO12+AR12+AU12</f>
        <v>4883332.4300000006</v>
      </c>
      <c r="BE12" s="6">
        <f t="shared" ref="BE12:BE14" si="27">AM12+AY12</f>
        <v>444920.33</v>
      </c>
      <c r="BF12" s="6">
        <f t="shared" ref="BF12:BF14" si="28">SUM(BD12:BE12)</f>
        <v>5328252.7600000007</v>
      </c>
      <c r="BG12" s="26"/>
      <c r="BH12" s="26"/>
      <c r="BI12" s="26"/>
      <c r="BK12" s="26"/>
    </row>
    <row r="13" spans="1:63" s="1" customFormat="1" x14ac:dyDescent="0.2">
      <c r="A13" s="4" t="s">
        <v>3</v>
      </c>
      <c r="B13" s="76">
        <v>1821401.15</v>
      </c>
      <c r="C13" s="76">
        <v>0</v>
      </c>
      <c r="D13" s="76">
        <f t="shared" si="0"/>
        <v>1821401.15</v>
      </c>
      <c r="E13" s="76">
        <v>1821401.15</v>
      </c>
      <c r="F13" s="76">
        <v>0</v>
      </c>
      <c r="G13" s="76">
        <f t="shared" si="1"/>
        <v>1821401.15</v>
      </c>
      <c r="H13" s="76">
        <v>1821401.15</v>
      </c>
      <c r="I13" s="76">
        <v>0</v>
      </c>
      <c r="J13" s="76">
        <f t="shared" si="2"/>
        <v>1821401.15</v>
      </c>
      <c r="K13" s="76">
        <f t="shared" si="3"/>
        <v>5464203.4499999993</v>
      </c>
      <c r="L13" s="76">
        <f t="shared" si="3"/>
        <v>0</v>
      </c>
      <c r="M13" s="76">
        <f t="shared" si="4"/>
        <v>5464203.4499999993</v>
      </c>
      <c r="N13" s="76">
        <v>1821401.15</v>
      </c>
      <c r="O13" s="76">
        <v>0</v>
      </c>
      <c r="P13" s="76">
        <f t="shared" si="5"/>
        <v>1821401.15</v>
      </c>
      <c r="Q13" s="76">
        <v>1821401.15</v>
      </c>
      <c r="R13" s="76">
        <v>0</v>
      </c>
      <c r="S13" s="76">
        <f t="shared" si="6"/>
        <v>1821401.15</v>
      </c>
      <c r="T13" s="76">
        <v>1821401.15</v>
      </c>
      <c r="U13" s="76">
        <v>0</v>
      </c>
      <c r="V13" s="76">
        <f t="shared" si="7"/>
        <v>1821401.15</v>
      </c>
      <c r="W13" s="6">
        <f t="shared" si="8"/>
        <v>5464203.4499999993</v>
      </c>
      <c r="X13" s="6">
        <f t="shared" si="8"/>
        <v>0</v>
      </c>
      <c r="Y13" s="6">
        <f t="shared" si="9"/>
        <v>5464203.4499999993</v>
      </c>
      <c r="Z13" s="6">
        <f t="shared" si="10"/>
        <v>10928406.899999999</v>
      </c>
      <c r="AA13" s="6">
        <f t="shared" si="10"/>
        <v>0</v>
      </c>
      <c r="AB13" s="6">
        <f t="shared" ref="AB13:AB14" si="29">Z13+AA13</f>
        <v>10928406.899999999</v>
      </c>
      <c r="AC13" s="76">
        <v>2279382.14</v>
      </c>
      <c r="AD13" s="76">
        <v>0</v>
      </c>
      <c r="AE13" s="76">
        <f t="shared" si="11"/>
        <v>2279382.14</v>
      </c>
      <c r="AF13" s="76">
        <v>2279382.13</v>
      </c>
      <c r="AG13" s="76">
        <v>0</v>
      </c>
      <c r="AH13" s="76">
        <f t="shared" si="12"/>
        <v>2279382.13</v>
      </c>
      <c r="AI13" s="76">
        <v>2279382.13</v>
      </c>
      <c r="AJ13" s="76">
        <v>0</v>
      </c>
      <c r="AK13" s="6">
        <f t="shared" si="13"/>
        <v>2279382.13</v>
      </c>
      <c r="AL13" s="76">
        <f t="shared" si="14"/>
        <v>6838146.3999999994</v>
      </c>
      <c r="AM13" s="90">
        <f t="shared" si="15"/>
        <v>0</v>
      </c>
      <c r="AN13" s="76">
        <f t="shared" si="16"/>
        <v>6838146.3999999994</v>
      </c>
      <c r="AO13" s="76">
        <v>2102837.9299999997</v>
      </c>
      <c r="AP13" s="90">
        <v>0</v>
      </c>
      <c r="AQ13" s="76">
        <f t="shared" si="17"/>
        <v>2102837.9299999997</v>
      </c>
      <c r="AR13" s="76">
        <v>2136185.16</v>
      </c>
      <c r="AS13" s="95">
        <v>0</v>
      </c>
      <c r="AT13" s="95">
        <f t="shared" ref="AT13:AT14" si="30">SUM(AR13:AS13)</f>
        <v>2136185.16</v>
      </c>
      <c r="AU13" s="76">
        <v>299441.31</v>
      </c>
      <c r="AV13" s="109">
        <v>1768087.74</v>
      </c>
      <c r="AW13" s="95">
        <f t="shared" si="19"/>
        <v>2067529.05</v>
      </c>
      <c r="AX13" s="6">
        <f t="shared" si="20"/>
        <v>4538464.3999999994</v>
      </c>
      <c r="AY13" s="95">
        <f t="shared" si="21"/>
        <v>1768087.74</v>
      </c>
      <c r="AZ13" s="76">
        <f t="shared" si="22"/>
        <v>6306552.1399999997</v>
      </c>
      <c r="BA13" s="6">
        <f t="shared" si="23"/>
        <v>11376610.799999999</v>
      </c>
      <c r="BB13" s="6">
        <f t="shared" si="24"/>
        <v>1768087.74</v>
      </c>
      <c r="BC13" s="6">
        <f t="shared" si="25"/>
        <v>13144698.539999999</v>
      </c>
      <c r="BD13" s="6">
        <f t="shared" si="26"/>
        <v>22305017.699999999</v>
      </c>
      <c r="BE13" s="6">
        <f t="shared" si="27"/>
        <v>1768087.74</v>
      </c>
      <c r="BF13" s="6">
        <f t="shared" si="28"/>
        <v>24073105.439999998</v>
      </c>
      <c r="BG13" s="26"/>
      <c r="BH13" s="26"/>
      <c r="BI13" s="26"/>
      <c r="BK13" s="26"/>
    </row>
    <row r="14" spans="1:63" s="1" customFormat="1" x14ac:dyDescent="0.2">
      <c r="A14" s="4" t="s">
        <v>4</v>
      </c>
      <c r="B14" s="76">
        <v>533832</v>
      </c>
      <c r="C14" s="76">
        <v>0</v>
      </c>
      <c r="D14" s="76">
        <f t="shared" si="0"/>
        <v>533832</v>
      </c>
      <c r="E14" s="76">
        <v>533832</v>
      </c>
      <c r="F14" s="76">
        <v>0</v>
      </c>
      <c r="G14" s="76">
        <f t="shared" si="1"/>
        <v>533832</v>
      </c>
      <c r="H14" s="76">
        <v>533832</v>
      </c>
      <c r="I14" s="76">
        <v>0</v>
      </c>
      <c r="J14" s="76">
        <f t="shared" si="2"/>
        <v>533832</v>
      </c>
      <c r="K14" s="76">
        <f t="shared" si="3"/>
        <v>1601496</v>
      </c>
      <c r="L14" s="76">
        <f t="shared" si="3"/>
        <v>0</v>
      </c>
      <c r="M14" s="76">
        <f t="shared" si="4"/>
        <v>1601496</v>
      </c>
      <c r="N14" s="76">
        <v>533832</v>
      </c>
      <c r="O14" s="76">
        <v>0</v>
      </c>
      <c r="P14" s="76">
        <f t="shared" si="5"/>
        <v>533832</v>
      </c>
      <c r="Q14" s="76">
        <v>533832</v>
      </c>
      <c r="R14" s="76">
        <v>0</v>
      </c>
      <c r="S14" s="76">
        <f t="shared" si="6"/>
        <v>533832</v>
      </c>
      <c r="T14" s="76">
        <v>533832</v>
      </c>
      <c r="U14" s="76">
        <v>0</v>
      </c>
      <c r="V14" s="76">
        <f t="shared" si="7"/>
        <v>533832</v>
      </c>
      <c r="W14" s="6">
        <f t="shared" si="8"/>
        <v>1601496</v>
      </c>
      <c r="X14" s="6">
        <f t="shared" si="8"/>
        <v>0</v>
      </c>
      <c r="Y14" s="6">
        <f t="shared" si="9"/>
        <v>1601496</v>
      </c>
      <c r="Z14" s="6">
        <f t="shared" si="10"/>
        <v>3202992</v>
      </c>
      <c r="AA14" s="6">
        <f t="shared" si="10"/>
        <v>0</v>
      </c>
      <c r="AB14" s="6">
        <f t="shared" si="29"/>
        <v>3202992</v>
      </c>
      <c r="AC14" s="76">
        <v>612744.82999999996</v>
      </c>
      <c r="AD14" s="76">
        <v>0</v>
      </c>
      <c r="AE14" s="76">
        <f t="shared" si="11"/>
        <v>612744.82999999996</v>
      </c>
      <c r="AF14" s="76">
        <v>597799.81999999995</v>
      </c>
      <c r="AG14" s="76">
        <v>0</v>
      </c>
      <c r="AH14" s="76">
        <f t="shared" si="12"/>
        <v>597799.81999999995</v>
      </c>
      <c r="AI14" s="6">
        <v>597799.81999999995</v>
      </c>
      <c r="AJ14" s="76">
        <v>0</v>
      </c>
      <c r="AK14" s="6">
        <f t="shared" si="13"/>
        <v>597799.81999999995</v>
      </c>
      <c r="AL14" s="76">
        <f t="shared" si="14"/>
        <v>1808344.4699999997</v>
      </c>
      <c r="AM14" s="90">
        <f t="shared" si="15"/>
        <v>0</v>
      </c>
      <c r="AN14" s="76">
        <f t="shared" si="16"/>
        <v>1808344.4699999997</v>
      </c>
      <c r="AO14" s="76">
        <v>566249.27</v>
      </c>
      <c r="AP14" s="90">
        <v>0</v>
      </c>
      <c r="AQ14" s="76">
        <f t="shared" si="17"/>
        <v>566249.27</v>
      </c>
      <c r="AR14" s="76">
        <v>574552.05999999994</v>
      </c>
      <c r="AS14" s="95">
        <v>0</v>
      </c>
      <c r="AT14" s="95">
        <f t="shared" si="30"/>
        <v>574552.05999999994</v>
      </c>
      <c r="AU14" s="76">
        <v>0</v>
      </c>
      <c r="AV14" s="109">
        <v>556285.93999999994</v>
      </c>
      <c r="AW14" s="95">
        <f t="shared" si="19"/>
        <v>556285.93999999994</v>
      </c>
      <c r="AX14" s="6">
        <f t="shared" si="20"/>
        <v>1140801.33</v>
      </c>
      <c r="AY14" s="95">
        <f t="shared" si="21"/>
        <v>556285.93999999994</v>
      </c>
      <c r="AZ14" s="76">
        <f t="shared" si="22"/>
        <v>1697087.27</v>
      </c>
      <c r="BA14" s="6">
        <f t="shared" si="23"/>
        <v>2949145.8</v>
      </c>
      <c r="BB14" s="6">
        <f t="shared" si="24"/>
        <v>556285.93999999994</v>
      </c>
      <c r="BC14" s="6">
        <f t="shared" si="25"/>
        <v>3505431.7399999998</v>
      </c>
      <c r="BD14" s="6">
        <f t="shared" si="26"/>
        <v>6152137.7999999998</v>
      </c>
      <c r="BE14" s="6">
        <f t="shared" si="27"/>
        <v>556285.93999999994</v>
      </c>
      <c r="BF14" s="6">
        <f t="shared" si="28"/>
        <v>6708423.7400000002</v>
      </c>
      <c r="BG14" s="26"/>
      <c r="BH14" s="26"/>
      <c r="BI14" s="26"/>
      <c r="BK14" s="26"/>
    </row>
    <row r="15" spans="1:63" s="2" customFormat="1" x14ac:dyDescent="0.2">
      <c r="A15" s="11" t="s">
        <v>5</v>
      </c>
      <c r="B15" s="9">
        <f>SUM(B11:B14)</f>
        <v>8833398.0899999999</v>
      </c>
      <c r="C15" s="9">
        <f>SUM(C11:C14)</f>
        <v>0</v>
      </c>
      <c r="D15" s="76">
        <f t="shared" si="0"/>
        <v>8833398.0899999999</v>
      </c>
      <c r="E15" s="9">
        <f>SUM(E11:E14)</f>
        <v>8833398.0899999999</v>
      </c>
      <c r="F15" s="9">
        <f t="shared" ref="F15:G15" si="31">SUM(F11:F14)</f>
        <v>0</v>
      </c>
      <c r="G15" s="9">
        <f t="shared" si="31"/>
        <v>8833398.0899999999</v>
      </c>
      <c r="H15" s="9">
        <f>SUM(H11:H14)</f>
        <v>8833398.0899999999</v>
      </c>
      <c r="I15" s="9">
        <f t="shared" ref="I15:J15" si="32">SUM(I11:I14)</f>
        <v>0</v>
      </c>
      <c r="J15" s="9">
        <f t="shared" si="32"/>
        <v>8833398.0899999999</v>
      </c>
      <c r="K15" s="23">
        <f>SUM(K11:K14)</f>
        <v>26500194.27</v>
      </c>
      <c r="L15" s="23">
        <f>SUM(L11:L14)</f>
        <v>0</v>
      </c>
      <c r="M15" s="76">
        <f t="shared" si="4"/>
        <v>26500194.27</v>
      </c>
      <c r="N15" s="9">
        <f>SUM(N11:N14)</f>
        <v>8833398.0899999999</v>
      </c>
      <c r="O15" s="9">
        <f>SUM(O11:O14)</f>
        <v>0</v>
      </c>
      <c r="P15" s="76">
        <f t="shared" si="5"/>
        <v>8833398.0899999999</v>
      </c>
      <c r="Q15" s="9">
        <f>SUM(Q11:Q14)</f>
        <v>8833398.0899999999</v>
      </c>
      <c r="R15" s="9">
        <f t="shared" ref="R15:T15" si="33">SUM(R11:R14)</f>
        <v>0</v>
      </c>
      <c r="S15" s="9">
        <f t="shared" si="33"/>
        <v>8833398.0899999999</v>
      </c>
      <c r="T15" s="9">
        <f t="shared" si="33"/>
        <v>8833398.0899999999</v>
      </c>
      <c r="U15" s="9">
        <f>SUM(U11:U14)</f>
        <v>0</v>
      </c>
      <c r="V15" s="76">
        <f t="shared" si="7"/>
        <v>8833398.0899999999</v>
      </c>
      <c r="W15" s="7">
        <f>SUM(W11:W14)</f>
        <v>26500194.27</v>
      </c>
      <c r="X15" s="7">
        <f t="shared" ref="X15:Y15" si="34">SUM(X11:X14)</f>
        <v>0</v>
      </c>
      <c r="Y15" s="7">
        <f t="shared" si="34"/>
        <v>26500194.27</v>
      </c>
      <c r="Z15" s="7">
        <f>SUM(Z11:Z14)</f>
        <v>53000388.539999999</v>
      </c>
      <c r="AA15" s="7">
        <f t="shared" ref="AA15:AV15" si="35">SUM(AA11:AA14)</f>
        <v>0</v>
      </c>
      <c r="AB15" s="7">
        <f t="shared" si="35"/>
        <v>53000388.539999999</v>
      </c>
      <c r="AC15" s="9">
        <f t="shared" si="35"/>
        <v>10793583.289999999</v>
      </c>
      <c r="AD15" s="9">
        <f>SUM(AD11:AD14)</f>
        <v>0</v>
      </c>
      <c r="AE15" s="9">
        <f>SUM(AE11:AE14)</f>
        <v>10793583.289999999</v>
      </c>
      <c r="AF15" s="9">
        <f t="shared" si="35"/>
        <v>11146453.560000001</v>
      </c>
      <c r="AG15" s="9">
        <f>SUM(AG11:AG14)</f>
        <v>0</v>
      </c>
      <c r="AH15" s="9">
        <f>SUM(AH11:AH14)</f>
        <v>11146453.560000001</v>
      </c>
      <c r="AI15" s="9">
        <f t="shared" si="35"/>
        <v>10961482.859999999</v>
      </c>
      <c r="AJ15" s="9">
        <f>SUM(AJ11:AJ14)</f>
        <v>0</v>
      </c>
      <c r="AK15" s="9">
        <f>SUM(AK11:AK14)</f>
        <v>10961482.859999999</v>
      </c>
      <c r="AL15" s="23">
        <f t="shared" si="35"/>
        <v>32901519.709999997</v>
      </c>
      <c r="AM15" s="23">
        <f t="shared" si="35"/>
        <v>0</v>
      </c>
      <c r="AN15" s="23">
        <f t="shared" si="35"/>
        <v>32901519.709999997</v>
      </c>
      <c r="AO15" s="9">
        <f t="shared" si="35"/>
        <v>10145020.24</v>
      </c>
      <c r="AP15" s="23">
        <f t="shared" ref="AP15" si="36">SUM(AP11:AP14)</f>
        <v>0</v>
      </c>
      <c r="AQ15" s="23">
        <f>SUM(AQ11:AQ14)</f>
        <v>10145020.24</v>
      </c>
      <c r="AR15" s="9">
        <f t="shared" si="35"/>
        <v>10312808.33</v>
      </c>
      <c r="AS15" s="9">
        <f t="shared" si="35"/>
        <v>0</v>
      </c>
      <c r="AT15" s="9">
        <f>SUM(AT11:AT14)</f>
        <v>10312808.33</v>
      </c>
      <c r="AU15" s="9">
        <f t="shared" si="35"/>
        <v>379482.8</v>
      </c>
      <c r="AV15" s="9">
        <f t="shared" si="35"/>
        <v>9601203.6199999992</v>
      </c>
      <c r="AW15" s="9">
        <f>SUM(AW11:AW14)</f>
        <v>9980686.4199999999</v>
      </c>
      <c r="AX15" s="7">
        <f>SUM(AX11:AX14)</f>
        <v>20837311.370000005</v>
      </c>
      <c r="AY15" s="23">
        <f t="shared" ref="AY15" si="37">SUM(AY11:AY14)</f>
        <v>9601203.6199999992</v>
      </c>
      <c r="AZ15" s="23">
        <f>SUM(AZ11:AZ14)</f>
        <v>30438514.990000002</v>
      </c>
      <c r="BA15" s="7">
        <f>SUM(BA11:BA14)</f>
        <v>53738831.079999998</v>
      </c>
      <c r="BB15" s="6">
        <f t="shared" ref="BB15" si="38">AM15+AY15</f>
        <v>9601203.6199999992</v>
      </c>
      <c r="BC15" s="6">
        <f t="shared" si="25"/>
        <v>63340034.699999996</v>
      </c>
      <c r="BD15" s="6">
        <f>SUM(BD11:BD14)</f>
        <v>106739219.62</v>
      </c>
      <c r="BE15" s="6">
        <f>SUM(BE11:BE14)</f>
        <v>9601203.6199999992</v>
      </c>
      <c r="BF15" s="6">
        <f>SUM(BF11:BF14)</f>
        <v>116340423.23999999</v>
      </c>
      <c r="BG15" s="26"/>
      <c r="BH15" s="66"/>
    </row>
    <row r="16" spans="1:63" s="1" customFormat="1" x14ac:dyDescent="0.2">
      <c r="A16" s="11"/>
      <c r="B16" s="15"/>
      <c r="C16" s="15"/>
      <c r="D16" s="15"/>
      <c r="E16" s="47"/>
      <c r="F16" s="47"/>
      <c r="G16" s="47"/>
      <c r="H16" s="47"/>
      <c r="I16" s="47"/>
      <c r="J16" s="47"/>
      <c r="K16" s="48"/>
      <c r="L16" s="48"/>
      <c r="M16" s="48"/>
      <c r="N16" s="15"/>
      <c r="O16" s="15"/>
      <c r="P16" s="15"/>
      <c r="Q16" s="47"/>
      <c r="R16" s="47"/>
      <c r="S16" s="47"/>
      <c r="T16" s="47"/>
      <c r="U16" s="47"/>
      <c r="V16" s="48"/>
      <c r="W16" s="4"/>
      <c r="X16" s="4"/>
      <c r="Y16" s="4"/>
      <c r="Z16" s="4"/>
      <c r="AA16" s="4"/>
      <c r="AB16" s="4"/>
      <c r="AC16" s="15"/>
      <c r="AD16" s="15"/>
      <c r="AE16" s="15"/>
      <c r="AF16" s="47"/>
      <c r="AG16" s="15"/>
      <c r="AH16" s="15"/>
      <c r="AI16" s="47"/>
      <c r="AJ16" s="15"/>
      <c r="AK16" s="47"/>
      <c r="AL16" s="48"/>
      <c r="AM16" s="48"/>
      <c r="AN16" s="48"/>
      <c r="AO16" s="15"/>
      <c r="AP16" s="48"/>
      <c r="AQ16" s="48"/>
      <c r="AR16" s="47"/>
      <c r="AS16" s="47"/>
      <c r="AT16" s="47"/>
      <c r="AU16" s="47"/>
      <c r="AV16" s="47"/>
      <c r="AW16" s="47"/>
      <c r="AX16" s="4"/>
      <c r="AY16" s="48"/>
      <c r="AZ16" s="48"/>
      <c r="BA16" s="4"/>
      <c r="BB16" s="4"/>
      <c r="BC16" s="4"/>
      <c r="BD16" s="4"/>
      <c r="BE16" s="4"/>
      <c r="BF16" s="4"/>
      <c r="BG16" s="26"/>
    </row>
    <row r="17" spans="1:59" s="1" customFormat="1" ht="60.75" customHeight="1" x14ac:dyDescent="0.2">
      <c r="A17" s="13" t="s">
        <v>6</v>
      </c>
      <c r="B17" s="10" t="s">
        <v>25</v>
      </c>
      <c r="C17" s="46" t="s">
        <v>26</v>
      </c>
      <c r="D17" s="10" t="s">
        <v>27</v>
      </c>
      <c r="E17" s="46" t="s">
        <v>28</v>
      </c>
      <c r="F17" s="46" t="s">
        <v>26</v>
      </c>
      <c r="G17" s="46" t="s">
        <v>29</v>
      </c>
      <c r="H17" s="46" t="s">
        <v>35</v>
      </c>
      <c r="I17" s="46" t="s">
        <v>26</v>
      </c>
      <c r="J17" s="46" t="s">
        <v>36</v>
      </c>
      <c r="K17" s="46" t="s">
        <v>37</v>
      </c>
      <c r="L17" s="46" t="s">
        <v>39</v>
      </c>
      <c r="M17" s="46" t="s">
        <v>38</v>
      </c>
      <c r="N17" s="10" t="s">
        <v>40</v>
      </c>
      <c r="O17" s="46" t="s">
        <v>26</v>
      </c>
      <c r="P17" s="10" t="s">
        <v>41</v>
      </c>
      <c r="Q17" s="46" t="s">
        <v>42</v>
      </c>
      <c r="R17" s="46" t="s">
        <v>26</v>
      </c>
      <c r="S17" s="46" t="s">
        <v>43</v>
      </c>
      <c r="T17" s="46" t="s">
        <v>45</v>
      </c>
      <c r="U17" s="46" t="s">
        <v>26</v>
      </c>
      <c r="V17" s="46" t="s">
        <v>46</v>
      </c>
      <c r="W17" s="46" t="s">
        <v>47</v>
      </c>
      <c r="X17" s="46" t="s">
        <v>39</v>
      </c>
      <c r="Y17" s="46" t="s">
        <v>48</v>
      </c>
      <c r="Z17" s="46" t="s">
        <v>56</v>
      </c>
      <c r="AA17" s="46" t="s">
        <v>39</v>
      </c>
      <c r="AB17" s="46" t="s">
        <v>57</v>
      </c>
      <c r="AC17" s="10" t="s">
        <v>111</v>
      </c>
      <c r="AD17" s="46" t="s">
        <v>39</v>
      </c>
      <c r="AE17" s="10" t="s">
        <v>113</v>
      </c>
      <c r="AF17" s="46" t="s">
        <v>68</v>
      </c>
      <c r="AG17" s="46" t="s">
        <v>39</v>
      </c>
      <c r="AH17" s="10" t="s">
        <v>123</v>
      </c>
      <c r="AI17" s="46" t="s">
        <v>67</v>
      </c>
      <c r="AJ17" s="46" t="s">
        <v>39</v>
      </c>
      <c r="AK17" s="46" t="s">
        <v>126</v>
      </c>
      <c r="AL17" s="46" t="s">
        <v>112</v>
      </c>
      <c r="AM17" s="46" t="s">
        <v>39</v>
      </c>
      <c r="AN17" s="46" t="s">
        <v>118</v>
      </c>
      <c r="AO17" s="10" t="s">
        <v>66</v>
      </c>
      <c r="AP17" s="46" t="s">
        <v>39</v>
      </c>
      <c r="AQ17" s="46" t="s">
        <v>127</v>
      </c>
      <c r="AR17" s="46" t="s">
        <v>65</v>
      </c>
      <c r="AS17" s="46" t="s">
        <v>39</v>
      </c>
      <c r="AT17" s="46" t="s">
        <v>129</v>
      </c>
      <c r="AU17" s="46" t="s">
        <v>64</v>
      </c>
      <c r="AV17" s="46" t="s">
        <v>39</v>
      </c>
      <c r="AW17" s="46" t="s">
        <v>134</v>
      </c>
      <c r="AX17" s="46" t="s">
        <v>63</v>
      </c>
      <c r="AY17" s="46" t="s">
        <v>39</v>
      </c>
      <c r="AZ17" s="46" t="s">
        <v>128</v>
      </c>
      <c r="BA17" s="46" t="s">
        <v>124</v>
      </c>
      <c r="BB17" s="46" t="s">
        <v>39</v>
      </c>
      <c r="BC17" s="46" t="s">
        <v>125</v>
      </c>
      <c r="BD17" s="60" t="s">
        <v>69</v>
      </c>
      <c r="BE17" s="46" t="s">
        <v>39</v>
      </c>
      <c r="BF17" s="60" t="s">
        <v>130</v>
      </c>
      <c r="BG17" s="26"/>
    </row>
    <row r="18" spans="1:59" s="1" customFormat="1" x14ac:dyDescent="0.2">
      <c r="A18" s="4" t="s">
        <v>1</v>
      </c>
      <c r="B18" s="76">
        <v>617826.54</v>
      </c>
      <c r="C18" s="76">
        <v>0</v>
      </c>
      <c r="D18" s="76">
        <f>SUM(B18:C18)</f>
        <v>617826.54</v>
      </c>
      <c r="E18" s="76">
        <v>617826.54</v>
      </c>
      <c r="F18" s="76">
        <v>0</v>
      </c>
      <c r="G18" s="76">
        <f>SUM(E18:F18)</f>
        <v>617826.54</v>
      </c>
      <c r="H18" s="76">
        <v>617826.54</v>
      </c>
      <c r="I18" s="76">
        <v>0</v>
      </c>
      <c r="J18" s="76">
        <f>SUM(H18:I18)</f>
        <v>617826.54</v>
      </c>
      <c r="K18" s="76">
        <f>B18+E18+H18</f>
        <v>1853479.62</v>
      </c>
      <c r="L18" s="76">
        <f>C18+F18+I18</f>
        <v>0</v>
      </c>
      <c r="M18" s="76">
        <f>SUM(K18:L18)</f>
        <v>1853479.62</v>
      </c>
      <c r="N18" s="76">
        <v>617826.54</v>
      </c>
      <c r="O18" s="76">
        <v>0</v>
      </c>
      <c r="P18" s="76">
        <f>SUM(N18:O18)</f>
        <v>617826.54</v>
      </c>
      <c r="Q18" s="76">
        <v>617826.54</v>
      </c>
      <c r="R18" s="76">
        <v>0</v>
      </c>
      <c r="S18" s="76">
        <f>SUM(Q18:R18)</f>
        <v>617826.54</v>
      </c>
      <c r="T18" s="76">
        <v>617826.54</v>
      </c>
      <c r="U18" s="76">
        <v>0</v>
      </c>
      <c r="V18" s="76">
        <f>SUM(T18:U18)</f>
        <v>617826.54</v>
      </c>
      <c r="W18" s="6">
        <f>N18+Q18+T18</f>
        <v>1853479.62</v>
      </c>
      <c r="X18" s="6">
        <f>O18+R18+U18</f>
        <v>0</v>
      </c>
      <c r="Y18" s="6">
        <f>W18+X18</f>
        <v>1853479.62</v>
      </c>
      <c r="Z18" s="6">
        <f>W18+K18</f>
        <v>3706959.24</v>
      </c>
      <c r="AA18" s="6">
        <f>X18+L18</f>
        <v>0</v>
      </c>
      <c r="AB18" s="6">
        <f>Z18+AA18</f>
        <v>3706959.24</v>
      </c>
      <c r="AC18" s="76">
        <v>598792.55999999994</v>
      </c>
      <c r="AD18" s="76">
        <v>0</v>
      </c>
      <c r="AE18" s="76">
        <f>SUM(AC18:AD18)</f>
        <v>598792.55999999994</v>
      </c>
      <c r="AF18" s="76">
        <v>628853.59</v>
      </c>
      <c r="AG18" s="76">
        <v>0</v>
      </c>
      <c r="AH18" s="76">
        <f>SUM(AF18:AG18)</f>
        <v>628853.59</v>
      </c>
      <c r="AI18" s="76">
        <v>613823.07999999996</v>
      </c>
      <c r="AJ18" s="76">
        <v>0</v>
      </c>
      <c r="AK18" s="76">
        <f>SUM(AI18:AJ18)</f>
        <v>613823.07999999996</v>
      </c>
      <c r="AL18" s="76">
        <f>AC18+AF18+AI18</f>
        <v>1841469.23</v>
      </c>
      <c r="AM18" s="90">
        <f>AD18+AG18+AJ18</f>
        <v>0</v>
      </c>
      <c r="AN18" s="76">
        <f>SUM(AL18:AM18)</f>
        <v>1841469.23</v>
      </c>
      <c r="AO18" s="76">
        <v>613823.07999999996</v>
      </c>
      <c r="AP18" s="76">
        <v>0</v>
      </c>
      <c r="AQ18" s="76">
        <f>SUM(AO18:AP18)</f>
        <v>613823.07999999996</v>
      </c>
      <c r="AR18" s="76">
        <v>613823.07999999996</v>
      </c>
      <c r="AS18" s="95">
        <v>0</v>
      </c>
      <c r="AT18" s="95">
        <f>SUM(AR18:AS18)</f>
        <v>613823.07999999996</v>
      </c>
      <c r="AU18" s="76">
        <v>0</v>
      </c>
      <c r="AV18" s="95">
        <v>613823.07999999996</v>
      </c>
      <c r="AW18" s="95">
        <f>SUM(AU18:AV18)</f>
        <v>613823.07999999996</v>
      </c>
      <c r="AX18" s="6">
        <f>AO18+AR18+AU18</f>
        <v>1227646.1599999999</v>
      </c>
      <c r="AY18" s="95">
        <f>AV18+AS18+AP18</f>
        <v>613823.07999999996</v>
      </c>
      <c r="AZ18" s="76">
        <f>SUM(AX18:AY18)</f>
        <v>1841469.2399999998</v>
      </c>
      <c r="BA18" s="6">
        <f>AX18+AL18</f>
        <v>3069115.3899999997</v>
      </c>
      <c r="BB18" s="6">
        <f>AM18+AY18</f>
        <v>613823.07999999996</v>
      </c>
      <c r="BC18" s="6">
        <f>SUM(BA18:BB18)</f>
        <v>3682938.4699999997</v>
      </c>
      <c r="BD18" s="6">
        <f>B18+E18+H18+N18+Q18+T18+AC18+AF18+AI18+AO18+AR18+AU18</f>
        <v>6776074.6299999999</v>
      </c>
      <c r="BE18" s="6">
        <f>AM18+AY18</f>
        <v>613823.07999999996</v>
      </c>
      <c r="BF18" s="6">
        <f>SUM(BD18:BE18)</f>
        <v>7389897.71</v>
      </c>
      <c r="BG18" s="26"/>
    </row>
    <row r="19" spans="1:59" s="1" customFormat="1" x14ac:dyDescent="0.2">
      <c r="A19" s="4" t="s">
        <v>2</v>
      </c>
      <c r="B19" s="76">
        <v>48251.89</v>
      </c>
      <c r="C19" s="76">
        <v>0</v>
      </c>
      <c r="D19" s="76">
        <f t="shared" ref="D19:D23" si="39">SUM(B19:C19)</f>
        <v>48251.89</v>
      </c>
      <c r="E19" s="76">
        <v>48251.89</v>
      </c>
      <c r="F19" s="76">
        <v>0</v>
      </c>
      <c r="G19" s="76">
        <f t="shared" ref="G19:G23" si="40">SUM(E19:F19)</f>
        <v>48251.89</v>
      </c>
      <c r="H19" s="76">
        <v>48251.89</v>
      </c>
      <c r="I19" s="76">
        <v>0</v>
      </c>
      <c r="J19" s="76">
        <f t="shared" ref="J19:J23" si="41">SUM(H19:I19)</f>
        <v>48251.89</v>
      </c>
      <c r="K19" s="76">
        <f t="shared" ref="K19:L23" si="42">B19+E19+H19</f>
        <v>144755.66999999998</v>
      </c>
      <c r="L19" s="76">
        <f t="shared" si="42"/>
        <v>0</v>
      </c>
      <c r="M19" s="76">
        <f t="shared" ref="M19:M23" si="43">SUM(K19:L19)</f>
        <v>144755.66999999998</v>
      </c>
      <c r="N19" s="76">
        <v>31468.62</v>
      </c>
      <c r="O19" s="76">
        <v>0</v>
      </c>
      <c r="P19" s="76">
        <f t="shared" ref="P19:P23" si="44">SUM(N19:O19)</f>
        <v>31468.62</v>
      </c>
      <c r="Q19" s="76">
        <v>31468.62</v>
      </c>
      <c r="R19" s="76">
        <v>0</v>
      </c>
      <c r="S19" s="76">
        <f t="shared" ref="S19:S23" si="45">SUM(Q19:R19)</f>
        <v>31468.62</v>
      </c>
      <c r="T19" s="76">
        <v>31468.62</v>
      </c>
      <c r="U19" s="76">
        <v>0</v>
      </c>
      <c r="V19" s="76">
        <f t="shared" ref="V19:V23" si="46">SUM(T19:U19)</f>
        <v>31468.62</v>
      </c>
      <c r="W19" s="6">
        <f t="shared" ref="W19:X23" si="47">N19+Q19+T19</f>
        <v>94405.86</v>
      </c>
      <c r="X19" s="6">
        <f t="shared" si="47"/>
        <v>0</v>
      </c>
      <c r="Y19" s="6">
        <f t="shared" ref="Y19:Y23" si="48">W19+X19</f>
        <v>94405.86</v>
      </c>
      <c r="Z19" s="6">
        <f t="shared" ref="Z19:AA23" si="49">W19+K19</f>
        <v>239161.52999999997</v>
      </c>
      <c r="AA19" s="6">
        <f t="shared" si="49"/>
        <v>0</v>
      </c>
      <c r="AB19" s="6">
        <f t="shared" ref="AB19:AB23" si="50">Z19+AA19</f>
        <v>239161.52999999997</v>
      </c>
      <c r="AC19" s="76">
        <v>31349.65</v>
      </c>
      <c r="AD19" s="76">
        <v>0</v>
      </c>
      <c r="AE19" s="76">
        <f t="shared" ref="AE19:AE21" si="51">SUM(AC19:AD19)</f>
        <v>31349.65</v>
      </c>
      <c r="AF19" s="76">
        <v>31349.65</v>
      </c>
      <c r="AG19" s="76">
        <v>0</v>
      </c>
      <c r="AH19" s="76">
        <f t="shared" ref="AH19:AH24" si="52">SUM(AF19:AG19)</f>
        <v>31349.65</v>
      </c>
      <c r="AI19" s="76">
        <v>31349.65</v>
      </c>
      <c r="AJ19" s="76">
        <v>0</v>
      </c>
      <c r="AK19" s="76">
        <f t="shared" ref="AK19:AK23" si="53">SUM(AI19:AJ19)</f>
        <v>31349.65</v>
      </c>
      <c r="AL19" s="76">
        <f t="shared" ref="AL19:AL23" si="54">AC19+AF19+AI19</f>
        <v>94048.950000000012</v>
      </c>
      <c r="AM19" s="90">
        <f t="shared" ref="AM19:AM23" si="55">AD19+AG19+AJ19</f>
        <v>0</v>
      </c>
      <c r="AN19" s="76">
        <f t="shared" ref="AN19:AN23" si="56">SUM(AL19:AM19)</f>
        <v>94048.950000000012</v>
      </c>
      <c r="AO19" s="76">
        <v>31349.649999999998</v>
      </c>
      <c r="AP19" s="90">
        <v>0</v>
      </c>
      <c r="AQ19" s="76">
        <f t="shared" ref="AQ19:AQ23" si="57">SUM(AO19:AP19)</f>
        <v>31349.649999999998</v>
      </c>
      <c r="AR19" s="76">
        <v>31349.65</v>
      </c>
      <c r="AS19" s="95">
        <v>0</v>
      </c>
      <c r="AT19" s="95">
        <f t="shared" ref="AT19:AT23" si="58">SUM(AR19:AS19)</f>
        <v>31349.65</v>
      </c>
      <c r="AU19" s="76">
        <v>0</v>
      </c>
      <c r="AV19" s="95">
        <v>31349.65</v>
      </c>
      <c r="AW19" s="95">
        <f t="shared" ref="AW19:AW23" si="59">SUM(AU19:AV19)</f>
        <v>31349.65</v>
      </c>
      <c r="AX19" s="6">
        <f t="shared" ref="AX19:AX23" si="60">AO19+AR19+AU19</f>
        <v>62699.3</v>
      </c>
      <c r="AY19" s="95">
        <f t="shared" ref="AY19:AY23" si="61">AV19+AS19+AP19</f>
        <v>31349.65</v>
      </c>
      <c r="AZ19" s="76">
        <f t="shared" ref="AZ19:AZ23" si="62">SUM(AX19:AY19)</f>
        <v>94048.950000000012</v>
      </c>
      <c r="BA19" s="6">
        <f t="shared" ref="BA19:BA23" si="63">AX19+AL19</f>
        <v>156748.25</v>
      </c>
      <c r="BB19" s="6">
        <f t="shared" ref="BB19:BB23" si="64">AM19+AY19</f>
        <v>31349.65</v>
      </c>
      <c r="BC19" s="6">
        <f t="shared" ref="BC19:BC24" si="65">SUM(BA19:BB19)</f>
        <v>188097.9</v>
      </c>
      <c r="BD19" s="6">
        <f t="shared" ref="BD19:BD23" si="66">B19+E19+H19+N19+Q19+T19+AC19+AF19+AI19+AO19+AR19+AU19</f>
        <v>395909.78000000009</v>
      </c>
      <c r="BE19" s="6">
        <f t="shared" ref="BE19:BE23" si="67">AM19+AY19</f>
        <v>31349.65</v>
      </c>
      <c r="BF19" s="6">
        <f t="shared" ref="BF19:BF23" si="68">SUM(BD19:BE19)</f>
        <v>427259.43000000011</v>
      </c>
      <c r="BG19" s="26"/>
    </row>
    <row r="20" spans="1:59" s="1" customFormat="1" x14ac:dyDescent="0.2">
      <c r="A20" s="4" t="s">
        <v>3</v>
      </c>
      <c r="B20" s="76">
        <v>191449.55</v>
      </c>
      <c r="C20" s="76">
        <v>0</v>
      </c>
      <c r="D20" s="76">
        <f t="shared" si="39"/>
        <v>191449.55</v>
      </c>
      <c r="E20" s="76">
        <v>191449.55</v>
      </c>
      <c r="F20" s="76">
        <v>0</v>
      </c>
      <c r="G20" s="76">
        <f t="shared" si="40"/>
        <v>191449.55</v>
      </c>
      <c r="H20" s="76">
        <v>191449.55</v>
      </c>
      <c r="I20" s="76">
        <v>0</v>
      </c>
      <c r="J20" s="76">
        <f t="shared" si="41"/>
        <v>191449.55</v>
      </c>
      <c r="K20" s="76">
        <f t="shared" si="42"/>
        <v>574348.64999999991</v>
      </c>
      <c r="L20" s="76">
        <f t="shared" si="42"/>
        <v>0</v>
      </c>
      <c r="M20" s="76">
        <f t="shared" si="43"/>
        <v>574348.64999999991</v>
      </c>
      <c r="N20" s="76">
        <v>191449.55</v>
      </c>
      <c r="O20" s="76">
        <v>0</v>
      </c>
      <c r="P20" s="76">
        <f t="shared" si="44"/>
        <v>191449.55</v>
      </c>
      <c r="Q20" s="76">
        <v>191449.55</v>
      </c>
      <c r="R20" s="76">
        <v>0</v>
      </c>
      <c r="S20" s="76">
        <f t="shared" si="45"/>
        <v>191449.55</v>
      </c>
      <c r="T20" s="76">
        <v>191449.55</v>
      </c>
      <c r="U20" s="76">
        <v>0</v>
      </c>
      <c r="V20" s="76">
        <f t="shared" si="46"/>
        <v>191449.55</v>
      </c>
      <c r="W20" s="6">
        <f t="shared" si="47"/>
        <v>574348.64999999991</v>
      </c>
      <c r="X20" s="6">
        <f t="shared" si="47"/>
        <v>0</v>
      </c>
      <c r="Y20" s="6">
        <f t="shared" si="48"/>
        <v>574348.64999999991</v>
      </c>
      <c r="Z20" s="6">
        <f t="shared" si="49"/>
        <v>1148697.2999999998</v>
      </c>
      <c r="AA20" s="6">
        <f t="shared" si="49"/>
        <v>0</v>
      </c>
      <c r="AB20" s="6">
        <f t="shared" si="50"/>
        <v>1148697.2999999998</v>
      </c>
      <c r="AC20" s="76">
        <v>163018.53</v>
      </c>
      <c r="AD20" s="76">
        <v>0</v>
      </c>
      <c r="AE20" s="76">
        <f t="shared" si="51"/>
        <v>163018.53</v>
      </c>
      <c r="AF20" s="76">
        <v>185250.03</v>
      </c>
      <c r="AG20" s="76">
        <v>0</v>
      </c>
      <c r="AH20" s="76">
        <f t="shared" si="52"/>
        <v>185250.03</v>
      </c>
      <c r="AI20" s="76">
        <v>174134.28</v>
      </c>
      <c r="AJ20" s="76">
        <v>0</v>
      </c>
      <c r="AK20" s="76">
        <f t="shared" si="53"/>
        <v>174134.28</v>
      </c>
      <c r="AL20" s="76">
        <f t="shared" si="54"/>
        <v>522402.83999999997</v>
      </c>
      <c r="AM20" s="90">
        <f t="shared" si="55"/>
        <v>0</v>
      </c>
      <c r="AN20" s="76">
        <f t="shared" si="56"/>
        <v>522402.83999999997</v>
      </c>
      <c r="AO20" s="76">
        <v>174134.26</v>
      </c>
      <c r="AP20" s="90">
        <v>0</v>
      </c>
      <c r="AQ20" s="76">
        <f t="shared" si="57"/>
        <v>174134.26</v>
      </c>
      <c r="AR20" s="76">
        <v>174134.28</v>
      </c>
      <c r="AS20" s="95">
        <v>0</v>
      </c>
      <c r="AT20" s="95">
        <f t="shared" si="58"/>
        <v>174134.28</v>
      </c>
      <c r="AU20" s="76">
        <v>0</v>
      </c>
      <c r="AV20" s="95">
        <v>174134.28</v>
      </c>
      <c r="AW20" s="95">
        <f t="shared" si="59"/>
        <v>174134.28</v>
      </c>
      <c r="AX20" s="6">
        <f t="shared" si="60"/>
        <v>348268.54000000004</v>
      </c>
      <c r="AY20" s="95">
        <f t="shared" si="61"/>
        <v>174134.28</v>
      </c>
      <c r="AZ20" s="76">
        <f t="shared" si="62"/>
        <v>522402.82000000007</v>
      </c>
      <c r="BA20" s="6">
        <f t="shared" si="63"/>
        <v>870671.38</v>
      </c>
      <c r="BB20" s="6">
        <f t="shared" si="64"/>
        <v>174134.28</v>
      </c>
      <c r="BC20" s="6">
        <f t="shared" si="65"/>
        <v>1044805.66</v>
      </c>
      <c r="BD20" s="6">
        <f t="shared" si="66"/>
        <v>2019368.6800000002</v>
      </c>
      <c r="BE20" s="6">
        <f t="shared" si="67"/>
        <v>174134.28</v>
      </c>
      <c r="BF20" s="6">
        <f t="shared" si="68"/>
        <v>2193502.96</v>
      </c>
      <c r="BG20" s="26"/>
    </row>
    <row r="21" spans="1:59" s="1" customFormat="1" x14ac:dyDescent="0.2">
      <c r="A21" s="4" t="s">
        <v>4</v>
      </c>
      <c r="B21" s="76">
        <v>29370.720000000001</v>
      </c>
      <c r="C21" s="76">
        <v>0</v>
      </c>
      <c r="D21" s="76">
        <f t="shared" si="39"/>
        <v>29370.720000000001</v>
      </c>
      <c r="E21" s="76">
        <v>29370.720000000001</v>
      </c>
      <c r="F21" s="76">
        <v>0</v>
      </c>
      <c r="G21" s="76">
        <f t="shared" si="40"/>
        <v>29370.720000000001</v>
      </c>
      <c r="H21" s="76">
        <v>29370.720000000001</v>
      </c>
      <c r="I21" s="76">
        <v>0</v>
      </c>
      <c r="J21" s="76">
        <f t="shared" si="41"/>
        <v>29370.720000000001</v>
      </c>
      <c r="K21" s="76">
        <f t="shared" si="42"/>
        <v>88112.16</v>
      </c>
      <c r="L21" s="76">
        <f t="shared" si="42"/>
        <v>0</v>
      </c>
      <c r="M21" s="76">
        <f t="shared" si="43"/>
        <v>88112.16</v>
      </c>
      <c r="N21" s="76">
        <v>4195.82</v>
      </c>
      <c r="O21" s="76">
        <v>0</v>
      </c>
      <c r="P21" s="76">
        <f t="shared" si="44"/>
        <v>4195.82</v>
      </c>
      <c r="Q21" s="76">
        <v>4195.82</v>
      </c>
      <c r="R21" s="76">
        <v>0</v>
      </c>
      <c r="S21" s="76">
        <f t="shared" si="45"/>
        <v>4195.82</v>
      </c>
      <c r="T21" s="76">
        <v>4195.82</v>
      </c>
      <c r="U21" s="76">
        <v>0</v>
      </c>
      <c r="V21" s="76">
        <f t="shared" si="46"/>
        <v>4195.82</v>
      </c>
      <c r="W21" s="6">
        <f t="shared" si="47"/>
        <v>12587.46</v>
      </c>
      <c r="X21" s="6">
        <f t="shared" si="47"/>
        <v>0</v>
      </c>
      <c r="Y21" s="6">
        <f t="shared" si="48"/>
        <v>12587.46</v>
      </c>
      <c r="Z21" s="6">
        <f t="shared" si="49"/>
        <v>100699.62</v>
      </c>
      <c r="AA21" s="6">
        <f t="shared" si="49"/>
        <v>0</v>
      </c>
      <c r="AB21" s="6">
        <f t="shared" si="50"/>
        <v>100699.62</v>
      </c>
      <c r="AC21" s="76">
        <v>6269.9400000000005</v>
      </c>
      <c r="AD21" s="76">
        <v>0</v>
      </c>
      <c r="AE21" s="76">
        <f t="shared" si="51"/>
        <v>6269.9400000000005</v>
      </c>
      <c r="AF21" s="76">
        <v>20899.759999999998</v>
      </c>
      <c r="AG21" s="76">
        <v>0</v>
      </c>
      <c r="AH21" s="76">
        <f t="shared" si="52"/>
        <v>20899.759999999998</v>
      </c>
      <c r="AI21" s="76">
        <v>20899.759999999998</v>
      </c>
      <c r="AJ21" s="76">
        <v>0</v>
      </c>
      <c r="AK21" s="76">
        <f t="shared" si="53"/>
        <v>20899.759999999998</v>
      </c>
      <c r="AL21" s="76">
        <f t="shared" si="54"/>
        <v>48069.459999999992</v>
      </c>
      <c r="AM21" s="90">
        <f t="shared" si="55"/>
        <v>0</v>
      </c>
      <c r="AN21" s="76">
        <f t="shared" si="56"/>
        <v>48069.459999999992</v>
      </c>
      <c r="AO21" s="76">
        <v>20899.78</v>
      </c>
      <c r="AP21" s="90">
        <v>0</v>
      </c>
      <c r="AQ21" s="76">
        <f t="shared" si="57"/>
        <v>20899.78</v>
      </c>
      <c r="AR21" s="76">
        <v>20899.759999999998</v>
      </c>
      <c r="AS21" s="95">
        <v>0</v>
      </c>
      <c r="AT21" s="95">
        <f t="shared" si="58"/>
        <v>20899.759999999998</v>
      </c>
      <c r="AU21" s="76">
        <v>0</v>
      </c>
      <c r="AV21" s="95">
        <v>20899.759999999998</v>
      </c>
      <c r="AW21" s="95">
        <f t="shared" si="59"/>
        <v>20899.759999999998</v>
      </c>
      <c r="AX21" s="6">
        <f t="shared" si="60"/>
        <v>41799.539999999994</v>
      </c>
      <c r="AY21" s="95">
        <f t="shared" si="61"/>
        <v>20899.759999999998</v>
      </c>
      <c r="AZ21" s="76">
        <f t="shared" si="62"/>
        <v>62699.299999999988</v>
      </c>
      <c r="BA21" s="6">
        <f t="shared" si="63"/>
        <v>89868.999999999985</v>
      </c>
      <c r="BB21" s="6">
        <f t="shared" si="64"/>
        <v>20899.759999999998</v>
      </c>
      <c r="BC21" s="6">
        <f t="shared" si="65"/>
        <v>110768.75999999998</v>
      </c>
      <c r="BD21" s="6">
        <f t="shared" si="66"/>
        <v>190568.62000000002</v>
      </c>
      <c r="BE21" s="6">
        <f t="shared" si="67"/>
        <v>20899.759999999998</v>
      </c>
      <c r="BF21" s="6">
        <f t="shared" si="68"/>
        <v>211468.38000000003</v>
      </c>
      <c r="BG21" s="26"/>
    </row>
    <row r="22" spans="1:59" s="1" customFormat="1" x14ac:dyDescent="0.2">
      <c r="A22" s="4" t="s">
        <v>7</v>
      </c>
      <c r="B22" s="76">
        <v>744432.38</v>
      </c>
      <c r="C22" s="76">
        <v>0</v>
      </c>
      <c r="D22" s="76">
        <f t="shared" si="39"/>
        <v>744432.38</v>
      </c>
      <c r="E22" s="76">
        <v>744432.38</v>
      </c>
      <c r="F22" s="76">
        <v>0</v>
      </c>
      <c r="G22" s="76">
        <f t="shared" si="40"/>
        <v>744432.38</v>
      </c>
      <c r="H22" s="76">
        <v>744432.38</v>
      </c>
      <c r="I22" s="76">
        <v>0</v>
      </c>
      <c r="J22" s="76">
        <f t="shared" si="41"/>
        <v>744432.38</v>
      </c>
      <c r="K22" s="76">
        <f t="shared" si="42"/>
        <v>2233297.14</v>
      </c>
      <c r="L22" s="76">
        <f t="shared" si="42"/>
        <v>0</v>
      </c>
      <c r="M22" s="76">
        <f t="shared" si="43"/>
        <v>2233297.14</v>
      </c>
      <c r="N22" s="76">
        <v>774600.84</v>
      </c>
      <c r="O22" s="76">
        <v>0</v>
      </c>
      <c r="P22" s="76">
        <f t="shared" si="44"/>
        <v>774600.84</v>
      </c>
      <c r="Q22" s="76">
        <v>774600.84</v>
      </c>
      <c r="R22" s="76">
        <v>0</v>
      </c>
      <c r="S22" s="76">
        <f t="shared" si="45"/>
        <v>774600.84</v>
      </c>
      <c r="T22" s="76">
        <v>774600.84</v>
      </c>
      <c r="U22" s="76">
        <v>0</v>
      </c>
      <c r="V22" s="76">
        <f t="shared" si="46"/>
        <v>774600.84</v>
      </c>
      <c r="W22" s="6">
        <f t="shared" si="47"/>
        <v>2323802.52</v>
      </c>
      <c r="X22" s="6">
        <f t="shared" si="47"/>
        <v>0</v>
      </c>
      <c r="Y22" s="6">
        <f t="shared" si="48"/>
        <v>2323802.52</v>
      </c>
      <c r="Z22" s="6">
        <f t="shared" si="49"/>
        <v>4557099.66</v>
      </c>
      <c r="AA22" s="6">
        <f t="shared" si="49"/>
        <v>0</v>
      </c>
      <c r="AB22" s="6">
        <f t="shared" si="50"/>
        <v>4557099.66</v>
      </c>
      <c r="AC22" s="76">
        <v>782366.03</v>
      </c>
      <c r="AD22" s="76">
        <v>0</v>
      </c>
      <c r="AE22" s="76">
        <f>SUM(AC22:AD22)</f>
        <v>782366.03</v>
      </c>
      <c r="AF22" s="76">
        <v>784077.29</v>
      </c>
      <c r="AG22" s="76">
        <v>0</v>
      </c>
      <c r="AH22" s="76">
        <f t="shared" si="52"/>
        <v>784077.29</v>
      </c>
      <c r="AI22" s="76">
        <v>783221.66</v>
      </c>
      <c r="AJ22" s="76">
        <v>0</v>
      </c>
      <c r="AK22" s="76">
        <f t="shared" si="53"/>
        <v>783221.66</v>
      </c>
      <c r="AL22" s="76">
        <f t="shared" si="54"/>
        <v>2349664.98</v>
      </c>
      <c r="AM22" s="90">
        <f t="shared" si="55"/>
        <v>0</v>
      </c>
      <c r="AN22" s="76">
        <f t="shared" si="56"/>
        <v>2349664.98</v>
      </c>
      <c r="AO22" s="76">
        <v>783221.67999999993</v>
      </c>
      <c r="AP22" s="90">
        <v>0</v>
      </c>
      <c r="AQ22" s="76">
        <f t="shared" si="57"/>
        <v>783221.67999999993</v>
      </c>
      <c r="AR22" s="76">
        <v>783221.66</v>
      </c>
      <c r="AS22" s="95">
        <v>0</v>
      </c>
      <c r="AT22" s="95">
        <f t="shared" si="58"/>
        <v>783221.66</v>
      </c>
      <c r="AU22" s="76">
        <v>47328.99</v>
      </c>
      <c r="AV22" s="95">
        <v>735892.68</v>
      </c>
      <c r="AW22" s="95">
        <f t="shared" si="59"/>
        <v>783221.67</v>
      </c>
      <c r="AX22" s="6">
        <f t="shared" si="60"/>
        <v>1613772.3299999998</v>
      </c>
      <c r="AY22" s="95">
        <f t="shared" si="61"/>
        <v>735892.68</v>
      </c>
      <c r="AZ22" s="76">
        <f t="shared" si="62"/>
        <v>2349665.0099999998</v>
      </c>
      <c r="BA22" s="6">
        <f t="shared" si="63"/>
        <v>3963437.3099999996</v>
      </c>
      <c r="BB22" s="6">
        <f t="shared" si="64"/>
        <v>735892.68</v>
      </c>
      <c r="BC22" s="6">
        <f t="shared" si="65"/>
        <v>4699329.9899999993</v>
      </c>
      <c r="BD22" s="6">
        <f t="shared" si="66"/>
        <v>8520536.9700000007</v>
      </c>
      <c r="BE22" s="6">
        <f t="shared" si="67"/>
        <v>735892.68</v>
      </c>
      <c r="BF22" s="6">
        <f t="shared" si="68"/>
        <v>9256429.6500000004</v>
      </c>
      <c r="BG22" s="26"/>
    </row>
    <row r="23" spans="1:59" s="1" customFormat="1" x14ac:dyDescent="0.2">
      <c r="A23" s="4" t="s">
        <v>13</v>
      </c>
      <c r="B23" s="76">
        <v>77622.600000000006</v>
      </c>
      <c r="C23" s="76">
        <v>0</v>
      </c>
      <c r="D23" s="76">
        <f t="shared" si="39"/>
        <v>77622.600000000006</v>
      </c>
      <c r="E23" s="76">
        <v>77622.600000000006</v>
      </c>
      <c r="F23" s="76"/>
      <c r="G23" s="76">
        <f t="shared" si="40"/>
        <v>77622.600000000006</v>
      </c>
      <c r="H23" s="76">
        <v>77622.600000000006</v>
      </c>
      <c r="I23" s="76">
        <v>0</v>
      </c>
      <c r="J23" s="76">
        <f t="shared" si="41"/>
        <v>77622.600000000006</v>
      </c>
      <c r="K23" s="76">
        <f t="shared" si="42"/>
        <v>232867.80000000002</v>
      </c>
      <c r="L23" s="76">
        <f t="shared" si="42"/>
        <v>0</v>
      </c>
      <c r="M23" s="76">
        <f t="shared" si="43"/>
        <v>232867.80000000002</v>
      </c>
      <c r="N23" s="76">
        <v>77622.600000000006</v>
      </c>
      <c r="O23" s="76">
        <v>0</v>
      </c>
      <c r="P23" s="76">
        <f t="shared" si="44"/>
        <v>77622.600000000006</v>
      </c>
      <c r="Q23" s="76">
        <v>77622.600000000006</v>
      </c>
      <c r="R23" s="76">
        <v>0</v>
      </c>
      <c r="S23" s="76">
        <f t="shared" si="45"/>
        <v>77622.600000000006</v>
      </c>
      <c r="T23" s="76">
        <v>77622.600000000006</v>
      </c>
      <c r="U23" s="76">
        <v>0</v>
      </c>
      <c r="V23" s="76">
        <f t="shared" si="46"/>
        <v>77622.600000000006</v>
      </c>
      <c r="W23" s="6">
        <f t="shared" si="47"/>
        <v>232867.80000000002</v>
      </c>
      <c r="X23" s="6">
        <f t="shared" si="47"/>
        <v>0</v>
      </c>
      <c r="Y23" s="6">
        <f t="shared" si="48"/>
        <v>232867.80000000002</v>
      </c>
      <c r="Z23" s="6">
        <f t="shared" si="49"/>
        <v>465735.60000000003</v>
      </c>
      <c r="AA23" s="6">
        <f t="shared" si="49"/>
        <v>0</v>
      </c>
      <c r="AB23" s="6">
        <f t="shared" si="50"/>
        <v>465735.60000000003</v>
      </c>
      <c r="AC23" s="76">
        <v>83599.06</v>
      </c>
      <c r="AD23" s="76">
        <v>0</v>
      </c>
      <c r="AE23" s="76">
        <f>SUM(AC23:AD23)</f>
        <v>83599.06</v>
      </c>
      <c r="AF23" s="76">
        <v>84279.81</v>
      </c>
      <c r="AG23" s="76">
        <v>0</v>
      </c>
      <c r="AH23" s="76">
        <f t="shared" si="52"/>
        <v>84279.81</v>
      </c>
      <c r="AI23" s="76">
        <v>84279.81</v>
      </c>
      <c r="AJ23" s="76">
        <v>0</v>
      </c>
      <c r="AK23" s="76">
        <f t="shared" si="53"/>
        <v>84279.81</v>
      </c>
      <c r="AL23" s="76">
        <f t="shared" si="54"/>
        <v>252158.68</v>
      </c>
      <c r="AM23" s="90">
        <f t="shared" si="55"/>
        <v>0</v>
      </c>
      <c r="AN23" s="76">
        <f t="shared" si="56"/>
        <v>252158.68</v>
      </c>
      <c r="AO23" s="76">
        <v>84279.81</v>
      </c>
      <c r="AP23" s="90">
        <v>0</v>
      </c>
      <c r="AQ23" s="76">
        <f t="shared" si="57"/>
        <v>84279.81</v>
      </c>
      <c r="AR23" s="76">
        <v>84279.81</v>
      </c>
      <c r="AS23" s="95">
        <v>0</v>
      </c>
      <c r="AT23" s="95">
        <f t="shared" si="58"/>
        <v>84279.81</v>
      </c>
      <c r="AU23" s="76">
        <v>4377.87</v>
      </c>
      <c r="AV23" s="95">
        <v>79901.95</v>
      </c>
      <c r="AW23" s="95">
        <f t="shared" si="59"/>
        <v>84279.819999999992</v>
      </c>
      <c r="AX23" s="6">
        <f t="shared" si="60"/>
        <v>172937.49</v>
      </c>
      <c r="AY23" s="95">
        <f t="shared" si="61"/>
        <v>79901.95</v>
      </c>
      <c r="AZ23" s="76">
        <f t="shared" si="62"/>
        <v>252839.44</v>
      </c>
      <c r="BA23" s="6">
        <f t="shared" si="63"/>
        <v>425096.17</v>
      </c>
      <c r="BB23" s="6">
        <f t="shared" si="64"/>
        <v>79901.95</v>
      </c>
      <c r="BC23" s="6">
        <f t="shared" si="65"/>
        <v>504998.12</v>
      </c>
      <c r="BD23" s="6">
        <f t="shared" si="66"/>
        <v>890831.77000000014</v>
      </c>
      <c r="BE23" s="6">
        <f t="shared" si="67"/>
        <v>79901.95</v>
      </c>
      <c r="BF23" s="6">
        <f t="shared" si="68"/>
        <v>970733.72000000009</v>
      </c>
      <c r="BG23" s="26"/>
    </row>
    <row r="24" spans="1:59" s="2" customFormat="1" x14ac:dyDescent="0.2">
      <c r="A24" s="11" t="s">
        <v>5</v>
      </c>
      <c r="B24" s="9">
        <f>SUM(B18:B23)</f>
        <v>1708953.6800000002</v>
      </c>
      <c r="C24" s="9">
        <f t="shared" ref="C24:M24" si="69">SUM(C18:C23)</f>
        <v>0</v>
      </c>
      <c r="D24" s="9">
        <f t="shared" si="69"/>
        <v>1708953.6800000002</v>
      </c>
      <c r="E24" s="9">
        <f t="shared" si="69"/>
        <v>1708953.6800000002</v>
      </c>
      <c r="F24" s="9">
        <f t="shared" si="69"/>
        <v>0</v>
      </c>
      <c r="G24" s="9">
        <f t="shared" si="69"/>
        <v>1708953.6800000002</v>
      </c>
      <c r="H24" s="9">
        <f t="shared" si="69"/>
        <v>1708953.6800000002</v>
      </c>
      <c r="I24" s="9">
        <f t="shared" si="69"/>
        <v>0</v>
      </c>
      <c r="J24" s="9">
        <f t="shared" si="69"/>
        <v>1708953.6800000002</v>
      </c>
      <c r="K24" s="9">
        <f t="shared" si="69"/>
        <v>5126861.04</v>
      </c>
      <c r="L24" s="9">
        <f t="shared" si="69"/>
        <v>0</v>
      </c>
      <c r="M24" s="9">
        <f t="shared" si="69"/>
        <v>5126861.04</v>
      </c>
      <c r="N24" s="9">
        <f>SUM(N18:N23)</f>
        <v>1697163.97</v>
      </c>
      <c r="O24" s="9">
        <f t="shared" ref="O24:V24" si="70">SUM(O18:O23)</f>
        <v>0</v>
      </c>
      <c r="P24" s="9">
        <f t="shared" si="70"/>
        <v>1697163.97</v>
      </c>
      <c r="Q24" s="9">
        <f t="shared" si="70"/>
        <v>1697163.97</v>
      </c>
      <c r="R24" s="9">
        <f t="shared" si="70"/>
        <v>0</v>
      </c>
      <c r="S24" s="9">
        <f t="shared" si="70"/>
        <v>1697163.97</v>
      </c>
      <c r="T24" s="9">
        <f t="shared" si="70"/>
        <v>1697163.97</v>
      </c>
      <c r="U24" s="9">
        <f t="shared" si="70"/>
        <v>0</v>
      </c>
      <c r="V24" s="9">
        <f t="shared" si="70"/>
        <v>1697163.97</v>
      </c>
      <c r="W24" s="6">
        <f t="shared" ref="W24:AB24" si="71">K24+T24</f>
        <v>6824025.0099999998</v>
      </c>
      <c r="X24" s="6">
        <f t="shared" si="71"/>
        <v>0</v>
      </c>
      <c r="Y24" s="6">
        <f t="shared" si="71"/>
        <v>6824025.0099999998</v>
      </c>
      <c r="Z24" s="6">
        <f t="shared" si="71"/>
        <v>8521188.9800000004</v>
      </c>
      <c r="AA24" s="6">
        <f t="shared" si="71"/>
        <v>0</v>
      </c>
      <c r="AB24" s="6">
        <f t="shared" si="71"/>
        <v>8521188.9800000004</v>
      </c>
      <c r="AC24" s="9">
        <f>SUM(AC18:AC23)</f>
        <v>1665395.77</v>
      </c>
      <c r="AD24" s="9">
        <f t="shared" ref="AD24:AL24" si="72">SUM(AD18:AD23)</f>
        <v>0</v>
      </c>
      <c r="AE24" s="9">
        <f t="shared" si="72"/>
        <v>1665395.77</v>
      </c>
      <c r="AF24" s="9">
        <f t="shared" si="72"/>
        <v>1734710.1300000001</v>
      </c>
      <c r="AG24" s="9">
        <f t="shared" si="72"/>
        <v>0</v>
      </c>
      <c r="AH24" s="76">
        <f t="shared" si="52"/>
        <v>1734710.1300000001</v>
      </c>
      <c r="AI24" s="9">
        <f t="shared" si="72"/>
        <v>1707708.2400000002</v>
      </c>
      <c r="AJ24" s="9">
        <f t="shared" ref="AJ24" si="73">SUM(AJ18:AJ23)</f>
        <v>0</v>
      </c>
      <c r="AK24" s="9">
        <f>SUM(AK18:AK23)</f>
        <v>1707708.2400000002</v>
      </c>
      <c r="AL24" s="9">
        <f t="shared" si="72"/>
        <v>5107814.1399999997</v>
      </c>
      <c r="AM24" s="9">
        <f>SUM(AM18:AM23)</f>
        <v>0</v>
      </c>
      <c r="AN24" s="9">
        <f>SUM(AN18:AN23)</f>
        <v>5107814.1399999997</v>
      </c>
      <c r="AO24" s="9">
        <f>SUM(AO18:AO23)</f>
        <v>1707708.26</v>
      </c>
      <c r="AP24" s="9">
        <f>SUM(AP18:AP23)</f>
        <v>0</v>
      </c>
      <c r="AQ24" s="9">
        <f>SUM(AQ18:AQ23)</f>
        <v>1707708.26</v>
      </c>
      <c r="AR24" s="9">
        <f t="shared" ref="AR24:AV24" si="74">SUM(AR18:AR23)</f>
        <v>1707708.2400000002</v>
      </c>
      <c r="AS24" s="9">
        <f t="shared" si="74"/>
        <v>0</v>
      </c>
      <c r="AT24" s="9">
        <f t="shared" si="74"/>
        <v>1707708.2400000002</v>
      </c>
      <c r="AU24" s="9">
        <f t="shared" si="74"/>
        <v>51706.86</v>
      </c>
      <c r="AV24" s="9">
        <f t="shared" si="74"/>
        <v>1656001.4000000001</v>
      </c>
      <c r="AW24" s="9">
        <f>SUM(AW18:AW23)</f>
        <v>1707708.26</v>
      </c>
      <c r="AX24" s="6">
        <f>AO24</f>
        <v>1707708.26</v>
      </c>
      <c r="AY24" s="9">
        <f>SUM(AY18:AY23)</f>
        <v>1656001.4000000001</v>
      </c>
      <c r="AZ24" s="9">
        <f>SUM(AZ18:AZ23)</f>
        <v>5123124.76</v>
      </c>
      <c r="BA24" s="6">
        <f>AO24+AX24</f>
        <v>3415416.52</v>
      </c>
      <c r="BB24" s="6">
        <f t="shared" ref="BB24" si="75">AM24+AY24</f>
        <v>1656001.4000000001</v>
      </c>
      <c r="BC24" s="6">
        <f t="shared" si="65"/>
        <v>5071417.92</v>
      </c>
      <c r="BD24" s="6">
        <f>SUM(BD18:BD23)</f>
        <v>18793290.449999999</v>
      </c>
      <c r="BE24" s="6">
        <f>SUM(BE18:BE23)</f>
        <v>1656001.4000000001</v>
      </c>
      <c r="BF24" s="6">
        <f>SUM(BF18:BF23)</f>
        <v>20449291.850000001</v>
      </c>
      <c r="BG24" s="26"/>
    </row>
    <row r="25" spans="1:59" s="1" customFormat="1" x14ac:dyDescent="0.2">
      <c r="A25" s="11"/>
      <c r="B25" s="15"/>
      <c r="C25" s="15"/>
      <c r="D25" s="15"/>
      <c r="E25" s="47"/>
      <c r="F25" s="47"/>
      <c r="G25" s="47"/>
      <c r="H25" s="47"/>
      <c r="I25" s="47"/>
      <c r="J25" s="47"/>
      <c r="K25" s="48"/>
      <c r="L25" s="48"/>
      <c r="M25" s="48"/>
      <c r="N25" s="15"/>
      <c r="O25" s="15"/>
      <c r="P25" s="15"/>
      <c r="Q25" s="47"/>
      <c r="R25" s="47"/>
      <c r="S25" s="47"/>
      <c r="T25" s="47"/>
      <c r="U25" s="47"/>
      <c r="V25" s="48"/>
      <c r="W25" s="4"/>
      <c r="X25" s="4"/>
      <c r="Y25" s="4"/>
      <c r="Z25" s="4"/>
      <c r="AA25" s="4"/>
      <c r="AB25" s="4"/>
      <c r="AC25" s="15"/>
      <c r="AD25" s="15"/>
      <c r="AE25" s="15"/>
      <c r="AF25" s="47"/>
      <c r="AG25" s="15"/>
      <c r="AH25" s="15"/>
      <c r="AI25" s="47"/>
      <c r="AJ25" s="15"/>
      <c r="AK25" s="47"/>
      <c r="AL25" s="48"/>
      <c r="AM25" s="48"/>
      <c r="AN25" s="48"/>
      <c r="AO25" s="15"/>
      <c r="AP25" s="48"/>
      <c r="AQ25" s="48"/>
      <c r="AR25" s="47"/>
      <c r="AS25" s="47"/>
      <c r="AT25" s="47"/>
      <c r="AU25" s="47"/>
      <c r="AV25" s="47"/>
      <c r="AW25" s="47"/>
      <c r="AX25" s="4"/>
      <c r="AY25" s="48"/>
      <c r="AZ25" s="48"/>
      <c r="BA25" s="4"/>
      <c r="BB25" s="4"/>
      <c r="BC25" s="4"/>
      <c r="BD25" s="4">
        <v>0</v>
      </c>
      <c r="BE25" s="4"/>
      <c r="BF25" s="4"/>
      <c r="BG25" s="26"/>
    </row>
    <row r="26" spans="1:59" s="1" customFormat="1" ht="63.75" customHeight="1" x14ac:dyDescent="0.2">
      <c r="A26" s="14" t="s">
        <v>8</v>
      </c>
      <c r="B26" s="10" t="s">
        <v>25</v>
      </c>
      <c r="C26" s="46" t="s">
        <v>26</v>
      </c>
      <c r="D26" s="10" t="s">
        <v>27</v>
      </c>
      <c r="E26" s="46" t="s">
        <v>28</v>
      </c>
      <c r="F26" s="46" t="s">
        <v>26</v>
      </c>
      <c r="G26" s="46" t="s">
        <v>29</v>
      </c>
      <c r="H26" s="46" t="s">
        <v>35</v>
      </c>
      <c r="I26" s="46" t="s">
        <v>26</v>
      </c>
      <c r="J26" s="46" t="s">
        <v>36</v>
      </c>
      <c r="K26" s="46" t="s">
        <v>37</v>
      </c>
      <c r="L26" s="46" t="s">
        <v>39</v>
      </c>
      <c r="M26" s="46" t="s">
        <v>38</v>
      </c>
      <c r="N26" s="10" t="s">
        <v>40</v>
      </c>
      <c r="O26" s="46" t="s">
        <v>26</v>
      </c>
      <c r="P26" s="10" t="s">
        <v>41</v>
      </c>
      <c r="Q26" s="46" t="s">
        <v>42</v>
      </c>
      <c r="R26" s="46" t="s">
        <v>26</v>
      </c>
      <c r="S26" s="46" t="s">
        <v>43</v>
      </c>
      <c r="T26" s="46" t="s">
        <v>45</v>
      </c>
      <c r="U26" s="46" t="s">
        <v>26</v>
      </c>
      <c r="V26" s="46" t="s">
        <v>46</v>
      </c>
      <c r="W26" s="46" t="s">
        <v>47</v>
      </c>
      <c r="X26" s="46" t="s">
        <v>39</v>
      </c>
      <c r="Y26" s="46" t="s">
        <v>48</v>
      </c>
      <c r="Z26" s="46" t="s">
        <v>56</v>
      </c>
      <c r="AA26" s="46" t="s">
        <v>39</v>
      </c>
      <c r="AB26" s="46" t="s">
        <v>57</v>
      </c>
      <c r="AC26" s="10" t="s">
        <v>111</v>
      </c>
      <c r="AD26" s="46" t="s">
        <v>39</v>
      </c>
      <c r="AE26" s="10" t="s">
        <v>113</v>
      </c>
      <c r="AF26" s="46" t="s">
        <v>68</v>
      </c>
      <c r="AG26" s="46" t="s">
        <v>39</v>
      </c>
      <c r="AH26" s="10" t="s">
        <v>123</v>
      </c>
      <c r="AI26" s="46" t="s">
        <v>67</v>
      </c>
      <c r="AJ26" s="46" t="s">
        <v>39</v>
      </c>
      <c r="AK26" s="46" t="s">
        <v>126</v>
      </c>
      <c r="AL26" s="46" t="s">
        <v>112</v>
      </c>
      <c r="AM26" s="46" t="s">
        <v>39</v>
      </c>
      <c r="AN26" s="46" t="s">
        <v>118</v>
      </c>
      <c r="AO26" s="10" t="s">
        <v>66</v>
      </c>
      <c r="AP26" s="46" t="s">
        <v>39</v>
      </c>
      <c r="AQ26" s="46" t="s">
        <v>127</v>
      </c>
      <c r="AR26" s="46" t="s">
        <v>65</v>
      </c>
      <c r="AS26" s="46" t="s">
        <v>39</v>
      </c>
      <c r="AT26" s="46" t="s">
        <v>129</v>
      </c>
      <c r="AU26" s="46" t="s">
        <v>64</v>
      </c>
      <c r="AV26" s="46" t="s">
        <v>39</v>
      </c>
      <c r="AW26" s="46" t="s">
        <v>134</v>
      </c>
      <c r="AX26" s="46" t="s">
        <v>63</v>
      </c>
      <c r="AY26" s="46" t="s">
        <v>39</v>
      </c>
      <c r="AZ26" s="46" t="s">
        <v>128</v>
      </c>
      <c r="BA26" s="46" t="s">
        <v>124</v>
      </c>
      <c r="BB26" s="46" t="s">
        <v>39</v>
      </c>
      <c r="BC26" s="46" t="s">
        <v>125</v>
      </c>
      <c r="BD26" s="60" t="s">
        <v>69</v>
      </c>
      <c r="BE26" s="46" t="s">
        <v>39</v>
      </c>
      <c r="BF26" s="60" t="s">
        <v>130</v>
      </c>
      <c r="BG26" s="26"/>
    </row>
    <row r="27" spans="1:59" s="1" customFormat="1" x14ac:dyDescent="0.2">
      <c r="A27" s="4" t="s">
        <v>1</v>
      </c>
      <c r="B27" s="6">
        <v>29224.919999999984</v>
      </c>
      <c r="C27" s="76">
        <v>0</v>
      </c>
      <c r="D27" s="76">
        <f>SUM(B27:C27)</f>
        <v>29224.919999999984</v>
      </c>
      <c r="E27" s="6">
        <v>48462.34</v>
      </c>
      <c r="F27" s="76">
        <v>0</v>
      </c>
      <c r="G27" s="76">
        <f>SUM(E27:F27)</f>
        <v>48462.34</v>
      </c>
      <c r="H27" s="6">
        <v>62248.34</v>
      </c>
      <c r="I27" s="76">
        <v>0</v>
      </c>
      <c r="J27" s="76">
        <f>SUM(H27:I27)</f>
        <v>62248.34</v>
      </c>
      <c r="K27" s="76">
        <f>B27+E27+H27</f>
        <v>139935.59999999998</v>
      </c>
      <c r="L27" s="76">
        <f>C27+F27+I27</f>
        <v>0</v>
      </c>
      <c r="M27" s="76">
        <f>SUM(K27:L27)</f>
        <v>139935.59999999998</v>
      </c>
      <c r="N27" s="6">
        <v>48363.34</v>
      </c>
      <c r="O27" s="76">
        <v>0</v>
      </c>
      <c r="P27" s="76">
        <f>SUM(N27:O27)</f>
        <v>48363.34</v>
      </c>
      <c r="Q27" s="6">
        <v>37898.149999999994</v>
      </c>
      <c r="R27" s="76">
        <v>0</v>
      </c>
      <c r="S27" s="76">
        <f>SUM(Q27:R27)</f>
        <v>37898.149999999994</v>
      </c>
      <c r="T27" s="76">
        <v>98372.15</v>
      </c>
      <c r="U27" s="6">
        <v>0</v>
      </c>
      <c r="V27" s="76">
        <f>SUM(T27:U27)</f>
        <v>98372.15</v>
      </c>
      <c r="W27" s="6">
        <f>N27+Q27+T27</f>
        <v>184633.63999999998</v>
      </c>
      <c r="X27" s="6">
        <f>O27+R27+U27</f>
        <v>0</v>
      </c>
      <c r="Y27" s="6">
        <f>W27+X27</f>
        <v>184633.63999999998</v>
      </c>
      <c r="Z27" s="6">
        <f>W27+K27</f>
        <v>324569.24</v>
      </c>
      <c r="AA27" s="6">
        <f>X27+L27</f>
        <v>0</v>
      </c>
      <c r="AB27" s="6">
        <f>Z27+AA27</f>
        <v>324569.24</v>
      </c>
      <c r="AC27" s="6">
        <v>102127.34</v>
      </c>
      <c r="AD27" s="6">
        <v>0</v>
      </c>
      <c r="AE27" s="6">
        <f>SUM(AC27:AD27)</f>
        <v>102127.34</v>
      </c>
      <c r="AF27" s="6">
        <v>55937.899999999994</v>
      </c>
      <c r="AG27" s="6">
        <v>0</v>
      </c>
      <c r="AH27" s="6">
        <f>SUM(AF27:AG27)</f>
        <v>55937.899999999994</v>
      </c>
      <c r="AI27" s="6">
        <v>27619.899999999994</v>
      </c>
      <c r="AJ27" s="6">
        <v>0</v>
      </c>
      <c r="AK27" s="6">
        <f>SUM(AI27:AJ27)</f>
        <v>27619.899999999994</v>
      </c>
      <c r="AL27" s="76">
        <f>AC27+AF27+AI27</f>
        <v>185685.13999999998</v>
      </c>
      <c r="AM27" s="90">
        <f>AD27+AG27+AJ27</f>
        <v>0</v>
      </c>
      <c r="AN27" s="76">
        <f>SUM(AL27:AM27)</f>
        <v>185685.13999999998</v>
      </c>
      <c r="AO27" s="6">
        <v>66777.899999999994</v>
      </c>
      <c r="AP27" s="76">
        <v>0</v>
      </c>
      <c r="AQ27" s="76">
        <f>SUM(AO27:AP27)</f>
        <v>66777.899999999994</v>
      </c>
      <c r="AR27" s="76">
        <v>66777.899999999994</v>
      </c>
      <c r="AS27" s="95">
        <v>0</v>
      </c>
      <c r="AT27" s="95">
        <f>SUM(AR27:AS27)</f>
        <v>66777.899999999994</v>
      </c>
      <c r="AU27" s="90">
        <v>66777.899999999994</v>
      </c>
      <c r="AV27" s="95">
        <v>0</v>
      </c>
      <c r="AW27" s="95">
        <f>SUM(AU27:AV27)</f>
        <v>66777.899999999994</v>
      </c>
      <c r="AX27" s="6">
        <f>AO27+AR27+AU27</f>
        <v>200333.69999999998</v>
      </c>
      <c r="AY27" s="95">
        <f>AV27+AS27+AP27</f>
        <v>0</v>
      </c>
      <c r="AZ27" s="76">
        <f>SUM(AX27:AY27)</f>
        <v>200333.69999999998</v>
      </c>
      <c r="BA27" s="6">
        <f>AX27+AL27</f>
        <v>386018.83999999997</v>
      </c>
      <c r="BB27" s="6">
        <f>AM27+AY27</f>
        <v>0</v>
      </c>
      <c r="BC27" s="6">
        <f>SUM(BA27:BB27)</f>
        <v>386018.83999999997</v>
      </c>
      <c r="BD27" s="6">
        <f>B27+E27+H27+N27+Q27+T27+AC27+AF27+AI27+AO27+AR27+AU27</f>
        <v>710588.08000000007</v>
      </c>
      <c r="BE27" s="6">
        <f>AM27+AY27</f>
        <v>0</v>
      </c>
      <c r="BF27" s="6">
        <f>SUM(BD27:BE27)</f>
        <v>710588.08000000007</v>
      </c>
      <c r="BG27" s="26"/>
    </row>
    <row r="28" spans="1:59" s="1" customFormat="1" x14ac:dyDescent="0.2">
      <c r="A28" s="4" t="s">
        <v>2</v>
      </c>
      <c r="B28" s="6">
        <v>55.829999999999927</v>
      </c>
      <c r="C28" s="76">
        <v>0</v>
      </c>
      <c r="D28" s="76">
        <f t="shared" ref="D28:D32" si="76">SUM(B28:C28)</f>
        <v>55.829999999999927</v>
      </c>
      <c r="E28" s="6">
        <v>2034.4500000000003</v>
      </c>
      <c r="F28" s="76">
        <v>0</v>
      </c>
      <c r="G28" s="76">
        <f t="shared" ref="G28:G32" si="77">SUM(E28:F28)</f>
        <v>2034.4500000000003</v>
      </c>
      <c r="H28" s="6">
        <v>867.20000000000027</v>
      </c>
      <c r="I28" s="76">
        <v>0</v>
      </c>
      <c r="J28" s="76">
        <f t="shared" ref="J28:J32" si="78">SUM(H28:I28)</f>
        <v>867.20000000000027</v>
      </c>
      <c r="K28" s="76">
        <f t="shared" ref="K28:L31" si="79">B28+E28+H28</f>
        <v>2957.4800000000005</v>
      </c>
      <c r="L28" s="76">
        <f t="shared" si="79"/>
        <v>0</v>
      </c>
      <c r="M28" s="76">
        <f t="shared" ref="M28:M32" si="80">SUM(K28:L28)</f>
        <v>2957.4800000000005</v>
      </c>
      <c r="N28" s="6">
        <v>672.09999999999945</v>
      </c>
      <c r="O28" s="76">
        <v>0</v>
      </c>
      <c r="P28" s="76">
        <f t="shared" ref="P28:P30" si="81">SUM(N28:O28)</f>
        <v>672.09999999999945</v>
      </c>
      <c r="Q28" s="6">
        <v>2384.5199999999995</v>
      </c>
      <c r="R28" s="76">
        <v>0</v>
      </c>
      <c r="S28" s="76">
        <f t="shared" ref="S28:S32" si="82">SUM(Q28:R28)</f>
        <v>2384.5199999999995</v>
      </c>
      <c r="T28" s="76">
        <v>6338.37</v>
      </c>
      <c r="U28" s="6">
        <v>0</v>
      </c>
      <c r="V28" s="76">
        <f t="shared" ref="V28:V32" si="83">SUM(T28:U28)</f>
        <v>6338.37</v>
      </c>
      <c r="W28" s="6">
        <f t="shared" ref="W28:Y32" si="84">N28+Q28+T28</f>
        <v>9394.989999999998</v>
      </c>
      <c r="X28" s="6">
        <f t="shared" si="84"/>
        <v>0</v>
      </c>
      <c r="Y28" s="6">
        <f t="shared" ref="Y28:Y31" si="85">W28+X28</f>
        <v>9394.989999999998</v>
      </c>
      <c r="Z28" s="6">
        <f t="shared" ref="Z28:AA31" si="86">W28+K28</f>
        <v>12352.469999999998</v>
      </c>
      <c r="AA28" s="6">
        <f t="shared" si="86"/>
        <v>0</v>
      </c>
      <c r="AB28" s="6">
        <f t="shared" ref="AB28:AB32" si="87">Z28+AA28</f>
        <v>12352.469999999998</v>
      </c>
      <c r="AC28" s="6">
        <v>5358</v>
      </c>
      <c r="AD28" s="6">
        <v>0</v>
      </c>
      <c r="AE28" s="6">
        <f t="shared" ref="AE28:AE31" si="88">SUM(AC28:AD28)</f>
        <v>5358</v>
      </c>
      <c r="AF28" s="6">
        <v>4673.5199999999995</v>
      </c>
      <c r="AG28" s="6">
        <v>0</v>
      </c>
      <c r="AH28" s="6">
        <f t="shared" ref="AH28:AH32" si="89">SUM(AF28:AG28)</f>
        <v>4673.5199999999995</v>
      </c>
      <c r="AI28" s="6">
        <v>1128.0999999999995</v>
      </c>
      <c r="AJ28" s="6">
        <v>0</v>
      </c>
      <c r="AK28" s="6">
        <f t="shared" ref="AK28:AK31" si="90">SUM(AI28:AJ28)</f>
        <v>1128.0999999999995</v>
      </c>
      <c r="AL28" s="76">
        <f>AC28+AF28+AI28</f>
        <v>11159.619999999999</v>
      </c>
      <c r="AM28" s="90">
        <f t="shared" ref="AM28:AM31" si="91">AD28+AG28+AJ28</f>
        <v>0</v>
      </c>
      <c r="AN28" s="76">
        <f t="shared" ref="AN28:AN31" si="92">SUM(AL28:AM28)</f>
        <v>11159.619999999999</v>
      </c>
      <c r="AO28" s="6">
        <v>8839.15</v>
      </c>
      <c r="AP28" s="76">
        <v>0</v>
      </c>
      <c r="AQ28" s="76">
        <f t="shared" ref="AQ28:AQ31" si="93">SUM(AO28:AP28)</f>
        <v>8839.15</v>
      </c>
      <c r="AR28" s="76">
        <v>8839.15</v>
      </c>
      <c r="AS28" s="95">
        <v>0</v>
      </c>
      <c r="AT28" s="95">
        <f t="shared" ref="AT28:AT30" si="94">SUM(AR28:AS28)</f>
        <v>8839.15</v>
      </c>
      <c r="AU28" s="90">
        <v>11154.91</v>
      </c>
      <c r="AV28" s="95">
        <v>0</v>
      </c>
      <c r="AW28" s="95">
        <f t="shared" ref="AW28:AW31" si="95">SUM(AU28:AV28)</f>
        <v>11154.91</v>
      </c>
      <c r="AX28" s="6">
        <f t="shared" ref="AX28:AX31" si="96">AO28+AR28+AU28</f>
        <v>28833.21</v>
      </c>
      <c r="AY28" s="95">
        <f t="shared" ref="AY28:AY31" si="97">AV28+AS28+AP28</f>
        <v>0</v>
      </c>
      <c r="AZ28" s="76">
        <f t="shared" ref="AZ28:AZ31" si="98">SUM(AX28:AY28)</f>
        <v>28833.21</v>
      </c>
      <c r="BA28" s="6">
        <f t="shared" ref="BA28:BA32" si="99">AX28+AL28</f>
        <v>39992.83</v>
      </c>
      <c r="BB28" s="6">
        <f t="shared" ref="BB28:BB31" si="100">AM28+AY28</f>
        <v>0</v>
      </c>
      <c r="BC28" s="6">
        <f t="shared" ref="BC28:BC32" si="101">SUM(BA28:BB28)</f>
        <v>39992.83</v>
      </c>
      <c r="BD28" s="6">
        <f t="shared" ref="BD28:BD31" si="102">B28+E28+H28+N28+Q28+T28+AC28+AF28+AI28+AO28+AR28+AU28</f>
        <v>52345.3</v>
      </c>
      <c r="BE28" s="6">
        <f>AM28+AY28</f>
        <v>0</v>
      </c>
      <c r="BF28" s="6">
        <f t="shared" ref="BF28:BF31" si="103">SUM(BD28:BE28)</f>
        <v>52345.3</v>
      </c>
      <c r="BG28" s="26"/>
    </row>
    <row r="29" spans="1:59" s="1" customFormat="1" x14ac:dyDescent="0.2">
      <c r="A29" s="4" t="s">
        <v>3</v>
      </c>
      <c r="B29" s="6">
        <v>0</v>
      </c>
      <c r="C29" s="76">
        <v>0</v>
      </c>
      <c r="D29" s="76">
        <f t="shared" si="76"/>
        <v>0</v>
      </c>
      <c r="E29" s="6">
        <v>420</v>
      </c>
      <c r="F29" s="76">
        <v>0</v>
      </c>
      <c r="G29" s="76">
        <f t="shared" si="77"/>
        <v>420</v>
      </c>
      <c r="H29" s="6">
        <v>1050</v>
      </c>
      <c r="I29" s="76">
        <v>0</v>
      </c>
      <c r="J29" s="76">
        <f t="shared" si="78"/>
        <v>1050</v>
      </c>
      <c r="K29" s="76">
        <f t="shared" si="79"/>
        <v>1470</v>
      </c>
      <c r="L29" s="76">
        <f t="shared" si="79"/>
        <v>0</v>
      </c>
      <c r="M29" s="76">
        <f t="shared" si="80"/>
        <v>1470</v>
      </c>
      <c r="N29" s="6">
        <v>315</v>
      </c>
      <c r="O29" s="76">
        <v>0</v>
      </c>
      <c r="P29" s="76">
        <f t="shared" si="81"/>
        <v>315</v>
      </c>
      <c r="Q29" s="6">
        <v>1050</v>
      </c>
      <c r="R29" s="76">
        <v>0</v>
      </c>
      <c r="S29" s="76">
        <f t="shared" si="82"/>
        <v>1050</v>
      </c>
      <c r="T29" s="76">
        <v>1915</v>
      </c>
      <c r="U29" s="6">
        <v>0</v>
      </c>
      <c r="V29" s="76">
        <f t="shared" si="83"/>
        <v>1915</v>
      </c>
      <c r="W29" s="6">
        <f t="shared" si="84"/>
        <v>3280</v>
      </c>
      <c r="X29" s="6">
        <f t="shared" si="84"/>
        <v>0</v>
      </c>
      <c r="Y29" s="6">
        <f t="shared" si="85"/>
        <v>3280</v>
      </c>
      <c r="Z29" s="6">
        <f t="shared" si="86"/>
        <v>4750</v>
      </c>
      <c r="AA29" s="6">
        <f t="shared" si="86"/>
        <v>0</v>
      </c>
      <c r="AB29" s="6">
        <f t="shared" si="87"/>
        <v>4750</v>
      </c>
      <c r="AC29" s="6">
        <v>7795</v>
      </c>
      <c r="AD29" s="6">
        <v>0</v>
      </c>
      <c r="AE29" s="6">
        <f t="shared" si="88"/>
        <v>7795</v>
      </c>
      <c r="AF29" s="6">
        <v>4408.4400000000005</v>
      </c>
      <c r="AG29" s="6">
        <v>0</v>
      </c>
      <c r="AH29" s="6">
        <f t="shared" si="89"/>
        <v>4408.4400000000005</v>
      </c>
      <c r="AI29" s="6">
        <v>4707</v>
      </c>
      <c r="AJ29" s="6">
        <v>0</v>
      </c>
      <c r="AK29" s="6">
        <f t="shared" si="90"/>
        <v>4707</v>
      </c>
      <c r="AL29" s="76">
        <f>AC29+AF29+AI29</f>
        <v>16910.440000000002</v>
      </c>
      <c r="AM29" s="90">
        <f t="shared" si="91"/>
        <v>0</v>
      </c>
      <c r="AN29" s="76">
        <f t="shared" si="92"/>
        <v>16910.440000000002</v>
      </c>
      <c r="AO29" s="6">
        <v>13091.77</v>
      </c>
      <c r="AP29" s="76">
        <v>0</v>
      </c>
      <c r="AQ29" s="76">
        <f t="shared" si="93"/>
        <v>13091.77</v>
      </c>
      <c r="AR29" s="76">
        <v>13091.77</v>
      </c>
      <c r="AS29" s="95">
        <v>0</v>
      </c>
      <c r="AT29" s="95">
        <f t="shared" si="94"/>
        <v>13091.77</v>
      </c>
      <c r="AU29" s="90">
        <v>13091.77</v>
      </c>
      <c r="AV29" s="95">
        <v>0</v>
      </c>
      <c r="AW29" s="95">
        <f t="shared" si="95"/>
        <v>13091.77</v>
      </c>
      <c r="AX29" s="6">
        <f t="shared" si="96"/>
        <v>39275.31</v>
      </c>
      <c r="AY29" s="95">
        <f t="shared" si="97"/>
        <v>0</v>
      </c>
      <c r="AZ29" s="76">
        <f t="shared" si="98"/>
        <v>39275.31</v>
      </c>
      <c r="BA29" s="6">
        <f t="shared" si="99"/>
        <v>56185.75</v>
      </c>
      <c r="BB29" s="6">
        <f t="shared" si="100"/>
        <v>0</v>
      </c>
      <c r="BC29" s="6">
        <f t="shared" si="101"/>
        <v>56185.75</v>
      </c>
      <c r="BD29" s="6">
        <f t="shared" si="102"/>
        <v>60935.750000000015</v>
      </c>
      <c r="BE29" s="6">
        <f t="shared" ref="BE29:BE31" si="104">AM29+AY29</f>
        <v>0</v>
      </c>
      <c r="BF29" s="6">
        <f t="shared" si="103"/>
        <v>60935.750000000015</v>
      </c>
      <c r="BG29" s="26"/>
    </row>
    <row r="30" spans="1:59" s="1" customFormat="1" x14ac:dyDescent="0.2">
      <c r="A30" s="4" t="s">
        <v>4</v>
      </c>
      <c r="B30" s="6">
        <v>2820</v>
      </c>
      <c r="C30" s="76">
        <v>0</v>
      </c>
      <c r="D30" s="76">
        <f t="shared" si="76"/>
        <v>2820</v>
      </c>
      <c r="E30" s="6">
        <v>5298</v>
      </c>
      <c r="F30" s="76">
        <v>0</v>
      </c>
      <c r="G30" s="76">
        <f t="shared" si="77"/>
        <v>5298</v>
      </c>
      <c r="H30" s="6">
        <v>17418</v>
      </c>
      <c r="I30" s="76">
        <v>0</v>
      </c>
      <c r="J30" s="76">
        <f t="shared" si="78"/>
        <v>17418</v>
      </c>
      <c r="K30" s="76">
        <f t="shared" si="79"/>
        <v>25536</v>
      </c>
      <c r="L30" s="76">
        <f t="shared" si="79"/>
        <v>0</v>
      </c>
      <c r="M30" s="76">
        <f t="shared" si="80"/>
        <v>25536</v>
      </c>
      <c r="N30" s="6">
        <v>2369</v>
      </c>
      <c r="O30" s="76">
        <v>0</v>
      </c>
      <c r="P30" s="76">
        <f t="shared" si="81"/>
        <v>2369</v>
      </c>
      <c r="Q30" s="6">
        <v>2369</v>
      </c>
      <c r="R30" s="76">
        <v>0</v>
      </c>
      <c r="S30" s="76">
        <f t="shared" si="82"/>
        <v>2369</v>
      </c>
      <c r="T30" s="76">
        <v>2369</v>
      </c>
      <c r="U30" s="6">
        <v>0</v>
      </c>
      <c r="V30" s="76">
        <f t="shared" si="83"/>
        <v>2369</v>
      </c>
      <c r="W30" s="6">
        <f t="shared" si="84"/>
        <v>7107</v>
      </c>
      <c r="X30" s="6">
        <f t="shared" si="84"/>
        <v>0</v>
      </c>
      <c r="Y30" s="6">
        <f t="shared" si="85"/>
        <v>7107</v>
      </c>
      <c r="Z30" s="6">
        <f t="shared" si="86"/>
        <v>32643</v>
      </c>
      <c r="AA30" s="6">
        <f t="shared" si="86"/>
        <v>0</v>
      </c>
      <c r="AB30" s="6">
        <f t="shared" si="87"/>
        <v>32643</v>
      </c>
      <c r="AC30" s="6">
        <v>4453.88</v>
      </c>
      <c r="AD30" s="6">
        <v>0</v>
      </c>
      <c r="AE30" s="6">
        <f t="shared" si="88"/>
        <v>4453.88</v>
      </c>
      <c r="AF30" s="6">
        <v>4453.46</v>
      </c>
      <c r="AG30" s="6">
        <v>0</v>
      </c>
      <c r="AH30" s="6">
        <f t="shared" si="89"/>
        <v>4453.46</v>
      </c>
      <c r="AI30" s="6">
        <v>4453.46</v>
      </c>
      <c r="AJ30" s="6">
        <v>0</v>
      </c>
      <c r="AK30" s="6">
        <f t="shared" si="90"/>
        <v>4453.46</v>
      </c>
      <c r="AL30" s="76">
        <f>AC30+AF30+AI30</f>
        <v>13360.8</v>
      </c>
      <c r="AM30" s="90">
        <f t="shared" si="91"/>
        <v>0</v>
      </c>
      <c r="AN30" s="76">
        <f t="shared" si="92"/>
        <v>13360.8</v>
      </c>
      <c r="AO30" s="6">
        <v>13443.07</v>
      </c>
      <c r="AP30" s="76">
        <v>0</v>
      </c>
      <c r="AQ30" s="76">
        <f t="shared" si="93"/>
        <v>13443.07</v>
      </c>
      <c r="AR30" s="76">
        <v>13443.07</v>
      </c>
      <c r="AS30" s="95">
        <v>0</v>
      </c>
      <c r="AT30" s="95">
        <f t="shared" si="94"/>
        <v>13443.07</v>
      </c>
      <c r="AU30" s="76">
        <v>0</v>
      </c>
      <c r="AV30" s="95">
        <v>1484.23</v>
      </c>
      <c r="AW30" s="95">
        <f t="shared" si="95"/>
        <v>1484.23</v>
      </c>
      <c r="AX30" s="6">
        <f t="shared" si="96"/>
        <v>26886.14</v>
      </c>
      <c r="AY30" s="95">
        <f t="shared" si="97"/>
        <v>1484.23</v>
      </c>
      <c r="AZ30" s="76">
        <f t="shared" si="98"/>
        <v>28370.37</v>
      </c>
      <c r="BA30" s="6">
        <f t="shared" si="99"/>
        <v>40246.94</v>
      </c>
      <c r="BB30" s="6">
        <f t="shared" si="100"/>
        <v>1484.23</v>
      </c>
      <c r="BC30" s="6">
        <f t="shared" si="101"/>
        <v>41731.170000000006</v>
      </c>
      <c r="BD30" s="6">
        <f t="shared" si="102"/>
        <v>72889.94</v>
      </c>
      <c r="BE30" s="6">
        <f t="shared" si="104"/>
        <v>1484.23</v>
      </c>
      <c r="BF30" s="6">
        <f t="shared" si="103"/>
        <v>74374.17</v>
      </c>
      <c r="BG30" s="26"/>
    </row>
    <row r="31" spans="1:59" s="1" customFormat="1" x14ac:dyDescent="0.2">
      <c r="A31" s="4" t="s">
        <v>15</v>
      </c>
      <c r="B31" s="6">
        <v>7555</v>
      </c>
      <c r="C31" s="76">
        <v>0</v>
      </c>
      <c r="D31" s="76">
        <f>SUM(B31:C31)</f>
        <v>7555</v>
      </c>
      <c r="E31" s="6">
        <v>37260</v>
      </c>
      <c r="F31" s="76">
        <v>0</v>
      </c>
      <c r="G31" s="76">
        <f t="shared" si="77"/>
        <v>37260</v>
      </c>
      <c r="H31" s="6">
        <v>55200</v>
      </c>
      <c r="I31" s="76">
        <v>0</v>
      </c>
      <c r="J31" s="76">
        <f t="shared" si="78"/>
        <v>55200</v>
      </c>
      <c r="K31" s="76">
        <f t="shared" si="79"/>
        <v>100015</v>
      </c>
      <c r="L31" s="76">
        <f t="shared" si="79"/>
        <v>0</v>
      </c>
      <c r="M31" s="76">
        <f t="shared" si="80"/>
        <v>100015</v>
      </c>
      <c r="N31" s="6">
        <v>27885</v>
      </c>
      <c r="O31" s="76">
        <v>0</v>
      </c>
      <c r="P31" s="76">
        <f>SUM(N31:O31)</f>
        <v>27885</v>
      </c>
      <c r="Q31" s="6">
        <v>27885</v>
      </c>
      <c r="R31" s="76">
        <v>0</v>
      </c>
      <c r="S31" s="76">
        <f t="shared" si="82"/>
        <v>27885</v>
      </c>
      <c r="T31" s="76">
        <v>27885</v>
      </c>
      <c r="U31" s="6">
        <v>0</v>
      </c>
      <c r="V31" s="76">
        <f t="shared" si="83"/>
        <v>27885</v>
      </c>
      <c r="W31" s="6">
        <f t="shared" si="84"/>
        <v>83655</v>
      </c>
      <c r="X31" s="6">
        <f t="shared" si="84"/>
        <v>0</v>
      </c>
      <c r="Y31" s="6">
        <f t="shared" si="85"/>
        <v>83655</v>
      </c>
      <c r="Z31" s="6">
        <f t="shared" si="86"/>
        <v>183670</v>
      </c>
      <c r="AA31" s="6">
        <f t="shared" si="86"/>
        <v>0</v>
      </c>
      <c r="AB31" s="6">
        <f t="shared" si="87"/>
        <v>183670</v>
      </c>
      <c r="AC31" s="6">
        <v>28035.1</v>
      </c>
      <c r="AD31" s="6">
        <v>0</v>
      </c>
      <c r="AE31" s="6">
        <f t="shared" si="88"/>
        <v>28035.1</v>
      </c>
      <c r="AF31" s="6">
        <v>30738.3</v>
      </c>
      <c r="AG31" s="6">
        <v>0</v>
      </c>
      <c r="AH31" s="6">
        <f t="shared" si="89"/>
        <v>30738.3</v>
      </c>
      <c r="AI31" s="6">
        <v>30738.3</v>
      </c>
      <c r="AJ31" s="6">
        <v>0</v>
      </c>
      <c r="AK31" s="6">
        <f t="shared" si="90"/>
        <v>30738.3</v>
      </c>
      <c r="AL31" s="76">
        <f>AC31+AF31+AI31</f>
        <v>89511.7</v>
      </c>
      <c r="AM31" s="90">
        <f t="shared" si="91"/>
        <v>0</v>
      </c>
      <c r="AN31" s="76">
        <f t="shared" si="92"/>
        <v>89511.7</v>
      </c>
      <c r="AO31" s="6">
        <v>30738.3</v>
      </c>
      <c r="AP31" s="76">
        <v>0</v>
      </c>
      <c r="AQ31" s="76">
        <f t="shared" si="93"/>
        <v>30738.3</v>
      </c>
      <c r="AR31" s="76">
        <v>30738.3</v>
      </c>
      <c r="AS31" s="95">
        <v>0</v>
      </c>
      <c r="AT31" s="95">
        <f>SUM(AR31:AS31)</f>
        <v>30738.3</v>
      </c>
      <c r="AU31" s="76">
        <v>0</v>
      </c>
      <c r="AV31" s="95">
        <v>30738.3</v>
      </c>
      <c r="AW31" s="95">
        <f t="shared" si="95"/>
        <v>30738.3</v>
      </c>
      <c r="AX31" s="6">
        <f t="shared" si="96"/>
        <v>61476.6</v>
      </c>
      <c r="AY31" s="95">
        <f t="shared" si="97"/>
        <v>30738.3</v>
      </c>
      <c r="AZ31" s="76">
        <f t="shared" si="98"/>
        <v>92214.9</v>
      </c>
      <c r="BA31" s="6">
        <f t="shared" si="99"/>
        <v>150988.29999999999</v>
      </c>
      <c r="BB31" s="6">
        <f t="shared" si="100"/>
        <v>30738.3</v>
      </c>
      <c r="BC31" s="6">
        <f t="shared" si="101"/>
        <v>181726.59999999998</v>
      </c>
      <c r="BD31" s="6">
        <f t="shared" si="102"/>
        <v>334658.3</v>
      </c>
      <c r="BE31" s="6">
        <f t="shared" si="104"/>
        <v>30738.3</v>
      </c>
      <c r="BF31" s="6">
        <f t="shared" si="103"/>
        <v>365396.6</v>
      </c>
      <c r="BG31" s="26"/>
    </row>
    <row r="32" spans="1:59" s="2" customFormat="1" x14ac:dyDescent="0.2">
      <c r="A32" s="11" t="s">
        <v>5</v>
      </c>
      <c r="B32" s="9">
        <f>SUM(B27:B31)</f>
        <v>39655.749999999985</v>
      </c>
      <c r="C32" s="9">
        <f>SUM(C27:C31)</f>
        <v>0</v>
      </c>
      <c r="D32" s="76">
        <f t="shared" si="76"/>
        <v>39655.749999999985</v>
      </c>
      <c r="E32" s="9">
        <f>SUM(E27:E31)</f>
        <v>93474.79</v>
      </c>
      <c r="F32" s="9">
        <f>SUM(F27:F31)</f>
        <v>0</v>
      </c>
      <c r="G32" s="76">
        <f t="shared" si="77"/>
        <v>93474.79</v>
      </c>
      <c r="H32" s="9">
        <f>SUM(H27:H31)</f>
        <v>136783.53999999998</v>
      </c>
      <c r="I32" s="9">
        <f>SUM(I27:I31)</f>
        <v>0</v>
      </c>
      <c r="J32" s="76">
        <f t="shared" si="78"/>
        <v>136783.53999999998</v>
      </c>
      <c r="K32" s="23">
        <f>SUM(K27:K31)</f>
        <v>269914.07999999996</v>
      </c>
      <c r="L32" s="23">
        <f>SUM(L27:L31)</f>
        <v>0</v>
      </c>
      <c r="M32" s="76">
        <f t="shared" si="80"/>
        <v>269914.07999999996</v>
      </c>
      <c r="N32" s="9">
        <f>SUM(N27:N31)</f>
        <v>79604.44</v>
      </c>
      <c r="O32" s="9">
        <f>SUM(O27:O31)</f>
        <v>0</v>
      </c>
      <c r="P32" s="76">
        <f t="shared" ref="P32" si="105">SUM(N32:O32)</f>
        <v>79604.44</v>
      </c>
      <c r="Q32" s="9">
        <f>SUM(Q27:Q31)</f>
        <v>71586.669999999984</v>
      </c>
      <c r="R32" s="9">
        <f>SUM(R27:R31)</f>
        <v>0</v>
      </c>
      <c r="S32" s="76">
        <f t="shared" si="82"/>
        <v>71586.669999999984</v>
      </c>
      <c r="T32" s="9">
        <f>SUM(T27:T31)</f>
        <v>136879.51999999999</v>
      </c>
      <c r="U32" s="9">
        <f>SUM(U27:U31)</f>
        <v>0</v>
      </c>
      <c r="V32" s="76">
        <f t="shared" si="83"/>
        <v>136879.51999999999</v>
      </c>
      <c r="W32" s="6">
        <f t="shared" si="84"/>
        <v>288070.63</v>
      </c>
      <c r="X32" s="6">
        <f t="shared" si="84"/>
        <v>0</v>
      </c>
      <c r="Y32" s="6">
        <f t="shared" si="84"/>
        <v>288070.63</v>
      </c>
      <c r="Z32" s="6">
        <f>W32+K32</f>
        <v>557984.71</v>
      </c>
      <c r="AA32" s="6">
        <f>X32+L32</f>
        <v>0</v>
      </c>
      <c r="AB32" s="6">
        <f t="shared" si="87"/>
        <v>557984.71</v>
      </c>
      <c r="AC32" s="9">
        <f t="shared" ref="AC32:AW32" si="106">SUM(AC27:AC31)</f>
        <v>147769.32</v>
      </c>
      <c r="AD32" s="9">
        <f t="shared" si="106"/>
        <v>0</v>
      </c>
      <c r="AE32" s="9">
        <f>SUM(AE27:AE31)</f>
        <v>147769.32</v>
      </c>
      <c r="AF32" s="9">
        <f t="shared" si="106"/>
        <v>100211.62</v>
      </c>
      <c r="AG32" s="9">
        <f t="shared" si="106"/>
        <v>0</v>
      </c>
      <c r="AH32" s="6">
        <f t="shared" si="89"/>
        <v>100211.62</v>
      </c>
      <c r="AI32" s="9">
        <f t="shared" si="106"/>
        <v>68646.759999999995</v>
      </c>
      <c r="AJ32" s="9">
        <f t="shared" ref="AJ32" si="107">SUM(AJ27:AJ31)</f>
        <v>0</v>
      </c>
      <c r="AK32" s="9">
        <f>SUM(AK27:AK31)</f>
        <v>68646.759999999995</v>
      </c>
      <c r="AL32" s="23">
        <f t="shared" si="106"/>
        <v>316627.69999999995</v>
      </c>
      <c r="AM32" s="23">
        <f t="shared" si="106"/>
        <v>0</v>
      </c>
      <c r="AN32" s="23">
        <f>SUM(AN27:AN31)</f>
        <v>316627.69999999995</v>
      </c>
      <c r="AO32" s="9">
        <f t="shared" si="106"/>
        <v>132890.18999999997</v>
      </c>
      <c r="AP32" s="23">
        <f t="shared" ref="AP32" si="108">SUM(AP27:AP31)</f>
        <v>0</v>
      </c>
      <c r="AQ32" s="23">
        <f>SUM(AQ27:AQ31)</f>
        <v>132890.18999999997</v>
      </c>
      <c r="AR32" s="9">
        <f t="shared" si="106"/>
        <v>132890.18999999997</v>
      </c>
      <c r="AS32" s="9">
        <f t="shared" si="106"/>
        <v>0</v>
      </c>
      <c r="AT32" s="9">
        <f t="shared" si="106"/>
        <v>132890.18999999997</v>
      </c>
      <c r="AU32" s="9">
        <f t="shared" si="106"/>
        <v>91024.58</v>
      </c>
      <c r="AV32" s="9">
        <f t="shared" si="106"/>
        <v>32222.53</v>
      </c>
      <c r="AW32" s="9">
        <f t="shared" si="106"/>
        <v>123247.11</v>
      </c>
      <c r="AX32" s="6">
        <f>AO32</f>
        <v>132890.18999999997</v>
      </c>
      <c r="AY32" s="23">
        <f t="shared" ref="AY32" si="109">SUM(AY27:AY31)</f>
        <v>32222.53</v>
      </c>
      <c r="AZ32" s="23">
        <f>SUM(AZ27:AZ31)</f>
        <v>389027.49</v>
      </c>
      <c r="BA32" s="6">
        <f t="shared" si="99"/>
        <v>449517.8899999999</v>
      </c>
      <c r="BB32" s="6">
        <f t="shared" ref="BB32" si="110">AM32+AY32</f>
        <v>32222.53</v>
      </c>
      <c r="BC32" s="6">
        <f t="shared" si="101"/>
        <v>481740.41999999993</v>
      </c>
      <c r="BD32" s="6">
        <f>SUM(BD27:BD31)</f>
        <v>1231417.3700000001</v>
      </c>
      <c r="BE32" s="6">
        <f>SUM(BE27:BE31)</f>
        <v>32222.53</v>
      </c>
      <c r="BF32" s="6">
        <f>SUM(BF27:BF31)</f>
        <v>1263639.9000000001</v>
      </c>
      <c r="BG32" s="26"/>
    </row>
    <row r="33" spans="1:60" s="1" customFormat="1" x14ac:dyDescent="0.2">
      <c r="A33" s="11"/>
      <c r="B33" s="15"/>
      <c r="C33" s="15"/>
      <c r="D33" s="15"/>
      <c r="E33" s="47"/>
      <c r="F33" s="47"/>
      <c r="G33" s="47"/>
      <c r="H33" s="47"/>
      <c r="I33" s="47"/>
      <c r="J33" s="47"/>
      <c r="K33" s="48"/>
      <c r="L33" s="48"/>
      <c r="M33" s="48"/>
      <c r="N33" s="15"/>
      <c r="O33" s="15"/>
      <c r="P33" s="15"/>
      <c r="Q33" s="47"/>
      <c r="R33" s="47"/>
      <c r="S33" s="47"/>
      <c r="T33" s="47"/>
      <c r="U33" s="47"/>
      <c r="V33" s="48"/>
      <c r="W33" s="4"/>
      <c r="X33" s="4"/>
      <c r="Y33" s="4"/>
      <c r="Z33" s="4"/>
      <c r="AA33" s="4"/>
      <c r="AB33" s="4"/>
      <c r="AC33" s="15"/>
      <c r="AD33" s="15"/>
      <c r="AE33" s="15"/>
      <c r="AF33" s="47"/>
      <c r="AG33" s="15"/>
      <c r="AH33" s="15"/>
      <c r="AI33" s="47"/>
      <c r="AJ33" s="15"/>
      <c r="AK33" s="47"/>
      <c r="AL33" s="48"/>
      <c r="AM33" s="48"/>
      <c r="AN33" s="48"/>
      <c r="AO33" s="15"/>
      <c r="AP33" s="48"/>
      <c r="AQ33" s="48"/>
      <c r="AR33" s="47"/>
      <c r="AS33" s="47"/>
      <c r="AT33" s="47"/>
      <c r="AU33" s="47"/>
      <c r="AV33" s="47"/>
      <c r="AW33" s="47"/>
      <c r="AX33" s="4"/>
      <c r="AY33" s="48"/>
      <c r="AZ33" s="48"/>
      <c r="BA33" s="4"/>
      <c r="BB33" s="4"/>
      <c r="BC33" s="4"/>
      <c r="BD33" s="4">
        <v>0</v>
      </c>
      <c r="BE33" s="4"/>
      <c r="BF33" s="4"/>
      <c r="BG33" s="26"/>
    </row>
    <row r="34" spans="1:60" s="1" customFormat="1" ht="50.25" customHeight="1" x14ac:dyDescent="0.2">
      <c r="A34" s="13" t="s">
        <v>9</v>
      </c>
      <c r="B34" s="10" t="s">
        <v>25</v>
      </c>
      <c r="C34" s="46" t="s">
        <v>26</v>
      </c>
      <c r="D34" s="10" t="s">
        <v>27</v>
      </c>
      <c r="E34" s="46" t="s">
        <v>28</v>
      </c>
      <c r="F34" s="46" t="s">
        <v>26</v>
      </c>
      <c r="G34" s="46" t="s">
        <v>29</v>
      </c>
      <c r="H34" s="46" t="s">
        <v>35</v>
      </c>
      <c r="I34" s="46" t="s">
        <v>26</v>
      </c>
      <c r="J34" s="46" t="s">
        <v>36</v>
      </c>
      <c r="K34" s="46" t="s">
        <v>37</v>
      </c>
      <c r="L34" s="46" t="s">
        <v>39</v>
      </c>
      <c r="M34" s="46" t="s">
        <v>38</v>
      </c>
      <c r="N34" s="10" t="s">
        <v>40</v>
      </c>
      <c r="O34" s="46" t="s">
        <v>26</v>
      </c>
      <c r="P34" s="10" t="s">
        <v>41</v>
      </c>
      <c r="Q34" s="46" t="s">
        <v>42</v>
      </c>
      <c r="R34" s="46" t="s">
        <v>26</v>
      </c>
      <c r="S34" s="46" t="s">
        <v>43</v>
      </c>
      <c r="T34" s="46" t="s">
        <v>45</v>
      </c>
      <c r="U34" s="46" t="s">
        <v>26</v>
      </c>
      <c r="V34" s="46" t="s">
        <v>46</v>
      </c>
      <c r="W34" s="46" t="s">
        <v>47</v>
      </c>
      <c r="X34" s="46" t="s">
        <v>39</v>
      </c>
      <c r="Y34" s="46" t="s">
        <v>48</v>
      </c>
      <c r="Z34" s="46" t="s">
        <v>56</v>
      </c>
      <c r="AA34" s="46" t="s">
        <v>39</v>
      </c>
      <c r="AB34" s="46" t="s">
        <v>57</v>
      </c>
      <c r="AC34" s="10" t="s">
        <v>111</v>
      </c>
      <c r="AD34" s="46" t="s">
        <v>39</v>
      </c>
      <c r="AE34" s="10" t="s">
        <v>113</v>
      </c>
      <c r="AF34" s="46" t="s">
        <v>68</v>
      </c>
      <c r="AG34" s="46" t="s">
        <v>39</v>
      </c>
      <c r="AH34" s="10" t="s">
        <v>123</v>
      </c>
      <c r="AI34" s="46" t="s">
        <v>67</v>
      </c>
      <c r="AJ34" s="46" t="s">
        <v>39</v>
      </c>
      <c r="AK34" s="46" t="s">
        <v>126</v>
      </c>
      <c r="AL34" s="46" t="s">
        <v>112</v>
      </c>
      <c r="AM34" s="46" t="s">
        <v>39</v>
      </c>
      <c r="AN34" s="46" t="s">
        <v>118</v>
      </c>
      <c r="AO34" s="10" t="s">
        <v>66</v>
      </c>
      <c r="AP34" s="46" t="s">
        <v>39</v>
      </c>
      <c r="AQ34" s="46" t="s">
        <v>127</v>
      </c>
      <c r="AR34" s="46" t="s">
        <v>65</v>
      </c>
      <c r="AS34" s="46" t="s">
        <v>39</v>
      </c>
      <c r="AT34" s="46" t="s">
        <v>129</v>
      </c>
      <c r="AU34" s="46" t="s">
        <v>64</v>
      </c>
      <c r="AV34" s="46" t="s">
        <v>39</v>
      </c>
      <c r="AW34" s="46" t="s">
        <v>134</v>
      </c>
      <c r="AX34" s="46" t="s">
        <v>63</v>
      </c>
      <c r="AY34" s="46" t="s">
        <v>39</v>
      </c>
      <c r="AZ34" s="46" t="s">
        <v>128</v>
      </c>
      <c r="BA34" s="46" t="s">
        <v>124</v>
      </c>
      <c r="BB34" s="46" t="s">
        <v>39</v>
      </c>
      <c r="BC34" s="46" t="s">
        <v>125</v>
      </c>
      <c r="BD34" s="60" t="s">
        <v>69</v>
      </c>
      <c r="BE34" s="46" t="s">
        <v>39</v>
      </c>
      <c r="BF34" s="60" t="s">
        <v>130</v>
      </c>
      <c r="BG34" s="26"/>
    </row>
    <row r="35" spans="1:60" s="1" customFormat="1" x14ac:dyDescent="0.2">
      <c r="A35" s="4" t="s">
        <v>1</v>
      </c>
      <c r="B35" s="76">
        <v>81229.659999999974</v>
      </c>
      <c r="C35" s="76">
        <v>0</v>
      </c>
      <c r="D35" s="76">
        <f>SUM(B35:C35)</f>
        <v>81229.659999999974</v>
      </c>
      <c r="E35" s="76">
        <v>104652.45999999996</v>
      </c>
      <c r="F35" s="76">
        <v>0</v>
      </c>
      <c r="G35" s="76">
        <f>SUM(E35:F35)</f>
        <v>104652.45999999996</v>
      </c>
      <c r="H35" s="76">
        <v>104626.67999999996</v>
      </c>
      <c r="I35" s="76">
        <v>0</v>
      </c>
      <c r="J35" s="76">
        <f t="shared" ref="J35:J41" si="111">SUM(H35:I35)</f>
        <v>104626.67999999996</v>
      </c>
      <c r="K35" s="76">
        <f>B35+E35+H35</f>
        <v>290508.79999999993</v>
      </c>
      <c r="L35" s="76">
        <f>C35+F35+I35</f>
        <v>0</v>
      </c>
      <c r="M35" s="76">
        <f>SUM(K35:L35)</f>
        <v>290508.79999999993</v>
      </c>
      <c r="N35" s="76">
        <v>104701.69999999998</v>
      </c>
      <c r="O35" s="76">
        <v>0</v>
      </c>
      <c r="P35" s="76">
        <f>SUM(N35:O35)</f>
        <v>104701.69999999998</v>
      </c>
      <c r="Q35" s="76">
        <v>106190.93999999997</v>
      </c>
      <c r="R35" s="76">
        <v>0</v>
      </c>
      <c r="S35" s="76">
        <f t="shared" ref="S35:S41" si="112">SUM(Q35:R35)</f>
        <v>106190.93999999997</v>
      </c>
      <c r="T35" s="76">
        <v>106225.60999999999</v>
      </c>
      <c r="U35" s="76">
        <v>0</v>
      </c>
      <c r="V35" s="76">
        <f>SUM(T35:U35)</f>
        <v>106225.60999999999</v>
      </c>
      <c r="W35" s="6">
        <f>N35+Q35+T35</f>
        <v>317118.24999999994</v>
      </c>
      <c r="X35" s="6">
        <f>O35+R35+U35</f>
        <v>0</v>
      </c>
      <c r="Y35" s="6">
        <f>W35+X35</f>
        <v>317118.24999999994</v>
      </c>
      <c r="Z35" s="6">
        <f>W35+K35</f>
        <v>607627.04999999981</v>
      </c>
      <c r="AA35" s="6">
        <f>X35+L35</f>
        <v>0</v>
      </c>
      <c r="AB35" s="6">
        <f>Z35+AA35</f>
        <v>607627.04999999981</v>
      </c>
      <c r="AC35" s="76">
        <v>205336.35</v>
      </c>
      <c r="AD35" s="76">
        <v>0</v>
      </c>
      <c r="AE35" s="76">
        <f>SUM(AC35:AD35)</f>
        <v>205336.35</v>
      </c>
      <c r="AF35" s="76">
        <v>268784.21999999997</v>
      </c>
      <c r="AG35" s="76">
        <v>0</v>
      </c>
      <c r="AH35" s="76">
        <f>SUM(AF35:AG35)</f>
        <v>268784.21999999997</v>
      </c>
      <c r="AI35" s="76">
        <v>308952.77999999997</v>
      </c>
      <c r="AJ35" s="76">
        <v>0</v>
      </c>
      <c r="AK35" s="76">
        <f>SUM(AI35:AJ35)</f>
        <v>308952.77999999997</v>
      </c>
      <c r="AL35" s="76">
        <f t="shared" ref="AL35:AL40" si="113">AC35+AF35+AI35</f>
        <v>783073.34999999986</v>
      </c>
      <c r="AM35" s="90">
        <f>AD35+AG35+AJ35</f>
        <v>0</v>
      </c>
      <c r="AN35" s="76">
        <f>SUM(AL35:AM35)</f>
        <v>783073.34999999986</v>
      </c>
      <c r="AO35" s="76">
        <v>282393.65000000002</v>
      </c>
      <c r="AP35" s="76">
        <v>0</v>
      </c>
      <c r="AQ35" s="76">
        <f>SUM(AO35:AP35)</f>
        <v>282393.65000000002</v>
      </c>
      <c r="AR35" s="76">
        <v>282393.67</v>
      </c>
      <c r="AS35" s="95">
        <v>0</v>
      </c>
      <c r="AT35" s="95">
        <f>SUM(AR35:AS35)</f>
        <v>282393.67</v>
      </c>
      <c r="AU35" s="90">
        <v>282393.67</v>
      </c>
      <c r="AV35" s="95">
        <v>0</v>
      </c>
      <c r="AW35" s="95">
        <f>SUM(AU35:AV35)</f>
        <v>282393.67</v>
      </c>
      <c r="AX35" s="6">
        <f>AO35+AR35+AU35</f>
        <v>847180.99</v>
      </c>
      <c r="AY35" s="95">
        <f>AV35+AS35+AP35</f>
        <v>0</v>
      </c>
      <c r="AZ35" s="76">
        <f>SUM(AX35:AY35)</f>
        <v>847180.99</v>
      </c>
      <c r="BA35" s="6">
        <f>AX35+AL35</f>
        <v>1630254.3399999999</v>
      </c>
      <c r="BB35" s="6">
        <f>AM35+AY35</f>
        <v>0</v>
      </c>
      <c r="BC35" s="6">
        <f>SUM(BA35:BB35)</f>
        <v>1630254.3399999999</v>
      </c>
      <c r="BD35" s="6">
        <f>B35+E35+H35+N35+Q35+T35+AC35+AF35+AI35+AO35+AR35+AU35</f>
        <v>2237881.3899999997</v>
      </c>
      <c r="BE35" s="6">
        <f>AM35+AY35</f>
        <v>0</v>
      </c>
      <c r="BF35" s="6">
        <f>SUM(BD35:BE35)</f>
        <v>2237881.3899999997</v>
      </c>
      <c r="BG35" s="26"/>
    </row>
    <row r="36" spans="1:60" s="1" customFormat="1" x14ac:dyDescent="0.2">
      <c r="A36" s="4" t="s">
        <v>2</v>
      </c>
      <c r="B36" s="76">
        <v>7718.640000000014</v>
      </c>
      <c r="C36" s="76">
        <v>0</v>
      </c>
      <c r="D36" s="76">
        <f t="shared" ref="D36:D41" si="114">SUM(B36:C36)</f>
        <v>7718.640000000014</v>
      </c>
      <c r="E36" s="76">
        <v>9716.5300000000134</v>
      </c>
      <c r="F36" s="76">
        <v>0</v>
      </c>
      <c r="G36" s="76">
        <f>SUM(E36:F36)</f>
        <v>9716.5300000000134</v>
      </c>
      <c r="H36" s="76">
        <v>21862.500000000015</v>
      </c>
      <c r="I36" s="76">
        <v>0</v>
      </c>
      <c r="J36" s="76">
        <f t="shared" si="111"/>
        <v>21862.500000000015</v>
      </c>
      <c r="K36" s="76">
        <f t="shared" ref="K36:L40" si="115">B36+E36+H36</f>
        <v>39297.670000000042</v>
      </c>
      <c r="L36" s="76">
        <f t="shared" si="115"/>
        <v>0</v>
      </c>
      <c r="M36" s="76">
        <f t="shared" ref="M36:M41" si="116">SUM(K36:L36)</f>
        <v>39297.670000000042</v>
      </c>
      <c r="N36" s="76">
        <v>16768.5</v>
      </c>
      <c r="O36" s="76">
        <v>0</v>
      </c>
      <c r="P36" s="76">
        <f t="shared" ref="P36:P41" si="117">SUM(N36:O36)</f>
        <v>16768.5</v>
      </c>
      <c r="Q36" s="76">
        <v>30281.96</v>
      </c>
      <c r="R36" s="76">
        <v>0</v>
      </c>
      <c r="S36" s="76">
        <f t="shared" si="112"/>
        <v>30281.96</v>
      </c>
      <c r="T36" s="76">
        <v>36600.44</v>
      </c>
      <c r="U36" s="76">
        <v>0</v>
      </c>
      <c r="V36" s="76">
        <f t="shared" ref="V36:V41" si="118">SUM(T36:U36)</f>
        <v>36600.44</v>
      </c>
      <c r="W36" s="6">
        <f>N36+Q36+T36</f>
        <v>83650.899999999994</v>
      </c>
      <c r="X36" s="6">
        <f t="shared" ref="W36:Y41" si="119">O36+R36+U36</f>
        <v>0</v>
      </c>
      <c r="Y36" s="6">
        <f t="shared" ref="Y36:Y40" si="120">W36+X36</f>
        <v>83650.899999999994</v>
      </c>
      <c r="Z36" s="6">
        <f>W36+K36</f>
        <v>122948.57000000004</v>
      </c>
      <c r="AA36" s="6">
        <f t="shared" ref="Z36:AA41" si="121">X36+L36</f>
        <v>0</v>
      </c>
      <c r="AB36" s="6">
        <f t="shared" ref="AB36:AB40" si="122">Z36+AA36</f>
        <v>122948.57000000004</v>
      </c>
      <c r="AC36" s="76">
        <v>31491.350000000002</v>
      </c>
      <c r="AD36" s="76">
        <v>0</v>
      </c>
      <c r="AE36" s="76">
        <f t="shared" ref="AE36:AE39" si="123">SUM(AC36:AD36)</f>
        <v>31491.350000000002</v>
      </c>
      <c r="AF36" s="76">
        <v>45364.18</v>
      </c>
      <c r="AG36" s="76">
        <v>0</v>
      </c>
      <c r="AH36" s="76">
        <f t="shared" ref="AH36:AH41" si="124">SUM(AF36:AG36)</f>
        <v>45364.18</v>
      </c>
      <c r="AI36" s="76">
        <v>31645.19</v>
      </c>
      <c r="AJ36" s="76">
        <v>0</v>
      </c>
      <c r="AK36" s="76">
        <f t="shared" ref="AK36:AK40" si="125">SUM(AI36:AJ36)</f>
        <v>31645.19</v>
      </c>
      <c r="AL36" s="76">
        <f t="shared" si="113"/>
        <v>108500.72</v>
      </c>
      <c r="AM36" s="90">
        <f t="shared" ref="AM36:AM40" si="126">AD36+AG36+AJ36</f>
        <v>0</v>
      </c>
      <c r="AN36" s="76">
        <f t="shared" ref="AN36:AN40" si="127">SUM(AL36:AM36)</f>
        <v>108500.72</v>
      </c>
      <c r="AO36" s="76">
        <v>53587.32</v>
      </c>
      <c r="AP36" s="90">
        <v>0</v>
      </c>
      <c r="AQ36" s="76">
        <f t="shared" ref="AQ36:AQ40" si="128">SUM(AO36:AP36)</f>
        <v>53587.32</v>
      </c>
      <c r="AR36" s="76">
        <v>53587.32</v>
      </c>
      <c r="AS36" s="95">
        <v>0</v>
      </c>
      <c r="AT36" s="95">
        <f t="shared" ref="AT36:AT40" si="129">SUM(AR36:AS36)</f>
        <v>53587.32</v>
      </c>
      <c r="AU36" s="90">
        <v>53591.83</v>
      </c>
      <c r="AV36" s="95">
        <v>0</v>
      </c>
      <c r="AW36" s="95">
        <f t="shared" ref="AW36:AW40" si="130">SUM(AU36:AV36)</f>
        <v>53591.83</v>
      </c>
      <c r="AX36" s="6">
        <f t="shared" ref="AX36:AX40" si="131">AO36+AR36+AU36</f>
        <v>160766.47</v>
      </c>
      <c r="AY36" s="95">
        <f t="shared" ref="AY36:AY40" si="132">AV36+AS36+AP36</f>
        <v>0</v>
      </c>
      <c r="AZ36" s="76">
        <f t="shared" ref="AZ36:AZ40" si="133">SUM(AX36:AY36)</f>
        <v>160766.47</v>
      </c>
      <c r="BA36" s="6">
        <f t="shared" ref="BA36:BA41" si="134">AX36+AL36</f>
        <v>269267.19</v>
      </c>
      <c r="BB36" s="6">
        <f t="shared" ref="BB36:BB40" si="135">AM36+AY36</f>
        <v>0</v>
      </c>
      <c r="BC36" s="6">
        <f t="shared" ref="BC36:BC41" si="136">SUM(BA36:BB36)</f>
        <v>269267.19</v>
      </c>
      <c r="BD36" s="6">
        <f t="shared" ref="BD36:BD40" si="137">B36+E36+H36+N36+Q36+T36+AC36+AF36+AI36+AO36+AR36+AU36</f>
        <v>392215.76000000007</v>
      </c>
      <c r="BE36" s="6">
        <f t="shared" ref="BE36:BE40" si="138">AM36+AY36</f>
        <v>0</v>
      </c>
      <c r="BF36" s="6">
        <f t="shared" ref="BF36:BF40" si="139">SUM(BD36:BE36)</f>
        <v>392215.76000000007</v>
      </c>
      <c r="BG36" s="26"/>
    </row>
    <row r="37" spans="1:60" s="1" customFormat="1" x14ac:dyDescent="0.2">
      <c r="A37" s="4" t="s">
        <v>3</v>
      </c>
      <c r="B37" s="76">
        <v>2.3283064365386963E-10</v>
      </c>
      <c r="C37" s="76">
        <v>0</v>
      </c>
      <c r="D37" s="76">
        <f t="shared" si="114"/>
        <v>2.3283064365386963E-10</v>
      </c>
      <c r="E37" s="76">
        <v>0</v>
      </c>
      <c r="F37" s="76">
        <v>0</v>
      </c>
      <c r="G37" s="76">
        <v>0</v>
      </c>
      <c r="H37" s="76">
        <v>2.3283064365386963E-10</v>
      </c>
      <c r="I37" s="76">
        <v>0</v>
      </c>
      <c r="J37" s="76">
        <f t="shared" si="111"/>
        <v>2.3283064365386963E-10</v>
      </c>
      <c r="K37" s="76">
        <f t="shared" si="115"/>
        <v>4.6566128730773926E-10</v>
      </c>
      <c r="L37" s="76">
        <f t="shared" si="115"/>
        <v>0</v>
      </c>
      <c r="M37" s="76">
        <f t="shared" si="116"/>
        <v>4.6566128730773926E-10</v>
      </c>
      <c r="N37" s="76">
        <v>0</v>
      </c>
      <c r="O37" s="76">
        <v>0</v>
      </c>
      <c r="P37" s="76">
        <f t="shared" si="117"/>
        <v>0</v>
      </c>
      <c r="Q37" s="76">
        <v>0</v>
      </c>
      <c r="R37" s="76">
        <v>0</v>
      </c>
      <c r="S37" s="76">
        <f t="shared" si="112"/>
        <v>0</v>
      </c>
      <c r="T37" s="76">
        <v>0</v>
      </c>
      <c r="U37" s="76">
        <v>0</v>
      </c>
      <c r="V37" s="76">
        <f t="shared" si="118"/>
        <v>0</v>
      </c>
      <c r="W37" s="6">
        <f>N37+Q37+T37</f>
        <v>0</v>
      </c>
      <c r="X37" s="6">
        <f>O37+R37+U37</f>
        <v>0</v>
      </c>
      <c r="Y37" s="6">
        <f t="shared" si="120"/>
        <v>0</v>
      </c>
      <c r="Z37" s="6">
        <f t="shared" si="121"/>
        <v>4.6566128730773926E-10</v>
      </c>
      <c r="AA37" s="6">
        <f>X37+L37</f>
        <v>0</v>
      </c>
      <c r="AB37" s="6">
        <f t="shared" si="122"/>
        <v>4.6566128730773926E-10</v>
      </c>
      <c r="AC37" s="76">
        <v>4032.8500000000058</v>
      </c>
      <c r="AD37" s="76">
        <v>0</v>
      </c>
      <c r="AE37" s="76">
        <f t="shared" si="123"/>
        <v>4032.8500000000058</v>
      </c>
      <c r="AF37" s="76">
        <v>40623.699999999983</v>
      </c>
      <c r="AG37" s="76">
        <v>0</v>
      </c>
      <c r="AH37" s="76">
        <f t="shared" si="124"/>
        <v>40623.699999999983</v>
      </c>
      <c r="AI37" s="76">
        <v>26887.62999999999</v>
      </c>
      <c r="AJ37" s="76">
        <v>0</v>
      </c>
      <c r="AK37" s="76">
        <f t="shared" si="125"/>
        <v>26887.62999999999</v>
      </c>
      <c r="AL37" s="76">
        <f t="shared" si="113"/>
        <v>71544.179999999978</v>
      </c>
      <c r="AM37" s="90">
        <f t="shared" si="126"/>
        <v>0</v>
      </c>
      <c r="AN37" s="76">
        <f t="shared" si="127"/>
        <v>71544.179999999978</v>
      </c>
      <c r="AO37" s="76">
        <v>96272.6</v>
      </c>
      <c r="AP37" s="90">
        <v>0</v>
      </c>
      <c r="AQ37" s="76">
        <f t="shared" si="128"/>
        <v>96272.6</v>
      </c>
      <c r="AR37" s="76">
        <v>96272.6</v>
      </c>
      <c r="AS37" s="95">
        <v>0</v>
      </c>
      <c r="AT37" s="95">
        <f t="shared" si="129"/>
        <v>96272.6</v>
      </c>
      <c r="AU37" s="90">
        <v>96272.6</v>
      </c>
      <c r="AV37" s="95">
        <v>0</v>
      </c>
      <c r="AW37" s="95">
        <f t="shared" si="130"/>
        <v>96272.6</v>
      </c>
      <c r="AX37" s="6">
        <f t="shared" si="131"/>
        <v>288817.80000000005</v>
      </c>
      <c r="AY37" s="95">
        <f t="shared" si="132"/>
        <v>0</v>
      </c>
      <c r="AZ37" s="76">
        <f t="shared" si="133"/>
        <v>288817.80000000005</v>
      </c>
      <c r="BA37" s="6">
        <f t="shared" si="134"/>
        <v>360361.98000000004</v>
      </c>
      <c r="BB37" s="6">
        <f t="shared" si="135"/>
        <v>0</v>
      </c>
      <c r="BC37" s="6">
        <f t="shared" si="136"/>
        <v>360361.98000000004</v>
      </c>
      <c r="BD37" s="6">
        <f t="shared" si="137"/>
        <v>360361.98000000045</v>
      </c>
      <c r="BE37" s="6">
        <f t="shared" si="138"/>
        <v>0</v>
      </c>
      <c r="BF37" s="6">
        <f t="shared" si="139"/>
        <v>360361.98000000045</v>
      </c>
      <c r="BG37" s="26"/>
    </row>
    <row r="38" spans="1:60" s="1" customFormat="1" x14ac:dyDescent="0.2">
      <c r="A38" s="4" t="s">
        <v>4</v>
      </c>
      <c r="B38" s="76">
        <v>71273.11</v>
      </c>
      <c r="C38" s="76">
        <v>0</v>
      </c>
      <c r="D38" s="76">
        <f t="shared" si="114"/>
        <v>71273.11</v>
      </c>
      <c r="E38" s="76">
        <v>73816.760000000038</v>
      </c>
      <c r="F38" s="76">
        <v>0</v>
      </c>
      <c r="G38" s="76">
        <f>SUM(E38:F38)</f>
        <v>73816.760000000038</v>
      </c>
      <c r="H38" s="76">
        <v>72832.580000000031</v>
      </c>
      <c r="I38" s="76">
        <v>0</v>
      </c>
      <c r="J38" s="76">
        <f t="shared" si="111"/>
        <v>72832.580000000031</v>
      </c>
      <c r="K38" s="76">
        <f t="shared" si="115"/>
        <v>217922.45000000007</v>
      </c>
      <c r="L38" s="76">
        <f t="shared" si="115"/>
        <v>0</v>
      </c>
      <c r="M38" s="76">
        <f t="shared" si="116"/>
        <v>217922.45000000007</v>
      </c>
      <c r="N38" s="76">
        <v>58456.62</v>
      </c>
      <c r="O38" s="76">
        <v>0</v>
      </c>
      <c r="P38" s="76">
        <f t="shared" si="117"/>
        <v>58456.62</v>
      </c>
      <c r="Q38" s="76">
        <v>58456.62</v>
      </c>
      <c r="R38" s="76">
        <v>0</v>
      </c>
      <c r="S38" s="76">
        <f t="shared" si="112"/>
        <v>58456.62</v>
      </c>
      <c r="T38" s="76">
        <v>58456.62</v>
      </c>
      <c r="U38" s="76">
        <v>0</v>
      </c>
      <c r="V38" s="76">
        <f t="shared" si="118"/>
        <v>58456.62</v>
      </c>
      <c r="W38" s="6">
        <f t="shared" si="119"/>
        <v>175369.86000000002</v>
      </c>
      <c r="X38" s="6">
        <f t="shared" si="119"/>
        <v>0</v>
      </c>
      <c r="Y38" s="6">
        <f t="shared" si="120"/>
        <v>175369.86000000002</v>
      </c>
      <c r="Z38" s="6">
        <f t="shared" si="121"/>
        <v>393292.31000000006</v>
      </c>
      <c r="AA38" s="6">
        <f t="shared" si="121"/>
        <v>0</v>
      </c>
      <c r="AB38" s="6">
        <f t="shared" si="122"/>
        <v>393292.31000000006</v>
      </c>
      <c r="AC38" s="76">
        <v>75766.48</v>
      </c>
      <c r="AD38" s="76">
        <v>0</v>
      </c>
      <c r="AE38" s="76">
        <f t="shared" si="123"/>
        <v>75766.48</v>
      </c>
      <c r="AF38" s="76">
        <v>75765.09</v>
      </c>
      <c r="AG38" s="76">
        <v>0</v>
      </c>
      <c r="AH38" s="76">
        <f t="shared" si="124"/>
        <v>75765.09</v>
      </c>
      <c r="AI38" s="76">
        <v>75765.09</v>
      </c>
      <c r="AJ38" s="76">
        <v>0</v>
      </c>
      <c r="AK38" s="76">
        <f t="shared" si="125"/>
        <v>75765.09</v>
      </c>
      <c r="AL38" s="76">
        <f t="shared" si="113"/>
        <v>227296.66</v>
      </c>
      <c r="AM38" s="90">
        <f t="shared" si="126"/>
        <v>0</v>
      </c>
      <c r="AN38" s="76">
        <f t="shared" si="127"/>
        <v>227296.66</v>
      </c>
      <c r="AO38" s="76">
        <v>79875</v>
      </c>
      <c r="AP38" s="90">
        <v>0</v>
      </c>
      <c r="AQ38" s="76">
        <f t="shared" si="128"/>
        <v>79875</v>
      </c>
      <c r="AR38" s="76">
        <v>79875</v>
      </c>
      <c r="AS38" s="95">
        <v>0</v>
      </c>
      <c r="AT38" s="95">
        <f t="shared" si="129"/>
        <v>79875</v>
      </c>
      <c r="AU38" s="76">
        <v>0</v>
      </c>
      <c r="AV38" s="95">
        <v>23927.06</v>
      </c>
      <c r="AW38" s="95">
        <f t="shared" si="130"/>
        <v>23927.06</v>
      </c>
      <c r="AX38" s="6">
        <f t="shared" si="131"/>
        <v>159750</v>
      </c>
      <c r="AY38" s="95">
        <f t="shared" si="132"/>
        <v>23927.06</v>
      </c>
      <c r="AZ38" s="76">
        <f t="shared" si="133"/>
        <v>183677.06</v>
      </c>
      <c r="BA38" s="6">
        <f t="shared" si="134"/>
        <v>387046.66000000003</v>
      </c>
      <c r="BB38" s="6">
        <f t="shared" si="135"/>
        <v>23927.06</v>
      </c>
      <c r="BC38" s="6">
        <f t="shared" si="136"/>
        <v>410973.72000000003</v>
      </c>
      <c r="BD38" s="6">
        <f t="shared" si="137"/>
        <v>780338.97</v>
      </c>
      <c r="BE38" s="6">
        <f t="shared" si="138"/>
        <v>23927.06</v>
      </c>
      <c r="BF38" s="6">
        <f t="shared" si="139"/>
        <v>804266.03</v>
      </c>
      <c r="BG38" s="26"/>
    </row>
    <row r="39" spans="1:60" s="1" customFormat="1" x14ac:dyDescent="0.2">
      <c r="A39" s="4" t="s">
        <v>30</v>
      </c>
      <c r="B39" s="76">
        <v>95373.5</v>
      </c>
      <c r="C39" s="76">
        <v>0</v>
      </c>
      <c r="D39" s="76">
        <f t="shared" si="114"/>
        <v>95373.5</v>
      </c>
      <c r="E39" s="76">
        <v>133758.5</v>
      </c>
      <c r="F39" s="76">
        <v>0</v>
      </c>
      <c r="G39" s="76">
        <f>SUM(E39:F39)</f>
        <v>133758.5</v>
      </c>
      <c r="H39" s="76">
        <v>172452</v>
      </c>
      <c r="I39" s="76">
        <v>0</v>
      </c>
      <c r="J39" s="76">
        <f t="shared" si="111"/>
        <v>172452</v>
      </c>
      <c r="K39" s="76">
        <f t="shared" si="115"/>
        <v>401584</v>
      </c>
      <c r="L39" s="76">
        <f t="shared" si="115"/>
        <v>0</v>
      </c>
      <c r="M39" s="76">
        <f t="shared" si="116"/>
        <v>401584</v>
      </c>
      <c r="N39" s="76">
        <v>136154.5</v>
      </c>
      <c r="O39" s="76">
        <v>0</v>
      </c>
      <c r="P39" s="76">
        <f t="shared" si="117"/>
        <v>136154.5</v>
      </c>
      <c r="Q39" s="76">
        <v>121473</v>
      </c>
      <c r="R39" s="76">
        <v>0</v>
      </c>
      <c r="S39" s="76">
        <f t="shared" si="112"/>
        <v>121473</v>
      </c>
      <c r="T39" s="76">
        <v>128784</v>
      </c>
      <c r="U39" s="76">
        <v>0</v>
      </c>
      <c r="V39" s="76">
        <f t="shared" si="118"/>
        <v>128784</v>
      </c>
      <c r="W39" s="6">
        <f t="shared" si="119"/>
        <v>386411.5</v>
      </c>
      <c r="X39" s="6">
        <f t="shared" si="119"/>
        <v>0</v>
      </c>
      <c r="Y39" s="6">
        <f t="shared" si="120"/>
        <v>386411.5</v>
      </c>
      <c r="Z39" s="6">
        <f t="shared" si="121"/>
        <v>787995.5</v>
      </c>
      <c r="AA39" s="6">
        <f t="shared" si="121"/>
        <v>0</v>
      </c>
      <c r="AB39" s="6">
        <f t="shared" si="122"/>
        <v>787995.5</v>
      </c>
      <c r="AC39" s="76">
        <v>143324.07999999999</v>
      </c>
      <c r="AD39" s="76">
        <v>0</v>
      </c>
      <c r="AE39" s="76">
        <f t="shared" si="123"/>
        <v>143324.07999999999</v>
      </c>
      <c r="AF39" s="76">
        <v>143324.07999999999</v>
      </c>
      <c r="AG39" s="76">
        <v>0</v>
      </c>
      <c r="AH39" s="76">
        <f t="shared" si="124"/>
        <v>143324.07999999999</v>
      </c>
      <c r="AI39" s="76">
        <v>143324.07999999999</v>
      </c>
      <c r="AJ39" s="76">
        <v>0</v>
      </c>
      <c r="AK39" s="76">
        <f t="shared" si="125"/>
        <v>143324.07999999999</v>
      </c>
      <c r="AL39" s="76">
        <f t="shared" si="113"/>
        <v>429972.24</v>
      </c>
      <c r="AM39" s="90">
        <f t="shared" si="126"/>
        <v>0</v>
      </c>
      <c r="AN39" s="76">
        <f t="shared" si="127"/>
        <v>429972.24</v>
      </c>
      <c r="AO39" s="76">
        <v>173375.03</v>
      </c>
      <c r="AP39" s="90">
        <v>0</v>
      </c>
      <c r="AQ39" s="76">
        <f t="shared" si="128"/>
        <v>173375.03</v>
      </c>
      <c r="AR39" s="76">
        <v>182111.79</v>
      </c>
      <c r="AS39" s="95">
        <v>0</v>
      </c>
      <c r="AT39" s="95">
        <f t="shared" si="129"/>
        <v>182111.79</v>
      </c>
      <c r="AU39" s="76">
        <v>0</v>
      </c>
      <c r="AV39" s="95">
        <v>173375.03</v>
      </c>
      <c r="AW39" s="95">
        <f t="shared" si="130"/>
        <v>173375.03</v>
      </c>
      <c r="AX39" s="6">
        <f t="shared" si="131"/>
        <v>355486.82</v>
      </c>
      <c r="AY39" s="95">
        <f t="shared" si="132"/>
        <v>173375.03</v>
      </c>
      <c r="AZ39" s="76">
        <f t="shared" si="133"/>
        <v>528861.85</v>
      </c>
      <c r="BA39" s="6">
        <f t="shared" si="134"/>
        <v>785459.06</v>
      </c>
      <c r="BB39" s="6">
        <f t="shared" si="135"/>
        <v>173375.03</v>
      </c>
      <c r="BC39" s="6">
        <f t="shared" si="136"/>
        <v>958834.09000000008</v>
      </c>
      <c r="BD39" s="6">
        <f t="shared" si="137"/>
        <v>1573454.56</v>
      </c>
      <c r="BE39" s="6">
        <f t="shared" si="138"/>
        <v>173375.03</v>
      </c>
      <c r="BF39" s="6">
        <f t="shared" si="139"/>
        <v>1746829.59</v>
      </c>
      <c r="BG39" s="26"/>
    </row>
    <row r="40" spans="1:60" s="1" customFormat="1" x14ac:dyDescent="0.2">
      <c r="A40" s="4" t="s">
        <v>15</v>
      </c>
      <c r="B40" s="76">
        <v>164810.32</v>
      </c>
      <c r="C40" s="76">
        <v>0</v>
      </c>
      <c r="D40" s="76">
        <f t="shared" si="114"/>
        <v>164810.32</v>
      </c>
      <c r="E40" s="76">
        <v>228663.24</v>
      </c>
      <c r="F40" s="76">
        <v>0</v>
      </c>
      <c r="G40" s="76">
        <f>SUM(E40:F40)</f>
        <v>228663.24</v>
      </c>
      <c r="H40" s="76">
        <v>280888.19999999995</v>
      </c>
      <c r="I40" s="76">
        <v>0</v>
      </c>
      <c r="J40" s="76">
        <f t="shared" si="111"/>
        <v>280888.19999999995</v>
      </c>
      <c r="K40" s="76">
        <f t="shared" si="115"/>
        <v>674361.76</v>
      </c>
      <c r="L40" s="76">
        <f t="shared" si="115"/>
        <v>0</v>
      </c>
      <c r="M40" s="76">
        <f t="shared" si="116"/>
        <v>674361.76</v>
      </c>
      <c r="N40" s="76">
        <v>126198.88</v>
      </c>
      <c r="O40" s="76">
        <v>0</v>
      </c>
      <c r="P40" s="76">
        <f t="shared" si="117"/>
        <v>126198.88</v>
      </c>
      <c r="Q40" s="76">
        <v>125559.88</v>
      </c>
      <c r="R40" s="76">
        <v>0</v>
      </c>
      <c r="S40" s="76">
        <f t="shared" si="112"/>
        <v>125559.88</v>
      </c>
      <c r="T40" s="76">
        <v>126198.88</v>
      </c>
      <c r="U40" s="76">
        <v>0</v>
      </c>
      <c r="V40" s="76">
        <f t="shared" si="118"/>
        <v>126198.88</v>
      </c>
      <c r="W40" s="6">
        <f t="shared" si="119"/>
        <v>377957.64</v>
      </c>
      <c r="X40" s="6">
        <f t="shared" si="119"/>
        <v>0</v>
      </c>
      <c r="Y40" s="6">
        <f t="shared" si="120"/>
        <v>377957.64</v>
      </c>
      <c r="Z40" s="6">
        <f t="shared" si="121"/>
        <v>1052319.3999999999</v>
      </c>
      <c r="AA40" s="6">
        <f t="shared" si="121"/>
        <v>0</v>
      </c>
      <c r="AB40" s="6">
        <f t="shared" si="122"/>
        <v>1052319.3999999999</v>
      </c>
      <c r="AC40" s="76">
        <v>178037.68</v>
      </c>
      <c r="AD40" s="76">
        <v>0</v>
      </c>
      <c r="AE40" s="76">
        <f>SUM(AC40:AD40)</f>
        <v>178037.68</v>
      </c>
      <c r="AF40" s="76">
        <v>175334.41</v>
      </c>
      <c r="AG40" s="76">
        <v>0</v>
      </c>
      <c r="AH40" s="76">
        <f t="shared" si="124"/>
        <v>175334.41</v>
      </c>
      <c r="AI40" s="76">
        <v>175334.41</v>
      </c>
      <c r="AJ40" s="76">
        <v>0</v>
      </c>
      <c r="AK40" s="76">
        <f t="shared" si="125"/>
        <v>175334.41</v>
      </c>
      <c r="AL40" s="76">
        <f t="shared" si="113"/>
        <v>528706.5</v>
      </c>
      <c r="AM40" s="90">
        <f t="shared" si="126"/>
        <v>0</v>
      </c>
      <c r="AN40" s="76">
        <f t="shared" si="127"/>
        <v>528706.5</v>
      </c>
      <c r="AO40" s="76">
        <v>198050.31</v>
      </c>
      <c r="AP40" s="90">
        <v>0</v>
      </c>
      <c r="AQ40" s="76">
        <f t="shared" si="128"/>
        <v>198050.31</v>
      </c>
      <c r="AR40" s="76">
        <v>211474.86</v>
      </c>
      <c r="AS40" s="95">
        <v>0</v>
      </c>
      <c r="AT40" s="95">
        <f t="shared" si="129"/>
        <v>211474.86</v>
      </c>
      <c r="AU40" s="76">
        <v>0</v>
      </c>
      <c r="AV40" s="95">
        <v>263063.71000000002</v>
      </c>
      <c r="AW40" s="95">
        <f t="shared" si="130"/>
        <v>263063.71000000002</v>
      </c>
      <c r="AX40" s="6">
        <f t="shared" si="131"/>
        <v>409525.17</v>
      </c>
      <c r="AY40" s="95">
        <f t="shared" si="132"/>
        <v>263063.71000000002</v>
      </c>
      <c r="AZ40" s="76">
        <f t="shared" si="133"/>
        <v>672588.88</v>
      </c>
      <c r="BA40" s="6">
        <f t="shared" si="134"/>
        <v>938231.66999999993</v>
      </c>
      <c r="BB40" s="6">
        <f t="shared" si="135"/>
        <v>263063.71000000002</v>
      </c>
      <c r="BC40" s="6">
        <f t="shared" si="136"/>
        <v>1201295.3799999999</v>
      </c>
      <c r="BD40" s="6">
        <f t="shared" si="137"/>
        <v>1990551.0699999998</v>
      </c>
      <c r="BE40" s="6">
        <f t="shared" si="138"/>
        <v>263063.71000000002</v>
      </c>
      <c r="BF40" s="6">
        <f t="shared" si="139"/>
        <v>2253614.7799999998</v>
      </c>
      <c r="BG40" s="26"/>
    </row>
    <row r="41" spans="1:60" s="2" customFormat="1" x14ac:dyDescent="0.2">
      <c r="A41" s="11" t="s">
        <v>5</v>
      </c>
      <c r="B41" s="23">
        <f>SUM(B35:B40)</f>
        <v>420405.23000000021</v>
      </c>
      <c r="C41" s="23">
        <f>SUM(C35:C40)</f>
        <v>0</v>
      </c>
      <c r="D41" s="76">
        <f t="shared" si="114"/>
        <v>420405.23000000021</v>
      </c>
      <c r="E41" s="23">
        <f>SUM(E35:E40)</f>
        <v>550607.49</v>
      </c>
      <c r="F41" s="23">
        <f>SUM(F35:F40)</f>
        <v>0</v>
      </c>
      <c r="G41" s="76">
        <f>SUM(E41:F41)</f>
        <v>550607.49</v>
      </c>
      <c r="H41" s="23">
        <f>SUM(H35:H40)</f>
        <v>652661.9600000002</v>
      </c>
      <c r="I41" s="23">
        <f>SUM(I35:I40)</f>
        <v>0</v>
      </c>
      <c r="J41" s="76">
        <f t="shared" si="111"/>
        <v>652661.9600000002</v>
      </c>
      <c r="K41" s="23">
        <f>SUM(K35:K40)</f>
        <v>1623674.6800000006</v>
      </c>
      <c r="L41" s="23">
        <f>SUM(L35:L40)</f>
        <v>0</v>
      </c>
      <c r="M41" s="76">
        <f t="shared" si="116"/>
        <v>1623674.6800000006</v>
      </c>
      <c r="N41" s="23">
        <f>SUM(N35:N40)</f>
        <v>442280.19999999995</v>
      </c>
      <c r="O41" s="23">
        <f>SUM(O35:O40)</f>
        <v>0</v>
      </c>
      <c r="P41" s="76">
        <f t="shared" si="117"/>
        <v>442280.19999999995</v>
      </c>
      <c r="Q41" s="23">
        <f>SUM(Q35:Q40)</f>
        <v>441962.39999999997</v>
      </c>
      <c r="R41" s="23">
        <f>SUM(R35:R40)</f>
        <v>0</v>
      </c>
      <c r="S41" s="76">
        <f t="shared" si="112"/>
        <v>441962.39999999997</v>
      </c>
      <c r="T41" s="23">
        <f>SUM(T35:T40)</f>
        <v>456265.55</v>
      </c>
      <c r="U41" s="23">
        <f>SUM(U35:U40)</f>
        <v>0</v>
      </c>
      <c r="V41" s="76">
        <f t="shared" si="118"/>
        <v>456265.55</v>
      </c>
      <c r="W41" s="6">
        <f t="shared" si="119"/>
        <v>1340508.1499999999</v>
      </c>
      <c r="X41" s="6">
        <f t="shared" si="119"/>
        <v>0</v>
      </c>
      <c r="Y41" s="6">
        <f t="shared" si="119"/>
        <v>1340508.1499999999</v>
      </c>
      <c r="Z41" s="6">
        <f t="shared" si="121"/>
        <v>2964182.8300000005</v>
      </c>
      <c r="AA41" s="6">
        <f t="shared" si="121"/>
        <v>0</v>
      </c>
      <c r="AB41" s="6">
        <f t="shared" ref="AB41:AW41" si="140">SUM(AB35:AB40)</f>
        <v>2964182.83</v>
      </c>
      <c r="AC41" s="23">
        <f t="shared" si="140"/>
        <v>637988.79</v>
      </c>
      <c r="AD41" s="23">
        <f>SUM(AD35:AD40)</f>
        <v>0</v>
      </c>
      <c r="AE41" s="23">
        <f t="shared" si="140"/>
        <v>637988.79</v>
      </c>
      <c r="AF41" s="23">
        <f t="shared" si="140"/>
        <v>749195.67999999993</v>
      </c>
      <c r="AG41" s="23">
        <f t="shared" si="140"/>
        <v>0</v>
      </c>
      <c r="AH41" s="76">
        <f t="shared" si="124"/>
        <v>749195.67999999993</v>
      </c>
      <c r="AI41" s="23">
        <f t="shared" si="140"/>
        <v>761909.17999999993</v>
      </c>
      <c r="AJ41" s="23">
        <f t="shared" ref="AJ41" si="141">SUM(AJ35:AJ40)</f>
        <v>0</v>
      </c>
      <c r="AK41" s="23">
        <f>SUM(AK35:AK40)</f>
        <v>761909.17999999993</v>
      </c>
      <c r="AL41" s="23">
        <f t="shared" si="140"/>
        <v>2149093.6499999994</v>
      </c>
      <c r="AM41" s="23">
        <f t="shared" si="140"/>
        <v>0</v>
      </c>
      <c r="AN41" s="23">
        <f>SUM(AN35:AN40)</f>
        <v>2149093.6499999994</v>
      </c>
      <c r="AO41" s="23">
        <f t="shared" si="140"/>
        <v>883553.91000000015</v>
      </c>
      <c r="AP41" s="23">
        <f t="shared" ref="AP41" si="142">SUM(AP35:AP40)</f>
        <v>0</v>
      </c>
      <c r="AQ41" s="23">
        <f>SUM(AQ35:AQ40)</f>
        <v>883553.91000000015</v>
      </c>
      <c r="AR41" s="23">
        <f t="shared" si="140"/>
        <v>905715.24</v>
      </c>
      <c r="AS41" s="23">
        <f t="shared" si="140"/>
        <v>0</v>
      </c>
      <c r="AT41" s="23">
        <f t="shared" si="140"/>
        <v>905715.24</v>
      </c>
      <c r="AU41" s="23">
        <f t="shared" si="140"/>
        <v>432258.1</v>
      </c>
      <c r="AV41" s="23">
        <f t="shared" si="140"/>
        <v>460365.80000000005</v>
      </c>
      <c r="AW41" s="23">
        <f t="shared" si="140"/>
        <v>892623.89999999991</v>
      </c>
      <c r="AX41" s="6">
        <f>AO41</f>
        <v>883553.91000000015</v>
      </c>
      <c r="AY41" s="23">
        <f t="shared" ref="AY41" si="143">SUM(AY35:AY40)</f>
        <v>460365.80000000005</v>
      </c>
      <c r="AZ41" s="23">
        <f>SUM(AZ35:AZ40)</f>
        <v>2681893.0499999998</v>
      </c>
      <c r="BA41" s="6">
        <f t="shared" si="134"/>
        <v>3032647.5599999996</v>
      </c>
      <c r="BB41" s="6">
        <f t="shared" ref="BB41" si="144">AM41+AY41</f>
        <v>460365.80000000005</v>
      </c>
      <c r="BC41" s="6">
        <f t="shared" si="136"/>
        <v>3493013.3599999994</v>
      </c>
      <c r="BD41" s="6">
        <f>SUM(BD35:BD40)</f>
        <v>7334803.7300000004</v>
      </c>
      <c r="BE41" s="6">
        <f>SUM(BE35:BE40)</f>
        <v>460365.80000000005</v>
      </c>
      <c r="BF41" s="6">
        <f>SUM(BF35:BF40)</f>
        <v>7795169.5299999993</v>
      </c>
      <c r="BG41" s="26"/>
    </row>
    <row r="42" spans="1:60" s="1" customFormat="1" x14ac:dyDescent="0.2">
      <c r="A42" s="11"/>
      <c r="B42" s="15"/>
      <c r="C42" s="15"/>
      <c r="D42" s="15"/>
      <c r="E42" s="47"/>
      <c r="F42" s="47"/>
      <c r="G42" s="47"/>
      <c r="H42" s="47"/>
      <c r="I42" s="47"/>
      <c r="J42" s="47"/>
      <c r="K42" s="48"/>
      <c r="L42" s="48"/>
      <c r="M42" s="48"/>
      <c r="N42" s="15"/>
      <c r="O42" s="15"/>
      <c r="P42" s="15"/>
      <c r="Q42" s="47"/>
      <c r="R42" s="47"/>
      <c r="S42" s="47"/>
      <c r="T42" s="47"/>
      <c r="U42" s="47"/>
      <c r="V42" s="48"/>
      <c r="W42" s="4"/>
      <c r="X42" s="4"/>
      <c r="Y42" s="4"/>
      <c r="Z42" s="4"/>
      <c r="AA42" s="4"/>
      <c r="AB42" s="4"/>
      <c r="AC42" s="15"/>
      <c r="AD42" s="15"/>
      <c r="AE42" s="15"/>
      <c r="AF42" s="47"/>
      <c r="AG42" s="15"/>
      <c r="AH42" s="15"/>
      <c r="AI42" s="47"/>
      <c r="AJ42" s="15"/>
      <c r="AK42" s="47"/>
      <c r="AL42" s="48"/>
      <c r="AM42" s="48"/>
      <c r="AN42" s="48"/>
      <c r="AO42" s="15"/>
      <c r="AP42" s="48"/>
      <c r="AQ42" s="48"/>
      <c r="AR42" s="47"/>
      <c r="AS42" s="47"/>
      <c r="AT42" s="47"/>
      <c r="AU42" s="47"/>
      <c r="AV42" s="47"/>
      <c r="AW42" s="47"/>
      <c r="AX42" s="4"/>
      <c r="AY42" s="48"/>
      <c r="AZ42" s="48"/>
      <c r="BA42" s="4"/>
      <c r="BB42" s="4"/>
      <c r="BC42" s="4"/>
      <c r="BD42" s="4">
        <v>0</v>
      </c>
      <c r="BE42" s="4"/>
      <c r="BF42" s="4"/>
      <c r="BG42" s="26"/>
    </row>
    <row r="43" spans="1:60" s="1" customFormat="1" ht="57" customHeight="1" x14ac:dyDescent="0.2">
      <c r="A43" s="13" t="s">
        <v>10</v>
      </c>
      <c r="B43" s="10" t="s">
        <v>25</v>
      </c>
      <c r="C43" s="46" t="s">
        <v>26</v>
      </c>
      <c r="D43" s="10" t="s">
        <v>27</v>
      </c>
      <c r="E43" s="46" t="s">
        <v>28</v>
      </c>
      <c r="F43" s="46" t="s">
        <v>26</v>
      </c>
      <c r="G43" s="46" t="s">
        <v>29</v>
      </c>
      <c r="H43" s="46" t="s">
        <v>35</v>
      </c>
      <c r="I43" s="46" t="s">
        <v>26</v>
      </c>
      <c r="J43" s="46" t="s">
        <v>36</v>
      </c>
      <c r="K43" s="46" t="s">
        <v>37</v>
      </c>
      <c r="L43" s="46" t="s">
        <v>39</v>
      </c>
      <c r="M43" s="46" t="s">
        <v>38</v>
      </c>
      <c r="N43" s="10" t="s">
        <v>40</v>
      </c>
      <c r="O43" s="46" t="s">
        <v>26</v>
      </c>
      <c r="P43" s="10" t="s">
        <v>41</v>
      </c>
      <c r="Q43" s="46" t="s">
        <v>42</v>
      </c>
      <c r="R43" s="46" t="s">
        <v>26</v>
      </c>
      <c r="S43" s="46" t="s">
        <v>43</v>
      </c>
      <c r="T43" s="46" t="s">
        <v>45</v>
      </c>
      <c r="U43" s="46" t="s">
        <v>26</v>
      </c>
      <c r="V43" s="46" t="s">
        <v>46</v>
      </c>
      <c r="W43" s="46" t="s">
        <v>47</v>
      </c>
      <c r="X43" s="46" t="s">
        <v>39</v>
      </c>
      <c r="Y43" s="46" t="s">
        <v>48</v>
      </c>
      <c r="Z43" s="46" t="s">
        <v>56</v>
      </c>
      <c r="AA43" s="46" t="s">
        <v>39</v>
      </c>
      <c r="AB43" s="46" t="s">
        <v>57</v>
      </c>
      <c r="AC43" s="10" t="s">
        <v>111</v>
      </c>
      <c r="AD43" s="46" t="s">
        <v>39</v>
      </c>
      <c r="AE43" s="10" t="s">
        <v>113</v>
      </c>
      <c r="AF43" s="46" t="s">
        <v>68</v>
      </c>
      <c r="AG43" s="46" t="s">
        <v>39</v>
      </c>
      <c r="AH43" s="10" t="s">
        <v>123</v>
      </c>
      <c r="AI43" s="46" t="s">
        <v>67</v>
      </c>
      <c r="AJ43" s="46" t="s">
        <v>39</v>
      </c>
      <c r="AK43" s="46" t="s">
        <v>126</v>
      </c>
      <c r="AL43" s="46" t="s">
        <v>112</v>
      </c>
      <c r="AM43" s="46" t="s">
        <v>39</v>
      </c>
      <c r="AN43" s="46" t="s">
        <v>118</v>
      </c>
      <c r="AO43" s="10" t="s">
        <v>66</v>
      </c>
      <c r="AP43" s="46" t="s">
        <v>39</v>
      </c>
      <c r="AQ43" s="46" t="s">
        <v>127</v>
      </c>
      <c r="AR43" s="46" t="s">
        <v>65</v>
      </c>
      <c r="AS43" s="46" t="s">
        <v>39</v>
      </c>
      <c r="AT43" s="46" t="s">
        <v>129</v>
      </c>
      <c r="AU43" s="46" t="s">
        <v>64</v>
      </c>
      <c r="AV43" s="46" t="s">
        <v>39</v>
      </c>
      <c r="AW43" s="46" t="s">
        <v>134</v>
      </c>
      <c r="AX43" s="46" t="s">
        <v>63</v>
      </c>
      <c r="AY43" s="46" t="s">
        <v>39</v>
      </c>
      <c r="AZ43" s="46" t="s">
        <v>128</v>
      </c>
      <c r="BA43" s="46" t="s">
        <v>124</v>
      </c>
      <c r="BB43" s="46" t="s">
        <v>39</v>
      </c>
      <c r="BC43" s="46" t="s">
        <v>125</v>
      </c>
      <c r="BD43" s="60" t="s">
        <v>69</v>
      </c>
      <c r="BE43" s="46" t="s">
        <v>39</v>
      </c>
      <c r="BF43" s="60" t="s">
        <v>130</v>
      </c>
      <c r="BG43" s="26"/>
    </row>
    <row r="44" spans="1:60" s="1" customFormat="1" x14ac:dyDescent="0.2">
      <c r="A44" s="4" t="s">
        <v>1</v>
      </c>
      <c r="B44" s="76">
        <f t="shared" ref="B44:C47" si="145">B27+B35</f>
        <v>110454.57999999996</v>
      </c>
      <c r="C44" s="76">
        <f t="shared" si="145"/>
        <v>0</v>
      </c>
      <c r="D44" s="76">
        <f>SUM(B44:C44)</f>
        <v>110454.57999999996</v>
      </c>
      <c r="E44" s="76">
        <f t="shared" ref="E44:F47" si="146">E27+E35</f>
        <v>153114.79999999996</v>
      </c>
      <c r="F44" s="76">
        <f t="shared" si="146"/>
        <v>0</v>
      </c>
      <c r="G44" s="76">
        <f>SUM(E44:F44)</f>
        <v>153114.79999999996</v>
      </c>
      <c r="H44" s="76">
        <f>H27+H35</f>
        <v>166875.01999999996</v>
      </c>
      <c r="I44" s="76">
        <f t="shared" ref="I44" si="147">I27+I35</f>
        <v>0</v>
      </c>
      <c r="J44" s="76">
        <f>SUM(H44:I44)</f>
        <v>166875.01999999996</v>
      </c>
      <c r="K44" s="76">
        <f t="shared" ref="K44:O48" si="148">K27+K35</f>
        <v>430444.39999999991</v>
      </c>
      <c r="L44" s="76">
        <f t="shared" si="148"/>
        <v>0</v>
      </c>
      <c r="M44" s="76">
        <f t="shared" si="148"/>
        <v>430444.39999999991</v>
      </c>
      <c r="N44" s="76">
        <f t="shared" si="148"/>
        <v>153065.03999999998</v>
      </c>
      <c r="O44" s="76">
        <f>O27+O35</f>
        <v>0</v>
      </c>
      <c r="P44" s="76">
        <f>SUM(N44:O44)</f>
        <v>153065.03999999998</v>
      </c>
      <c r="Q44" s="76">
        <f>Q27+Q35</f>
        <v>144089.08999999997</v>
      </c>
      <c r="R44" s="76">
        <f t="shared" ref="Q44:R48" si="149">R27+R35</f>
        <v>0</v>
      </c>
      <c r="S44" s="76">
        <f>SUM(Q44:R44)</f>
        <v>144089.08999999997</v>
      </c>
      <c r="T44" s="76">
        <f>T27+T35</f>
        <v>204597.75999999998</v>
      </c>
      <c r="U44" s="76">
        <f t="shared" ref="T44:V47" si="150">U27+U35</f>
        <v>0</v>
      </c>
      <c r="V44" s="76">
        <f t="shared" si="150"/>
        <v>204597.75999999998</v>
      </c>
      <c r="W44" s="6">
        <f>N44+Q44+T44</f>
        <v>501751.8899999999</v>
      </c>
      <c r="X44" s="6">
        <f>O44+R44+U44</f>
        <v>0</v>
      </c>
      <c r="Y44" s="6">
        <f>W44+X44</f>
        <v>501751.8899999999</v>
      </c>
      <c r="Z44" s="6">
        <f>W44+K44</f>
        <v>932196.2899999998</v>
      </c>
      <c r="AA44" s="6">
        <f>X44+L44</f>
        <v>0</v>
      </c>
      <c r="AB44" s="6">
        <f>Z44+AA44</f>
        <v>932196.2899999998</v>
      </c>
      <c r="AC44" s="76">
        <f t="shared" ref="AC44:AD47" si="151">AC27+AC35</f>
        <v>307463.69</v>
      </c>
      <c r="AD44" s="76">
        <f>AD27+AD35</f>
        <v>0</v>
      </c>
      <c r="AE44" s="76">
        <f>AE27+AE35</f>
        <v>307463.69</v>
      </c>
      <c r="AF44" s="76">
        <f>AF27+AF35</f>
        <v>324722.12</v>
      </c>
      <c r="AG44" s="76">
        <f t="shared" ref="AG44" si="152">AG27+AG35</f>
        <v>0</v>
      </c>
      <c r="AH44" s="76">
        <f>SUM(AF44:AG44)</f>
        <v>324722.12</v>
      </c>
      <c r="AI44" s="76">
        <f>AI27+AI35</f>
        <v>336572.67999999993</v>
      </c>
      <c r="AJ44" s="76">
        <f t="shared" ref="AJ44" si="153">AJ27+AJ35</f>
        <v>0</v>
      </c>
      <c r="AK44" s="76">
        <f>SUM(AI44:AJ44)</f>
        <v>336572.67999999993</v>
      </c>
      <c r="AL44" s="76">
        <f t="shared" ref="AL44:AL49" si="154">AC44+AF44+AI44</f>
        <v>968758.49</v>
      </c>
      <c r="AM44" s="90">
        <f>AD44+AG44+AJ44</f>
        <v>0</v>
      </c>
      <c r="AN44" s="76">
        <f>SUM(AL44:AM44)</f>
        <v>968758.49</v>
      </c>
      <c r="AO44" s="76">
        <f>AO27+AO35</f>
        <v>349171.55000000005</v>
      </c>
      <c r="AP44" s="91">
        <f>AP27+AP35</f>
        <v>0</v>
      </c>
      <c r="AQ44" s="76">
        <f>SUM(AO44:AP44)</f>
        <v>349171.55000000005</v>
      </c>
      <c r="AR44" s="76">
        <f t="shared" ref="AO44:AV47" si="155">AR27+AR35</f>
        <v>349171.56999999995</v>
      </c>
      <c r="AS44" s="95">
        <f t="shared" si="155"/>
        <v>0</v>
      </c>
      <c r="AT44" s="95">
        <f>SUM(AR44:AS44)</f>
        <v>349171.56999999995</v>
      </c>
      <c r="AU44" s="76">
        <f>AU27+AU35</f>
        <v>349171.56999999995</v>
      </c>
      <c r="AV44" s="95">
        <f t="shared" ref="AV44" si="156">AV27+AV35</f>
        <v>0</v>
      </c>
      <c r="AW44" s="95">
        <f>SUM(AU44:AV44)</f>
        <v>349171.56999999995</v>
      </c>
      <c r="AX44" s="6">
        <f>AO44+AR44+AU44</f>
        <v>1047514.69</v>
      </c>
      <c r="AY44" s="95">
        <f>AV44+AS44+AP44</f>
        <v>0</v>
      </c>
      <c r="AZ44" s="76">
        <f>SUM(AX44:AY44)</f>
        <v>1047514.69</v>
      </c>
      <c r="BA44" s="6">
        <f>AX44+AL44</f>
        <v>2016273.18</v>
      </c>
      <c r="BB44" s="6">
        <f>AM44+AY44</f>
        <v>0</v>
      </c>
      <c r="BC44" s="6">
        <f>SUM(BA44:BB44)</f>
        <v>2016273.18</v>
      </c>
      <c r="BD44" s="6">
        <f>B44+E44+H44+N44+Q44+T44+AC44+AF44+AI44+AO44+AR44+AU44</f>
        <v>2948469.4699999993</v>
      </c>
      <c r="BE44" s="6">
        <f>AM44+AY44</f>
        <v>0</v>
      </c>
      <c r="BF44" s="6">
        <f>SUM(BD44:BE44)</f>
        <v>2948469.4699999993</v>
      </c>
      <c r="BG44" s="26"/>
    </row>
    <row r="45" spans="1:60" s="1" customFormat="1" x14ac:dyDescent="0.2">
      <c r="A45" s="4" t="s">
        <v>2</v>
      </c>
      <c r="B45" s="76">
        <f t="shared" si="145"/>
        <v>7774.4700000000139</v>
      </c>
      <c r="C45" s="76">
        <f t="shared" si="145"/>
        <v>0</v>
      </c>
      <c r="D45" s="76">
        <f t="shared" ref="D45:D48" si="157">SUM(B45:C45)</f>
        <v>7774.4700000000139</v>
      </c>
      <c r="E45" s="76">
        <f t="shared" si="146"/>
        <v>11750.980000000014</v>
      </c>
      <c r="F45" s="76">
        <f t="shared" si="146"/>
        <v>0</v>
      </c>
      <c r="G45" s="76">
        <f t="shared" ref="G45:G48" si="158">SUM(E45:F45)</f>
        <v>11750.980000000014</v>
      </c>
      <c r="H45" s="76">
        <f t="shared" ref="H45:I47" si="159">H28+H36</f>
        <v>22729.700000000015</v>
      </c>
      <c r="I45" s="76">
        <f t="shared" si="159"/>
        <v>0</v>
      </c>
      <c r="J45" s="76">
        <f t="shared" ref="J45:J48" si="160">SUM(H45:I45)</f>
        <v>22729.700000000015</v>
      </c>
      <c r="K45" s="76">
        <f t="shared" si="148"/>
        <v>42255.150000000045</v>
      </c>
      <c r="L45" s="76">
        <f t="shared" si="148"/>
        <v>0</v>
      </c>
      <c r="M45" s="76">
        <f t="shared" si="148"/>
        <v>42255.150000000045</v>
      </c>
      <c r="N45" s="76">
        <f t="shared" si="148"/>
        <v>17440.599999999999</v>
      </c>
      <c r="O45" s="76">
        <f t="shared" si="148"/>
        <v>0</v>
      </c>
      <c r="P45" s="76">
        <f t="shared" ref="P45:P48" si="161">SUM(N45:O45)</f>
        <v>17440.599999999999</v>
      </c>
      <c r="Q45" s="76">
        <f t="shared" si="149"/>
        <v>32666.48</v>
      </c>
      <c r="R45" s="76">
        <f t="shared" si="149"/>
        <v>0</v>
      </c>
      <c r="S45" s="76">
        <f t="shared" ref="S45:S48" si="162">SUM(Q45:R45)</f>
        <v>32666.48</v>
      </c>
      <c r="T45" s="76">
        <f t="shared" si="150"/>
        <v>42938.810000000005</v>
      </c>
      <c r="U45" s="76">
        <f t="shared" si="150"/>
        <v>0</v>
      </c>
      <c r="V45" s="76">
        <f t="shared" si="150"/>
        <v>42938.810000000005</v>
      </c>
      <c r="W45" s="6">
        <f t="shared" ref="W45:X50" si="163">N45+Q45+T45</f>
        <v>93045.890000000014</v>
      </c>
      <c r="X45" s="6">
        <f t="shared" si="163"/>
        <v>0</v>
      </c>
      <c r="Y45" s="6">
        <f t="shared" ref="Y45:Y50" si="164">W45+X45</f>
        <v>93045.890000000014</v>
      </c>
      <c r="Z45" s="6">
        <f t="shared" ref="Z45:AA50" si="165">W45+K45</f>
        <v>135301.04000000007</v>
      </c>
      <c r="AA45" s="6">
        <f t="shared" si="165"/>
        <v>0</v>
      </c>
      <c r="AB45" s="6">
        <f t="shared" ref="AB45:AB50" si="166">Z45+AA45</f>
        <v>135301.04000000007</v>
      </c>
      <c r="AC45" s="76">
        <f t="shared" si="151"/>
        <v>36849.350000000006</v>
      </c>
      <c r="AD45" s="76">
        <f t="shared" si="151"/>
        <v>0</v>
      </c>
      <c r="AE45" s="76">
        <f t="shared" ref="AE45:AE49" si="167">SUM(AC45:AD45)</f>
        <v>36849.350000000006</v>
      </c>
      <c r="AF45" s="76">
        <f t="shared" ref="AF45:AI47" si="168">AF28+AF36</f>
        <v>50037.7</v>
      </c>
      <c r="AG45" s="76">
        <f t="shared" si="168"/>
        <v>0</v>
      </c>
      <c r="AH45" s="76">
        <f t="shared" ref="AH45:AH50" si="169">SUM(AF45:AG45)</f>
        <v>50037.7</v>
      </c>
      <c r="AI45" s="76">
        <f t="shared" si="168"/>
        <v>32773.29</v>
      </c>
      <c r="AJ45" s="76">
        <f t="shared" ref="AJ45" si="170">AJ28+AJ36</f>
        <v>0</v>
      </c>
      <c r="AK45" s="76">
        <f t="shared" ref="AK45:AK49" si="171">SUM(AI45:AJ45)</f>
        <v>32773.29</v>
      </c>
      <c r="AL45" s="76">
        <f t="shared" si="154"/>
        <v>119660.34</v>
      </c>
      <c r="AM45" s="90">
        <f t="shared" ref="AM45:AM49" si="172">AD45+AG45+AJ45</f>
        <v>0</v>
      </c>
      <c r="AN45" s="76">
        <f t="shared" ref="AN45:AN49" si="173">SUM(AL45:AM45)</f>
        <v>119660.34</v>
      </c>
      <c r="AO45" s="76">
        <f t="shared" si="155"/>
        <v>62426.47</v>
      </c>
      <c r="AP45" s="90">
        <f t="shared" si="155"/>
        <v>0</v>
      </c>
      <c r="AQ45" s="76">
        <f t="shared" ref="AQ45:AQ48" si="174">SUM(AO45:AP45)</f>
        <v>62426.47</v>
      </c>
      <c r="AR45" s="76">
        <f t="shared" si="155"/>
        <v>62426.47</v>
      </c>
      <c r="AS45" s="95">
        <f t="shared" si="155"/>
        <v>0</v>
      </c>
      <c r="AT45" s="95">
        <f t="shared" ref="AT45:AT49" si="175">SUM(AR45:AS45)</f>
        <v>62426.47</v>
      </c>
      <c r="AU45" s="76">
        <f t="shared" si="155"/>
        <v>64746.740000000005</v>
      </c>
      <c r="AV45" s="95">
        <f t="shared" si="155"/>
        <v>0</v>
      </c>
      <c r="AW45" s="95">
        <f t="shared" ref="AW45:AW49" si="176">SUM(AU45:AV45)</f>
        <v>64746.740000000005</v>
      </c>
      <c r="AX45" s="6">
        <f t="shared" ref="AX45:AX49" si="177">AO45+AR45+AU45</f>
        <v>189599.68</v>
      </c>
      <c r="AY45" s="95">
        <f t="shared" ref="AY45:AY49" si="178">AV45+AS45+AP45</f>
        <v>0</v>
      </c>
      <c r="AZ45" s="76">
        <f t="shared" ref="AZ45:AZ49" si="179">SUM(AX45:AY45)</f>
        <v>189599.68</v>
      </c>
      <c r="BA45" s="6">
        <f t="shared" ref="BA45:BA50" si="180">AX45+AL45</f>
        <v>309260.02</v>
      </c>
      <c r="BB45" s="6">
        <f t="shared" ref="BB45:BB49" si="181">AM45+AY45</f>
        <v>0</v>
      </c>
      <c r="BC45" s="6">
        <f t="shared" ref="BC45:BC50" si="182">SUM(BA45:BB45)</f>
        <v>309260.02</v>
      </c>
      <c r="BD45" s="6">
        <f t="shared" ref="BD45:BD49" si="183">B45+E45+H45+N45+Q45+T45+AC45+AF45+AI45+AO45+AR45+AU45</f>
        <v>444561.06000000006</v>
      </c>
      <c r="BE45" s="6">
        <f t="shared" ref="BE45:BE49" si="184">AM45+AY45</f>
        <v>0</v>
      </c>
      <c r="BF45" s="6">
        <f t="shared" ref="BF45:BF49" si="185">SUM(BD45:BE45)</f>
        <v>444561.06000000006</v>
      </c>
      <c r="BG45" s="26"/>
    </row>
    <row r="46" spans="1:60" s="1" customFormat="1" x14ac:dyDescent="0.2">
      <c r="A46" s="4" t="s">
        <v>3</v>
      </c>
      <c r="B46" s="76">
        <f t="shared" si="145"/>
        <v>2.3283064365386963E-10</v>
      </c>
      <c r="C46" s="76">
        <f t="shared" si="145"/>
        <v>0</v>
      </c>
      <c r="D46" s="76">
        <f t="shared" si="157"/>
        <v>2.3283064365386963E-10</v>
      </c>
      <c r="E46" s="76">
        <f t="shared" si="146"/>
        <v>420</v>
      </c>
      <c r="F46" s="76">
        <f t="shared" si="146"/>
        <v>0</v>
      </c>
      <c r="G46" s="76">
        <f t="shared" si="158"/>
        <v>420</v>
      </c>
      <c r="H46" s="76">
        <f t="shared" si="159"/>
        <v>1050.0000000002328</v>
      </c>
      <c r="I46" s="76">
        <f t="shared" si="159"/>
        <v>0</v>
      </c>
      <c r="J46" s="76">
        <f t="shared" si="160"/>
        <v>1050.0000000002328</v>
      </c>
      <c r="K46" s="76">
        <f t="shared" si="148"/>
        <v>1470.0000000004657</v>
      </c>
      <c r="L46" s="76">
        <f t="shared" si="148"/>
        <v>0</v>
      </c>
      <c r="M46" s="76">
        <f t="shared" si="148"/>
        <v>1470.0000000004657</v>
      </c>
      <c r="N46" s="76">
        <f t="shared" si="148"/>
        <v>315</v>
      </c>
      <c r="O46" s="76">
        <f t="shared" si="148"/>
        <v>0</v>
      </c>
      <c r="P46" s="76">
        <f t="shared" si="161"/>
        <v>315</v>
      </c>
      <c r="Q46" s="76">
        <f t="shared" si="149"/>
        <v>1050</v>
      </c>
      <c r="R46" s="76">
        <f t="shared" si="149"/>
        <v>0</v>
      </c>
      <c r="S46" s="76">
        <f t="shared" si="162"/>
        <v>1050</v>
      </c>
      <c r="T46" s="76">
        <f t="shared" si="150"/>
        <v>1915</v>
      </c>
      <c r="U46" s="76">
        <f t="shared" si="150"/>
        <v>0</v>
      </c>
      <c r="V46" s="76">
        <f t="shared" si="150"/>
        <v>1915</v>
      </c>
      <c r="W46" s="6">
        <f t="shared" si="163"/>
        <v>3280</v>
      </c>
      <c r="X46" s="6">
        <f t="shared" si="163"/>
        <v>0</v>
      </c>
      <c r="Y46" s="6">
        <f t="shared" si="164"/>
        <v>3280</v>
      </c>
      <c r="Z46" s="6">
        <f t="shared" si="165"/>
        <v>4750.0000000004657</v>
      </c>
      <c r="AA46" s="6">
        <f t="shared" si="165"/>
        <v>0</v>
      </c>
      <c r="AB46" s="6">
        <f t="shared" si="166"/>
        <v>4750.0000000004657</v>
      </c>
      <c r="AC46" s="76">
        <f t="shared" si="151"/>
        <v>11827.850000000006</v>
      </c>
      <c r="AD46" s="76">
        <f t="shared" si="151"/>
        <v>0</v>
      </c>
      <c r="AE46" s="76">
        <f t="shared" si="167"/>
        <v>11827.850000000006</v>
      </c>
      <c r="AF46" s="76">
        <f t="shared" si="168"/>
        <v>45032.139999999985</v>
      </c>
      <c r="AG46" s="76">
        <f t="shared" si="168"/>
        <v>0</v>
      </c>
      <c r="AH46" s="76">
        <f t="shared" si="169"/>
        <v>45032.139999999985</v>
      </c>
      <c r="AI46" s="76">
        <f t="shared" si="168"/>
        <v>31594.62999999999</v>
      </c>
      <c r="AJ46" s="76">
        <f t="shared" ref="AJ46" si="186">AJ29+AJ37</f>
        <v>0</v>
      </c>
      <c r="AK46" s="76">
        <f t="shared" si="171"/>
        <v>31594.62999999999</v>
      </c>
      <c r="AL46" s="76">
        <f t="shared" si="154"/>
        <v>88454.619999999981</v>
      </c>
      <c r="AM46" s="90">
        <f t="shared" si="172"/>
        <v>0</v>
      </c>
      <c r="AN46" s="76">
        <f t="shared" si="173"/>
        <v>88454.619999999981</v>
      </c>
      <c r="AO46" s="76">
        <f t="shared" si="155"/>
        <v>109364.37000000001</v>
      </c>
      <c r="AP46" s="90">
        <f t="shared" si="155"/>
        <v>0</v>
      </c>
      <c r="AQ46" s="76">
        <f t="shared" si="174"/>
        <v>109364.37000000001</v>
      </c>
      <c r="AR46" s="76">
        <f t="shared" si="155"/>
        <v>109364.37000000001</v>
      </c>
      <c r="AS46" s="95">
        <f t="shared" si="155"/>
        <v>0</v>
      </c>
      <c r="AT46" s="95">
        <f t="shared" si="175"/>
        <v>109364.37000000001</v>
      </c>
      <c r="AU46" s="76">
        <f t="shared" si="155"/>
        <v>109364.37000000001</v>
      </c>
      <c r="AV46" s="95">
        <f t="shared" si="155"/>
        <v>0</v>
      </c>
      <c r="AW46" s="95">
        <f t="shared" si="176"/>
        <v>109364.37000000001</v>
      </c>
      <c r="AX46" s="6">
        <f t="shared" si="177"/>
        <v>328093.11000000004</v>
      </c>
      <c r="AY46" s="95">
        <f t="shared" si="178"/>
        <v>0</v>
      </c>
      <c r="AZ46" s="76">
        <f t="shared" si="179"/>
        <v>328093.11000000004</v>
      </c>
      <c r="BA46" s="6">
        <f t="shared" si="180"/>
        <v>416547.73000000004</v>
      </c>
      <c r="BB46" s="6">
        <f t="shared" si="181"/>
        <v>0</v>
      </c>
      <c r="BC46" s="6">
        <f t="shared" si="182"/>
        <v>416547.73000000004</v>
      </c>
      <c r="BD46" s="6">
        <f t="shared" si="183"/>
        <v>421297.73000000045</v>
      </c>
      <c r="BE46" s="6">
        <f t="shared" si="184"/>
        <v>0</v>
      </c>
      <c r="BF46" s="6">
        <f t="shared" si="185"/>
        <v>421297.73000000045</v>
      </c>
      <c r="BG46" s="26"/>
    </row>
    <row r="47" spans="1:60" s="1" customFormat="1" x14ac:dyDescent="0.2">
      <c r="A47" s="4" t="s">
        <v>4</v>
      </c>
      <c r="B47" s="76">
        <f t="shared" si="145"/>
        <v>74093.11</v>
      </c>
      <c r="C47" s="76">
        <f t="shared" si="145"/>
        <v>0</v>
      </c>
      <c r="D47" s="76">
        <f t="shared" si="157"/>
        <v>74093.11</v>
      </c>
      <c r="E47" s="76">
        <f t="shared" si="146"/>
        <v>79114.760000000038</v>
      </c>
      <c r="F47" s="76">
        <f t="shared" si="146"/>
        <v>0</v>
      </c>
      <c r="G47" s="76">
        <f t="shared" si="158"/>
        <v>79114.760000000038</v>
      </c>
      <c r="H47" s="76">
        <f t="shared" si="159"/>
        <v>90250.580000000031</v>
      </c>
      <c r="I47" s="76">
        <f t="shared" si="159"/>
        <v>0</v>
      </c>
      <c r="J47" s="76">
        <f t="shared" si="160"/>
        <v>90250.580000000031</v>
      </c>
      <c r="K47" s="76">
        <f t="shared" si="148"/>
        <v>243458.45000000007</v>
      </c>
      <c r="L47" s="76">
        <f t="shared" si="148"/>
        <v>0</v>
      </c>
      <c r="M47" s="76">
        <f t="shared" si="148"/>
        <v>243458.45000000007</v>
      </c>
      <c r="N47" s="76">
        <f t="shared" si="148"/>
        <v>60825.62</v>
      </c>
      <c r="O47" s="76">
        <f t="shared" si="148"/>
        <v>0</v>
      </c>
      <c r="P47" s="76">
        <f t="shared" si="161"/>
        <v>60825.62</v>
      </c>
      <c r="Q47" s="76">
        <f t="shared" si="149"/>
        <v>60825.62</v>
      </c>
      <c r="R47" s="76">
        <f t="shared" si="149"/>
        <v>0</v>
      </c>
      <c r="S47" s="76">
        <f t="shared" si="162"/>
        <v>60825.62</v>
      </c>
      <c r="T47" s="76">
        <f t="shared" si="150"/>
        <v>60825.62</v>
      </c>
      <c r="U47" s="76">
        <f t="shared" si="150"/>
        <v>0</v>
      </c>
      <c r="V47" s="76">
        <f t="shared" si="150"/>
        <v>60825.62</v>
      </c>
      <c r="W47" s="6">
        <f t="shared" si="163"/>
        <v>182476.86000000002</v>
      </c>
      <c r="X47" s="6">
        <f t="shared" si="163"/>
        <v>0</v>
      </c>
      <c r="Y47" s="6">
        <f t="shared" si="164"/>
        <v>182476.86000000002</v>
      </c>
      <c r="Z47" s="6">
        <f t="shared" si="165"/>
        <v>425935.31000000006</v>
      </c>
      <c r="AA47" s="6">
        <f t="shared" si="165"/>
        <v>0</v>
      </c>
      <c r="AB47" s="6">
        <f t="shared" si="166"/>
        <v>425935.31000000006</v>
      </c>
      <c r="AC47" s="76">
        <f t="shared" si="151"/>
        <v>80220.36</v>
      </c>
      <c r="AD47" s="76">
        <f t="shared" si="151"/>
        <v>0</v>
      </c>
      <c r="AE47" s="76">
        <f t="shared" si="167"/>
        <v>80220.36</v>
      </c>
      <c r="AF47" s="76">
        <f t="shared" si="168"/>
        <v>80218.55</v>
      </c>
      <c r="AG47" s="76">
        <f t="shared" si="168"/>
        <v>0</v>
      </c>
      <c r="AH47" s="76">
        <f t="shared" si="169"/>
        <v>80218.55</v>
      </c>
      <c r="AI47" s="76">
        <f t="shared" si="168"/>
        <v>80218.55</v>
      </c>
      <c r="AJ47" s="76">
        <f t="shared" ref="AJ47" si="187">AJ30+AJ38</f>
        <v>0</v>
      </c>
      <c r="AK47" s="76">
        <f t="shared" si="171"/>
        <v>80218.55</v>
      </c>
      <c r="AL47" s="76">
        <f t="shared" si="154"/>
        <v>240657.46000000002</v>
      </c>
      <c r="AM47" s="90">
        <f t="shared" si="172"/>
        <v>0</v>
      </c>
      <c r="AN47" s="76">
        <f t="shared" si="173"/>
        <v>240657.46000000002</v>
      </c>
      <c r="AO47" s="76">
        <f t="shared" si="155"/>
        <v>93318.07</v>
      </c>
      <c r="AP47" s="90">
        <f t="shared" si="155"/>
        <v>0</v>
      </c>
      <c r="AQ47" s="76">
        <f t="shared" si="174"/>
        <v>93318.07</v>
      </c>
      <c r="AR47" s="76">
        <f t="shared" si="155"/>
        <v>93318.07</v>
      </c>
      <c r="AS47" s="95">
        <f t="shared" si="155"/>
        <v>0</v>
      </c>
      <c r="AT47" s="95">
        <f t="shared" si="175"/>
        <v>93318.07</v>
      </c>
      <c r="AU47" s="76">
        <f t="shared" si="155"/>
        <v>0</v>
      </c>
      <c r="AV47" s="95">
        <f t="shared" si="155"/>
        <v>25411.29</v>
      </c>
      <c r="AW47" s="95">
        <f t="shared" si="176"/>
        <v>25411.29</v>
      </c>
      <c r="AX47" s="6">
        <f t="shared" si="177"/>
        <v>186636.14</v>
      </c>
      <c r="AY47" s="95">
        <f t="shared" si="178"/>
        <v>25411.29</v>
      </c>
      <c r="AZ47" s="76">
        <f t="shared" si="179"/>
        <v>212047.43000000002</v>
      </c>
      <c r="BA47" s="6">
        <f t="shared" si="180"/>
        <v>427293.60000000003</v>
      </c>
      <c r="BB47" s="6">
        <f t="shared" si="181"/>
        <v>25411.29</v>
      </c>
      <c r="BC47" s="6">
        <f t="shared" si="182"/>
        <v>452704.89</v>
      </c>
      <c r="BD47" s="6">
        <f t="shared" si="183"/>
        <v>853228.91000000015</v>
      </c>
      <c r="BE47" s="6">
        <f t="shared" si="184"/>
        <v>25411.29</v>
      </c>
      <c r="BF47" s="6">
        <f t="shared" si="185"/>
        <v>878640.20000000019</v>
      </c>
      <c r="BG47" s="26"/>
      <c r="BH47" s="26"/>
    </row>
    <row r="48" spans="1:60" s="1" customFormat="1" x14ac:dyDescent="0.2">
      <c r="A48" s="4" t="s">
        <v>30</v>
      </c>
      <c r="B48" s="76">
        <f>B39</f>
        <v>95373.5</v>
      </c>
      <c r="C48" s="76">
        <f>C39</f>
        <v>0</v>
      </c>
      <c r="D48" s="76">
        <f t="shared" si="157"/>
        <v>95373.5</v>
      </c>
      <c r="E48" s="76">
        <f>E39</f>
        <v>133758.5</v>
      </c>
      <c r="F48" s="76">
        <f>F39</f>
        <v>0</v>
      </c>
      <c r="G48" s="76">
        <f t="shared" si="158"/>
        <v>133758.5</v>
      </c>
      <c r="H48" s="76">
        <f>H39</f>
        <v>172452</v>
      </c>
      <c r="I48" s="76">
        <f>I39</f>
        <v>0</v>
      </c>
      <c r="J48" s="76">
        <f t="shared" si="160"/>
        <v>172452</v>
      </c>
      <c r="K48" s="76">
        <f>K39</f>
        <v>401584</v>
      </c>
      <c r="L48" s="76">
        <f>L39</f>
        <v>0</v>
      </c>
      <c r="M48" s="76">
        <f>M39</f>
        <v>401584</v>
      </c>
      <c r="N48" s="76">
        <f>N39</f>
        <v>136154.5</v>
      </c>
      <c r="O48" s="76">
        <f t="shared" si="148"/>
        <v>0</v>
      </c>
      <c r="P48" s="76">
        <f t="shared" si="161"/>
        <v>136154.5</v>
      </c>
      <c r="Q48" s="76">
        <f>Q39</f>
        <v>121473</v>
      </c>
      <c r="R48" s="76">
        <f t="shared" si="149"/>
        <v>0</v>
      </c>
      <c r="S48" s="76">
        <f t="shared" si="162"/>
        <v>121473</v>
      </c>
      <c r="T48" s="76">
        <f>T39</f>
        <v>128784</v>
      </c>
      <c r="U48" s="76">
        <f>U39</f>
        <v>0</v>
      </c>
      <c r="V48" s="76">
        <f>V39</f>
        <v>128784</v>
      </c>
      <c r="W48" s="6">
        <f t="shared" si="163"/>
        <v>386411.5</v>
      </c>
      <c r="X48" s="6">
        <f t="shared" si="163"/>
        <v>0</v>
      </c>
      <c r="Y48" s="6">
        <f t="shared" si="164"/>
        <v>386411.5</v>
      </c>
      <c r="Z48" s="6">
        <f t="shared" si="165"/>
        <v>787995.5</v>
      </c>
      <c r="AA48" s="6">
        <f t="shared" si="165"/>
        <v>0</v>
      </c>
      <c r="AB48" s="6">
        <f t="shared" si="166"/>
        <v>787995.5</v>
      </c>
      <c r="AC48" s="76">
        <f t="shared" ref="AC48:AV48" si="188">AC39</f>
        <v>143324.07999999999</v>
      </c>
      <c r="AD48" s="76">
        <f t="shared" si="188"/>
        <v>0</v>
      </c>
      <c r="AE48" s="76">
        <f t="shared" si="167"/>
        <v>143324.07999999999</v>
      </c>
      <c r="AF48" s="76">
        <v>143324.07999999999</v>
      </c>
      <c r="AG48" s="76">
        <f t="shared" ref="AG48" si="189">AG39</f>
        <v>0</v>
      </c>
      <c r="AH48" s="76">
        <f t="shared" si="169"/>
        <v>143324.07999999999</v>
      </c>
      <c r="AI48" s="76">
        <v>143324.07999999999</v>
      </c>
      <c r="AJ48" s="76">
        <f t="shared" ref="AJ48" si="190">AJ39</f>
        <v>0</v>
      </c>
      <c r="AK48" s="76">
        <f t="shared" si="171"/>
        <v>143324.07999999999</v>
      </c>
      <c r="AL48" s="76">
        <f t="shared" si="154"/>
        <v>429972.24</v>
      </c>
      <c r="AM48" s="90">
        <f t="shared" si="172"/>
        <v>0</v>
      </c>
      <c r="AN48" s="76">
        <f t="shared" si="173"/>
        <v>429972.24</v>
      </c>
      <c r="AO48" s="76">
        <f t="shared" si="188"/>
        <v>173375.03</v>
      </c>
      <c r="AP48" s="76">
        <f>AP39</f>
        <v>0</v>
      </c>
      <c r="AQ48" s="76">
        <f t="shared" si="174"/>
        <v>173375.03</v>
      </c>
      <c r="AR48" s="76">
        <f t="shared" si="188"/>
        <v>182111.79</v>
      </c>
      <c r="AS48" s="95">
        <f t="shared" si="188"/>
        <v>0</v>
      </c>
      <c r="AT48" s="95">
        <f t="shared" si="175"/>
        <v>182111.79</v>
      </c>
      <c r="AU48" s="76">
        <f t="shared" si="188"/>
        <v>0</v>
      </c>
      <c r="AV48" s="95">
        <f t="shared" si="188"/>
        <v>173375.03</v>
      </c>
      <c r="AW48" s="95">
        <f t="shared" si="176"/>
        <v>173375.03</v>
      </c>
      <c r="AX48" s="6">
        <f t="shared" si="177"/>
        <v>355486.82</v>
      </c>
      <c r="AY48" s="95">
        <f t="shared" si="178"/>
        <v>173375.03</v>
      </c>
      <c r="AZ48" s="76">
        <f t="shared" si="179"/>
        <v>528861.85</v>
      </c>
      <c r="BA48" s="6">
        <f t="shared" si="180"/>
        <v>785459.06</v>
      </c>
      <c r="BB48" s="6">
        <f t="shared" si="181"/>
        <v>173375.03</v>
      </c>
      <c r="BC48" s="6">
        <f t="shared" si="182"/>
        <v>958834.09000000008</v>
      </c>
      <c r="BD48" s="6">
        <f t="shared" si="183"/>
        <v>1573454.56</v>
      </c>
      <c r="BE48" s="6">
        <f t="shared" si="184"/>
        <v>173375.03</v>
      </c>
      <c r="BF48" s="6">
        <f t="shared" si="185"/>
        <v>1746829.59</v>
      </c>
      <c r="BG48" s="26"/>
      <c r="BH48" s="26"/>
    </row>
    <row r="49" spans="1:60" s="1" customFormat="1" x14ac:dyDescent="0.2">
      <c r="A49" s="4" t="s">
        <v>15</v>
      </c>
      <c r="B49" s="76">
        <f>B40+B31</f>
        <v>172365.32</v>
      </c>
      <c r="C49" s="76">
        <f t="shared" ref="C49" si="191">C40</f>
        <v>0</v>
      </c>
      <c r="D49" s="76">
        <f>D40+D31</f>
        <v>172365.32</v>
      </c>
      <c r="E49" s="76">
        <f t="shared" ref="E49:M49" si="192">E40+E31</f>
        <v>265923.24</v>
      </c>
      <c r="F49" s="76">
        <f t="shared" si="192"/>
        <v>0</v>
      </c>
      <c r="G49" s="76">
        <f t="shared" si="192"/>
        <v>265923.24</v>
      </c>
      <c r="H49" s="76">
        <f t="shared" si="192"/>
        <v>336088.19999999995</v>
      </c>
      <c r="I49" s="76">
        <f t="shared" si="192"/>
        <v>0</v>
      </c>
      <c r="J49" s="76">
        <f t="shared" si="192"/>
        <v>336088.19999999995</v>
      </c>
      <c r="K49" s="76">
        <f t="shared" si="192"/>
        <v>774376.76</v>
      </c>
      <c r="L49" s="76">
        <f t="shared" si="192"/>
        <v>0</v>
      </c>
      <c r="M49" s="76">
        <f t="shared" si="192"/>
        <v>774376.76</v>
      </c>
      <c r="N49" s="76">
        <f>N40+N31</f>
        <v>154083.88</v>
      </c>
      <c r="O49" s="76">
        <f>O40+O31</f>
        <v>0</v>
      </c>
      <c r="P49" s="76">
        <f>P40+P31</f>
        <v>154083.88</v>
      </c>
      <c r="Q49" s="76">
        <f t="shared" ref="Q49:V49" si="193">Q40+Q31</f>
        <v>153444.88</v>
      </c>
      <c r="R49" s="76">
        <f t="shared" si="193"/>
        <v>0</v>
      </c>
      <c r="S49" s="76">
        <f t="shared" si="193"/>
        <v>153444.88</v>
      </c>
      <c r="T49" s="76">
        <f t="shared" si="193"/>
        <v>154083.88</v>
      </c>
      <c r="U49" s="76">
        <f t="shared" si="193"/>
        <v>0</v>
      </c>
      <c r="V49" s="76">
        <f t="shared" si="193"/>
        <v>154083.88</v>
      </c>
      <c r="W49" s="6">
        <f t="shared" si="163"/>
        <v>461612.64</v>
      </c>
      <c r="X49" s="6">
        <f t="shared" si="163"/>
        <v>0</v>
      </c>
      <c r="Y49" s="6">
        <f t="shared" si="164"/>
        <v>461612.64</v>
      </c>
      <c r="Z49" s="6">
        <f t="shared" si="165"/>
        <v>1235989.3999999999</v>
      </c>
      <c r="AA49" s="6">
        <f t="shared" si="165"/>
        <v>0</v>
      </c>
      <c r="AB49" s="6">
        <f t="shared" si="166"/>
        <v>1235989.3999999999</v>
      </c>
      <c r="AC49" s="76">
        <f>AC40+AC31</f>
        <v>206072.78</v>
      </c>
      <c r="AD49" s="76">
        <f>AD40+AD31</f>
        <v>0</v>
      </c>
      <c r="AE49" s="76">
        <f t="shared" si="167"/>
        <v>206072.78</v>
      </c>
      <c r="AF49" s="76">
        <f>AF40+AF31</f>
        <v>206072.71</v>
      </c>
      <c r="AG49" s="76">
        <f>AG40+AG31</f>
        <v>0</v>
      </c>
      <c r="AH49" s="76">
        <f t="shared" si="169"/>
        <v>206072.71</v>
      </c>
      <c r="AI49" s="76">
        <f>AI40+AI31</f>
        <v>206072.71</v>
      </c>
      <c r="AJ49" s="76">
        <f>AJ40+AJ31</f>
        <v>0</v>
      </c>
      <c r="AK49" s="76">
        <f t="shared" si="171"/>
        <v>206072.71</v>
      </c>
      <c r="AL49" s="76">
        <f t="shared" si="154"/>
        <v>618218.19999999995</v>
      </c>
      <c r="AM49" s="90">
        <f t="shared" si="172"/>
        <v>0</v>
      </c>
      <c r="AN49" s="76">
        <f t="shared" si="173"/>
        <v>618218.19999999995</v>
      </c>
      <c r="AO49" s="76">
        <f>AO40+AO31</f>
        <v>228788.61</v>
      </c>
      <c r="AP49" s="90">
        <f>AP40+AP31</f>
        <v>0</v>
      </c>
      <c r="AQ49" s="76">
        <f>SUM(AO49:AP49)</f>
        <v>228788.61</v>
      </c>
      <c r="AR49" s="76">
        <f t="shared" ref="AR49:AV49" si="194">AR40+AR31</f>
        <v>242213.15999999997</v>
      </c>
      <c r="AS49" s="95">
        <f t="shared" si="194"/>
        <v>0</v>
      </c>
      <c r="AT49" s="95">
        <f t="shared" si="175"/>
        <v>242213.15999999997</v>
      </c>
      <c r="AU49" s="76">
        <f t="shared" si="194"/>
        <v>0</v>
      </c>
      <c r="AV49" s="95">
        <f t="shared" si="194"/>
        <v>293802.01</v>
      </c>
      <c r="AW49" s="95">
        <f t="shared" si="176"/>
        <v>293802.01</v>
      </c>
      <c r="AX49" s="6">
        <f t="shared" si="177"/>
        <v>471001.76999999996</v>
      </c>
      <c r="AY49" s="95">
        <f t="shared" si="178"/>
        <v>293802.01</v>
      </c>
      <c r="AZ49" s="76">
        <f t="shared" si="179"/>
        <v>764803.78</v>
      </c>
      <c r="BA49" s="6">
        <f t="shared" si="180"/>
        <v>1089219.97</v>
      </c>
      <c r="BB49" s="6">
        <f t="shared" si="181"/>
        <v>293802.01</v>
      </c>
      <c r="BC49" s="6">
        <f t="shared" si="182"/>
        <v>1383021.98</v>
      </c>
      <c r="BD49" s="6">
        <f t="shared" si="183"/>
        <v>2325209.37</v>
      </c>
      <c r="BE49" s="6">
        <f t="shared" si="184"/>
        <v>293802.01</v>
      </c>
      <c r="BF49" s="6">
        <f t="shared" si="185"/>
        <v>2619011.38</v>
      </c>
      <c r="BG49" s="26"/>
      <c r="BH49" s="26"/>
    </row>
    <row r="50" spans="1:60" s="2" customFormat="1" x14ac:dyDescent="0.2">
      <c r="A50" s="11" t="s">
        <v>5</v>
      </c>
      <c r="B50" s="23">
        <f>SUM(B44:B49)</f>
        <v>460060.98000000021</v>
      </c>
      <c r="C50" s="23">
        <f t="shared" ref="C50:M50" si="195">SUM(C44:C49)</f>
        <v>0</v>
      </c>
      <c r="D50" s="23">
        <f t="shared" si="195"/>
        <v>460060.98000000021</v>
      </c>
      <c r="E50" s="23">
        <f t="shared" si="195"/>
        <v>644082.28</v>
      </c>
      <c r="F50" s="23">
        <f t="shared" si="195"/>
        <v>0</v>
      </c>
      <c r="G50" s="23">
        <f t="shared" si="195"/>
        <v>644082.28</v>
      </c>
      <c r="H50" s="23">
        <f t="shared" si="195"/>
        <v>789445.50000000023</v>
      </c>
      <c r="I50" s="23">
        <f t="shared" si="195"/>
        <v>0</v>
      </c>
      <c r="J50" s="23">
        <f t="shared" si="195"/>
        <v>789445.50000000023</v>
      </c>
      <c r="K50" s="23">
        <f t="shared" si="195"/>
        <v>1893588.7600000005</v>
      </c>
      <c r="L50" s="23">
        <f t="shared" si="195"/>
        <v>0</v>
      </c>
      <c r="M50" s="23">
        <f t="shared" si="195"/>
        <v>1893588.7600000005</v>
      </c>
      <c r="N50" s="23">
        <f>SUM(N44:N49)</f>
        <v>521884.64</v>
      </c>
      <c r="O50" s="23">
        <f t="shared" ref="O50:V50" si="196">SUM(O44:O49)</f>
        <v>0</v>
      </c>
      <c r="P50" s="23">
        <f t="shared" si="196"/>
        <v>521884.64</v>
      </c>
      <c r="Q50" s="23">
        <f t="shared" si="196"/>
        <v>513549.06999999995</v>
      </c>
      <c r="R50" s="23">
        <f t="shared" si="196"/>
        <v>0</v>
      </c>
      <c r="S50" s="23">
        <f t="shared" si="196"/>
        <v>513549.06999999995</v>
      </c>
      <c r="T50" s="23">
        <f t="shared" si="196"/>
        <v>593145.07000000007</v>
      </c>
      <c r="U50" s="23">
        <f t="shared" si="196"/>
        <v>0</v>
      </c>
      <c r="V50" s="23">
        <f t="shared" si="196"/>
        <v>593145.07000000007</v>
      </c>
      <c r="W50" s="6">
        <f t="shared" si="163"/>
        <v>1628578.78</v>
      </c>
      <c r="X50" s="6">
        <f t="shared" si="163"/>
        <v>0</v>
      </c>
      <c r="Y50" s="6">
        <f t="shared" si="164"/>
        <v>1628578.78</v>
      </c>
      <c r="Z50" s="6">
        <f t="shared" si="165"/>
        <v>3522167.5400000005</v>
      </c>
      <c r="AA50" s="6">
        <f t="shared" si="165"/>
        <v>0</v>
      </c>
      <c r="AB50" s="6">
        <f t="shared" si="166"/>
        <v>3522167.5400000005</v>
      </c>
      <c r="AC50" s="23">
        <f>SUM(AC44:AC49)</f>
        <v>785758.11</v>
      </c>
      <c r="AD50" s="23">
        <f t="shared" ref="AD50" si="197">SUM(AD44:AD49)</f>
        <v>0</v>
      </c>
      <c r="AE50" s="23">
        <f>SUM(AE44:AE49)</f>
        <v>785758.11</v>
      </c>
      <c r="AF50" s="23">
        <f t="shared" ref="AF50:AM50" si="198">SUM(AF44:AF49)</f>
        <v>849407.29999999993</v>
      </c>
      <c r="AG50" s="23">
        <f t="shared" si="198"/>
        <v>0</v>
      </c>
      <c r="AH50" s="76">
        <f t="shared" si="169"/>
        <v>849407.29999999993</v>
      </c>
      <c r="AI50" s="23">
        <f t="shared" si="198"/>
        <v>830555.93999999983</v>
      </c>
      <c r="AJ50" s="23">
        <f t="shared" ref="AJ50" si="199">SUM(AJ44:AJ49)</f>
        <v>0</v>
      </c>
      <c r="AK50" s="23">
        <f>SUM(AK44:AK49)</f>
        <v>830555.93999999983</v>
      </c>
      <c r="AL50" s="23">
        <f t="shared" si="198"/>
        <v>2465721.3499999996</v>
      </c>
      <c r="AM50" s="23">
        <f t="shared" si="198"/>
        <v>0</v>
      </c>
      <c r="AN50" s="23">
        <f>SUM(AN44:AN49)</f>
        <v>2465721.3499999996</v>
      </c>
      <c r="AO50" s="23">
        <f>SUM(AO44:AO49)</f>
        <v>1016444.1</v>
      </c>
      <c r="AP50" s="23">
        <f t="shared" ref="AP50" si="200">SUM(AP44:AP49)</f>
        <v>0</v>
      </c>
      <c r="AQ50" s="23">
        <f>SUM(AQ44:AQ49)</f>
        <v>1016444.1</v>
      </c>
      <c r="AR50" s="23">
        <f t="shared" ref="AR50:AV50" si="201">SUM(AR44:AR49)</f>
        <v>1038605.4299999999</v>
      </c>
      <c r="AS50" s="23">
        <f t="shared" si="201"/>
        <v>0</v>
      </c>
      <c r="AT50" s="23">
        <f t="shared" si="201"/>
        <v>1038605.4299999999</v>
      </c>
      <c r="AU50" s="23">
        <f t="shared" si="201"/>
        <v>523282.67999999993</v>
      </c>
      <c r="AV50" s="23">
        <f t="shared" si="201"/>
        <v>492588.33</v>
      </c>
      <c r="AW50" s="23">
        <f>SUM(AW44:AW49)</f>
        <v>1015871.01</v>
      </c>
      <c r="AX50" s="6">
        <f>AO50</f>
        <v>1016444.1</v>
      </c>
      <c r="AY50" s="23">
        <f t="shared" ref="AY50" si="202">SUM(AY44:AY49)</f>
        <v>492588.33</v>
      </c>
      <c r="AZ50" s="23">
        <f>SUM(AZ44:AZ49)</f>
        <v>3070920.54</v>
      </c>
      <c r="BA50" s="6">
        <f t="shared" si="180"/>
        <v>3482165.4499999997</v>
      </c>
      <c r="BB50" s="6">
        <f t="shared" ref="BB50" si="203">AM50+AY50</f>
        <v>492588.33</v>
      </c>
      <c r="BC50" s="6">
        <f t="shared" si="182"/>
        <v>3974753.78</v>
      </c>
      <c r="BD50" s="6">
        <f>SUM(BD44:BD49)</f>
        <v>8566221.1000000015</v>
      </c>
      <c r="BE50" s="6">
        <f>SUM(BE44:BE49)</f>
        <v>492588.33</v>
      </c>
      <c r="BF50" s="6">
        <f>SUM(BF44:BF49)</f>
        <v>9058809.4299999997</v>
      </c>
      <c r="BG50" s="26"/>
    </row>
    <row r="51" spans="1:60" s="1" customFormat="1" x14ac:dyDescent="0.2">
      <c r="A51" s="11"/>
      <c r="B51" s="15"/>
      <c r="C51" s="15"/>
      <c r="D51" s="15"/>
      <c r="E51" s="47"/>
      <c r="F51" s="47"/>
      <c r="G51" s="47"/>
      <c r="H51" s="47"/>
      <c r="I51" s="47"/>
      <c r="J51" s="47"/>
      <c r="K51" s="48"/>
      <c r="L51" s="48"/>
      <c r="M51" s="48"/>
      <c r="N51" s="15"/>
      <c r="O51" s="15"/>
      <c r="P51" s="15"/>
      <c r="Q51" s="47"/>
      <c r="R51" s="47"/>
      <c r="S51" s="47"/>
      <c r="T51" s="47"/>
      <c r="U51" s="47"/>
      <c r="V51" s="48"/>
      <c r="W51" s="4"/>
      <c r="X51" s="4"/>
      <c r="Y51" s="4"/>
      <c r="Z51" s="4"/>
      <c r="AA51" s="4"/>
      <c r="AB51" s="4"/>
      <c r="AC51" s="15"/>
      <c r="AD51" s="15"/>
      <c r="AE51" s="15"/>
      <c r="AF51" s="47"/>
      <c r="AG51" s="15"/>
      <c r="AH51" s="15"/>
      <c r="AI51" s="47"/>
      <c r="AJ51" s="15"/>
      <c r="AK51" s="47"/>
      <c r="AL51" s="48"/>
      <c r="AM51" s="48"/>
      <c r="AN51" s="48"/>
      <c r="AO51" s="15"/>
      <c r="AP51" s="48"/>
      <c r="AQ51" s="48"/>
      <c r="AR51" s="47"/>
      <c r="AS51" s="47"/>
      <c r="AT51" s="47"/>
      <c r="AU51" s="47"/>
      <c r="AV51" s="47"/>
      <c r="AW51" s="47"/>
      <c r="AX51" s="4"/>
      <c r="AY51" s="48"/>
      <c r="AZ51" s="48"/>
      <c r="BA51" s="4"/>
      <c r="BB51" s="4"/>
      <c r="BC51" s="4"/>
      <c r="BD51" s="4">
        <v>0</v>
      </c>
      <c r="BE51" s="4"/>
      <c r="BF51" s="4"/>
      <c r="BG51" s="26"/>
    </row>
    <row r="52" spans="1:60" s="1" customFormat="1" ht="60.75" customHeight="1" x14ac:dyDescent="0.2">
      <c r="A52" s="13" t="s">
        <v>11</v>
      </c>
      <c r="B52" s="10" t="s">
        <v>25</v>
      </c>
      <c r="C52" s="46" t="s">
        <v>26</v>
      </c>
      <c r="D52" s="10" t="s">
        <v>27</v>
      </c>
      <c r="E52" s="46" t="s">
        <v>28</v>
      </c>
      <c r="F52" s="46" t="s">
        <v>26</v>
      </c>
      <c r="G52" s="46" t="s">
        <v>29</v>
      </c>
      <c r="H52" s="46" t="s">
        <v>35</v>
      </c>
      <c r="I52" s="46" t="s">
        <v>26</v>
      </c>
      <c r="J52" s="46" t="s">
        <v>36</v>
      </c>
      <c r="K52" s="46" t="s">
        <v>37</v>
      </c>
      <c r="L52" s="46" t="s">
        <v>39</v>
      </c>
      <c r="M52" s="46" t="s">
        <v>38</v>
      </c>
      <c r="N52" s="10" t="s">
        <v>40</v>
      </c>
      <c r="O52" s="46" t="s">
        <v>26</v>
      </c>
      <c r="P52" s="10" t="s">
        <v>41</v>
      </c>
      <c r="Q52" s="46" t="s">
        <v>42</v>
      </c>
      <c r="R52" s="46" t="s">
        <v>26</v>
      </c>
      <c r="S52" s="46" t="s">
        <v>43</v>
      </c>
      <c r="T52" s="46" t="s">
        <v>45</v>
      </c>
      <c r="U52" s="46" t="s">
        <v>26</v>
      </c>
      <c r="V52" s="46" t="s">
        <v>46</v>
      </c>
      <c r="W52" s="46" t="s">
        <v>47</v>
      </c>
      <c r="X52" s="46" t="s">
        <v>39</v>
      </c>
      <c r="Y52" s="46" t="s">
        <v>48</v>
      </c>
      <c r="Z52" s="46" t="s">
        <v>56</v>
      </c>
      <c r="AA52" s="46" t="s">
        <v>39</v>
      </c>
      <c r="AB52" s="46" t="s">
        <v>57</v>
      </c>
      <c r="AC52" s="10" t="s">
        <v>111</v>
      </c>
      <c r="AD52" s="46" t="s">
        <v>39</v>
      </c>
      <c r="AE52" s="10" t="s">
        <v>113</v>
      </c>
      <c r="AF52" s="46" t="s">
        <v>68</v>
      </c>
      <c r="AG52" s="46" t="s">
        <v>39</v>
      </c>
      <c r="AH52" s="10" t="s">
        <v>123</v>
      </c>
      <c r="AI52" s="46" t="s">
        <v>67</v>
      </c>
      <c r="AJ52" s="46" t="s">
        <v>39</v>
      </c>
      <c r="AK52" s="46" t="s">
        <v>126</v>
      </c>
      <c r="AL52" s="46" t="s">
        <v>112</v>
      </c>
      <c r="AM52" s="46" t="s">
        <v>39</v>
      </c>
      <c r="AN52" s="46" t="s">
        <v>118</v>
      </c>
      <c r="AO52" s="10" t="s">
        <v>66</v>
      </c>
      <c r="AP52" s="46" t="s">
        <v>39</v>
      </c>
      <c r="AQ52" s="46" t="s">
        <v>127</v>
      </c>
      <c r="AR52" s="46" t="s">
        <v>65</v>
      </c>
      <c r="AS52" s="46" t="s">
        <v>39</v>
      </c>
      <c r="AT52" s="46" t="s">
        <v>129</v>
      </c>
      <c r="AU52" s="46" t="s">
        <v>64</v>
      </c>
      <c r="AV52" s="46" t="s">
        <v>39</v>
      </c>
      <c r="AW52" s="46" t="s">
        <v>134</v>
      </c>
      <c r="AX52" s="46" t="s">
        <v>63</v>
      </c>
      <c r="AY52" s="46" t="s">
        <v>39</v>
      </c>
      <c r="AZ52" s="46" t="s">
        <v>128</v>
      </c>
      <c r="BA52" s="46" t="s">
        <v>124</v>
      </c>
      <c r="BB52" s="46" t="s">
        <v>39</v>
      </c>
      <c r="BC52" s="46" t="s">
        <v>125</v>
      </c>
      <c r="BD52" s="60" t="s">
        <v>69</v>
      </c>
      <c r="BE52" s="46" t="s">
        <v>39</v>
      </c>
      <c r="BF52" s="60" t="s">
        <v>130</v>
      </c>
      <c r="BG52" s="26"/>
    </row>
    <row r="53" spans="1:60" s="1" customFormat="1" x14ac:dyDescent="0.2">
      <c r="A53" s="11" t="s">
        <v>1</v>
      </c>
      <c r="B53" s="23">
        <f t="shared" ref="B53:V56" si="204">B11+B18+B44</f>
        <v>6774577.1200000001</v>
      </c>
      <c r="C53" s="23">
        <f t="shared" si="204"/>
        <v>0</v>
      </c>
      <c r="D53" s="23">
        <f t="shared" si="204"/>
        <v>6774577.1200000001</v>
      </c>
      <c r="E53" s="23">
        <f t="shared" si="204"/>
        <v>6817237.3399999999</v>
      </c>
      <c r="F53" s="23">
        <f t="shared" si="204"/>
        <v>0</v>
      </c>
      <c r="G53" s="23">
        <f t="shared" si="204"/>
        <v>6817237.3399999999</v>
      </c>
      <c r="H53" s="23">
        <f t="shared" si="204"/>
        <v>6830997.5599999996</v>
      </c>
      <c r="I53" s="23">
        <f t="shared" si="204"/>
        <v>0</v>
      </c>
      <c r="J53" s="23">
        <f t="shared" si="204"/>
        <v>6830997.5599999996</v>
      </c>
      <c r="K53" s="23">
        <f t="shared" si="204"/>
        <v>20422812.02</v>
      </c>
      <c r="L53" s="23">
        <f t="shared" si="204"/>
        <v>0</v>
      </c>
      <c r="M53" s="23">
        <f t="shared" si="204"/>
        <v>20422812.02</v>
      </c>
      <c r="N53" s="23">
        <f t="shared" si="204"/>
        <v>6817187.5800000001</v>
      </c>
      <c r="O53" s="23">
        <f t="shared" si="204"/>
        <v>0</v>
      </c>
      <c r="P53" s="23">
        <f>P11+P18+P44</f>
        <v>6817187.5800000001</v>
      </c>
      <c r="Q53" s="23">
        <f t="shared" si="204"/>
        <v>6808211.6299999999</v>
      </c>
      <c r="R53" s="23">
        <f t="shared" si="204"/>
        <v>0</v>
      </c>
      <c r="S53" s="23">
        <f t="shared" si="204"/>
        <v>6808211.6299999999</v>
      </c>
      <c r="T53" s="23">
        <f t="shared" si="204"/>
        <v>6868720.2999999998</v>
      </c>
      <c r="U53" s="23">
        <f t="shared" si="204"/>
        <v>0</v>
      </c>
      <c r="V53" s="23">
        <f t="shared" si="204"/>
        <v>6868720.2999999998</v>
      </c>
      <c r="W53" s="6">
        <f>N53+Q53+T53</f>
        <v>20494119.510000002</v>
      </c>
      <c r="X53" s="6">
        <f>O53+R53+U53</f>
        <v>0</v>
      </c>
      <c r="Y53" s="6">
        <f>W53+X53</f>
        <v>20494119.510000002</v>
      </c>
      <c r="Z53" s="6">
        <f>W53+K53</f>
        <v>40916931.530000001</v>
      </c>
      <c r="AA53" s="6">
        <f>X53+L53</f>
        <v>0</v>
      </c>
      <c r="AB53" s="6">
        <f>Z53+AA53</f>
        <v>40916931.530000001</v>
      </c>
      <c r="AC53" s="23">
        <f>AC11+AC18+AC44</f>
        <v>8345480.1499999994</v>
      </c>
      <c r="AD53" s="23">
        <f t="shared" ref="AD53" si="205">AD11+AD18+AD44</f>
        <v>0</v>
      </c>
      <c r="AE53" s="23">
        <f>AE11+AE18+AE44</f>
        <v>8345480.1499999994</v>
      </c>
      <c r="AF53" s="23">
        <f t="shared" ref="AF53:AV56" si="206">AF11+AF18+AF44</f>
        <v>8760614.9100000001</v>
      </c>
      <c r="AG53" s="23">
        <f t="shared" si="206"/>
        <v>0</v>
      </c>
      <c r="AH53" s="23">
        <f>SUM(AF53:AG53)</f>
        <v>8760614.9100000001</v>
      </c>
      <c r="AI53" s="23">
        <f t="shared" si="206"/>
        <v>8572464.2599999998</v>
      </c>
      <c r="AJ53" s="23">
        <f t="shared" ref="AJ53" si="207">AJ11+AJ18+AJ44</f>
        <v>0</v>
      </c>
      <c r="AK53" s="23">
        <f>SUM(AI53:AJ53)</f>
        <v>8572464.2599999998</v>
      </c>
      <c r="AL53" s="23">
        <f t="shared" si="206"/>
        <v>25678559.32</v>
      </c>
      <c r="AM53" s="90">
        <f>AD53+AG53+AJ53</f>
        <v>0</v>
      </c>
      <c r="AN53" s="23">
        <f>SUM(AL53:AM53)</f>
        <v>25678559.32</v>
      </c>
      <c r="AO53" s="23">
        <f t="shared" si="206"/>
        <v>7994007.330000001</v>
      </c>
      <c r="AP53" s="23">
        <f t="shared" si="206"/>
        <v>0</v>
      </c>
      <c r="AQ53" s="76">
        <f>SUM(AO53:AP53)</f>
        <v>7994007.330000001</v>
      </c>
      <c r="AR53" s="23">
        <f t="shared" si="206"/>
        <v>8104564.5499999998</v>
      </c>
      <c r="AS53" s="23">
        <f t="shared" si="206"/>
        <v>0</v>
      </c>
      <c r="AT53" s="23">
        <f>SUM(AR53:AS53)</f>
        <v>8104564.5499999998</v>
      </c>
      <c r="AU53" s="23">
        <f t="shared" si="206"/>
        <v>429213.05999999994</v>
      </c>
      <c r="AV53" s="23">
        <f t="shared" si="206"/>
        <v>7445732.6899999995</v>
      </c>
      <c r="AW53" s="23">
        <f>SUM(AU53:AV53)</f>
        <v>7874945.7499999991</v>
      </c>
      <c r="AX53" s="6">
        <f>AO53+AR53+AU53</f>
        <v>16527784.940000001</v>
      </c>
      <c r="AY53" s="95">
        <f>AV53+AS53+AP53</f>
        <v>7445732.6899999995</v>
      </c>
      <c r="AZ53" s="23">
        <f>SUM(AX53:AY53)</f>
        <v>23973517.630000003</v>
      </c>
      <c r="BA53" s="6">
        <f>AX53+AL53</f>
        <v>42206344.260000005</v>
      </c>
      <c r="BB53" s="6">
        <f>AM53+AY53</f>
        <v>7445732.6899999995</v>
      </c>
      <c r="BC53" s="6">
        <f>SUM(BA53:BB53)</f>
        <v>49652076.950000003</v>
      </c>
      <c r="BD53" s="6">
        <f>B53+E53+H53+N53+Q53+T53+AC53+AF53+AI53+AO53+AR53+AU53</f>
        <v>83123275.790000007</v>
      </c>
      <c r="BE53" s="6">
        <f>AM53+AY53</f>
        <v>7445732.6899999995</v>
      </c>
      <c r="BF53" s="6">
        <f>SUM(BD53:BE53)</f>
        <v>90569008.480000004</v>
      </c>
      <c r="BG53" s="26"/>
    </row>
    <row r="54" spans="1:60" s="1" customFormat="1" x14ac:dyDescent="0.2">
      <c r="A54" s="11" t="s">
        <v>2</v>
      </c>
      <c r="B54" s="23">
        <f t="shared" si="204"/>
        <v>487895.30000000005</v>
      </c>
      <c r="C54" s="23">
        <f t="shared" si="204"/>
        <v>0</v>
      </c>
      <c r="D54" s="23">
        <f t="shared" si="204"/>
        <v>487895.30000000005</v>
      </c>
      <c r="E54" s="23">
        <f t="shared" si="204"/>
        <v>491871.81000000006</v>
      </c>
      <c r="F54" s="23">
        <f t="shared" si="204"/>
        <v>0</v>
      </c>
      <c r="G54" s="23">
        <f t="shared" si="204"/>
        <v>491871.81000000006</v>
      </c>
      <c r="H54" s="23">
        <f t="shared" si="204"/>
        <v>502850.53</v>
      </c>
      <c r="I54" s="23">
        <f t="shared" si="204"/>
        <v>0</v>
      </c>
      <c r="J54" s="23">
        <f t="shared" si="204"/>
        <v>502850.53</v>
      </c>
      <c r="K54" s="23">
        <f t="shared" si="204"/>
        <v>1482617.6400000001</v>
      </c>
      <c r="L54" s="23">
        <f t="shared" si="204"/>
        <v>0</v>
      </c>
      <c r="M54" s="23">
        <f t="shared" si="204"/>
        <v>1482617.6400000001</v>
      </c>
      <c r="N54" s="23">
        <f t="shared" si="204"/>
        <v>480778.16</v>
      </c>
      <c r="O54" s="23">
        <f t="shared" si="204"/>
        <v>0</v>
      </c>
      <c r="P54" s="23">
        <f t="shared" si="204"/>
        <v>480778.16</v>
      </c>
      <c r="Q54" s="23">
        <f t="shared" si="204"/>
        <v>496004.04</v>
      </c>
      <c r="R54" s="23">
        <f t="shared" si="204"/>
        <v>0</v>
      </c>
      <c r="S54" s="23">
        <f t="shared" si="204"/>
        <v>496004.04</v>
      </c>
      <c r="T54" s="23">
        <f t="shared" si="204"/>
        <v>506276.37</v>
      </c>
      <c r="U54" s="23">
        <f t="shared" si="204"/>
        <v>0</v>
      </c>
      <c r="V54" s="23">
        <f t="shared" si="204"/>
        <v>506276.37</v>
      </c>
      <c r="W54" s="6">
        <f t="shared" ref="W54:X61" si="208">N54+Q54+T54</f>
        <v>1483058.5699999998</v>
      </c>
      <c r="X54" s="6">
        <f t="shared" si="208"/>
        <v>0</v>
      </c>
      <c r="Y54" s="6">
        <f t="shared" ref="Y54:Y61" si="209">W54+X54</f>
        <v>1483058.5699999998</v>
      </c>
      <c r="Z54" s="6">
        <f t="shared" ref="Z54:AA61" si="210">W54+K54</f>
        <v>2965676.21</v>
      </c>
      <c r="AA54" s="6">
        <f t="shared" si="210"/>
        <v>0</v>
      </c>
      <c r="AB54" s="6">
        <f t="shared" ref="AB54:AB61" si="211">Z54+AA54</f>
        <v>2965676.21</v>
      </c>
      <c r="AC54" s="23">
        <f t="shared" ref="AC54:AV56" si="212">AC12+AC19+AC45</f>
        <v>530431.42000000004</v>
      </c>
      <c r="AD54" s="23">
        <f t="shared" si="212"/>
        <v>0</v>
      </c>
      <c r="AE54" s="23">
        <f t="shared" si="212"/>
        <v>530431.42000000004</v>
      </c>
      <c r="AF54" s="23">
        <f t="shared" si="212"/>
        <v>543619.76</v>
      </c>
      <c r="AG54" s="23">
        <f t="shared" si="206"/>
        <v>0</v>
      </c>
      <c r="AH54" s="23">
        <f t="shared" ref="AH54:AH61" si="213">SUM(AF54:AG54)</f>
        <v>543619.76</v>
      </c>
      <c r="AI54" s="23">
        <f t="shared" si="212"/>
        <v>526355.35</v>
      </c>
      <c r="AJ54" s="23">
        <f t="shared" si="212"/>
        <v>0</v>
      </c>
      <c r="AK54" s="23">
        <f t="shared" ref="AK54:AK60" si="214">SUM(AI54:AJ54)</f>
        <v>526355.35</v>
      </c>
      <c r="AL54" s="23">
        <f t="shared" si="212"/>
        <v>1600406.53</v>
      </c>
      <c r="AM54" s="90">
        <f t="shared" ref="AM54:AM61" si="215">AD54+AG54+AJ54</f>
        <v>0</v>
      </c>
      <c r="AN54" s="23">
        <f t="shared" ref="AN54:AN60" si="216">SUM(AL54:AM54)</f>
        <v>1600406.53</v>
      </c>
      <c r="AO54" s="23">
        <f>AO12+AO19+AO45</f>
        <v>538696.46000000008</v>
      </c>
      <c r="AP54" s="23">
        <f t="shared" ref="AP54" si="217">AP12+AP19+AP45</f>
        <v>0</v>
      </c>
      <c r="AQ54" s="76">
        <f t="shared" ref="AQ54:AQ60" si="218">SUM(AO54:AP54)</f>
        <v>538696.46000000008</v>
      </c>
      <c r="AR54" s="23">
        <f t="shared" si="212"/>
        <v>554277.33000000007</v>
      </c>
      <c r="AS54" s="23">
        <f t="shared" si="212"/>
        <v>0</v>
      </c>
      <c r="AT54" s="23">
        <f t="shared" ref="AT54:AT60" si="219">SUM(AR54:AS54)</f>
        <v>554277.33000000007</v>
      </c>
      <c r="AU54" s="23">
        <f t="shared" si="212"/>
        <v>64746.740000000005</v>
      </c>
      <c r="AV54" s="23">
        <f t="shared" si="212"/>
        <v>476269.98000000004</v>
      </c>
      <c r="AW54" s="23">
        <f t="shared" ref="AW54:AW60" si="220">SUM(AU54:AV54)</f>
        <v>541016.72000000009</v>
      </c>
      <c r="AX54" s="6">
        <f t="shared" ref="AX54:AX60" si="221">AO54+AR54+AU54</f>
        <v>1157720.53</v>
      </c>
      <c r="AY54" s="95">
        <f t="shared" ref="AY54:AY58" si="222">AV54+AS54+AP54</f>
        <v>476269.98000000004</v>
      </c>
      <c r="AZ54" s="23">
        <f t="shared" ref="AZ54:AZ60" si="223">SUM(AX54:AY54)</f>
        <v>1633990.51</v>
      </c>
      <c r="BA54" s="6">
        <f t="shared" ref="BA54:BA61" si="224">AX54+AL54</f>
        <v>2758127.06</v>
      </c>
      <c r="BB54" s="6">
        <f t="shared" ref="BB54:BB60" si="225">AM54+AY54</f>
        <v>476269.98000000004</v>
      </c>
      <c r="BC54" s="6">
        <f t="shared" ref="BC54:BC61" si="226">SUM(BA54:BB54)</f>
        <v>3234397.04</v>
      </c>
      <c r="BD54" s="6">
        <f t="shared" ref="BD54:BD60" si="227">B54+E54+H54+N54+Q54+T54+AC54+AF54+AI54+AO54+AR54+AU54</f>
        <v>5723803.2699999996</v>
      </c>
      <c r="BE54" s="6">
        <f t="shared" ref="BE54:BE60" si="228">AM54+AY54</f>
        <v>476269.98000000004</v>
      </c>
      <c r="BF54" s="6">
        <f t="shared" ref="BF54:BF60" si="229">SUM(BD54:BE54)</f>
        <v>6200073.25</v>
      </c>
      <c r="BG54" s="26"/>
    </row>
    <row r="55" spans="1:60" s="1" customFormat="1" x14ac:dyDescent="0.2">
      <c r="A55" s="11" t="s">
        <v>3</v>
      </c>
      <c r="B55" s="23">
        <f t="shared" si="204"/>
        <v>2012850.7000000002</v>
      </c>
      <c r="C55" s="23">
        <f t="shared" si="204"/>
        <v>0</v>
      </c>
      <c r="D55" s="23">
        <f t="shared" si="204"/>
        <v>2012850.7000000002</v>
      </c>
      <c r="E55" s="23">
        <f t="shared" si="204"/>
        <v>2013270.7</v>
      </c>
      <c r="F55" s="23">
        <f t="shared" si="204"/>
        <v>0</v>
      </c>
      <c r="G55" s="23">
        <f t="shared" si="204"/>
        <v>2013270.7</v>
      </c>
      <c r="H55" s="23">
        <f t="shared" si="204"/>
        <v>2013900.7000000002</v>
      </c>
      <c r="I55" s="23">
        <f t="shared" si="204"/>
        <v>0</v>
      </c>
      <c r="J55" s="23">
        <f t="shared" si="204"/>
        <v>2013900.7000000002</v>
      </c>
      <c r="K55" s="23">
        <f t="shared" si="204"/>
        <v>6040022.0999999996</v>
      </c>
      <c r="L55" s="23">
        <f t="shared" si="204"/>
        <v>0</v>
      </c>
      <c r="M55" s="23">
        <f t="shared" si="204"/>
        <v>6040022.0999999996</v>
      </c>
      <c r="N55" s="23">
        <f t="shared" si="204"/>
        <v>2013165.7</v>
      </c>
      <c r="O55" s="23">
        <f t="shared" si="204"/>
        <v>0</v>
      </c>
      <c r="P55" s="23">
        <f t="shared" si="204"/>
        <v>2013165.7</v>
      </c>
      <c r="Q55" s="23">
        <f t="shared" si="204"/>
        <v>2013900.7</v>
      </c>
      <c r="R55" s="23">
        <f t="shared" si="204"/>
        <v>0</v>
      </c>
      <c r="S55" s="23">
        <f t="shared" si="204"/>
        <v>2013900.7</v>
      </c>
      <c r="T55" s="23">
        <f t="shared" si="204"/>
        <v>2014765.7</v>
      </c>
      <c r="U55" s="23">
        <f t="shared" si="204"/>
        <v>0</v>
      </c>
      <c r="V55" s="23">
        <f t="shared" si="204"/>
        <v>2014765.7</v>
      </c>
      <c r="W55" s="6">
        <f t="shared" si="208"/>
        <v>6041832.0999999996</v>
      </c>
      <c r="X55" s="6">
        <f t="shared" si="208"/>
        <v>0</v>
      </c>
      <c r="Y55" s="6">
        <f t="shared" si="209"/>
        <v>6041832.0999999996</v>
      </c>
      <c r="Z55" s="6">
        <f t="shared" si="210"/>
        <v>12081854.199999999</v>
      </c>
      <c r="AA55" s="6">
        <f t="shared" si="210"/>
        <v>0</v>
      </c>
      <c r="AB55" s="6">
        <f t="shared" si="211"/>
        <v>12081854.199999999</v>
      </c>
      <c r="AC55" s="23">
        <f t="shared" si="212"/>
        <v>2454228.52</v>
      </c>
      <c r="AD55" s="23">
        <f t="shared" si="212"/>
        <v>0</v>
      </c>
      <c r="AE55" s="23">
        <f t="shared" si="212"/>
        <v>2454228.52</v>
      </c>
      <c r="AF55" s="23">
        <f t="shared" si="212"/>
        <v>2509664.2999999998</v>
      </c>
      <c r="AG55" s="23">
        <f t="shared" si="206"/>
        <v>0</v>
      </c>
      <c r="AH55" s="23">
        <f t="shared" si="213"/>
        <v>2509664.2999999998</v>
      </c>
      <c r="AI55" s="23">
        <f t="shared" si="212"/>
        <v>2485111.0399999996</v>
      </c>
      <c r="AJ55" s="23">
        <f t="shared" si="212"/>
        <v>0</v>
      </c>
      <c r="AK55" s="23">
        <f t="shared" si="214"/>
        <v>2485111.0399999996</v>
      </c>
      <c r="AL55" s="23">
        <f t="shared" si="212"/>
        <v>7449003.8599999994</v>
      </c>
      <c r="AM55" s="90">
        <f t="shared" si="215"/>
        <v>0</v>
      </c>
      <c r="AN55" s="23">
        <f t="shared" si="216"/>
        <v>7449003.8599999994</v>
      </c>
      <c r="AO55" s="23">
        <f t="shared" si="212"/>
        <v>2386336.5599999996</v>
      </c>
      <c r="AP55" s="23">
        <f t="shared" ref="AP55" si="230">AP13+AP20+AP46</f>
        <v>0</v>
      </c>
      <c r="AQ55" s="76">
        <f t="shared" si="218"/>
        <v>2386336.5599999996</v>
      </c>
      <c r="AR55" s="23">
        <f t="shared" si="212"/>
        <v>2419683.81</v>
      </c>
      <c r="AS55" s="23">
        <f t="shared" si="212"/>
        <v>0</v>
      </c>
      <c r="AT55" s="23">
        <f t="shared" si="219"/>
        <v>2419683.81</v>
      </c>
      <c r="AU55" s="23">
        <f t="shared" si="212"/>
        <v>408805.68</v>
      </c>
      <c r="AV55" s="23">
        <f t="shared" si="212"/>
        <v>1942222.02</v>
      </c>
      <c r="AW55" s="23">
        <f t="shared" si="220"/>
        <v>2351027.7000000002</v>
      </c>
      <c r="AX55" s="6">
        <f t="shared" si="221"/>
        <v>5214826.0499999989</v>
      </c>
      <c r="AY55" s="95">
        <f t="shared" si="222"/>
        <v>1942222.02</v>
      </c>
      <c r="AZ55" s="23">
        <f t="shared" si="223"/>
        <v>7157048.0699999984</v>
      </c>
      <c r="BA55" s="6">
        <f t="shared" si="224"/>
        <v>12663829.909999998</v>
      </c>
      <c r="BB55" s="6">
        <f t="shared" si="225"/>
        <v>1942222.02</v>
      </c>
      <c r="BC55" s="6">
        <f t="shared" si="226"/>
        <v>14606051.929999998</v>
      </c>
      <c r="BD55" s="6">
        <f t="shared" si="227"/>
        <v>24745684.109999996</v>
      </c>
      <c r="BE55" s="6">
        <f t="shared" si="228"/>
        <v>1942222.02</v>
      </c>
      <c r="BF55" s="6">
        <f t="shared" si="229"/>
        <v>26687906.129999995</v>
      </c>
      <c r="BG55" s="26"/>
    </row>
    <row r="56" spans="1:60" s="1" customFormat="1" x14ac:dyDescent="0.2">
      <c r="A56" s="11" t="s">
        <v>4</v>
      </c>
      <c r="B56" s="23">
        <f t="shared" si="204"/>
        <v>637295.82999999996</v>
      </c>
      <c r="C56" s="23">
        <f t="shared" si="204"/>
        <v>0</v>
      </c>
      <c r="D56" s="23">
        <f t="shared" si="204"/>
        <v>637295.82999999996</v>
      </c>
      <c r="E56" s="23">
        <f t="shared" si="204"/>
        <v>642317.48</v>
      </c>
      <c r="F56" s="23">
        <f t="shared" si="204"/>
        <v>0</v>
      </c>
      <c r="G56" s="23">
        <f t="shared" si="204"/>
        <v>642317.48</v>
      </c>
      <c r="H56" s="23">
        <f t="shared" si="204"/>
        <v>653453.30000000005</v>
      </c>
      <c r="I56" s="23">
        <f t="shared" si="204"/>
        <v>0</v>
      </c>
      <c r="J56" s="23">
        <f t="shared" si="204"/>
        <v>653453.30000000005</v>
      </c>
      <c r="K56" s="23">
        <f t="shared" si="204"/>
        <v>1933066.6099999999</v>
      </c>
      <c r="L56" s="23">
        <f t="shared" si="204"/>
        <v>0</v>
      </c>
      <c r="M56" s="23">
        <f t="shared" si="204"/>
        <v>1933066.6099999999</v>
      </c>
      <c r="N56" s="23">
        <f t="shared" si="204"/>
        <v>598853.43999999994</v>
      </c>
      <c r="O56" s="23">
        <f t="shared" si="204"/>
        <v>0</v>
      </c>
      <c r="P56" s="23">
        <f t="shared" si="204"/>
        <v>598853.43999999994</v>
      </c>
      <c r="Q56" s="23">
        <f t="shared" si="204"/>
        <v>598853.43999999994</v>
      </c>
      <c r="R56" s="23">
        <f t="shared" si="204"/>
        <v>0</v>
      </c>
      <c r="S56" s="23">
        <f t="shared" si="204"/>
        <v>598853.43999999994</v>
      </c>
      <c r="T56" s="23">
        <f t="shared" si="204"/>
        <v>598853.43999999994</v>
      </c>
      <c r="U56" s="23">
        <f t="shared" si="204"/>
        <v>0</v>
      </c>
      <c r="V56" s="23">
        <f t="shared" si="204"/>
        <v>598853.43999999994</v>
      </c>
      <c r="W56" s="6">
        <f t="shared" si="208"/>
        <v>1796560.3199999998</v>
      </c>
      <c r="X56" s="6">
        <f t="shared" si="208"/>
        <v>0</v>
      </c>
      <c r="Y56" s="6">
        <f t="shared" si="209"/>
        <v>1796560.3199999998</v>
      </c>
      <c r="Z56" s="6">
        <f t="shared" si="210"/>
        <v>3729626.9299999997</v>
      </c>
      <c r="AA56" s="6">
        <f t="shared" si="210"/>
        <v>0</v>
      </c>
      <c r="AB56" s="6">
        <f t="shared" si="211"/>
        <v>3729626.9299999997</v>
      </c>
      <c r="AC56" s="23">
        <f t="shared" si="212"/>
        <v>699235.12999999989</v>
      </c>
      <c r="AD56" s="23">
        <f t="shared" si="212"/>
        <v>0</v>
      </c>
      <c r="AE56" s="23">
        <f t="shared" si="212"/>
        <v>699235.12999999989</v>
      </c>
      <c r="AF56" s="23">
        <f t="shared" si="212"/>
        <v>698918.13</v>
      </c>
      <c r="AG56" s="23">
        <f t="shared" si="206"/>
        <v>0</v>
      </c>
      <c r="AH56" s="23">
        <f t="shared" si="213"/>
        <v>698918.13</v>
      </c>
      <c r="AI56" s="23">
        <f t="shared" si="212"/>
        <v>698918.13</v>
      </c>
      <c r="AJ56" s="23">
        <f t="shared" si="212"/>
        <v>0</v>
      </c>
      <c r="AK56" s="23">
        <f t="shared" si="214"/>
        <v>698918.13</v>
      </c>
      <c r="AL56" s="23">
        <f t="shared" si="212"/>
        <v>2097071.3899999997</v>
      </c>
      <c r="AM56" s="90">
        <f t="shared" si="215"/>
        <v>0</v>
      </c>
      <c r="AN56" s="23">
        <f t="shared" si="216"/>
        <v>2097071.3899999997</v>
      </c>
      <c r="AO56" s="23">
        <f>AO14+AO21+AO47</f>
        <v>680467.12000000011</v>
      </c>
      <c r="AP56" s="23">
        <f t="shared" ref="AP56" si="231">AP14+AP21+AP47</f>
        <v>0</v>
      </c>
      <c r="AQ56" s="76">
        <f t="shared" si="218"/>
        <v>680467.12000000011</v>
      </c>
      <c r="AR56" s="23">
        <f t="shared" si="212"/>
        <v>688769.8899999999</v>
      </c>
      <c r="AS56" s="23">
        <f t="shared" si="212"/>
        <v>0</v>
      </c>
      <c r="AT56" s="23">
        <f t="shared" si="219"/>
        <v>688769.8899999999</v>
      </c>
      <c r="AU56" s="23">
        <f t="shared" si="212"/>
        <v>0</v>
      </c>
      <c r="AV56" s="23">
        <f t="shared" si="212"/>
        <v>602596.99</v>
      </c>
      <c r="AW56" s="23">
        <f t="shared" si="220"/>
        <v>602596.99</v>
      </c>
      <c r="AX56" s="6">
        <f t="shared" si="221"/>
        <v>1369237.01</v>
      </c>
      <c r="AY56" s="95">
        <f t="shared" si="222"/>
        <v>602596.99</v>
      </c>
      <c r="AZ56" s="23">
        <f t="shared" si="223"/>
        <v>1971834</v>
      </c>
      <c r="BA56" s="6">
        <f t="shared" si="224"/>
        <v>3466308.3999999994</v>
      </c>
      <c r="BB56" s="6">
        <f t="shared" si="225"/>
        <v>602596.99</v>
      </c>
      <c r="BC56" s="6">
        <f t="shared" si="226"/>
        <v>4068905.3899999997</v>
      </c>
      <c r="BD56" s="6">
        <f t="shared" si="227"/>
        <v>7195935.3299999991</v>
      </c>
      <c r="BE56" s="6">
        <f t="shared" si="228"/>
        <v>602596.99</v>
      </c>
      <c r="BF56" s="6">
        <f t="shared" si="229"/>
        <v>7798532.3199999994</v>
      </c>
      <c r="BG56" s="26"/>
    </row>
    <row r="57" spans="1:60" s="1" customFormat="1" x14ac:dyDescent="0.2">
      <c r="A57" s="11" t="s">
        <v>7</v>
      </c>
      <c r="B57" s="23">
        <f>B22</f>
        <v>744432.38</v>
      </c>
      <c r="C57" s="23">
        <f t="shared" ref="C57:D57" si="232">C22</f>
        <v>0</v>
      </c>
      <c r="D57" s="23">
        <f t="shared" si="232"/>
        <v>744432.38</v>
      </c>
      <c r="E57" s="23">
        <f>E22</f>
        <v>744432.38</v>
      </c>
      <c r="F57" s="23">
        <f t="shared" ref="F57:G57" si="233">F22</f>
        <v>0</v>
      </c>
      <c r="G57" s="23">
        <f t="shared" si="233"/>
        <v>744432.38</v>
      </c>
      <c r="H57" s="23">
        <f>H22</f>
        <v>744432.38</v>
      </c>
      <c r="I57" s="23">
        <f t="shared" ref="I57:J57" si="234">I22</f>
        <v>0</v>
      </c>
      <c r="J57" s="23">
        <f t="shared" si="234"/>
        <v>744432.38</v>
      </c>
      <c r="K57" s="23">
        <f>K22</f>
        <v>2233297.14</v>
      </c>
      <c r="L57" s="23">
        <f t="shared" ref="L57:M57" si="235">L22</f>
        <v>0</v>
      </c>
      <c r="M57" s="23">
        <f t="shared" si="235"/>
        <v>2233297.14</v>
      </c>
      <c r="N57" s="23">
        <f>N22</f>
        <v>774600.84</v>
      </c>
      <c r="O57" s="23">
        <f t="shared" ref="O57:P57" si="236">O22</f>
        <v>0</v>
      </c>
      <c r="P57" s="23">
        <f t="shared" si="236"/>
        <v>774600.84</v>
      </c>
      <c r="Q57" s="23">
        <f>Q22</f>
        <v>774600.84</v>
      </c>
      <c r="R57" s="23">
        <f t="shared" ref="R57:T57" si="237">R22</f>
        <v>0</v>
      </c>
      <c r="S57" s="23">
        <f t="shared" si="237"/>
        <v>774600.84</v>
      </c>
      <c r="T57" s="23">
        <f t="shared" si="237"/>
        <v>774600.84</v>
      </c>
      <c r="U57" s="23">
        <f>U22</f>
        <v>0</v>
      </c>
      <c r="V57" s="23">
        <f t="shared" ref="V57" si="238">V22</f>
        <v>774600.84</v>
      </c>
      <c r="W57" s="6">
        <f t="shared" si="208"/>
        <v>2323802.52</v>
      </c>
      <c r="X57" s="6">
        <f t="shared" si="208"/>
        <v>0</v>
      </c>
      <c r="Y57" s="6">
        <f t="shared" si="209"/>
        <v>2323802.52</v>
      </c>
      <c r="Z57" s="6">
        <f>W57+K57</f>
        <v>4557099.66</v>
      </c>
      <c r="AA57" s="6">
        <f t="shared" si="210"/>
        <v>0</v>
      </c>
      <c r="AB57" s="6">
        <f t="shared" si="211"/>
        <v>4557099.66</v>
      </c>
      <c r="AC57" s="23">
        <f t="shared" ref="AC57:AV57" si="239">AC22</f>
        <v>782366.03</v>
      </c>
      <c r="AD57" s="23">
        <f t="shared" si="239"/>
        <v>0</v>
      </c>
      <c r="AE57" s="23">
        <f t="shared" si="239"/>
        <v>782366.03</v>
      </c>
      <c r="AF57" s="23">
        <f t="shared" si="239"/>
        <v>784077.29</v>
      </c>
      <c r="AG57" s="23">
        <f t="shared" si="239"/>
        <v>0</v>
      </c>
      <c r="AH57" s="23">
        <f t="shared" si="213"/>
        <v>784077.29</v>
      </c>
      <c r="AI57" s="23">
        <f t="shared" si="239"/>
        <v>783221.66</v>
      </c>
      <c r="AJ57" s="23">
        <f t="shared" ref="AJ57" si="240">AJ22</f>
        <v>0</v>
      </c>
      <c r="AK57" s="23">
        <f t="shared" si="214"/>
        <v>783221.66</v>
      </c>
      <c r="AL57" s="23">
        <f t="shared" si="239"/>
        <v>2349664.98</v>
      </c>
      <c r="AM57" s="90">
        <f t="shared" si="215"/>
        <v>0</v>
      </c>
      <c r="AN57" s="23">
        <f t="shared" si="216"/>
        <v>2349664.98</v>
      </c>
      <c r="AO57" s="23">
        <f t="shared" si="239"/>
        <v>783221.67999999993</v>
      </c>
      <c r="AP57" s="23">
        <f t="shared" si="239"/>
        <v>0</v>
      </c>
      <c r="AQ57" s="76">
        <f t="shared" si="218"/>
        <v>783221.67999999993</v>
      </c>
      <c r="AR57" s="23">
        <f t="shared" si="239"/>
        <v>783221.66</v>
      </c>
      <c r="AS57" s="23">
        <f t="shared" si="239"/>
        <v>0</v>
      </c>
      <c r="AT57" s="23">
        <f t="shared" si="219"/>
        <v>783221.66</v>
      </c>
      <c r="AU57" s="23">
        <f t="shared" si="239"/>
        <v>47328.99</v>
      </c>
      <c r="AV57" s="23">
        <f t="shared" si="239"/>
        <v>735892.68</v>
      </c>
      <c r="AW57" s="23">
        <f t="shared" si="220"/>
        <v>783221.67</v>
      </c>
      <c r="AX57" s="6">
        <f t="shared" si="221"/>
        <v>1613772.3299999998</v>
      </c>
      <c r="AY57" s="95">
        <f t="shared" si="222"/>
        <v>735892.68</v>
      </c>
      <c r="AZ57" s="23">
        <f t="shared" si="223"/>
        <v>2349665.0099999998</v>
      </c>
      <c r="BA57" s="6">
        <f t="shared" si="224"/>
        <v>3963437.3099999996</v>
      </c>
      <c r="BB57" s="6">
        <f t="shared" si="225"/>
        <v>735892.68</v>
      </c>
      <c r="BC57" s="6">
        <f t="shared" si="226"/>
        <v>4699329.9899999993</v>
      </c>
      <c r="BD57" s="6">
        <f t="shared" si="227"/>
        <v>8520536.9700000007</v>
      </c>
      <c r="BE57" s="6">
        <f t="shared" si="228"/>
        <v>735892.68</v>
      </c>
      <c r="BF57" s="6">
        <f t="shared" si="229"/>
        <v>9256429.6500000004</v>
      </c>
      <c r="BG57" s="26"/>
    </row>
    <row r="58" spans="1:60" s="1" customFormat="1" x14ac:dyDescent="0.2">
      <c r="A58" s="11" t="s">
        <v>30</v>
      </c>
      <c r="B58" s="23">
        <f>B48</f>
        <v>95373.5</v>
      </c>
      <c r="C58" s="23">
        <f t="shared" ref="C58:D58" si="241">C48</f>
        <v>0</v>
      </c>
      <c r="D58" s="23">
        <f t="shared" si="241"/>
        <v>95373.5</v>
      </c>
      <c r="E58" s="23">
        <f>E48</f>
        <v>133758.5</v>
      </c>
      <c r="F58" s="23">
        <f t="shared" ref="F58:G58" si="242">F48</f>
        <v>0</v>
      </c>
      <c r="G58" s="23">
        <f t="shared" si="242"/>
        <v>133758.5</v>
      </c>
      <c r="H58" s="23">
        <f>H48</f>
        <v>172452</v>
      </c>
      <c r="I58" s="23">
        <f t="shared" ref="I58:J58" si="243">I48</f>
        <v>0</v>
      </c>
      <c r="J58" s="23">
        <f t="shared" si="243"/>
        <v>172452</v>
      </c>
      <c r="K58" s="23">
        <f>K48</f>
        <v>401584</v>
      </c>
      <c r="L58" s="23">
        <f t="shared" ref="L58:M58" si="244">L48</f>
        <v>0</v>
      </c>
      <c r="M58" s="23">
        <f t="shared" si="244"/>
        <v>401584</v>
      </c>
      <c r="N58" s="23">
        <f>N48</f>
        <v>136154.5</v>
      </c>
      <c r="O58" s="23">
        <f t="shared" ref="O58:P58" si="245">O48</f>
        <v>0</v>
      </c>
      <c r="P58" s="23">
        <f t="shared" si="245"/>
        <v>136154.5</v>
      </c>
      <c r="Q58" s="23">
        <f>Q48</f>
        <v>121473</v>
      </c>
      <c r="R58" s="23">
        <f t="shared" ref="R58:S58" si="246">R48</f>
        <v>0</v>
      </c>
      <c r="S58" s="23">
        <f t="shared" si="246"/>
        <v>121473</v>
      </c>
      <c r="T58" s="23">
        <f>T48</f>
        <v>128784</v>
      </c>
      <c r="U58" s="23">
        <f>U48</f>
        <v>0</v>
      </c>
      <c r="V58" s="23">
        <f t="shared" ref="V58" si="247">V48</f>
        <v>128784</v>
      </c>
      <c r="W58" s="6">
        <f t="shared" si="208"/>
        <v>386411.5</v>
      </c>
      <c r="X58" s="6">
        <f t="shared" si="208"/>
        <v>0</v>
      </c>
      <c r="Y58" s="6">
        <f t="shared" si="209"/>
        <v>386411.5</v>
      </c>
      <c r="Z58" s="6">
        <f t="shared" si="210"/>
        <v>787995.5</v>
      </c>
      <c r="AA58" s="6">
        <f t="shared" si="210"/>
        <v>0</v>
      </c>
      <c r="AB58" s="6">
        <f t="shared" si="211"/>
        <v>787995.5</v>
      </c>
      <c r="AC58" s="23">
        <f t="shared" ref="AC58:AV58" si="248">AC48</f>
        <v>143324.07999999999</v>
      </c>
      <c r="AD58" s="23">
        <f t="shared" si="248"/>
        <v>0</v>
      </c>
      <c r="AE58" s="23">
        <f t="shared" si="248"/>
        <v>143324.07999999999</v>
      </c>
      <c r="AF58" s="23">
        <f t="shared" si="248"/>
        <v>143324.07999999999</v>
      </c>
      <c r="AG58" s="23">
        <f t="shared" si="248"/>
        <v>0</v>
      </c>
      <c r="AH58" s="23">
        <f t="shared" si="213"/>
        <v>143324.07999999999</v>
      </c>
      <c r="AI58" s="23">
        <f t="shared" si="248"/>
        <v>143324.07999999999</v>
      </c>
      <c r="AJ58" s="23">
        <f t="shared" ref="AJ58" si="249">AJ48</f>
        <v>0</v>
      </c>
      <c r="AK58" s="23">
        <f t="shared" si="214"/>
        <v>143324.07999999999</v>
      </c>
      <c r="AL58" s="23">
        <f t="shared" si="248"/>
        <v>429972.24</v>
      </c>
      <c r="AM58" s="90">
        <f t="shared" si="215"/>
        <v>0</v>
      </c>
      <c r="AN58" s="23">
        <f t="shared" si="216"/>
        <v>429972.24</v>
      </c>
      <c r="AO58" s="23">
        <f t="shared" si="248"/>
        <v>173375.03</v>
      </c>
      <c r="AP58" s="23">
        <f t="shared" si="248"/>
        <v>0</v>
      </c>
      <c r="AQ58" s="76">
        <f t="shared" si="218"/>
        <v>173375.03</v>
      </c>
      <c r="AR58" s="23">
        <f t="shared" si="248"/>
        <v>182111.79</v>
      </c>
      <c r="AS58" s="23">
        <f t="shared" si="248"/>
        <v>0</v>
      </c>
      <c r="AT58" s="23">
        <f t="shared" si="219"/>
        <v>182111.79</v>
      </c>
      <c r="AU58" s="23">
        <f t="shared" si="248"/>
        <v>0</v>
      </c>
      <c r="AV58" s="23">
        <f t="shared" si="248"/>
        <v>173375.03</v>
      </c>
      <c r="AW58" s="23">
        <f t="shared" si="220"/>
        <v>173375.03</v>
      </c>
      <c r="AX58" s="6">
        <f t="shared" si="221"/>
        <v>355486.82</v>
      </c>
      <c r="AY58" s="95">
        <f t="shared" si="222"/>
        <v>173375.03</v>
      </c>
      <c r="AZ58" s="23">
        <f t="shared" si="223"/>
        <v>528861.85</v>
      </c>
      <c r="BA58" s="6">
        <f t="shared" si="224"/>
        <v>785459.06</v>
      </c>
      <c r="BB58" s="6">
        <f t="shared" si="225"/>
        <v>173375.03</v>
      </c>
      <c r="BC58" s="6">
        <f t="shared" si="226"/>
        <v>958834.09000000008</v>
      </c>
      <c r="BD58" s="6">
        <f t="shared" si="227"/>
        <v>1573454.56</v>
      </c>
      <c r="BE58" s="6">
        <f t="shared" si="228"/>
        <v>173375.03</v>
      </c>
      <c r="BF58" s="6">
        <f t="shared" si="229"/>
        <v>1746829.59</v>
      </c>
      <c r="BG58" s="26"/>
    </row>
    <row r="59" spans="1:60" s="1" customFormat="1" x14ac:dyDescent="0.2">
      <c r="A59" s="4" t="s">
        <v>13</v>
      </c>
      <c r="B59" s="23">
        <f>B23</f>
        <v>77622.600000000006</v>
      </c>
      <c r="C59" s="23">
        <f t="shared" ref="C59:M59" si="250">C23</f>
        <v>0</v>
      </c>
      <c r="D59" s="23">
        <f t="shared" si="250"/>
        <v>77622.600000000006</v>
      </c>
      <c r="E59" s="23">
        <f t="shared" si="250"/>
        <v>77622.600000000006</v>
      </c>
      <c r="F59" s="23">
        <f t="shared" si="250"/>
        <v>0</v>
      </c>
      <c r="G59" s="23">
        <f t="shared" si="250"/>
        <v>77622.600000000006</v>
      </c>
      <c r="H59" s="23">
        <f t="shared" si="250"/>
        <v>77622.600000000006</v>
      </c>
      <c r="I59" s="23">
        <f t="shared" si="250"/>
        <v>0</v>
      </c>
      <c r="J59" s="23">
        <f t="shared" si="250"/>
        <v>77622.600000000006</v>
      </c>
      <c r="K59" s="23">
        <f t="shared" si="250"/>
        <v>232867.80000000002</v>
      </c>
      <c r="L59" s="23">
        <f t="shared" si="250"/>
        <v>0</v>
      </c>
      <c r="M59" s="23">
        <f t="shared" si="250"/>
        <v>232867.80000000002</v>
      </c>
      <c r="N59" s="23">
        <f>N23</f>
        <v>77622.600000000006</v>
      </c>
      <c r="O59" s="23">
        <f t="shared" ref="O59:V59" si="251">O23</f>
        <v>0</v>
      </c>
      <c r="P59" s="23">
        <f t="shared" si="251"/>
        <v>77622.600000000006</v>
      </c>
      <c r="Q59" s="23">
        <f t="shared" si="251"/>
        <v>77622.600000000006</v>
      </c>
      <c r="R59" s="23">
        <f t="shared" si="251"/>
        <v>0</v>
      </c>
      <c r="S59" s="23">
        <f t="shared" si="251"/>
        <v>77622.600000000006</v>
      </c>
      <c r="T59" s="23">
        <f t="shared" si="251"/>
        <v>77622.600000000006</v>
      </c>
      <c r="U59" s="23">
        <f t="shared" si="251"/>
        <v>0</v>
      </c>
      <c r="V59" s="23">
        <f t="shared" si="251"/>
        <v>77622.600000000006</v>
      </c>
      <c r="W59" s="6">
        <f t="shared" si="208"/>
        <v>232867.80000000002</v>
      </c>
      <c r="X59" s="6">
        <f t="shared" si="208"/>
        <v>0</v>
      </c>
      <c r="Y59" s="6">
        <f t="shared" si="209"/>
        <v>232867.80000000002</v>
      </c>
      <c r="Z59" s="6">
        <f t="shared" si="210"/>
        <v>465735.60000000003</v>
      </c>
      <c r="AA59" s="6">
        <f t="shared" si="210"/>
        <v>0</v>
      </c>
      <c r="AB59" s="6">
        <f t="shared" si="211"/>
        <v>465735.60000000003</v>
      </c>
      <c r="AC59" s="23">
        <f>AC23</f>
        <v>83599.06</v>
      </c>
      <c r="AD59" s="23">
        <f>AD23</f>
        <v>0</v>
      </c>
      <c r="AE59" s="23">
        <f>SUM(AC59:AD59)</f>
        <v>83599.06</v>
      </c>
      <c r="AF59" s="23">
        <f t="shared" ref="AF59:AL59" si="252">AF23</f>
        <v>84279.81</v>
      </c>
      <c r="AG59" s="23">
        <f>AG23</f>
        <v>0</v>
      </c>
      <c r="AH59" s="23">
        <f t="shared" si="213"/>
        <v>84279.81</v>
      </c>
      <c r="AI59" s="23">
        <f t="shared" si="252"/>
        <v>84279.81</v>
      </c>
      <c r="AJ59" s="23">
        <f>AJ23</f>
        <v>0</v>
      </c>
      <c r="AK59" s="23">
        <f t="shared" si="214"/>
        <v>84279.81</v>
      </c>
      <c r="AL59" s="23">
        <f t="shared" si="252"/>
        <v>252158.68</v>
      </c>
      <c r="AM59" s="90">
        <f t="shared" si="215"/>
        <v>0</v>
      </c>
      <c r="AN59" s="23">
        <f t="shared" si="216"/>
        <v>252158.68</v>
      </c>
      <c r="AO59" s="23">
        <f>AO23</f>
        <v>84279.81</v>
      </c>
      <c r="AP59" s="23">
        <f>AP23</f>
        <v>0</v>
      </c>
      <c r="AQ59" s="76">
        <f t="shared" si="218"/>
        <v>84279.81</v>
      </c>
      <c r="AR59" s="23">
        <f t="shared" ref="AR59:AV59" si="253">AR23</f>
        <v>84279.81</v>
      </c>
      <c r="AS59" s="23">
        <f t="shared" si="253"/>
        <v>0</v>
      </c>
      <c r="AT59" s="23">
        <f t="shared" si="219"/>
        <v>84279.81</v>
      </c>
      <c r="AU59" s="23">
        <f t="shared" si="253"/>
        <v>4377.87</v>
      </c>
      <c r="AV59" s="23">
        <f t="shared" si="253"/>
        <v>79901.95</v>
      </c>
      <c r="AW59" s="23">
        <f t="shared" si="220"/>
        <v>84279.819999999992</v>
      </c>
      <c r="AX59" s="6">
        <f t="shared" si="221"/>
        <v>172937.49</v>
      </c>
      <c r="AY59" s="95">
        <f>AV59+AS59+AP59</f>
        <v>79901.95</v>
      </c>
      <c r="AZ59" s="23">
        <f t="shared" si="223"/>
        <v>252839.44</v>
      </c>
      <c r="BA59" s="6">
        <f t="shared" si="224"/>
        <v>425096.17</v>
      </c>
      <c r="BB59" s="6">
        <f t="shared" si="225"/>
        <v>79901.95</v>
      </c>
      <c r="BC59" s="6">
        <f t="shared" si="226"/>
        <v>504998.12</v>
      </c>
      <c r="BD59" s="6">
        <f t="shared" si="227"/>
        <v>890831.77000000014</v>
      </c>
      <c r="BE59" s="6">
        <f t="shared" si="228"/>
        <v>79901.95</v>
      </c>
      <c r="BF59" s="6">
        <f t="shared" si="229"/>
        <v>970733.72000000009</v>
      </c>
      <c r="BG59" s="26"/>
    </row>
    <row r="60" spans="1:60" s="1" customFormat="1" x14ac:dyDescent="0.2">
      <c r="A60" s="4" t="s">
        <v>15</v>
      </c>
      <c r="B60" s="23">
        <f>B49</f>
        <v>172365.32</v>
      </c>
      <c r="C60" s="23">
        <f t="shared" ref="C60:M60" si="254">C49</f>
        <v>0</v>
      </c>
      <c r="D60" s="23">
        <f t="shared" si="254"/>
        <v>172365.32</v>
      </c>
      <c r="E60" s="23">
        <f t="shared" si="254"/>
        <v>265923.24</v>
      </c>
      <c r="F60" s="23">
        <f t="shared" si="254"/>
        <v>0</v>
      </c>
      <c r="G60" s="23">
        <f t="shared" si="254"/>
        <v>265923.24</v>
      </c>
      <c r="H60" s="23">
        <f t="shared" si="254"/>
        <v>336088.19999999995</v>
      </c>
      <c r="I60" s="23">
        <f t="shared" si="254"/>
        <v>0</v>
      </c>
      <c r="J60" s="23">
        <f t="shared" si="254"/>
        <v>336088.19999999995</v>
      </c>
      <c r="K60" s="23">
        <f t="shared" si="254"/>
        <v>774376.76</v>
      </c>
      <c r="L60" s="23">
        <f t="shared" si="254"/>
        <v>0</v>
      </c>
      <c r="M60" s="23">
        <f t="shared" si="254"/>
        <v>774376.76</v>
      </c>
      <c r="N60" s="23">
        <f>N49</f>
        <v>154083.88</v>
      </c>
      <c r="O60" s="23">
        <f t="shared" ref="O60:V60" si="255">O49</f>
        <v>0</v>
      </c>
      <c r="P60" s="23">
        <f t="shared" si="255"/>
        <v>154083.88</v>
      </c>
      <c r="Q60" s="23">
        <f t="shared" si="255"/>
        <v>153444.88</v>
      </c>
      <c r="R60" s="23">
        <f t="shared" si="255"/>
        <v>0</v>
      </c>
      <c r="S60" s="23">
        <f t="shared" si="255"/>
        <v>153444.88</v>
      </c>
      <c r="T60" s="23">
        <f t="shared" si="255"/>
        <v>154083.88</v>
      </c>
      <c r="U60" s="23">
        <f t="shared" si="255"/>
        <v>0</v>
      </c>
      <c r="V60" s="23">
        <f t="shared" si="255"/>
        <v>154083.88</v>
      </c>
      <c r="W60" s="6">
        <f t="shared" si="208"/>
        <v>461612.64</v>
      </c>
      <c r="X60" s="6">
        <f t="shared" si="208"/>
        <v>0</v>
      </c>
      <c r="Y60" s="6">
        <f t="shared" si="209"/>
        <v>461612.64</v>
      </c>
      <c r="Z60" s="6">
        <f t="shared" si="210"/>
        <v>1235989.3999999999</v>
      </c>
      <c r="AA60" s="6">
        <f t="shared" si="210"/>
        <v>0</v>
      </c>
      <c r="AB60" s="6">
        <f t="shared" si="211"/>
        <v>1235989.3999999999</v>
      </c>
      <c r="AC60" s="23">
        <f>AC49</f>
        <v>206072.78</v>
      </c>
      <c r="AD60" s="23">
        <f t="shared" ref="AD60:AL60" si="256">AD49</f>
        <v>0</v>
      </c>
      <c r="AE60" s="23">
        <f t="shared" si="256"/>
        <v>206072.78</v>
      </c>
      <c r="AF60" s="23">
        <f t="shared" si="256"/>
        <v>206072.71</v>
      </c>
      <c r="AG60" s="23">
        <f t="shared" si="256"/>
        <v>0</v>
      </c>
      <c r="AH60" s="23">
        <f t="shared" si="213"/>
        <v>206072.71</v>
      </c>
      <c r="AI60" s="23">
        <f t="shared" si="256"/>
        <v>206072.71</v>
      </c>
      <c r="AJ60" s="23">
        <f t="shared" ref="AJ60" si="257">AJ49</f>
        <v>0</v>
      </c>
      <c r="AK60" s="23">
        <f t="shared" si="214"/>
        <v>206072.71</v>
      </c>
      <c r="AL60" s="23">
        <f t="shared" si="256"/>
        <v>618218.19999999995</v>
      </c>
      <c r="AM60" s="90">
        <f t="shared" si="215"/>
        <v>0</v>
      </c>
      <c r="AN60" s="23">
        <f t="shared" si="216"/>
        <v>618218.19999999995</v>
      </c>
      <c r="AO60" s="23">
        <f>AO49</f>
        <v>228788.61</v>
      </c>
      <c r="AP60" s="23">
        <f t="shared" ref="AP60" si="258">AP49</f>
        <v>0</v>
      </c>
      <c r="AQ60" s="76">
        <f t="shared" si="218"/>
        <v>228788.61</v>
      </c>
      <c r="AR60" s="23">
        <f t="shared" ref="AR60:AV60" si="259">AR49</f>
        <v>242213.15999999997</v>
      </c>
      <c r="AS60" s="23">
        <f t="shared" si="259"/>
        <v>0</v>
      </c>
      <c r="AT60" s="23">
        <f t="shared" si="219"/>
        <v>242213.15999999997</v>
      </c>
      <c r="AU60" s="23">
        <f t="shared" si="259"/>
        <v>0</v>
      </c>
      <c r="AV60" s="23">
        <f t="shared" si="259"/>
        <v>293802.01</v>
      </c>
      <c r="AW60" s="23">
        <f t="shared" si="220"/>
        <v>293802.01</v>
      </c>
      <c r="AX60" s="6">
        <f t="shared" si="221"/>
        <v>471001.76999999996</v>
      </c>
      <c r="AY60" s="110">
        <f>AV60+AS60+AP60</f>
        <v>293802.01</v>
      </c>
      <c r="AZ60" s="23">
        <f t="shared" si="223"/>
        <v>764803.78</v>
      </c>
      <c r="BA60" s="6">
        <f t="shared" si="224"/>
        <v>1089219.97</v>
      </c>
      <c r="BB60" s="6">
        <f t="shared" si="225"/>
        <v>293802.01</v>
      </c>
      <c r="BC60" s="6">
        <f t="shared" si="226"/>
        <v>1383021.98</v>
      </c>
      <c r="BD60" s="6">
        <f t="shared" si="227"/>
        <v>2325209.37</v>
      </c>
      <c r="BE60" s="6">
        <f t="shared" si="228"/>
        <v>293802.01</v>
      </c>
      <c r="BF60" s="6">
        <f t="shared" si="229"/>
        <v>2619011.38</v>
      </c>
      <c r="BG60" s="26"/>
    </row>
    <row r="61" spans="1:60" s="1" customFormat="1" x14ac:dyDescent="0.2">
      <c r="A61" s="11" t="s">
        <v>5</v>
      </c>
      <c r="B61" s="23">
        <f>SUM(B53:B60)</f>
        <v>11002412.750000002</v>
      </c>
      <c r="C61" s="23">
        <f t="shared" ref="C61:M61" si="260">SUM(C53:C60)</f>
        <v>0</v>
      </c>
      <c r="D61" s="23">
        <f t="shared" si="260"/>
        <v>11002412.750000002</v>
      </c>
      <c r="E61" s="23">
        <f t="shared" si="260"/>
        <v>11186434.050000001</v>
      </c>
      <c r="F61" s="23">
        <f t="shared" si="260"/>
        <v>0</v>
      </c>
      <c r="G61" s="23">
        <f t="shared" si="260"/>
        <v>11186434.050000001</v>
      </c>
      <c r="H61" s="23">
        <f t="shared" si="260"/>
        <v>11331797.27</v>
      </c>
      <c r="I61" s="23">
        <f t="shared" si="260"/>
        <v>0</v>
      </c>
      <c r="J61" s="23">
        <f t="shared" si="260"/>
        <v>11331797.27</v>
      </c>
      <c r="K61" s="23">
        <f t="shared" si="260"/>
        <v>33520644.07</v>
      </c>
      <c r="L61" s="23">
        <f t="shared" si="260"/>
        <v>0</v>
      </c>
      <c r="M61" s="23">
        <f t="shared" si="260"/>
        <v>33520644.07</v>
      </c>
      <c r="N61" s="23">
        <f>SUM(N53:N60)</f>
        <v>11052446.699999999</v>
      </c>
      <c r="O61" s="23">
        <f t="shared" ref="O61:V61" si="261">SUM(O53:O60)</f>
        <v>0</v>
      </c>
      <c r="P61" s="23">
        <f t="shared" si="261"/>
        <v>11052446.699999999</v>
      </c>
      <c r="Q61" s="23">
        <f t="shared" si="261"/>
        <v>11044111.129999999</v>
      </c>
      <c r="R61" s="23">
        <f t="shared" si="261"/>
        <v>0</v>
      </c>
      <c r="S61" s="23">
        <f t="shared" si="261"/>
        <v>11044111.129999999</v>
      </c>
      <c r="T61" s="23">
        <f t="shared" si="261"/>
        <v>11123707.129999999</v>
      </c>
      <c r="U61" s="23">
        <f t="shared" si="261"/>
        <v>0</v>
      </c>
      <c r="V61" s="23">
        <f t="shared" si="261"/>
        <v>11123707.129999999</v>
      </c>
      <c r="W61" s="6">
        <f t="shared" si="208"/>
        <v>33220264.959999997</v>
      </c>
      <c r="X61" s="6">
        <f t="shared" si="208"/>
        <v>0</v>
      </c>
      <c r="Y61" s="6">
        <f t="shared" si="209"/>
        <v>33220264.959999997</v>
      </c>
      <c r="Z61" s="6">
        <f t="shared" si="210"/>
        <v>66740909.030000001</v>
      </c>
      <c r="AA61" s="6">
        <f t="shared" si="210"/>
        <v>0</v>
      </c>
      <c r="AB61" s="6">
        <f t="shared" si="211"/>
        <v>66740909.030000001</v>
      </c>
      <c r="AC61" s="23">
        <f>SUM(AC53:AC60)</f>
        <v>13244737.169999998</v>
      </c>
      <c r="AD61" s="23">
        <f t="shared" ref="AD61:AN61" si="262">SUM(AD53:AD60)</f>
        <v>0</v>
      </c>
      <c r="AE61" s="23">
        <f t="shared" si="262"/>
        <v>13244737.169999998</v>
      </c>
      <c r="AF61" s="23">
        <f t="shared" si="262"/>
        <v>13730570.990000002</v>
      </c>
      <c r="AG61" s="23">
        <f t="shared" si="262"/>
        <v>0</v>
      </c>
      <c r="AH61" s="23">
        <f t="shared" si="213"/>
        <v>13730570.990000002</v>
      </c>
      <c r="AI61" s="23">
        <f t="shared" si="262"/>
        <v>13499747.040000001</v>
      </c>
      <c r="AJ61" s="23">
        <f t="shared" ref="AJ61" si="263">SUM(AJ53:AJ60)</f>
        <v>0</v>
      </c>
      <c r="AK61" s="23">
        <f>SUM(AK53:AK60)</f>
        <v>13499747.040000001</v>
      </c>
      <c r="AL61" s="23">
        <f t="shared" si="262"/>
        <v>40475055.200000003</v>
      </c>
      <c r="AM61" s="90">
        <f t="shared" si="215"/>
        <v>0</v>
      </c>
      <c r="AN61" s="23">
        <f t="shared" si="262"/>
        <v>40475055.200000003</v>
      </c>
      <c r="AO61" s="23">
        <f>SUM(AO53:AO60)</f>
        <v>12869172.600000001</v>
      </c>
      <c r="AP61" s="23">
        <f>SUM(AP53:AP60)</f>
        <v>0</v>
      </c>
      <c r="AQ61" s="76">
        <f>SUM(AQ53:AQ60)</f>
        <v>12869172.600000001</v>
      </c>
      <c r="AR61" s="23">
        <f t="shared" ref="AR61:AU61" si="264">SUM(AR53:AR60)</f>
        <v>13059122</v>
      </c>
      <c r="AS61" s="23">
        <f t="shared" si="264"/>
        <v>0</v>
      </c>
      <c r="AT61" s="23">
        <f t="shared" si="264"/>
        <v>13059122</v>
      </c>
      <c r="AU61" s="23">
        <f t="shared" si="264"/>
        <v>954472.34</v>
      </c>
      <c r="AV61" s="23">
        <f>SUM(AV53:AV60)</f>
        <v>11749793.349999998</v>
      </c>
      <c r="AW61" s="23">
        <f>SUM(AW53:AW60)</f>
        <v>12704265.689999998</v>
      </c>
      <c r="AX61" s="6">
        <f>AO61</f>
        <v>12869172.600000001</v>
      </c>
      <c r="AY61" s="76">
        <f>SUM(AY53:AY60)</f>
        <v>11749793.349999998</v>
      </c>
      <c r="AZ61" s="76">
        <f>SUM(AZ53:AZ60)</f>
        <v>38632560.289999999</v>
      </c>
      <c r="BA61" s="6">
        <f t="shared" si="224"/>
        <v>53344227.800000004</v>
      </c>
      <c r="BB61" s="6">
        <f t="shared" ref="BB61" si="265">AM61+AY61</f>
        <v>11749793.349999998</v>
      </c>
      <c r="BC61" s="6">
        <f t="shared" si="226"/>
        <v>65094021.150000006</v>
      </c>
      <c r="BD61" s="6">
        <f>SUM(BD53:BD60)</f>
        <v>134098731.17</v>
      </c>
      <c r="BE61" s="6">
        <f>SUM(BE53:BE60)</f>
        <v>11749793.349999998</v>
      </c>
      <c r="BF61" s="6">
        <f>SUM(BF53:BF60)</f>
        <v>145848524.51999998</v>
      </c>
      <c r="BG61" s="26"/>
    </row>
    <row r="62" spans="1:60" s="53" customFormat="1" x14ac:dyDescent="0.2">
      <c r="A62" s="49"/>
      <c r="B62" s="50"/>
      <c r="C62" s="50"/>
      <c r="D62" s="50"/>
      <c r="E62" s="51"/>
      <c r="F62" s="51"/>
      <c r="G62" s="51"/>
      <c r="H62" s="51"/>
      <c r="I62" s="51"/>
      <c r="J62" s="51"/>
      <c r="K62" s="52"/>
      <c r="L62" s="52"/>
      <c r="M62" s="52"/>
      <c r="N62" s="50"/>
      <c r="O62" s="50"/>
      <c r="P62" s="50"/>
      <c r="Q62" s="51"/>
      <c r="R62" s="51"/>
      <c r="S62" s="51"/>
      <c r="T62" s="52"/>
      <c r="U62" s="52"/>
      <c r="V62" s="52"/>
      <c r="W62" s="49"/>
      <c r="X62" s="49"/>
      <c r="Y62" s="49"/>
      <c r="Z62" s="49"/>
      <c r="AA62" s="49"/>
      <c r="AB62" s="49"/>
      <c r="AC62" s="50"/>
      <c r="AD62" s="50"/>
      <c r="AE62" s="50"/>
      <c r="AF62" s="51"/>
      <c r="AG62" s="51"/>
      <c r="AH62" s="51"/>
      <c r="AI62" s="51"/>
      <c r="AJ62" s="51"/>
      <c r="AK62" s="51"/>
      <c r="AL62" s="52"/>
      <c r="AM62" s="52"/>
      <c r="AN62" s="52"/>
      <c r="AO62" s="50"/>
      <c r="AP62" s="52"/>
      <c r="AQ62" s="52"/>
      <c r="AR62" s="51"/>
      <c r="AS62" s="51"/>
      <c r="AT62" s="51"/>
      <c r="AU62" s="52"/>
      <c r="AV62" s="52"/>
      <c r="AW62" s="52"/>
      <c r="AX62" s="49"/>
      <c r="AY62" s="52"/>
      <c r="AZ62" s="52"/>
      <c r="BA62" s="49"/>
      <c r="BB62" s="49"/>
      <c r="BC62" s="49"/>
      <c r="BD62" s="49">
        <v>0</v>
      </c>
      <c r="BE62" s="49"/>
      <c r="BF62" s="49"/>
      <c r="BG62" s="26"/>
    </row>
    <row r="63" spans="1:60" s="53" customFormat="1" ht="127.5" x14ac:dyDescent="0.2">
      <c r="A63" s="57" t="s">
        <v>31</v>
      </c>
      <c r="B63" s="10" t="s">
        <v>49</v>
      </c>
      <c r="C63" s="46" t="s">
        <v>26</v>
      </c>
      <c r="D63" s="10" t="s">
        <v>50</v>
      </c>
      <c r="E63" s="46" t="s">
        <v>51</v>
      </c>
      <c r="F63" s="46" t="s">
        <v>52</v>
      </c>
      <c r="G63" s="46" t="s">
        <v>58</v>
      </c>
      <c r="H63" s="46" t="s">
        <v>53</v>
      </c>
      <c r="I63" s="46" t="s">
        <v>26</v>
      </c>
      <c r="J63" s="46" t="s">
        <v>53</v>
      </c>
      <c r="K63" s="46" t="s">
        <v>54</v>
      </c>
      <c r="L63" s="46" t="s">
        <v>39</v>
      </c>
      <c r="M63" s="46" t="s">
        <v>55</v>
      </c>
      <c r="N63" s="46" t="s">
        <v>59</v>
      </c>
      <c r="O63" s="46" t="s">
        <v>26</v>
      </c>
      <c r="P63" s="10" t="s">
        <v>60</v>
      </c>
      <c r="Q63" s="46" t="s">
        <v>61</v>
      </c>
      <c r="R63" s="46" t="s">
        <v>104</v>
      </c>
      <c r="S63" s="46" t="s">
        <v>105</v>
      </c>
      <c r="T63" s="46" t="s">
        <v>106</v>
      </c>
      <c r="U63" s="46" t="s">
        <v>26</v>
      </c>
      <c r="V63" s="46" t="s">
        <v>107</v>
      </c>
      <c r="W63" s="46" t="s">
        <v>47</v>
      </c>
      <c r="X63" s="46" t="s">
        <v>39</v>
      </c>
      <c r="Y63" s="46" t="s">
        <v>48</v>
      </c>
      <c r="Z63" s="46" t="s">
        <v>56</v>
      </c>
      <c r="AA63" s="46" t="s">
        <v>39</v>
      </c>
      <c r="AB63" s="46" t="s">
        <v>57</v>
      </c>
      <c r="AC63" s="10" t="s">
        <v>108</v>
      </c>
      <c r="AD63" s="46" t="s">
        <v>39</v>
      </c>
      <c r="AE63" s="10" t="s">
        <v>113</v>
      </c>
      <c r="AF63" s="46" t="s">
        <v>109</v>
      </c>
      <c r="AG63" s="46" t="s">
        <v>39</v>
      </c>
      <c r="AH63" s="10" t="s">
        <v>123</v>
      </c>
      <c r="AI63" s="46" t="s">
        <v>110</v>
      </c>
      <c r="AJ63" s="46" t="s">
        <v>39</v>
      </c>
      <c r="AK63" s="46" t="s">
        <v>126</v>
      </c>
      <c r="AL63" s="46" t="s">
        <v>70</v>
      </c>
      <c r="AM63" s="46" t="s">
        <v>39</v>
      </c>
      <c r="AN63" s="46" t="s">
        <v>118</v>
      </c>
      <c r="AO63" s="46" t="s">
        <v>131</v>
      </c>
      <c r="AP63" s="46" t="s">
        <v>132</v>
      </c>
      <c r="AQ63" s="46" t="s">
        <v>133</v>
      </c>
      <c r="AR63" s="46" t="s">
        <v>71</v>
      </c>
      <c r="AS63" s="46" t="s">
        <v>39</v>
      </c>
      <c r="AT63" s="46" t="s">
        <v>129</v>
      </c>
      <c r="AU63" s="46" t="s">
        <v>64</v>
      </c>
      <c r="AV63" s="46" t="s">
        <v>39</v>
      </c>
      <c r="AW63" s="46" t="s">
        <v>134</v>
      </c>
      <c r="AX63" s="46" t="s">
        <v>63</v>
      </c>
      <c r="AY63" s="46" t="s">
        <v>39</v>
      </c>
      <c r="AZ63" s="46" t="s">
        <v>128</v>
      </c>
      <c r="BA63" s="46" t="s">
        <v>124</v>
      </c>
      <c r="BB63" s="46" t="s">
        <v>39</v>
      </c>
      <c r="BC63" s="46" t="s">
        <v>125</v>
      </c>
      <c r="BD63" s="60" t="s">
        <v>69</v>
      </c>
      <c r="BE63" s="46" t="s">
        <v>39</v>
      </c>
      <c r="BF63" s="60" t="s">
        <v>130</v>
      </c>
      <c r="BG63" s="26"/>
    </row>
    <row r="64" spans="1:60" s="53" customFormat="1" x14ac:dyDescent="0.2">
      <c r="A64" s="4" t="s">
        <v>1</v>
      </c>
      <c r="B64" s="50">
        <v>0</v>
      </c>
      <c r="C64" s="51">
        <v>0</v>
      </c>
      <c r="D64" s="50">
        <f>SUM(B64:C64)</f>
        <v>0</v>
      </c>
      <c r="E64" s="51">
        <v>1446338.16</v>
      </c>
      <c r="F64" s="51">
        <v>850399.84</v>
      </c>
      <c r="G64" s="51">
        <f>SUM(E64:F64)</f>
        <v>2296738</v>
      </c>
      <c r="H64" s="51">
        <v>706668.25</v>
      </c>
      <c r="I64" s="51">
        <v>0</v>
      </c>
      <c r="J64" s="51">
        <f>SUM(H64:I64)</f>
        <v>706668.25</v>
      </c>
      <c r="K64" s="76">
        <f>B64+E64+H64+F64</f>
        <v>3003406.25</v>
      </c>
      <c r="L64" s="76">
        <f>C64+I64</f>
        <v>0</v>
      </c>
      <c r="M64" s="52">
        <f>SUM(K64:L64)</f>
        <v>3003406.25</v>
      </c>
      <c r="N64" s="50">
        <v>0</v>
      </c>
      <c r="O64" s="51"/>
      <c r="P64" s="50">
        <f>SUM(N64:O64)</f>
        <v>0</v>
      </c>
      <c r="Q64" s="51">
        <v>1890260.56</v>
      </c>
      <c r="R64" s="51">
        <v>378502.6</v>
      </c>
      <c r="S64" s="51">
        <f>SUM(Q64:R64)</f>
        <v>2268763.16</v>
      </c>
      <c r="T64" s="76">
        <v>0</v>
      </c>
      <c r="U64" s="76">
        <v>478914.76</v>
      </c>
      <c r="V64" s="52">
        <f>SUM(T64:U64)</f>
        <v>478914.76</v>
      </c>
      <c r="W64" s="6">
        <f>N64+Q64+T64</f>
        <v>1890260.56</v>
      </c>
      <c r="X64" s="6">
        <f>O64+R64+U64</f>
        <v>857417.36</v>
      </c>
      <c r="Y64" s="6">
        <f>W64+X64</f>
        <v>2747677.92</v>
      </c>
      <c r="Z64" s="6">
        <f>W64+K64</f>
        <v>4893666.8100000005</v>
      </c>
      <c r="AA64" s="6">
        <f>X64+L64</f>
        <v>857417.36</v>
      </c>
      <c r="AB64" s="6">
        <f>Z64+AA64</f>
        <v>5751084.1700000009</v>
      </c>
      <c r="AC64" s="50">
        <v>0</v>
      </c>
      <c r="AD64" s="50"/>
      <c r="AE64" s="50"/>
      <c r="AF64" s="51"/>
      <c r="AG64" s="51"/>
      <c r="AH64" s="51"/>
      <c r="AI64" s="51">
        <v>243488.42</v>
      </c>
      <c r="AJ64" s="51"/>
      <c r="AK64" s="51">
        <f>SUM(AI64:AJ64)</f>
        <v>243488.42</v>
      </c>
      <c r="AL64" s="76">
        <f>AK64</f>
        <v>243488.42</v>
      </c>
      <c r="AM64" s="76"/>
      <c r="AN64" s="76">
        <f>SUM(AL64:AM64)</f>
        <v>243488.42</v>
      </c>
      <c r="AO64" s="50">
        <v>296928.40000000002</v>
      </c>
      <c r="AP64" s="76">
        <v>0</v>
      </c>
      <c r="AQ64" s="76">
        <f>SUM(AO64:AP64)</f>
        <v>296928.40000000002</v>
      </c>
      <c r="AR64" s="51">
        <v>1048469.18</v>
      </c>
      <c r="AS64" s="51">
        <v>0</v>
      </c>
      <c r="AT64" s="51">
        <f>SUM(AR64:AS64)</f>
        <v>1048469.18</v>
      </c>
      <c r="AU64" s="76">
        <v>0</v>
      </c>
      <c r="AV64" s="95">
        <v>487446.09</v>
      </c>
      <c r="AW64" s="95">
        <f>SUM(AU64:AV64)</f>
        <v>487446.09</v>
      </c>
      <c r="AX64" s="6">
        <f>AO64+AR64+AU64</f>
        <v>1345397.58</v>
      </c>
      <c r="AY64" s="76">
        <f>AV64</f>
        <v>487446.09</v>
      </c>
      <c r="AZ64" s="76">
        <f>SUM(AX64:AY64)</f>
        <v>1832843.6700000002</v>
      </c>
      <c r="BA64" s="6">
        <f>AX64+AL64</f>
        <v>1588886</v>
      </c>
      <c r="BB64" s="6">
        <f>AY64</f>
        <v>487446.09</v>
      </c>
      <c r="BC64" s="6">
        <f>SUM(BA64:BB64)</f>
        <v>2076332.09</v>
      </c>
      <c r="BD64" s="6">
        <f>E64+F64+H64+Q64+R64+U64+AI64+AO64+AP64+AR64</f>
        <v>7339970.1699999999</v>
      </c>
      <c r="BE64" s="6">
        <f>BB64</f>
        <v>487446.09</v>
      </c>
      <c r="BF64" s="6">
        <f>SUM(BD64:BE64)</f>
        <v>7827416.2599999998</v>
      </c>
      <c r="BG64" s="26"/>
    </row>
    <row r="65" spans="1:59" s="53" customFormat="1" x14ac:dyDescent="0.2">
      <c r="A65" s="4" t="s">
        <v>2</v>
      </c>
      <c r="B65" s="50">
        <v>0</v>
      </c>
      <c r="C65" s="51">
        <v>0</v>
      </c>
      <c r="D65" s="50">
        <f>SUM(B65:C65)</f>
        <v>0</v>
      </c>
      <c r="E65" s="51">
        <v>279551.18</v>
      </c>
      <c r="F65" s="51">
        <v>324991.51</v>
      </c>
      <c r="G65" s="51">
        <f>SUM(E65:F65)</f>
        <v>604542.68999999994</v>
      </c>
      <c r="H65" s="51">
        <v>235281.59</v>
      </c>
      <c r="I65" s="51">
        <v>0</v>
      </c>
      <c r="J65" s="51">
        <f t="shared" ref="J65:J67" si="266">SUM(H65:I65)</f>
        <v>235281.59</v>
      </c>
      <c r="K65" s="76">
        <f t="shared" ref="K65:K67" si="267">B65+E65+H65+F65</f>
        <v>839824.28</v>
      </c>
      <c r="L65" s="76">
        <f t="shared" ref="L65:L67" si="268">C65+I65</f>
        <v>0</v>
      </c>
      <c r="M65" s="52">
        <f>SUM(K65:L65)</f>
        <v>839824.28</v>
      </c>
      <c r="N65" s="50">
        <v>0</v>
      </c>
      <c r="O65" s="51"/>
      <c r="P65" s="50">
        <f>SUM(N65:O65)</f>
        <v>0</v>
      </c>
      <c r="Q65" s="51">
        <v>324799.28999999998</v>
      </c>
      <c r="R65" s="51">
        <v>262846.11</v>
      </c>
      <c r="S65" s="51">
        <f>SUM(Q65:R65)</f>
        <v>587645.39999999991</v>
      </c>
      <c r="T65" s="76">
        <v>0</v>
      </c>
      <c r="U65" s="76">
        <v>252137.08000000002</v>
      </c>
      <c r="V65" s="52">
        <f>SUM(T65:U65)</f>
        <v>252137.08000000002</v>
      </c>
      <c r="W65" s="6">
        <f t="shared" ref="W65:X68" si="269">N65+Q65+T65</f>
        <v>324799.28999999998</v>
      </c>
      <c r="X65" s="6">
        <f t="shared" si="269"/>
        <v>514983.19</v>
      </c>
      <c r="Y65" s="6">
        <f t="shared" ref="Y65:Y68" si="270">W65+X65</f>
        <v>839782.48</v>
      </c>
      <c r="Z65" s="6">
        <f t="shared" ref="Z65:AA68" si="271">W65+K65</f>
        <v>1164623.57</v>
      </c>
      <c r="AA65" s="6">
        <f t="shared" si="271"/>
        <v>514983.19</v>
      </c>
      <c r="AB65" s="6">
        <f t="shared" ref="AB65:AB68" si="272">Z65+AA65</f>
        <v>1679606.76</v>
      </c>
      <c r="AC65" s="50">
        <v>0</v>
      </c>
      <c r="AD65" s="50"/>
      <c r="AE65" s="50"/>
      <c r="AF65" s="51"/>
      <c r="AG65" s="51"/>
      <c r="AH65" s="51"/>
      <c r="AI65" s="51">
        <v>0</v>
      </c>
      <c r="AJ65" s="51"/>
      <c r="AK65" s="51">
        <f t="shared" ref="AK65:AK67" si="273">SUM(AI65:AJ65)</f>
        <v>0</v>
      </c>
      <c r="AL65" s="92">
        <f t="shared" ref="AL65:AL67" si="274">AK65</f>
        <v>0</v>
      </c>
      <c r="AM65" s="76"/>
      <c r="AN65" s="92">
        <f t="shared" ref="AN65:AN67" si="275">SUM(AL65:AM65)</f>
        <v>0</v>
      </c>
      <c r="AO65" s="50">
        <v>207187.92</v>
      </c>
      <c r="AP65" s="76">
        <v>0</v>
      </c>
      <c r="AQ65" s="76">
        <f t="shared" ref="AQ65:AQ68" si="276">SUM(AO65:AP65)</f>
        <v>207187.92</v>
      </c>
      <c r="AR65" s="51">
        <v>279284.84000000003</v>
      </c>
      <c r="AS65" s="51">
        <v>0</v>
      </c>
      <c r="AT65" s="51">
        <f t="shared" ref="AT65:AT67" si="277">SUM(AR65:AS65)</f>
        <v>279284.84000000003</v>
      </c>
      <c r="AU65" s="76">
        <v>0</v>
      </c>
      <c r="AV65" s="95">
        <v>129842.92</v>
      </c>
      <c r="AW65" s="95">
        <f t="shared" ref="AW65:AW68" si="278">SUM(AU65:AV65)</f>
        <v>129842.92</v>
      </c>
      <c r="AX65" s="6">
        <f>AO65+AR65+AU65</f>
        <v>486472.76</v>
      </c>
      <c r="AY65" s="110">
        <f t="shared" ref="AY65:AY67" si="279">AV65</f>
        <v>129842.92</v>
      </c>
      <c r="AZ65" s="76">
        <f t="shared" ref="AZ65:AZ67" si="280">SUM(AX65:AY65)</f>
        <v>616315.68000000005</v>
      </c>
      <c r="BA65" s="6">
        <f t="shared" ref="BA65:BA68" si="281">AX65+AL65</f>
        <v>486472.76</v>
      </c>
      <c r="BB65" s="6">
        <f t="shared" ref="BB65:BB67" si="282">AY65</f>
        <v>129842.92</v>
      </c>
      <c r="BC65" s="6">
        <f t="shared" ref="BC65:BC68" si="283">SUM(BA65:BB65)</f>
        <v>616315.68000000005</v>
      </c>
      <c r="BD65" s="6">
        <f t="shared" ref="BD65:BD67" si="284">E65+F65+H65+Q65+R65+U65+AI65+AO65+AP65+AR65</f>
        <v>2166079.5199999996</v>
      </c>
      <c r="BE65" s="6">
        <f t="shared" ref="BE65:BE67" si="285">BB65</f>
        <v>129842.92</v>
      </c>
      <c r="BF65" s="6">
        <f t="shared" ref="BF65:BF67" si="286">SUM(BD65:BE65)</f>
        <v>2295922.4399999995</v>
      </c>
      <c r="BG65" s="26"/>
    </row>
    <row r="66" spans="1:59" s="53" customFormat="1" x14ac:dyDescent="0.2">
      <c r="A66" s="4" t="s">
        <v>3</v>
      </c>
      <c r="B66" s="50">
        <v>0</v>
      </c>
      <c r="C66" s="51">
        <v>0</v>
      </c>
      <c r="D66" s="50">
        <f>SUM(B66:C66)</f>
        <v>0</v>
      </c>
      <c r="E66" s="51">
        <v>635446.31000000006</v>
      </c>
      <c r="F66" s="51">
        <v>794833.05</v>
      </c>
      <c r="G66" s="51">
        <f>SUM(E66:F66)</f>
        <v>1430279.36</v>
      </c>
      <c r="H66" s="51">
        <v>651640.46</v>
      </c>
      <c r="I66" s="51">
        <v>0</v>
      </c>
      <c r="J66" s="51">
        <f t="shared" si="266"/>
        <v>651640.46</v>
      </c>
      <c r="K66" s="76">
        <f t="shared" si="267"/>
        <v>2081919.82</v>
      </c>
      <c r="L66" s="76">
        <f t="shared" si="268"/>
        <v>0</v>
      </c>
      <c r="M66" s="52">
        <f>SUM(K66:L66)</f>
        <v>2081919.82</v>
      </c>
      <c r="N66" s="50">
        <v>0</v>
      </c>
      <c r="O66" s="51"/>
      <c r="P66" s="50">
        <f>SUM(N66:O66)</f>
        <v>0</v>
      </c>
      <c r="Q66" s="51">
        <v>896321.94</v>
      </c>
      <c r="R66" s="51">
        <v>1093135.67</v>
      </c>
      <c r="S66" s="51">
        <f>SUM(Q66:R66)</f>
        <v>1989457.6099999999</v>
      </c>
      <c r="T66" s="76">
        <v>0</v>
      </c>
      <c r="U66" s="76">
        <v>92462.209999999992</v>
      </c>
      <c r="V66" s="52">
        <f>SUM(T66:U66)</f>
        <v>92462.209999999992</v>
      </c>
      <c r="W66" s="6">
        <f t="shared" si="269"/>
        <v>896321.94</v>
      </c>
      <c r="X66" s="6">
        <f t="shared" si="269"/>
        <v>1185597.8799999999</v>
      </c>
      <c r="Y66" s="6">
        <f t="shared" si="270"/>
        <v>2081919.8199999998</v>
      </c>
      <c r="Z66" s="6">
        <f t="shared" si="271"/>
        <v>2978241.76</v>
      </c>
      <c r="AA66" s="6">
        <f t="shared" si="271"/>
        <v>1185597.8799999999</v>
      </c>
      <c r="AB66" s="6">
        <f t="shared" si="272"/>
        <v>4163839.6399999997</v>
      </c>
      <c r="AC66" s="50">
        <v>0</v>
      </c>
      <c r="AD66" s="50"/>
      <c r="AE66" s="50"/>
      <c r="AF66" s="51"/>
      <c r="AG66" s="51"/>
      <c r="AH66" s="51"/>
      <c r="AI66" s="51">
        <v>70354</v>
      </c>
      <c r="AJ66" s="51"/>
      <c r="AK66" s="51">
        <f t="shared" si="273"/>
        <v>70354</v>
      </c>
      <c r="AL66" s="92">
        <f t="shared" si="274"/>
        <v>70354</v>
      </c>
      <c r="AM66" s="76"/>
      <c r="AN66" s="92">
        <f t="shared" si="275"/>
        <v>70354</v>
      </c>
      <c r="AO66" s="50">
        <v>710619.92</v>
      </c>
      <c r="AP66" s="76">
        <v>0</v>
      </c>
      <c r="AQ66" s="76">
        <f t="shared" si="276"/>
        <v>710619.92</v>
      </c>
      <c r="AR66" s="51">
        <v>1057704.2</v>
      </c>
      <c r="AS66" s="51">
        <v>0</v>
      </c>
      <c r="AT66" s="51">
        <f t="shared" si="277"/>
        <v>1057704.2</v>
      </c>
      <c r="AU66" s="76">
        <v>0</v>
      </c>
      <c r="AV66" s="95">
        <v>491739.55</v>
      </c>
      <c r="AW66" s="95">
        <f t="shared" si="278"/>
        <v>491739.55</v>
      </c>
      <c r="AX66" s="6">
        <f>AO66+AR66+AU66</f>
        <v>1768324.12</v>
      </c>
      <c r="AY66" s="110">
        <f t="shared" si="279"/>
        <v>491739.55</v>
      </c>
      <c r="AZ66" s="76">
        <f t="shared" si="280"/>
        <v>2260063.67</v>
      </c>
      <c r="BA66" s="6">
        <f t="shared" si="281"/>
        <v>1838678.12</v>
      </c>
      <c r="BB66" s="6">
        <f t="shared" si="282"/>
        <v>491739.55</v>
      </c>
      <c r="BC66" s="6">
        <f t="shared" si="283"/>
        <v>2330417.67</v>
      </c>
      <c r="BD66" s="6">
        <f t="shared" si="284"/>
        <v>6002517.7599999998</v>
      </c>
      <c r="BE66" s="6">
        <f t="shared" si="285"/>
        <v>491739.55</v>
      </c>
      <c r="BF66" s="6">
        <f t="shared" si="286"/>
        <v>6494257.3099999996</v>
      </c>
      <c r="BG66" s="26"/>
    </row>
    <row r="67" spans="1:59" s="53" customFormat="1" x14ac:dyDescent="0.2">
      <c r="A67" s="4" t="s">
        <v>4</v>
      </c>
      <c r="B67" s="50">
        <v>0</v>
      </c>
      <c r="C67" s="51">
        <v>0</v>
      </c>
      <c r="D67" s="50">
        <f>SUM(B67:C67)</f>
        <v>0</v>
      </c>
      <c r="E67" s="51">
        <v>0</v>
      </c>
      <c r="F67" s="51">
        <v>185527.58</v>
      </c>
      <c r="G67" s="51">
        <f>SUM(E67:F67)</f>
        <v>185527.58</v>
      </c>
      <c r="H67" s="51">
        <v>127742.28</v>
      </c>
      <c r="I67" s="51">
        <v>0</v>
      </c>
      <c r="J67" s="51">
        <f t="shared" si="266"/>
        <v>127742.28</v>
      </c>
      <c r="K67" s="76">
        <f t="shared" si="267"/>
        <v>313269.86</v>
      </c>
      <c r="L67" s="76">
        <f t="shared" si="268"/>
        <v>0</v>
      </c>
      <c r="M67" s="52">
        <f>SUM(K67:L67)</f>
        <v>313269.86</v>
      </c>
      <c r="N67" s="50">
        <v>0</v>
      </c>
      <c r="O67" s="51"/>
      <c r="P67" s="50">
        <f>SUM(N67:O67)</f>
        <v>0</v>
      </c>
      <c r="Q67" s="51">
        <v>169073.49</v>
      </c>
      <c r="R67" s="51">
        <v>144196.37</v>
      </c>
      <c r="S67" s="51">
        <f>SUM(Q67:R67)</f>
        <v>313269.86</v>
      </c>
      <c r="T67" s="76">
        <v>0</v>
      </c>
      <c r="U67" s="76">
        <v>0</v>
      </c>
      <c r="V67" s="52">
        <f>SUM(T67:U67)</f>
        <v>0</v>
      </c>
      <c r="W67" s="6">
        <f t="shared" si="269"/>
        <v>169073.49</v>
      </c>
      <c r="X67" s="6">
        <f t="shared" si="269"/>
        <v>144196.37</v>
      </c>
      <c r="Y67" s="6">
        <f t="shared" si="270"/>
        <v>313269.86</v>
      </c>
      <c r="Z67" s="6">
        <f t="shared" si="271"/>
        <v>482343.35</v>
      </c>
      <c r="AA67" s="6">
        <f t="shared" si="271"/>
        <v>144196.37</v>
      </c>
      <c r="AB67" s="6">
        <f t="shared" si="272"/>
        <v>626539.72</v>
      </c>
      <c r="AC67" s="50">
        <v>0</v>
      </c>
      <c r="AD67" s="50"/>
      <c r="AE67" s="50"/>
      <c r="AF67" s="51"/>
      <c r="AG67" s="51"/>
      <c r="AH67" s="51"/>
      <c r="AI67" s="51">
        <v>30837.58</v>
      </c>
      <c r="AJ67" s="51"/>
      <c r="AK67" s="51">
        <f t="shared" si="273"/>
        <v>30837.58</v>
      </c>
      <c r="AL67" s="92">
        <f t="shared" si="274"/>
        <v>30837.58</v>
      </c>
      <c r="AM67" s="76"/>
      <c r="AN67" s="92">
        <f t="shared" si="275"/>
        <v>30837.58</v>
      </c>
      <c r="AO67" s="50">
        <v>174672.3</v>
      </c>
      <c r="AP67" s="76">
        <v>0</v>
      </c>
      <c r="AQ67" s="76">
        <f t="shared" si="276"/>
        <v>174672.3</v>
      </c>
      <c r="AR67" s="51">
        <v>177431.78</v>
      </c>
      <c r="AS67" s="51">
        <v>0</v>
      </c>
      <c r="AT67" s="51">
        <f t="shared" si="277"/>
        <v>177431.78</v>
      </c>
      <c r="AU67" s="76">
        <v>0</v>
      </c>
      <c r="AV67" s="95">
        <v>82490.2</v>
      </c>
      <c r="AW67" s="95">
        <f t="shared" si="278"/>
        <v>82490.2</v>
      </c>
      <c r="AX67" s="6">
        <f>AO67+AR67+AU67</f>
        <v>352104.07999999996</v>
      </c>
      <c r="AY67" s="110">
        <f t="shared" si="279"/>
        <v>82490.2</v>
      </c>
      <c r="AZ67" s="76">
        <f t="shared" si="280"/>
        <v>434594.27999999997</v>
      </c>
      <c r="BA67" s="6">
        <f t="shared" si="281"/>
        <v>382941.66</v>
      </c>
      <c r="BB67" s="6">
        <f t="shared" si="282"/>
        <v>82490.2</v>
      </c>
      <c r="BC67" s="6">
        <f t="shared" si="283"/>
        <v>465431.86</v>
      </c>
      <c r="BD67" s="6">
        <f t="shared" si="284"/>
        <v>1009481.3799999999</v>
      </c>
      <c r="BE67" s="6">
        <f t="shared" si="285"/>
        <v>82490.2</v>
      </c>
      <c r="BF67" s="6">
        <f t="shared" si="286"/>
        <v>1091971.5799999998</v>
      </c>
      <c r="BG67" s="26"/>
    </row>
    <row r="68" spans="1:59" s="53" customFormat="1" x14ac:dyDescent="0.2">
      <c r="A68" s="11" t="s">
        <v>5</v>
      </c>
      <c r="B68" s="50">
        <f>SUM(B64:B67)</f>
        <v>0</v>
      </c>
      <c r="C68" s="50">
        <f>SUM(C64:C67)</f>
        <v>0</v>
      </c>
      <c r="D68" s="50">
        <f t="shared" ref="D68:M68" si="287">SUM(D64:D67)</f>
        <v>0</v>
      </c>
      <c r="E68" s="50">
        <f t="shared" si="287"/>
        <v>2361335.65</v>
      </c>
      <c r="F68" s="50">
        <f t="shared" si="287"/>
        <v>2155751.98</v>
      </c>
      <c r="G68" s="50">
        <f t="shared" si="287"/>
        <v>4517087.63</v>
      </c>
      <c r="H68" s="50">
        <f>SUM(H64:H67)</f>
        <v>1721332.5799999998</v>
      </c>
      <c r="I68" s="50">
        <f t="shared" ref="I68:J68" si="288">SUM(I64:I67)</f>
        <v>0</v>
      </c>
      <c r="J68" s="50">
        <f t="shared" si="288"/>
        <v>1721332.5799999998</v>
      </c>
      <c r="K68" s="50">
        <f t="shared" si="287"/>
        <v>6238420.2100000009</v>
      </c>
      <c r="L68" s="50">
        <f t="shared" si="287"/>
        <v>0</v>
      </c>
      <c r="M68" s="50">
        <f t="shared" si="287"/>
        <v>6238420.2100000009</v>
      </c>
      <c r="N68" s="50">
        <f>SUM(N64:N67)</f>
        <v>0</v>
      </c>
      <c r="O68" s="50">
        <f>SUM(O64:O67)</f>
        <v>0</v>
      </c>
      <c r="P68" s="50">
        <f t="shared" ref="P68:V68" si="289">SUM(P64:P67)</f>
        <v>0</v>
      </c>
      <c r="Q68" s="50">
        <f t="shared" si="289"/>
        <v>3280455.2800000003</v>
      </c>
      <c r="R68" s="50">
        <f t="shared" si="289"/>
        <v>1878680.75</v>
      </c>
      <c r="S68" s="50">
        <f t="shared" si="289"/>
        <v>5159136.03</v>
      </c>
      <c r="T68" s="50">
        <f t="shared" si="289"/>
        <v>0</v>
      </c>
      <c r="U68" s="50">
        <f t="shared" si="289"/>
        <v>823514.05</v>
      </c>
      <c r="V68" s="50">
        <f t="shared" si="289"/>
        <v>823514.05</v>
      </c>
      <c r="W68" s="6">
        <f t="shared" si="269"/>
        <v>3280455.2800000003</v>
      </c>
      <c r="X68" s="6">
        <f>O68+R68+U68</f>
        <v>2702194.8</v>
      </c>
      <c r="Y68" s="6">
        <f t="shared" si="270"/>
        <v>5982650.0800000001</v>
      </c>
      <c r="Z68" s="6">
        <f t="shared" si="271"/>
        <v>9518875.4900000021</v>
      </c>
      <c r="AA68" s="6">
        <f>O68+X68</f>
        <v>2702194.8</v>
      </c>
      <c r="AB68" s="6">
        <f t="shared" si="272"/>
        <v>12221070.290000003</v>
      </c>
      <c r="AC68" s="50">
        <f>SUM(AC64:AC67)</f>
        <v>0</v>
      </c>
      <c r="AD68" s="50"/>
      <c r="AE68" s="50"/>
      <c r="AF68" s="50">
        <f t="shared" ref="AF68" si="290">SUM(AF64:AF67)</f>
        <v>0</v>
      </c>
      <c r="AG68" s="50"/>
      <c r="AH68" s="50"/>
      <c r="AI68" s="50">
        <f>SUM(AI64:AI67)</f>
        <v>344680.00000000006</v>
      </c>
      <c r="AJ68" s="50">
        <f t="shared" ref="AJ68:AK68" si="291">SUM(AJ64:AJ67)</f>
        <v>0</v>
      </c>
      <c r="AK68" s="50">
        <f t="shared" si="291"/>
        <v>344680.00000000006</v>
      </c>
      <c r="AL68" s="50">
        <f>SUM(AL64:AL67)</f>
        <v>344680.00000000006</v>
      </c>
      <c r="AM68" s="50"/>
      <c r="AN68" s="50">
        <f>SUM(AN64:AN67)</f>
        <v>344680.00000000006</v>
      </c>
      <c r="AO68" s="50">
        <f>SUM(AO64:AO67)</f>
        <v>1389408.5400000003</v>
      </c>
      <c r="AP68" s="50">
        <f>SUM(AP64:AP67)</f>
        <v>0</v>
      </c>
      <c r="AQ68" s="76">
        <f t="shared" si="276"/>
        <v>1389408.5400000003</v>
      </c>
      <c r="AR68" s="50">
        <f t="shared" ref="AR68:AV68" si="292">SUM(AR64:AR67)</f>
        <v>2562889.9999999995</v>
      </c>
      <c r="AS68" s="50">
        <f>SUM(AS64:AS67)</f>
        <v>0</v>
      </c>
      <c r="AT68" s="50">
        <f>SUM(AT64:AT67)</f>
        <v>2562889.9999999995</v>
      </c>
      <c r="AU68" s="50">
        <f t="shared" si="292"/>
        <v>0</v>
      </c>
      <c r="AV68" s="50">
        <f t="shared" si="292"/>
        <v>1191518.76</v>
      </c>
      <c r="AW68" s="95">
        <f t="shared" si="278"/>
        <v>1191518.76</v>
      </c>
      <c r="AX68" s="6">
        <f>AO68+AR68+AU68</f>
        <v>3952298.54</v>
      </c>
      <c r="AY68" s="6">
        <f>SUM(AY64:AY67)</f>
        <v>1191518.76</v>
      </c>
      <c r="AZ68" s="50">
        <f>SUM(AZ64:AZ67)</f>
        <v>5143817.3</v>
      </c>
      <c r="BA68" s="6">
        <f t="shared" si="281"/>
        <v>4296978.54</v>
      </c>
      <c r="BB68" s="6">
        <f>SUM(BB64:BB67)</f>
        <v>1191518.76</v>
      </c>
      <c r="BC68" s="6">
        <f t="shared" si="283"/>
        <v>5488497.2999999998</v>
      </c>
      <c r="BD68" s="6">
        <f>SUM(BD64:BD67)</f>
        <v>16518048.829999998</v>
      </c>
      <c r="BE68" s="6">
        <f>SUM(BE64:BE67)</f>
        <v>1191518.76</v>
      </c>
      <c r="BF68" s="6">
        <f>SUM(BF64:BF67)</f>
        <v>17709567.589999996</v>
      </c>
      <c r="BG68" s="26"/>
    </row>
    <row r="69" spans="1:59" s="53" customFormat="1" x14ac:dyDescent="0.2">
      <c r="A69" s="49"/>
      <c r="B69" s="50"/>
      <c r="C69" s="50"/>
      <c r="D69" s="50"/>
      <c r="E69" s="51"/>
      <c r="F69" s="51"/>
      <c r="G69" s="51"/>
      <c r="H69" s="51"/>
      <c r="I69" s="51"/>
      <c r="J69" s="51"/>
      <c r="K69" s="52"/>
      <c r="L69" s="52"/>
      <c r="M69" s="52"/>
      <c r="N69" s="50"/>
      <c r="O69" s="50"/>
      <c r="P69" s="50"/>
      <c r="Q69" s="51"/>
      <c r="R69" s="51"/>
      <c r="S69" s="51"/>
      <c r="T69" s="52"/>
      <c r="U69" s="52"/>
      <c r="V69" s="52"/>
      <c r="W69" s="49"/>
      <c r="X69" s="49"/>
      <c r="Y69" s="49"/>
      <c r="Z69" s="49"/>
      <c r="AA69" s="49"/>
      <c r="AB69" s="49"/>
      <c r="AC69" s="50"/>
      <c r="AD69" s="50"/>
      <c r="AE69" s="50"/>
      <c r="AF69" s="51"/>
      <c r="AG69" s="51"/>
      <c r="AH69" s="51"/>
      <c r="AI69" s="51"/>
      <c r="AJ69" s="51"/>
      <c r="AK69" s="51"/>
      <c r="AL69" s="52"/>
      <c r="AM69" s="52"/>
      <c r="AN69" s="52"/>
      <c r="AO69" s="50"/>
      <c r="AP69" s="52"/>
      <c r="AQ69" s="52"/>
      <c r="AR69" s="51"/>
      <c r="AS69" s="51"/>
      <c r="AT69" s="51"/>
      <c r="AU69" s="52"/>
      <c r="AV69" s="52"/>
      <c r="AW69" s="52"/>
      <c r="AX69" s="49"/>
      <c r="AY69" s="52"/>
      <c r="AZ69" s="52"/>
      <c r="BA69" s="49"/>
      <c r="BB69" s="49"/>
      <c r="BC69" s="49"/>
      <c r="BD69" s="49">
        <v>0</v>
      </c>
      <c r="BE69" s="49"/>
      <c r="BF69" s="49"/>
      <c r="BG69" s="26"/>
    </row>
    <row r="70" spans="1:59" s="3" customFormat="1" ht="13.5" customHeight="1" x14ac:dyDescent="0.2">
      <c r="A70" s="13" t="s">
        <v>32</v>
      </c>
      <c r="B70" s="122" t="s">
        <v>33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 t="s">
        <v>44</v>
      </c>
      <c r="O70" s="122"/>
      <c r="P70" s="122"/>
      <c r="Q70" s="122"/>
      <c r="R70" s="122"/>
      <c r="S70" s="122"/>
      <c r="T70" s="122"/>
      <c r="U70" s="122"/>
      <c r="V70" s="122"/>
      <c r="W70" s="123" t="s">
        <v>44</v>
      </c>
      <c r="X70" s="123"/>
      <c r="Y70" s="123"/>
      <c r="Z70" s="123" t="s">
        <v>62</v>
      </c>
      <c r="AA70" s="123"/>
      <c r="AB70" s="123"/>
      <c r="AC70" s="122" t="s">
        <v>115</v>
      </c>
      <c r="AD70" s="122"/>
      <c r="AE70" s="122"/>
      <c r="AF70" s="122"/>
      <c r="AG70" s="122"/>
      <c r="AH70" s="122"/>
      <c r="AI70" s="122"/>
      <c r="AJ70" s="122"/>
      <c r="AK70" s="122"/>
      <c r="AL70" s="122"/>
      <c r="AM70" s="77"/>
      <c r="AN70" s="77"/>
      <c r="AO70" s="85" t="s">
        <v>116</v>
      </c>
      <c r="AP70" s="77"/>
      <c r="AQ70" s="88"/>
      <c r="AR70" s="86"/>
      <c r="AS70" s="86"/>
      <c r="AT70" s="86"/>
      <c r="AU70" s="87"/>
      <c r="AV70" s="87"/>
      <c r="AW70" s="87"/>
      <c r="AX70" s="80" t="s">
        <v>116</v>
      </c>
      <c r="AY70" s="77"/>
      <c r="AZ70" s="77"/>
      <c r="BA70" s="80" t="s">
        <v>117</v>
      </c>
      <c r="BB70" s="80"/>
      <c r="BC70" s="80"/>
      <c r="BD70" s="60">
        <v>0</v>
      </c>
      <c r="BE70" s="94"/>
      <c r="BF70" s="60" t="s">
        <v>69</v>
      </c>
      <c r="BG70" s="26"/>
    </row>
    <row r="71" spans="1:59" s="3" customFormat="1" ht="15" customHeight="1" x14ac:dyDescent="0.2">
      <c r="A71" s="4" t="s">
        <v>1</v>
      </c>
      <c r="B71" s="124">
        <v>0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>
        <v>0</v>
      </c>
      <c r="O71" s="124"/>
      <c r="P71" s="124"/>
      <c r="Q71" s="124"/>
      <c r="R71" s="124"/>
      <c r="S71" s="124"/>
      <c r="T71" s="124"/>
      <c r="U71" s="124"/>
      <c r="V71" s="124"/>
      <c r="W71" s="122">
        <f>N71</f>
        <v>0</v>
      </c>
      <c r="X71" s="123"/>
      <c r="Y71" s="123"/>
      <c r="Z71" s="122">
        <f>W71+B71</f>
        <v>0</v>
      </c>
      <c r="AA71" s="123"/>
      <c r="AB71" s="123"/>
      <c r="AC71" s="124">
        <v>0</v>
      </c>
      <c r="AD71" s="124"/>
      <c r="AE71" s="124"/>
      <c r="AF71" s="124"/>
      <c r="AG71" s="124"/>
      <c r="AH71" s="124"/>
      <c r="AI71" s="124"/>
      <c r="AJ71" s="124"/>
      <c r="AK71" s="124"/>
      <c r="AL71" s="124"/>
      <c r="AM71" s="76"/>
      <c r="AN71" s="76"/>
      <c r="AO71" s="82">
        <v>0</v>
      </c>
      <c r="AP71" s="76"/>
      <c r="AQ71" s="73"/>
      <c r="AR71" s="83"/>
      <c r="AS71" s="83"/>
      <c r="AT71" s="83"/>
      <c r="AU71" s="84"/>
      <c r="AV71" s="84"/>
      <c r="AW71" s="84"/>
      <c r="AX71" s="77">
        <f>AO71</f>
        <v>0</v>
      </c>
      <c r="AY71" s="76"/>
      <c r="AZ71" s="76"/>
      <c r="BA71" s="77">
        <f>AX71+AC71</f>
        <v>0</v>
      </c>
      <c r="BB71" s="77"/>
      <c r="BC71" s="77"/>
      <c r="BD71" s="6">
        <v>0</v>
      </c>
      <c r="BE71" s="93"/>
      <c r="BF71" s="6">
        <f>AB71+BA71</f>
        <v>0</v>
      </c>
      <c r="BG71" s="26"/>
    </row>
    <row r="72" spans="1:59" s="3" customFormat="1" x14ac:dyDescent="0.2">
      <c r="A72" s="4" t="s">
        <v>3</v>
      </c>
      <c r="B72" s="124">
        <v>0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>
        <v>0</v>
      </c>
      <c r="O72" s="124"/>
      <c r="P72" s="124"/>
      <c r="Q72" s="124"/>
      <c r="R72" s="124"/>
      <c r="S72" s="124"/>
      <c r="T72" s="124"/>
      <c r="U72" s="124"/>
      <c r="V72" s="124"/>
      <c r="W72" s="122">
        <f>N72</f>
        <v>0</v>
      </c>
      <c r="X72" s="123"/>
      <c r="Y72" s="123"/>
      <c r="Z72" s="122">
        <f>W72+B72</f>
        <v>0</v>
      </c>
      <c r="AA72" s="123"/>
      <c r="AB72" s="123"/>
      <c r="AC72" s="124">
        <v>0</v>
      </c>
      <c r="AD72" s="124"/>
      <c r="AE72" s="124"/>
      <c r="AF72" s="124"/>
      <c r="AG72" s="124"/>
      <c r="AH72" s="124"/>
      <c r="AI72" s="124"/>
      <c r="AJ72" s="124"/>
      <c r="AK72" s="124"/>
      <c r="AL72" s="124"/>
      <c r="AM72" s="76"/>
      <c r="AN72" s="76"/>
      <c r="AO72" s="82">
        <v>0</v>
      </c>
      <c r="AP72" s="76"/>
      <c r="AQ72" s="73"/>
      <c r="AR72" s="83"/>
      <c r="AS72" s="83"/>
      <c r="AT72" s="83"/>
      <c r="AU72" s="84"/>
      <c r="AV72" s="84"/>
      <c r="AW72" s="84"/>
      <c r="AX72" s="77">
        <f>AO72</f>
        <v>0</v>
      </c>
      <c r="AY72" s="76"/>
      <c r="AZ72" s="76"/>
      <c r="BA72" s="77">
        <f>AX72+AC72</f>
        <v>0</v>
      </c>
      <c r="BB72" s="77"/>
      <c r="BC72" s="77"/>
      <c r="BD72" s="6">
        <v>0</v>
      </c>
      <c r="BE72" s="93"/>
      <c r="BF72" s="6">
        <f t="shared" ref="BF72:BF73" si="293">AB72+BA72</f>
        <v>0</v>
      </c>
      <c r="BG72" s="26"/>
    </row>
    <row r="73" spans="1:59" s="3" customFormat="1" x14ac:dyDescent="0.2">
      <c r="A73" s="11" t="s">
        <v>5</v>
      </c>
      <c r="B73" s="124">
        <f>B71+B72</f>
        <v>0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>
        <f>N71+N72</f>
        <v>0</v>
      </c>
      <c r="O73" s="124"/>
      <c r="P73" s="124"/>
      <c r="Q73" s="124"/>
      <c r="R73" s="124"/>
      <c r="S73" s="124"/>
      <c r="T73" s="124"/>
      <c r="U73" s="124"/>
      <c r="V73" s="124"/>
      <c r="W73" s="122">
        <f>SUM(W71:W72)</f>
        <v>0</v>
      </c>
      <c r="X73" s="123"/>
      <c r="Y73" s="123"/>
      <c r="Z73" s="122">
        <f>SUM(Z71:Z72)</f>
        <v>0</v>
      </c>
      <c r="AA73" s="123"/>
      <c r="AB73" s="123"/>
      <c r="AC73" s="124">
        <f>AC71+AC72</f>
        <v>0</v>
      </c>
      <c r="AD73" s="124"/>
      <c r="AE73" s="124"/>
      <c r="AF73" s="124"/>
      <c r="AG73" s="124"/>
      <c r="AH73" s="124"/>
      <c r="AI73" s="124"/>
      <c r="AJ73" s="124"/>
      <c r="AK73" s="124"/>
      <c r="AL73" s="124"/>
      <c r="AM73" s="76"/>
      <c r="AN73" s="76"/>
      <c r="AO73" s="82">
        <f>AO71+AO72</f>
        <v>0</v>
      </c>
      <c r="AP73" s="76"/>
      <c r="AQ73" s="73"/>
      <c r="AR73" s="83"/>
      <c r="AS73" s="83"/>
      <c r="AT73" s="83"/>
      <c r="AU73" s="84"/>
      <c r="AV73" s="84"/>
      <c r="AW73" s="84"/>
      <c r="AX73" s="77">
        <f>SUM(AX71:AX72)</f>
        <v>0</v>
      </c>
      <c r="AY73" s="76"/>
      <c r="AZ73" s="76"/>
      <c r="BA73" s="77">
        <f>SUM(BA71:BA72)</f>
        <v>0</v>
      </c>
      <c r="BB73" s="77"/>
      <c r="BC73" s="77"/>
      <c r="BD73" s="6">
        <v>0</v>
      </c>
      <c r="BE73" s="93"/>
      <c r="BF73" s="6">
        <f t="shared" si="293"/>
        <v>0</v>
      </c>
      <c r="BG73" s="26"/>
    </row>
    <row r="74" spans="1:59" s="3" customFormat="1" x14ac:dyDescent="0.2">
      <c r="A74" s="23"/>
      <c r="B74" s="54"/>
      <c r="C74" s="77"/>
      <c r="D74" s="80"/>
      <c r="E74" s="55"/>
      <c r="F74" s="55"/>
      <c r="G74" s="55"/>
      <c r="H74" s="55"/>
      <c r="I74" s="55"/>
      <c r="J74" s="55"/>
      <c r="K74" s="55"/>
      <c r="L74" s="55"/>
      <c r="M74" s="55"/>
      <c r="N74" s="54"/>
      <c r="O74" s="77"/>
      <c r="P74" s="80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4"/>
      <c r="AD74" s="54"/>
      <c r="AE74" s="54"/>
      <c r="AF74" s="55"/>
      <c r="AG74" s="55"/>
      <c r="AH74" s="55"/>
      <c r="AI74" s="55"/>
      <c r="AJ74" s="55"/>
      <c r="AK74" s="55"/>
      <c r="AL74" s="55"/>
      <c r="AM74" s="55"/>
      <c r="AN74" s="55"/>
      <c r="AO74" s="54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>
        <v>0</v>
      </c>
      <c r="BE74" s="55"/>
      <c r="BF74" s="55"/>
      <c r="BG74" s="26"/>
    </row>
    <row r="75" spans="1:59" s="3" customFormat="1" ht="62.25" customHeight="1" x14ac:dyDescent="0.2">
      <c r="A75" s="13" t="s">
        <v>34</v>
      </c>
      <c r="B75" s="10" t="s">
        <v>25</v>
      </c>
      <c r="C75" s="46" t="s">
        <v>26</v>
      </c>
      <c r="D75" s="10" t="s">
        <v>27</v>
      </c>
      <c r="E75" s="46" t="s">
        <v>28</v>
      </c>
      <c r="F75" s="46" t="s">
        <v>26</v>
      </c>
      <c r="G75" s="46" t="s">
        <v>29</v>
      </c>
      <c r="H75" s="46" t="s">
        <v>35</v>
      </c>
      <c r="I75" s="46" t="s">
        <v>26</v>
      </c>
      <c r="J75" s="46" t="s">
        <v>36</v>
      </c>
      <c r="K75" s="46" t="s">
        <v>37</v>
      </c>
      <c r="L75" s="46" t="s">
        <v>39</v>
      </c>
      <c r="M75" s="46" t="s">
        <v>38</v>
      </c>
      <c r="N75" s="10" t="s">
        <v>40</v>
      </c>
      <c r="O75" s="46" t="s">
        <v>26</v>
      </c>
      <c r="P75" s="10" t="s">
        <v>41</v>
      </c>
      <c r="Q75" s="46" t="s">
        <v>42</v>
      </c>
      <c r="R75" s="46" t="s">
        <v>26</v>
      </c>
      <c r="S75" s="46" t="s">
        <v>43</v>
      </c>
      <c r="T75" s="46" t="s">
        <v>45</v>
      </c>
      <c r="U75" s="46" t="s">
        <v>26</v>
      </c>
      <c r="V75" s="46" t="s">
        <v>46</v>
      </c>
      <c r="W75" s="46" t="s">
        <v>47</v>
      </c>
      <c r="X75" s="46" t="s">
        <v>39</v>
      </c>
      <c r="Y75" s="46" t="s">
        <v>48</v>
      </c>
      <c r="Z75" s="46" t="s">
        <v>56</v>
      </c>
      <c r="AA75" s="46" t="s">
        <v>39</v>
      </c>
      <c r="AB75" s="46" t="s">
        <v>57</v>
      </c>
      <c r="AC75" s="10" t="s">
        <v>111</v>
      </c>
      <c r="AD75" s="46" t="s">
        <v>39</v>
      </c>
      <c r="AE75" s="10" t="s">
        <v>113</v>
      </c>
      <c r="AF75" s="46" t="s">
        <v>68</v>
      </c>
      <c r="AG75" s="46" t="s">
        <v>39</v>
      </c>
      <c r="AH75" s="10" t="s">
        <v>123</v>
      </c>
      <c r="AI75" s="46" t="s">
        <v>67</v>
      </c>
      <c r="AJ75" s="46" t="s">
        <v>39</v>
      </c>
      <c r="AK75" s="46" t="s">
        <v>126</v>
      </c>
      <c r="AL75" s="46" t="s">
        <v>112</v>
      </c>
      <c r="AM75" s="46" t="s">
        <v>39</v>
      </c>
      <c r="AN75" s="46" t="s">
        <v>118</v>
      </c>
      <c r="AO75" s="10" t="s">
        <v>66</v>
      </c>
      <c r="AP75" s="46" t="s">
        <v>39</v>
      </c>
      <c r="AQ75" s="46" t="s">
        <v>127</v>
      </c>
      <c r="AR75" s="46" t="s">
        <v>65</v>
      </c>
      <c r="AS75" s="46" t="s">
        <v>39</v>
      </c>
      <c r="AT75" s="46" t="s">
        <v>129</v>
      </c>
      <c r="AU75" s="46" t="s">
        <v>64</v>
      </c>
      <c r="AV75" s="46" t="s">
        <v>39</v>
      </c>
      <c r="AW75" s="46" t="s">
        <v>134</v>
      </c>
      <c r="AX75" s="46" t="s">
        <v>63</v>
      </c>
      <c r="AY75" s="46" t="s">
        <v>39</v>
      </c>
      <c r="AZ75" s="46" t="s">
        <v>128</v>
      </c>
      <c r="BA75" s="46" t="s">
        <v>124</v>
      </c>
      <c r="BB75" s="46" t="s">
        <v>39</v>
      </c>
      <c r="BC75" s="46" t="s">
        <v>125</v>
      </c>
      <c r="BD75" s="60" t="s">
        <v>69</v>
      </c>
      <c r="BE75" s="46" t="s">
        <v>39</v>
      </c>
      <c r="BF75" s="60" t="s">
        <v>130</v>
      </c>
      <c r="BG75" s="26"/>
    </row>
    <row r="76" spans="1:59" s="3" customFormat="1" x14ac:dyDescent="0.2">
      <c r="A76" s="11" t="s">
        <v>1</v>
      </c>
      <c r="B76" s="23">
        <f>B53+B64</f>
        <v>6774577.1200000001</v>
      </c>
      <c r="C76" s="23">
        <f>C53+C64</f>
        <v>0</v>
      </c>
      <c r="D76" s="23">
        <f>D53+D64</f>
        <v>6774577.1200000001</v>
      </c>
      <c r="E76" s="23">
        <f>E53+E64</f>
        <v>8263575.5</v>
      </c>
      <c r="F76" s="23">
        <f>F53+F64</f>
        <v>850399.84</v>
      </c>
      <c r="G76" s="23">
        <f>E76+F76</f>
        <v>9113975.3399999999</v>
      </c>
      <c r="H76" s="23">
        <f>H53+H64</f>
        <v>7537665.8099999996</v>
      </c>
      <c r="I76" s="23">
        <f>I53+I64</f>
        <v>0</v>
      </c>
      <c r="J76" s="23">
        <f>H76+I76</f>
        <v>7537665.8099999996</v>
      </c>
      <c r="K76" s="23">
        <f>K53+K64</f>
        <v>23426218.27</v>
      </c>
      <c r="L76" s="23">
        <f>L53+L64</f>
        <v>0</v>
      </c>
      <c r="M76" s="23">
        <f>SUM(K76:L76)</f>
        <v>23426218.27</v>
      </c>
      <c r="N76" s="23">
        <f>N53+N64</f>
        <v>6817187.5800000001</v>
      </c>
      <c r="O76" s="23">
        <f>O53+O64</f>
        <v>0</v>
      </c>
      <c r="P76" s="23">
        <f>P53+P64</f>
        <v>6817187.5800000001</v>
      </c>
      <c r="Q76" s="23">
        <f>Q53+Q64</f>
        <v>8698472.1899999995</v>
      </c>
      <c r="R76" s="23">
        <f>R53+R64</f>
        <v>378502.6</v>
      </c>
      <c r="S76" s="23">
        <f>Q76+R76</f>
        <v>9076974.7899999991</v>
      </c>
      <c r="T76" s="23">
        <f>T53+T64</f>
        <v>6868720.2999999998</v>
      </c>
      <c r="U76" s="23">
        <f>U53+U64</f>
        <v>478914.76</v>
      </c>
      <c r="V76" s="23">
        <f>SUM(T76:U76)</f>
        <v>7347635.0599999996</v>
      </c>
      <c r="W76" s="6">
        <f>N76+Q76+T76</f>
        <v>22384380.07</v>
      </c>
      <c r="X76" s="6">
        <f>O76+R76+U76</f>
        <v>857417.36</v>
      </c>
      <c r="Y76" s="6">
        <f>W76+X76</f>
        <v>23241797.43</v>
      </c>
      <c r="Z76" s="6">
        <f>W76+K76</f>
        <v>45810598.340000004</v>
      </c>
      <c r="AA76" s="6">
        <f>X76+L76</f>
        <v>857417.36</v>
      </c>
      <c r="AB76" s="6">
        <f>Z76+AA76</f>
        <v>46668015.700000003</v>
      </c>
      <c r="AC76" s="23">
        <f>AC53+AC64</f>
        <v>8345480.1499999994</v>
      </c>
      <c r="AD76" s="23">
        <f t="shared" ref="AD76:AV79" si="294">AD53+AD64</f>
        <v>0</v>
      </c>
      <c r="AE76" s="23">
        <f>SUM(AC76:AD76)</f>
        <v>8345480.1499999994</v>
      </c>
      <c r="AF76" s="23">
        <f t="shared" si="294"/>
        <v>8760614.9100000001</v>
      </c>
      <c r="AG76" s="23">
        <f t="shared" si="294"/>
        <v>0</v>
      </c>
      <c r="AH76" s="23">
        <f>AH53+AH64</f>
        <v>8760614.9100000001</v>
      </c>
      <c r="AI76" s="23">
        <f t="shared" si="294"/>
        <v>8815952.6799999997</v>
      </c>
      <c r="AJ76" s="23">
        <f t="shared" ref="AJ76" si="295">AJ53+AJ64</f>
        <v>0</v>
      </c>
      <c r="AK76" s="23">
        <f>SUM(AI76:AJ76)</f>
        <v>8815952.6799999997</v>
      </c>
      <c r="AL76" s="23">
        <f t="shared" si="294"/>
        <v>25922047.740000002</v>
      </c>
      <c r="AM76" s="90">
        <f>AD76+AG76+AJ76</f>
        <v>0</v>
      </c>
      <c r="AN76" s="23">
        <f t="shared" si="294"/>
        <v>25922047.740000002</v>
      </c>
      <c r="AO76" s="23">
        <f>AO53+AO64</f>
        <v>8290935.7300000014</v>
      </c>
      <c r="AP76" s="23">
        <f t="shared" si="294"/>
        <v>0</v>
      </c>
      <c r="AQ76" s="76">
        <f>SUM(AO76:AP76)</f>
        <v>8290935.7300000014</v>
      </c>
      <c r="AR76" s="23">
        <f t="shared" si="294"/>
        <v>9153033.7300000004</v>
      </c>
      <c r="AS76" s="23">
        <f t="shared" si="294"/>
        <v>0</v>
      </c>
      <c r="AT76" s="23">
        <f t="shared" si="294"/>
        <v>9153033.7300000004</v>
      </c>
      <c r="AU76" s="23">
        <f t="shared" si="294"/>
        <v>429213.05999999994</v>
      </c>
      <c r="AV76" s="23">
        <f t="shared" si="294"/>
        <v>7933178.7799999993</v>
      </c>
      <c r="AW76" s="23">
        <f>SUM(AU76:AV76)</f>
        <v>8362391.8399999989</v>
      </c>
      <c r="AX76" s="6">
        <f>AO76</f>
        <v>8290935.7300000014</v>
      </c>
      <c r="AY76" s="95">
        <f>AV76+AS76+AP76</f>
        <v>7933178.7799999993</v>
      </c>
      <c r="AZ76" s="23">
        <f>SUM(AX76:AY76)</f>
        <v>16224114.510000002</v>
      </c>
      <c r="BA76" s="6">
        <f>AX76+AL76</f>
        <v>34212983.470000006</v>
      </c>
      <c r="BB76" s="6">
        <f>AM76+AY76</f>
        <v>7933178.7799999993</v>
      </c>
      <c r="BC76" s="6">
        <f>SUM(BA76:BB76)</f>
        <v>42146162.250000007</v>
      </c>
      <c r="BD76" s="6">
        <f>BD53+BD64</f>
        <v>90463245.960000008</v>
      </c>
      <c r="BE76" s="6">
        <f>BE53+BE64</f>
        <v>7933178.7799999993</v>
      </c>
      <c r="BF76" s="6">
        <f>SUM(BD76:BE76)</f>
        <v>98396424.74000001</v>
      </c>
      <c r="BG76" s="26"/>
    </row>
    <row r="77" spans="1:59" s="3" customFormat="1" x14ac:dyDescent="0.2">
      <c r="A77" s="11" t="s">
        <v>2</v>
      </c>
      <c r="B77" s="23">
        <f t="shared" ref="B77:F79" si="296">B54+B65</f>
        <v>487895.30000000005</v>
      </c>
      <c r="C77" s="23">
        <f t="shared" si="296"/>
        <v>0</v>
      </c>
      <c r="D77" s="23">
        <f t="shared" si="296"/>
        <v>487895.30000000005</v>
      </c>
      <c r="E77" s="23">
        <f t="shared" si="296"/>
        <v>771422.99</v>
      </c>
      <c r="F77" s="23">
        <f t="shared" si="296"/>
        <v>324991.51</v>
      </c>
      <c r="G77" s="23">
        <f t="shared" ref="G77:G83" si="297">E77+F77</f>
        <v>1096414.5</v>
      </c>
      <c r="H77" s="23">
        <f t="shared" ref="H77:I79" si="298">H54+H65</f>
        <v>738132.12</v>
      </c>
      <c r="I77" s="23">
        <f t="shared" si="298"/>
        <v>0</v>
      </c>
      <c r="J77" s="23">
        <f t="shared" ref="J77:J83" si="299">H77+I77</f>
        <v>738132.12</v>
      </c>
      <c r="K77" s="23">
        <f t="shared" ref="K77:L79" si="300">K54+K65</f>
        <v>2322441.92</v>
      </c>
      <c r="L77" s="23">
        <f t="shared" si="300"/>
        <v>0</v>
      </c>
      <c r="M77" s="23">
        <f t="shared" ref="M77:M82" si="301">SUM(K77:L77)</f>
        <v>2322441.92</v>
      </c>
      <c r="N77" s="23">
        <f t="shared" ref="N77:R79" si="302">N54+N65</f>
        <v>480778.16</v>
      </c>
      <c r="O77" s="23">
        <f t="shared" si="302"/>
        <v>0</v>
      </c>
      <c r="P77" s="23">
        <f t="shared" si="302"/>
        <v>480778.16</v>
      </c>
      <c r="Q77" s="23">
        <f t="shared" si="302"/>
        <v>820803.33</v>
      </c>
      <c r="R77" s="23">
        <f t="shared" si="302"/>
        <v>262846.11</v>
      </c>
      <c r="S77" s="23">
        <f t="shared" ref="S77:S83" si="303">Q77+R77</f>
        <v>1083649.44</v>
      </c>
      <c r="T77" s="23">
        <f t="shared" ref="T77:U79" si="304">T54+T65</f>
        <v>506276.37</v>
      </c>
      <c r="U77" s="23">
        <f t="shared" si="304"/>
        <v>252137.08000000002</v>
      </c>
      <c r="V77" s="23">
        <f t="shared" ref="V77:V83" si="305">SUM(T77:U77)</f>
        <v>758413.45</v>
      </c>
      <c r="W77" s="6">
        <f t="shared" ref="W77:X83" si="306">N77+Q77+T77</f>
        <v>1807857.8599999999</v>
      </c>
      <c r="X77" s="6">
        <f t="shared" si="306"/>
        <v>514983.19</v>
      </c>
      <c r="Y77" s="6">
        <f t="shared" ref="Y77:Y83" si="307">W77+X77</f>
        <v>2322841.0499999998</v>
      </c>
      <c r="Z77" s="6">
        <f t="shared" ref="Z77:AA83" si="308">W77+K77</f>
        <v>4130299.78</v>
      </c>
      <c r="AA77" s="6">
        <f t="shared" si="308"/>
        <v>514983.19</v>
      </c>
      <c r="AB77" s="6">
        <f t="shared" ref="AB77:AB83" si="309">Z77+AA77</f>
        <v>4645282.97</v>
      </c>
      <c r="AC77" s="23">
        <f t="shared" ref="AC77:AH79" si="310">AC54+AC65</f>
        <v>530431.42000000004</v>
      </c>
      <c r="AD77" s="23">
        <f t="shared" si="310"/>
        <v>0</v>
      </c>
      <c r="AE77" s="23">
        <f t="shared" ref="AE77:AE83" si="311">SUM(AC77:AD77)</f>
        <v>530431.42000000004</v>
      </c>
      <c r="AF77" s="23">
        <f t="shared" si="310"/>
        <v>543619.76</v>
      </c>
      <c r="AG77" s="23">
        <f t="shared" si="310"/>
        <v>0</v>
      </c>
      <c r="AH77" s="23">
        <f t="shared" si="310"/>
        <v>543619.76</v>
      </c>
      <c r="AI77" s="23">
        <f t="shared" si="294"/>
        <v>526355.35</v>
      </c>
      <c r="AJ77" s="23">
        <f t="shared" si="294"/>
        <v>0</v>
      </c>
      <c r="AK77" s="23">
        <f t="shared" ref="AK77:AK83" si="312">SUM(AI77:AJ77)</f>
        <v>526355.35</v>
      </c>
      <c r="AL77" s="23">
        <f t="shared" si="294"/>
        <v>1600406.53</v>
      </c>
      <c r="AM77" s="90">
        <f t="shared" ref="AM77:AM84" si="313">AD77+AG77+AJ77</f>
        <v>0</v>
      </c>
      <c r="AN77" s="23">
        <f t="shared" si="294"/>
        <v>1600406.53</v>
      </c>
      <c r="AO77" s="23">
        <f t="shared" si="294"/>
        <v>745884.38000000012</v>
      </c>
      <c r="AP77" s="23">
        <f t="shared" ref="AP77" si="314">AP54+AP65</f>
        <v>0</v>
      </c>
      <c r="AQ77" s="76">
        <f t="shared" ref="AQ77:AQ83" si="315">SUM(AO77:AP77)</f>
        <v>745884.38000000012</v>
      </c>
      <c r="AR77" s="23">
        <f t="shared" si="294"/>
        <v>833562.17000000016</v>
      </c>
      <c r="AS77" s="23">
        <f t="shared" si="294"/>
        <v>0</v>
      </c>
      <c r="AT77" s="23">
        <f t="shared" ref="AT77" si="316">AT54+AT65</f>
        <v>833562.17000000016</v>
      </c>
      <c r="AU77" s="23">
        <f t="shared" si="294"/>
        <v>64746.740000000005</v>
      </c>
      <c r="AV77" s="23">
        <f t="shared" si="294"/>
        <v>606112.9</v>
      </c>
      <c r="AW77" s="23">
        <f t="shared" ref="AW77:AW83" si="317">SUM(AU77:AV77)</f>
        <v>670859.64</v>
      </c>
      <c r="AX77" s="6">
        <f t="shared" ref="AX77:AX83" si="318">AO77</f>
        <v>745884.38000000012</v>
      </c>
      <c r="AY77" s="95">
        <f t="shared" ref="AY77:AY83" si="319">AV77+AS77+AP77</f>
        <v>606112.9</v>
      </c>
      <c r="AZ77" s="23">
        <f t="shared" ref="AZ77:AZ83" si="320">SUM(AX77:AY77)</f>
        <v>1351997.2800000003</v>
      </c>
      <c r="BA77" s="6">
        <f t="shared" ref="BA77:BA84" si="321">AX77+AL77</f>
        <v>2346290.91</v>
      </c>
      <c r="BB77" s="6">
        <f t="shared" ref="BB77:BB83" si="322">AM77+AY77</f>
        <v>606112.9</v>
      </c>
      <c r="BC77" s="6">
        <f t="shared" ref="BC77:BC84" si="323">SUM(BA77:BB77)</f>
        <v>2952403.81</v>
      </c>
      <c r="BD77" s="6">
        <f>BD54+BD65</f>
        <v>7889882.7899999991</v>
      </c>
      <c r="BE77" s="6">
        <f t="shared" ref="BE77:BE79" si="324">BE54+BE65</f>
        <v>606112.9</v>
      </c>
      <c r="BF77" s="6">
        <f t="shared" ref="BF77:BF83" si="325">SUM(BD77:BE77)</f>
        <v>8495995.6899999995</v>
      </c>
      <c r="BG77" s="26"/>
    </row>
    <row r="78" spans="1:59" s="3" customFormat="1" x14ac:dyDescent="0.2">
      <c r="A78" s="11" t="s">
        <v>3</v>
      </c>
      <c r="B78" s="23">
        <f t="shared" si="296"/>
        <v>2012850.7000000002</v>
      </c>
      <c r="C78" s="23">
        <f t="shared" si="296"/>
        <v>0</v>
      </c>
      <c r="D78" s="23">
        <f t="shared" si="296"/>
        <v>2012850.7000000002</v>
      </c>
      <c r="E78" s="23">
        <f t="shared" si="296"/>
        <v>2648717.0099999998</v>
      </c>
      <c r="F78" s="23">
        <f t="shared" si="296"/>
        <v>794833.05</v>
      </c>
      <c r="G78" s="23">
        <f t="shared" si="297"/>
        <v>3443550.0599999996</v>
      </c>
      <c r="H78" s="23">
        <f>H55+H66</f>
        <v>2665541.16</v>
      </c>
      <c r="I78" s="23">
        <f t="shared" si="298"/>
        <v>0</v>
      </c>
      <c r="J78" s="23">
        <f>H78+I78</f>
        <v>2665541.16</v>
      </c>
      <c r="K78" s="23">
        <f t="shared" si="300"/>
        <v>8121941.9199999999</v>
      </c>
      <c r="L78" s="23">
        <f t="shared" si="300"/>
        <v>0</v>
      </c>
      <c r="M78" s="23">
        <f t="shared" si="301"/>
        <v>8121941.9199999999</v>
      </c>
      <c r="N78" s="23">
        <f t="shared" si="302"/>
        <v>2013165.7</v>
      </c>
      <c r="O78" s="23">
        <f t="shared" si="302"/>
        <v>0</v>
      </c>
      <c r="P78" s="23">
        <f t="shared" si="302"/>
        <v>2013165.7</v>
      </c>
      <c r="Q78" s="23">
        <f t="shared" si="302"/>
        <v>2910222.6399999997</v>
      </c>
      <c r="R78" s="23">
        <f t="shared" si="302"/>
        <v>1093135.67</v>
      </c>
      <c r="S78" s="23">
        <f t="shared" si="303"/>
        <v>4003358.3099999996</v>
      </c>
      <c r="T78" s="23">
        <f t="shared" si="304"/>
        <v>2014765.7</v>
      </c>
      <c r="U78" s="23">
        <f t="shared" si="304"/>
        <v>92462.209999999992</v>
      </c>
      <c r="V78" s="23">
        <f t="shared" si="305"/>
        <v>2107227.91</v>
      </c>
      <c r="W78" s="6">
        <f t="shared" si="306"/>
        <v>6938154.04</v>
      </c>
      <c r="X78" s="6">
        <f t="shared" si="306"/>
        <v>1185597.8799999999</v>
      </c>
      <c r="Y78" s="6">
        <f t="shared" si="307"/>
        <v>8123751.9199999999</v>
      </c>
      <c r="Z78" s="6">
        <f t="shared" si="308"/>
        <v>15060095.960000001</v>
      </c>
      <c r="AA78" s="6">
        <f t="shared" si="308"/>
        <v>1185597.8799999999</v>
      </c>
      <c r="AB78" s="6">
        <f t="shared" si="309"/>
        <v>16245693.84</v>
      </c>
      <c r="AC78" s="23">
        <f t="shared" si="310"/>
        <v>2454228.52</v>
      </c>
      <c r="AD78" s="23">
        <f t="shared" si="310"/>
        <v>0</v>
      </c>
      <c r="AE78" s="23">
        <f t="shared" si="311"/>
        <v>2454228.52</v>
      </c>
      <c r="AF78" s="23">
        <f t="shared" si="310"/>
        <v>2509664.2999999998</v>
      </c>
      <c r="AG78" s="23">
        <f t="shared" si="310"/>
        <v>0</v>
      </c>
      <c r="AH78" s="23">
        <f t="shared" si="310"/>
        <v>2509664.2999999998</v>
      </c>
      <c r="AI78" s="23">
        <f t="shared" si="294"/>
        <v>2555465.0399999996</v>
      </c>
      <c r="AJ78" s="23">
        <f t="shared" si="294"/>
        <v>0</v>
      </c>
      <c r="AK78" s="23">
        <f t="shared" si="312"/>
        <v>2555465.0399999996</v>
      </c>
      <c r="AL78" s="23">
        <f t="shared" si="294"/>
        <v>7519357.8599999994</v>
      </c>
      <c r="AM78" s="90">
        <f t="shared" si="313"/>
        <v>0</v>
      </c>
      <c r="AN78" s="23">
        <f t="shared" si="294"/>
        <v>7519357.8599999994</v>
      </c>
      <c r="AO78" s="23">
        <f t="shared" si="294"/>
        <v>3096956.4799999995</v>
      </c>
      <c r="AP78" s="23">
        <f t="shared" ref="AP78" si="326">AP55+AP66</f>
        <v>0</v>
      </c>
      <c r="AQ78" s="76">
        <f t="shared" si="315"/>
        <v>3096956.4799999995</v>
      </c>
      <c r="AR78" s="23">
        <f t="shared" si="294"/>
        <v>3477388.01</v>
      </c>
      <c r="AS78" s="23">
        <f t="shared" si="294"/>
        <v>0</v>
      </c>
      <c r="AT78" s="23">
        <f t="shared" ref="AT78" si="327">AT55+AT66</f>
        <v>3477388.01</v>
      </c>
      <c r="AU78" s="23">
        <f t="shared" si="294"/>
        <v>408805.68</v>
      </c>
      <c r="AV78" s="23">
        <f t="shared" si="294"/>
        <v>2433961.5699999998</v>
      </c>
      <c r="AW78" s="23">
        <f t="shared" si="317"/>
        <v>2842767.25</v>
      </c>
      <c r="AX78" s="6">
        <f t="shared" si="318"/>
        <v>3096956.4799999995</v>
      </c>
      <c r="AY78" s="95">
        <f t="shared" si="319"/>
        <v>2433961.5699999998</v>
      </c>
      <c r="AZ78" s="23">
        <f t="shared" si="320"/>
        <v>5530918.0499999989</v>
      </c>
      <c r="BA78" s="6">
        <f t="shared" si="321"/>
        <v>10616314.34</v>
      </c>
      <c r="BB78" s="6">
        <f t="shared" si="322"/>
        <v>2433961.5699999998</v>
      </c>
      <c r="BC78" s="6">
        <f t="shared" si="323"/>
        <v>13050275.91</v>
      </c>
      <c r="BD78" s="6">
        <f>BD55+BD66</f>
        <v>30748201.869999997</v>
      </c>
      <c r="BE78" s="6">
        <f t="shared" si="324"/>
        <v>2433961.5699999998</v>
      </c>
      <c r="BF78" s="6">
        <f t="shared" si="325"/>
        <v>33182163.439999998</v>
      </c>
      <c r="BG78" s="26"/>
    </row>
    <row r="79" spans="1:59" s="3" customFormat="1" x14ac:dyDescent="0.2">
      <c r="A79" s="11" t="s">
        <v>4</v>
      </c>
      <c r="B79" s="23">
        <f t="shared" si="296"/>
        <v>637295.82999999996</v>
      </c>
      <c r="C79" s="23">
        <f t="shared" si="296"/>
        <v>0</v>
      </c>
      <c r="D79" s="23">
        <f t="shared" si="296"/>
        <v>637295.82999999996</v>
      </c>
      <c r="E79" s="23">
        <f t="shared" si="296"/>
        <v>642317.48</v>
      </c>
      <c r="F79" s="23">
        <f t="shared" si="296"/>
        <v>185527.58</v>
      </c>
      <c r="G79" s="23">
        <f t="shared" si="297"/>
        <v>827845.05999999994</v>
      </c>
      <c r="H79" s="23">
        <f t="shared" si="298"/>
        <v>781195.58000000007</v>
      </c>
      <c r="I79" s="23">
        <f t="shared" si="298"/>
        <v>0</v>
      </c>
      <c r="J79" s="23">
        <f t="shared" si="299"/>
        <v>781195.58000000007</v>
      </c>
      <c r="K79" s="23">
        <f t="shared" si="300"/>
        <v>2246336.4699999997</v>
      </c>
      <c r="L79" s="23">
        <f t="shared" si="300"/>
        <v>0</v>
      </c>
      <c r="M79" s="23">
        <f t="shared" si="301"/>
        <v>2246336.4699999997</v>
      </c>
      <c r="N79" s="23">
        <f t="shared" si="302"/>
        <v>598853.43999999994</v>
      </c>
      <c r="O79" s="23">
        <f t="shared" si="302"/>
        <v>0</v>
      </c>
      <c r="P79" s="23">
        <f t="shared" si="302"/>
        <v>598853.43999999994</v>
      </c>
      <c r="Q79" s="23">
        <f t="shared" si="302"/>
        <v>767926.92999999993</v>
      </c>
      <c r="R79" s="23">
        <f t="shared" si="302"/>
        <v>144196.37</v>
      </c>
      <c r="S79" s="23">
        <f t="shared" si="303"/>
        <v>912123.29999999993</v>
      </c>
      <c r="T79" s="23">
        <f t="shared" si="304"/>
        <v>598853.43999999994</v>
      </c>
      <c r="U79" s="23">
        <f t="shared" si="304"/>
        <v>0</v>
      </c>
      <c r="V79" s="23">
        <f t="shared" si="305"/>
        <v>598853.43999999994</v>
      </c>
      <c r="W79" s="6">
        <f t="shared" si="306"/>
        <v>1965633.8099999998</v>
      </c>
      <c r="X79" s="6">
        <f t="shared" si="306"/>
        <v>144196.37</v>
      </c>
      <c r="Y79" s="6">
        <f t="shared" si="307"/>
        <v>2109830.1799999997</v>
      </c>
      <c r="Z79" s="6">
        <f t="shared" si="308"/>
        <v>4211970.2799999993</v>
      </c>
      <c r="AA79" s="6">
        <f t="shared" si="308"/>
        <v>144196.37</v>
      </c>
      <c r="AB79" s="6">
        <f t="shared" si="309"/>
        <v>4356166.6499999994</v>
      </c>
      <c r="AC79" s="23">
        <f t="shared" si="310"/>
        <v>699235.12999999989</v>
      </c>
      <c r="AD79" s="23">
        <f t="shared" si="310"/>
        <v>0</v>
      </c>
      <c r="AE79" s="23">
        <f t="shared" si="311"/>
        <v>699235.12999999989</v>
      </c>
      <c r="AF79" s="23">
        <f t="shared" si="310"/>
        <v>698918.13</v>
      </c>
      <c r="AG79" s="23">
        <f t="shared" si="310"/>
        <v>0</v>
      </c>
      <c r="AH79" s="23">
        <f t="shared" si="310"/>
        <v>698918.13</v>
      </c>
      <c r="AI79" s="23">
        <f t="shared" si="294"/>
        <v>729755.71</v>
      </c>
      <c r="AJ79" s="23">
        <f t="shared" si="294"/>
        <v>0</v>
      </c>
      <c r="AK79" s="23">
        <f t="shared" si="312"/>
        <v>729755.71</v>
      </c>
      <c r="AL79" s="23">
        <f t="shared" si="294"/>
        <v>2127908.9699999997</v>
      </c>
      <c r="AM79" s="90">
        <f t="shared" si="313"/>
        <v>0</v>
      </c>
      <c r="AN79" s="23">
        <f t="shared" si="294"/>
        <v>2127908.9699999997</v>
      </c>
      <c r="AO79" s="23">
        <f t="shared" si="294"/>
        <v>855139.42000000016</v>
      </c>
      <c r="AP79" s="23">
        <f t="shared" ref="AP79" si="328">AP56+AP67</f>
        <v>0</v>
      </c>
      <c r="AQ79" s="76">
        <f t="shared" si="315"/>
        <v>855139.42000000016</v>
      </c>
      <c r="AR79" s="23">
        <f t="shared" si="294"/>
        <v>866201.66999999993</v>
      </c>
      <c r="AS79" s="23">
        <f t="shared" si="294"/>
        <v>0</v>
      </c>
      <c r="AT79" s="23">
        <f>AT56+AT67</f>
        <v>866201.66999999993</v>
      </c>
      <c r="AU79" s="23">
        <f t="shared" si="294"/>
        <v>0</v>
      </c>
      <c r="AV79" s="23">
        <f t="shared" si="294"/>
        <v>685087.19</v>
      </c>
      <c r="AW79" s="23">
        <f t="shared" si="317"/>
        <v>685087.19</v>
      </c>
      <c r="AX79" s="6">
        <f t="shared" si="318"/>
        <v>855139.42000000016</v>
      </c>
      <c r="AY79" s="95">
        <f t="shared" si="319"/>
        <v>685087.19</v>
      </c>
      <c r="AZ79" s="23">
        <f t="shared" si="320"/>
        <v>1540226.61</v>
      </c>
      <c r="BA79" s="6">
        <f t="shared" si="321"/>
        <v>2983048.3899999997</v>
      </c>
      <c r="BB79" s="6">
        <f t="shared" si="322"/>
        <v>685087.19</v>
      </c>
      <c r="BC79" s="6">
        <f t="shared" si="323"/>
        <v>3668135.5799999996</v>
      </c>
      <c r="BD79" s="6">
        <f>BD56+BD67</f>
        <v>8205416.709999999</v>
      </c>
      <c r="BE79" s="6">
        <f t="shared" si="324"/>
        <v>685087.19</v>
      </c>
      <c r="BF79" s="6">
        <f t="shared" si="325"/>
        <v>8890503.8999999985</v>
      </c>
      <c r="BG79" s="26"/>
    </row>
    <row r="80" spans="1:59" s="3" customFormat="1" x14ac:dyDescent="0.2">
      <c r="A80" s="11" t="s">
        <v>7</v>
      </c>
      <c r="B80" s="23">
        <f t="shared" ref="B80:L83" si="329">B57</f>
        <v>744432.38</v>
      </c>
      <c r="C80" s="23">
        <f t="shared" si="329"/>
        <v>0</v>
      </c>
      <c r="D80" s="23">
        <f t="shared" si="329"/>
        <v>744432.38</v>
      </c>
      <c r="E80" s="23">
        <f t="shared" si="329"/>
        <v>744432.38</v>
      </c>
      <c r="F80" s="23">
        <f t="shared" si="329"/>
        <v>0</v>
      </c>
      <c r="G80" s="23">
        <f t="shared" si="297"/>
        <v>744432.38</v>
      </c>
      <c r="H80" s="23">
        <f t="shared" ref="H80:I83" si="330">H57</f>
        <v>744432.38</v>
      </c>
      <c r="I80" s="23">
        <f t="shared" si="330"/>
        <v>0</v>
      </c>
      <c r="J80" s="23">
        <f t="shared" si="299"/>
        <v>744432.38</v>
      </c>
      <c r="K80" s="23">
        <f t="shared" si="329"/>
        <v>2233297.14</v>
      </c>
      <c r="L80" s="23">
        <f t="shared" si="329"/>
        <v>0</v>
      </c>
      <c r="M80" s="23">
        <f t="shared" si="301"/>
        <v>2233297.14</v>
      </c>
      <c r="N80" s="23">
        <f t="shared" ref="N80:R83" si="331">N57</f>
        <v>774600.84</v>
      </c>
      <c r="O80" s="23">
        <f t="shared" si="331"/>
        <v>0</v>
      </c>
      <c r="P80" s="23">
        <f t="shared" si="331"/>
        <v>774600.84</v>
      </c>
      <c r="Q80" s="23">
        <f t="shared" si="331"/>
        <v>774600.84</v>
      </c>
      <c r="R80" s="23">
        <f t="shared" si="331"/>
        <v>0</v>
      </c>
      <c r="S80" s="23">
        <f t="shared" si="303"/>
        <v>774600.84</v>
      </c>
      <c r="T80" s="23">
        <f t="shared" ref="T80:U83" si="332">T57</f>
        <v>774600.84</v>
      </c>
      <c r="U80" s="23">
        <f t="shared" si="332"/>
        <v>0</v>
      </c>
      <c r="V80" s="23">
        <f t="shared" si="305"/>
        <v>774600.84</v>
      </c>
      <c r="W80" s="6">
        <f t="shared" si="306"/>
        <v>2323802.52</v>
      </c>
      <c r="X80" s="6">
        <f t="shared" si="306"/>
        <v>0</v>
      </c>
      <c r="Y80" s="6">
        <f t="shared" si="307"/>
        <v>2323802.52</v>
      </c>
      <c r="Z80" s="6">
        <f t="shared" si="308"/>
        <v>4557099.66</v>
      </c>
      <c r="AA80" s="6">
        <f t="shared" si="308"/>
        <v>0</v>
      </c>
      <c r="AB80" s="6">
        <f t="shared" si="309"/>
        <v>4557099.66</v>
      </c>
      <c r="AC80" s="23">
        <f t="shared" ref="AC80:AV83" si="333">AC57</f>
        <v>782366.03</v>
      </c>
      <c r="AD80" s="23">
        <f t="shared" si="333"/>
        <v>0</v>
      </c>
      <c r="AE80" s="23">
        <f t="shared" si="311"/>
        <v>782366.03</v>
      </c>
      <c r="AF80" s="23">
        <f t="shared" si="333"/>
        <v>784077.29</v>
      </c>
      <c r="AG80" s="23">
        <f t="shared" si="333"/>
        <v>0</v>
      </c>
      <c r="AH80" s="23">
        <f t="shared" si="333"/>
        <v>784077.29</v>
      </c>
      <c r="AI80" s="23">
        <f t="shared" si="333"/>
        <v>783221.66</v>
      </c>
      <c r="AJ80" s="23">
        <f t="shared" ref="AJ80" si="334">AJ57</f>
        <v>0</v>
      </c>
      <c r="AK80" s="23">
        <f t="shared" si="312"/>
        <v>783221.66</v>
      </c>
      <c r="AL80" s="23">
        <f t="shared" si="333"/>
        <v>2349664.98</v>
      </c>
      <c r="AM80" s="90">
        <f t="shared" si="313"/>
        <v>0</v>
      </c>
      <c r="AN80" s="23">
        <f t="shared" si="333"/>
        <v>2349664.98</v>
      </c>
      <c r="AO80" s="23">
        <f t="shared" si="333"/>
        <v>783221.67999999993</v>
      </c>
      <c r="AP80" s="23">
        <f t="shared" si="333"/>
        <v>0</v>
      </c>
      <c r="AQ80" s="76">
        <f t="shared" si="315"/>
        <v>783221.67999999993</v>
      </c>
      <c r="AR80" s="23">
        <f t="shared" si="333"/>
        <v>783221.66</v>
      </c>
      <c r="AS80" s="23">
        <f t="shared" si="333"/>
        <v>0</v>
      </c>
      <c r="AT80" s="23">
        <f>AT57</f>
        <v>783221.66</v>
      </c>
      <c r="AU80" s="23">
        <f t="shared" si="333"/>
        <v>47328.99</v>
      </c>
      <c r="AV80" s="23">
        <f t="shared" si="333"/>
        <v>735892.68</v>
      </c>
      <c r="AW80" s="23">
        <f t="shared" si="317"/>
        <v>783221.67</v>
      </c>
      <c r="AX80" s="6">
        <f t="shared" si="318"/>
        <v>783221.67999999993</v>
      </c>
      <c r="AY80" s="95">
        <f t="shared" si="319"/>
        <v>735892.68</v>
      </c>
      <c r="AZ80" s="23">
        <f t="shared" si="320"/>
        <v>1519114.3599999999</v>
      </c>
      <c r="BA80" s="6">
        <f t="shared" si="321"/>
        <v>3132886.66</v>
      </c>
      <c r="BB80" s="6">
        <f t="shared" si="322"/>
        <v>735892.68</v>
      </c>
      <c r="BC80" s="6">
        <f t="shared" si="323"/>
        <v>3868779.3400000003</v>
      </c>
      <c r="BD80" s="6">
        <f>BD57</f>
        <v>8520536.9700000007</v>
      </c>
      <c r="BE80" s="6">
        <f>BE22</f>
        <v>735892.68</v>
      </c>
      <c r="BF80" s="6">
        <f t="shared" si="325"/>
        <v>9256429.6500000004</v>
      </c>
      <c r="BG80" s="26"/>
    </row>
    <row r="81" spans="1:60" s="3" customFormat="1" x14ac:dyDescent="0.2">
      <c r="A81" s="11" t="s">
        <v>30</v>
      </c>
      <c r="B81" s="23">
        <f t="shared" si="329"/>
        <v>95373.5</v>
      </c>
      <c r="C81" s="23">
        <f t="shared" si="329"/>
        <v>0</v>
      </c>
      <c r="D81" s="23">
        <f t="shared" si="329"/>
        <v>95373.5</v>
      </c>
      <c r="E81" s="23">
        <f t="shared" si="329"/>
        <v>133758.5</v>
      </c>
      <c r="F81" s="23">
        <f t="shared" si="329"/>
        <v>0</v>
      </c>
      <c r="G81" s="23">
        <f t="shared" si="297"/>
        <v>133758.5</v>
      </c>
      <c r="H81" s="23">
        <f t="shared" si="330"/>
        <v>172452</v>
      </c>
      <c r="I81" s="23">
        <f t="shared" si="330"/>
        <v>0</v>
      </c>
      <c r="J81" s="23">
        <f t="shared" si="299"/>
        <v>172452</v>
      </c>
      <c r="K81" s="23">
        <f t="shared" si="329"/>
        <v>401584</v>
      </c>
      <c r="L81" s="23">
        <f t="shared" si="329"/>
        <v>0</v>
      </c>
      <c r="M81" s="23">
        <f t="shared" si="301"/>
        <v>401584</v>
      </c>
      <c r="N81" s="23">
        <f t="shared" si="331"/>
        <v>136154.5</v>
      </c>
      <c r="O81" s="23">
        <f t="shared" si="331"/>
        <v>0</v>
      </c>
      <c r="P81" s="23">
        <f t="shared" si="331"/>
        <v>136154.5</v>
      </c>
      <c r="Q81" s="23">
        <f t="shared" si="331"/>
        <v>121473</v>
      </c>
      <c r="R81" s="23">
        <f t="shared" si="331"/>
        <v>0</v>
      </c>
      <c r="S81" s="23">
        <f t="shared" si="303"/>
        <v>121473</v>
      </c>
      <c r="T81" s="23">
        <f t="shared" si="332"/>
        <v>128784</v>
      </c>
      <c r="U81" s="23">
        <f t="shared" si="332"/>
        <v>0</v>
      </c>
      <c r="V81" s="23">
        <f t="shared" si="305"/>
        <v>128784</v>
      </c>
      <c r="W81" s="6">
        <f t="shared" si="306"/>
        <v>386411.5</v>
      </c>
      <c r="X81" s="6">
        <f t="shared" si="306"/>
        <v>0</v>
      </c>
      <c r="Y81" s="6">
        <f t="shared" si="307"/>
        <v>386411.5</v>
      </c>
      <c r="Z81" s="6">
        <f t="shared" si="308"/>
        <v>787995.5</v>
      </c>
      <c r="AA81" s="6">
        <f t="shared" si="308"/>
        <v>0</v>
      </c>
      <c r="AB81" s="6">
        <f t="shared" si="309"/>
        <v>787995.5</v>
      </c>
      <c r="AC81" s="23">
        <f t="shared" si="333"/>
        <v>143324.07999999999</v>
      </c>
      <c r="AD81" s="23">
        <f t="shared" si="333"/>
        <v>0</v>
      </c>
      <c r="AE81" s="23">
        <f t="shared" si="311"/>
        <v>143324.07999999999</v>
      </c>
      <c r="AF81" s="23">
        <f t="shared" si="333"/>
        <v>143324.07999999999</v>
      </c>
      <c r="AG81" s="23">
        <f t="shared" si="333"/>
        <v>0</v>
      </c>
      <c r="AH81" s="23">
        <f t="shared" si="333"/>
        <v>143324.07999999999</v>
      </c>
      <c r="AI81" s="23">
        <f t="shared" si="333"/>
        <v>143324.07999999999</v>
      </c>
      <c r="AJ81" s="23">
        <f t="shared" ref="AJ81" si="335">AJ58</f>
        <v>0</v>
      </c>
      <c r="AK81" s="23">
        <f t="shared" si="312"/>
        <v>143324.07999999999</v>
      </c>
      <c r="AL81" s="23">
        <f t="shared" si="333"/>
        <v>429972.24</v>
      </c>
      <c r="AM81" s="90">
        <f t="shared" si="313"/>
        <v>0</v>
      </c>
      <c r="AN81" s="23">
        <f t="shared" si="333"/>
        <v>429972.24</v>
      </c>
      <c r="AO81" s="23">
        <f t="shared" si="333"/>
        <v>173375.03</v>
      </c>
      <c r="AP81" s="23">
        <f t="shared" si="333"/>
        <v>0</v>
      </c>
      <c r="AQ81" s="76">
        <f t="shared" si="315"/>
        <v>173375.03</v>
      </c>
      <c r="AR81" s="23">
        <f t="shared" si="333"/>
        <v>182111.79</v>
      </c>
      <c r="AS81" s="23">
        <f t="shared" si="333"/>
        <v>0</v>
      </c>
      <c r="AT81" s="23">
        <f t="shared" ref="AT81" si="336">AT58+AT69</f>
        <v>182111.79</v>
      </c>
      <c r="AU81" s="23">
        <f t="shared" si="333"/>
        <v>0</v>
      </c>
      <c r="AV81" s="23">
        <f t="shared" si="333"/>
        <v>173375.03</v>
      </c>
      <c r="AW81" s="23">
        <f t="shared" si="317"/>
        <v>173375.03</v>
      </c>
      <c r="AX81" s="6">
        <f t="shared" si="318"/>
        <v>173375.03</v>
      </c>
      <c r="AY81" s="95">
        <f t="shared" si="319"/>
        <v>173375.03</v>
      </c>
      <c r="AZ81" s="23">
        <f t="shared" si="320"/>
        <v>346750.06</v>
      </c>
      <c r="BA81" s="6">
        <f t="shared" si="321"/>
        <v>603347.27</v>
      </c>
      <c r="BB81" s="6">
        <f t="shared" si="322"/>
        <v>173375.03</v>
      </c>
      <c r="BC81" s="6">
        <f t="shared" si="323"/>
        <v>776722.3</v>
      </c>
      <c r="BD81" s="6">
        <f>BD58</f>
        <v>1573454.56</v>
      </c>
      <c r="BE81" s="6">
        <f>BE58</f>
        <v>173375.03</v>
      </c>
      <c r="BF81" s="6">
        <f t="shared" si="325"/>
        <v>1746829.59</v>
      </c>
      <c r="BG81" s="26"/>
    </row>
    <row r="82" spans="1:60" s="3" customFormat="1" x14ac:dyDescent="0.2">
      <c r="A82" s="4" t="s">
        <v>13</v>
      </c>
      <c r="B82" s="23">
        <f t="shared" si="329"/>
        <v>77622.600000000006</v>
      </c>
      <c r="C82" s="23">
        <f t="shared" si="329"/>
        <v>0</v>
      </c>
      <c r="D82" s="23">
        <f t="shared" si="329"/>
        <v>77622.600000000006</v>
      </c>
      <c r="E82" s="23">
        <f t="shared" si="329"/>
        <v>77622.600000000006</v>
      </c>
      <c r="F82" s="23">
        <f t="shared" si="329"/>
        <v>0</v>
      </c>
      <c r="G82" s="23">
        <f t="shared" si="297"/>
        <v>77622.600000000006</v>
      </c>
      <c r="H82" s="23">
        <f t="shared" si="330"/>
        <v>77622.600000000006</v>
      </c>
      <c r="I82" s="23">
        <f t="shared" si="330"/>
        <v>0</v>
      </c>
      <c r="J82" s="23">
        <f t="shared" si="299"/>
        <v>77622.600000000006</v>
      </c>
      <c r="K82" s="23">
        <f t="shared" si="329"/>
        <v>232867.80000000002</v>
      </c>
      <c r="L82" s="23">
        <f t="shared" si="329"/>
        <v>0</v>
      </c>
      <c r="M82" s="23">
        <f t="shared" si="301"/>
        <v>232867.80000000002</v>
      </c>
      <c r="N82" s="23">
        <f t="shared" si="331"/>
        <v>77622.600000000006</v>
      </c>
      <c r="O82" s="23">
        <f t="shared" si="331"/>
        <v>0</v>
      </c>
      <c r="P82" s="23">
        <f t="shared" si="331"/>
        <v>77622.600000000006</v>
      </c>
      <c r="Q82" s="23">
        <f t="shared" si="331"/>
        <v>77622.600000000006</v>
      </c>
      <c r="R82" s="23">
        <f t="shared" si="331"/>
        <v>0</v>
      </c>
      <c r="S82" s="23">
        <f t="shared" si="303"/>
        <v>77622.600000000006</v>
      </c>
      <c r="T82" s="23">
        <f t="shared" si="332"/>
        <v>77622.600000000006</v>
      </c>
      <c r="U82" s="23">
        <f t="shared" si="332"/>
        <v>0</v>
      </c>
      <c r="V82" s="23">
        <f t="shared" si="305"/>
        <v>77622.600000000006</v>
      </c>
      <c r="W82" s="6">
        <f t="shared" si="306"/>
        <v>232867.80000000002</v>
      </c>
      <c r="X82" s="6">
        <f t="shared" si="306"/>
        <v>0</v>
      </c>
      <c r="Y82" s="6">
        <f t="shared" si="307"/>
        <v>232867.80000000002</v>
      </c>
      <c r="Z82" s="6">
        <f t="shared" si="308"/>
        <v>465735.60000000003</v>
      </c>
      <c r="AA82" s="6">
        <f t="shared" si="308"/>
        <v>0</v>
      </c>
      <c r="AB82" s="6">
        <f t="shared" si="309"/>
        <v>465735.60000000003</v>
      </c>
      <c r="AC82" s="23">
        <f t="shared" si="333"/>
        <v>83599.06</v>
      </c>
      <c r="AD82" s="23">
        <f t="shared" si="333"/>
        <v>0</v>
      </c>
      <c r="AE82" s="23">
        <f t="shared" si="311"/>
        <v>83599.06</v>
      </c>
      <c r="AF82" s="23">
        <f t="shared" si="333"/>
        <v>84279.81</v>
      </c>
      <c r="AG82" s="23">
        <f t="shared" si="333"/>
        <v>0</v>
      </c>
      <c r="AH82" s="23">
        <f t="shared" si="333"/>
        <v>84279.81</v>
      </c>
      <c r="AI82" s="23">
        <f t="shared" si="333"/>
        <v>84279.81</v>
      </c>
      <c r="AJ82" s="23">
        <f t="shared" ref="AJ82" si="337">AJ59</f>
        <v>0</v>
      </c>
      <c r="AK82" s="23">
        <f t="shared" si="312"/>
        <v>84279.81</v>
      </c>
      <c r="AL82" s="23">
        <f t="shared" si="333"/>
        <v>252158.68</v>
      </c>
      <c r="AM82" s="90">
        <f t="shared" si="313"/>
        <v>0</v>
      </c>
      <c r="AN82" s="23">
        <f t="shared" si="333"/>
        <v>252158.68</v>
      </c>
      <c r="AO82" s="23">
        <f t="shared" si="333"/>
        <v>84279.81</v>
      </c>
      <c r="AP82" s="23">
        <f t="shared" si="333"/>
        <v>0</v>
      </c>
      <c r="AQ82" s="76">
        <f t="shared" si="315"/>
        <v>84279.81</v>
      </c>
      <c r="AR82" s="23">
        <f t="shared" si="333"/>
        <v>84279.81</v>
      </c>
      <c r="AS82" s="23">
        <f t="shared" si="333"/>
        <v>0</v>
      </c>
      <c r="AT82" s="23">
        <f t="shared" ref="AT82" si="338">AT59+AT70</f>
        <v>84279.81</v>
      </c>
      <c r="AU82" s="23">
        <f t="shared" si="333"/>
        <v>4377.87</v>
      </c>
      <c r="AV82" s="23">
        <f t="shared" si="333"/>
        <v>79901.95</v>
      </c>
      <c r="AW82" s="23">
        <f t="shared" si="317"/>
        <v>84279.819999999992</v>
      </c>
      <c r="AX82" s="6">
        <f t="shared" si="318"/>
        <v>84279.81</v>
      </c>
      <c r="AY82" s="95">
        <f t="shared" si="319"/>
        <v>79901.95</v>
      </c>
      <c r="AZ82" s="23">
        <f t="shared" si="320"/>
        <v>164181.76000000001</v>
      </c>
      <c r="BA82" s="6">
        <f t="shared" si="321"/>
        <v>336438.49</v>
      </c>
      <c r="BB82" s="6">
        <f t="shared" si="322"/>
        <v>79901.95</v>
      </c>
      <c r="BC82" s="6">
        <f t="shared" si="323"/>
        <v>416340.44</v>
      </c>
      <c r="BD82" s="6">
        <f>BD59</f>
        <v>890831.77000000014</v>
      </c>
      <c r="BE82" s="6">
        <f>BE23</f>
        <v>79901.95</v>
      </c>
      <c r="BF82" s="6">
        <f t="shared" si="325"/>
        <v>970733.72000000009</v>
      </c>
      <c r="BG82" s="26"/>
    </row>
    <row r="83" spans="1:60" s="3" customFormat="1" x14ac:dyDescent="0.2">
      <c r="A83" s="4" t="s">
        <v>15</v>
      </c>
      <c r="B83" s="23">
        <f>B60</f>
        <v>172365.32</v>
      </c>
      <c r="C83" s="23">
        <f t="shared" si="329"/>
        <v>0</v>
      </c>
      <c r="D83" s="23">
        <f t="shared" si="329"/>
        <v>172365.32</v>
      </c>
      <c r="E83" s="23">
        <f t="shared" si="329"/>
        <v>265923.24</v>
      </c>
      <c r="F83" s="23">
        <f t="shared" si="329"/>
        <v>0</v>
      </c>
      <c r="G83" s="23">
        <f t="shared" si="297"/>
        <v>265923.24</v>
      </c>
      <c r="H83" s="23">
        <f>H60</f>
        <v>336088.19999999995</v>
      </c>
      <c r="I83" s="23">
        <f t="shared" si="330"/>
        <v>0</v>
      </c>
      <c r="J83" s="23">
        <f t="shared" si="299"/>
        <v>336088.19999999995</v>
      </c>
      <c r="K83" s="23">
        <f t="shared" si="329"/>
        <v>774376.76</v>
      </c>
      <c r="L83" s="23">
        <f t="shared" si="329"/>
        <v>0</v>
      </c>
      <c r="M83" s="23">
        <f>SUM(K83:L83)</f>
        <v>774376.76</v>
      </c>
      <c r="N83" s="23">
        <f>N60</f>
        <v>154083.88</v>
      </c>
      <c r="O83" s="23">
        <f t="shared" si="331"/>
        <v>0</v>
      </c>
      <c r="P83" s="23">
        <f t="shared" si="331"/>
        <v>154083.88</v>
      </c>
      <c r="Q83" s="23">
        <f t="shared" si="331"/>
        <v>153444.88</v>
      </c>
      <c r="R83" s="23">
        <f t="shared" si="331"/>
        <v>0</v>
      </c>
      <c r="S83" s="23">
        <f t="shared" si="303"/>
        <v>153444.88</v>
      </c>
      <c r="T83" s="23">
        <f t="shared" si="332"/>
        <v>154083.88</v>
      </c>
      <c r="U83" s="23">
        <f t="shared" si="332"/>
        <v>0</v>
      </c>
      <c r="V83" s="23">
        <f t="shared" si="305"/>
        <v>154083.88</v>
      </c>
      <c r="W83" s="6">
        <f t="shared" si="306"/>
        <v>461612.64</v>
      </c>
      <c r="X83" s="6">
        <f t="shared" si="306"/>
        <v>0</v>
      </c>
      <c r="Y83" s="6">
        <f t="shared" si="307"/>
        <v>461612.64</v>
      </c>
      <c r="Z83" s="6">
        <f t="shared" si="308"/>
        <v>1235989.3999999999</v>
      </c>
      <c r="AA83" s="6">
        <f t="shared" si="308"/>
        <v>0</v>
      </c>
      <c r="AB83" s="6">
        <f t="shared" si="309"/>
        <v>1235989.3999999999</v>
      </c>
      <c r="AC83" s="23">
        <f>AC60</f>
        <v>206072.78</v>
      </c>
      <c r="AD83" s="23">
        <f t="shared" si="333"/>
        <v>0</v>
      </c>
      <c r="AE83" s="23">
        <f t="shared" si="311"/>
        <v>206072.78</v>
      </c>
      <c r="AF83" s="23">
        <f t="shared" si="333"/>
        <v>206072.71</v>
      </c>
      <c r="AG83" s="23">
        <f t="shared" si="333"/>
        <v>0</v>
      </c>
      <c r="AH83" s="23">
        <f t="shared" si="333"/>
        <v>206072.71</v>
      </c>
      <c r="AI83" s="23">
        <f>AI60</f>
        <v>206072.71</v>
      </c>
      <c r="AJ83" s="23">
        <f t="shared" ref="AJ83" si="339">AJ60</f>
        <v>0</v>
      </c>
      <c r="AK83" s="23">
        <f t="shared" si="312"/>
        <v>206072.71</v>
      </c>
      <c r="AL83" s="23">
        <f t="shared" si="333"/>
        <v>618218.19999999995</v>
      </c>
      <c r="AM83" s="90">
        <f t="shared" si="313"/>
        <v>0</v>
      </c>
      <c r="AN83" s="23">
        <f t="shared" si="333"/>
        <v>618218.19999999995</v>
      </c>
      <c r="AO83" s="23">
        <f>AO60</f>
        <v>228788.61</v>
      </c>
      <c r="AP83" s="23">
        <f t="shared" si="333"/>
        <v>0</v>
      </c>
      <c r="AQ83" s="76">
        <f t="shared" si="315"/>
        <v>228788.61</v>
      </c>
      <c r="AR83" s="23">
        <f t="shared" si="333"/>
        <v>242213.15999999997</v>
      </c>
      <c r="AS83" s="23">
        <f t="shared" si="333"/>
        <v>0</v>
      </c>
      <c r="AT83" s="23">
        <f t="shared" ref="AT83" si="340">AT60+AT71</f>
        <v>242213.15999999997</v>
      </c>
      <c r="AU83" s="23">
        <f t="shared" si="333"/>
        <v>0</v>
      </c>
      <c r="AV83" s="23">
        <f t="shared" si="333"/>
        <v>293802.01</v>
      </c>
      <c r="AW83" s="23">
        <f t="shared" si="317"/>
        <v>293802.01</v>
      </c>
      <c r="AX83" s="6">
        <f t="shared" si="318"/>
        <v>228788.61</v>
      </c>
      <c r="AY83" s="110">
        <f t="shared" si="319"/>
        <v>293802.01</v>
      </c>
      <c r="AZ83" s="23">
        <f t="shared" si="320"/>
        <v>522590.62</v>
      </c>
      <c r="BA83" s="6">
        <f t="shared" si="321"/>
        <v>847006.80999999994</v>
      </c>
      <c r="BB83" s="6">
        <f t="shared" si="322"/>
        <v>293802.01</v>
      </c>
      <c r="BC83" s="6">
        <f t="shared" si="323"/>
        <v>1140808.8199999998</v>
      </c>
      <c r="BD83" s="6">
        <f>BD60</f>
        <v>2325209.37</v>
      </c>
      <c r="BE83" s="6">
        <f>BE60</f>
        <v>293802.01</v>
      </c>
      <c r="BF83" s="6">
        <f t="shared" si="325"/>
        <v>2619011.38</v>
      </c>
      <c r="BG83" s="26"/>
    </row>
    <row r="84" spans="1:60" s="3" customFormat="1" x14ac:dyDescent="0.2">
      <c r="A84" s="11" t="s">
        <v>5</v>
      </c>
      <c r="B84" s="23">
        <f>SUM(B76:B83)</f>
        <v>11002412.750000002</v>
      </c>
      <c r="C84" s="23">
        <f t="shared" ref="C84:M84" si="341">SUM(C76:C83)</f>
        <v>0</v>
      </c>
      <c r="D84" s="23">
        <f t="shared" si="341"/>
        <v>11002412.750000002</v>
      </c>
      <c r="E84" s="23">
        <f t="shared" si="341"/>
        <v>13547769.700000001</v>
      </c>
      <c r="F84" s="23">
        <f t="shared" si="341"/>
        <v>2155751.98</v>
      </c>
      <c r="G84" s="23">
        <f t="shared" si="341"/>
        <v>15703521.68</v>
      </c>
      <c r="H84" s="23">
        <f>SUM(H76:H83)</f>
        <v>13053129.85</v>
      </c>
      <c r="I84" s="23">
        <f t="shared" ref="I84:J84" si="342">SUM(I76:I83)</f>
        <v>0</v>
      </c>
      <c r="J84" s="23">
        <f t="shared" si="342"/>
        <v>13053129.85</v>
      </c>
      <c r="K84" s="23">
        <f t="shared" si="341"/>
        <v>39759064.279999994</v>
      </c>
      <c r="L84" s="23">
        <f t="shared" si="341"/>
        <v>0</v>
      </c>
      <c r="M84" s="23">
        <f t="shared" si="341"/>
        <v>39759064.279999994</v>
      </c>
      <c r="N84" s="23">
        <f>SUM(N76:N83)</f>
        <v>11052446.699999999</v>
      </c>
      <c r="O84" s="23">
        <f t="shared" ref="O84:V84" si="343">SUM(O76:O83)</f>
        <v>0</v>
      </c>
      <c r="P84" s="23">
        <f t="shared" si="343"/>
        <v>11052446.699999999</v>
      </c>
      <c r="Q84" s="23">
        <f t="shared" si="343"/>
        <v>14324566.41</v>
      </c>
      <c r="R84" s="23">
        <f t="shared" si="343"/>
        <v>1878680.75</v>
      </c>
      <c r="S84" s="23">
        <f t="shared" si="343"/>
        <v>16203247.16</v>
      </c>
      <c r="T84" s="23">
        <f t="shared" si="343"/>
        <v>11123707.129999999</v>
      </c>
      <c r="U84" s="23">
        <f t="shared" si="343"/>
        <v>823514.05</v>
      </c>
      <c r="V84" s="23">
        <f t="shared" si="343"/>
        <v>11947221.18</v>
      </c>
      <c r="W84" s="6">
        <f>SUM(W76:W83)</f>
        <v>36500720.239999995</v>
      </c>
      <c r="X84" s="6">
        <f>SUM(X76:X83)</f>
        <v>2702194.8</v>
      </c>
      <c r="Y84" s="6">
        <f>SUM(Y76:Y83)</f>
        <v>39202915.039999999</v>
      </c>
      <c r="Z84" s="6">
        <f>SUM(Z76:Z83)</f>
        <v>76259784.519999996</v>
      </c>
      <c r="AA84" s="6">
        <f t="shared" ref="AA84:AB84" si="344">SUM(AA76:AA83)</f>
        <v>2702194.8</v>
      </c>
      <c r="AB84" s="6">
        <f t="shared" si="344"/>
        <v>78961979.320000008</v>
      </c>
      <c r="AC84" s="23">
        <f>SUM(AC76:AC83)</f>
        <v>13244737.169999998</v>
      </c>
      <c r="AD84" s="23">
        <f t="shared" ref="AD84:AH84" si="345">SUM(AD76:AD83)</f>
        <v>0</v>
      </c>
      <c r="AE84" s="23">
        <f t="shared" si="345"/>
        <v>13244737.169999998</v>
      </c>
      <c r="AF84" s="23">
        <f t="shared" si="345"/>
        <v>13730570.990000002</v>
      </c>
      <c r="AG84" s="23">
        <f t="shared" si="345"/>
        <v>0</v>
      </c>
      <c r="AH84" s="23">
        <f t="shared" si="345"/>
        <v>13730570.990000002</v>
      </c>
      <c r="AI84" s="23">
        <f>SUM(AI76:AI83)</f>
        <v>13844427.039999999</v>
      </c>
      <c r="AJ84" s="23">
        <f t="shared" ref="AJ84" si="346">SUM(AJ76:AJ83)</f>
        <v>0</v>
      </c>
      <c r="AK84" s="23">
        <f>SUM(AK76:AK83)</f>
        <v>13844427.039999999</v>
      </c>
      <c r="AL84" s="23">
        <f>SUM(AL76:AL83)</f>
        <v>40819735.200000003</v>
      </c>
      <c r="AM84" s="90">
        <f t="shared" si="313"/>
        <v>0</v>
      </c>
      <c r="AN84" s="23">
        <f t="shared" ref="AN84" si="347">SUM(AN76:AN83)</f>
        <v>40819735.200000003</v>
      </c>
      <c r="AO84" s="23">
        <f>SUM(AO76:AO83)</f>
        <v>14258581.139999999</v>
      </c>
      <c r="AP84" s="76">
        <f>SUM(AP76:AP83)</f>
        <v>0</v>
      </c>
      <c r="AQ84" s="76">
        <f>SUM(AQ76:AQ83)</f>
        <v>14258581.139999999</v>
      </c>
      <c r="AR84" s="23">
        <f t="shared" ref="AR84:AW84" si="348">SUM(AR76:AR83)</f>
        <v>15622012</v>
      </c>
      <c r="AS84" s="23">
        <f t="shared" si="348"/>
        <v>0</v>
      </c>
      <c r="AT84" s="23">
        <f t="shared" si="348"/>
        <v>15622012</v>
      </c>
      <c r="AU84" s="23">
        <f t="shared" si="348"/>
        <v>954472.34</v>
      </c>
      <c r="AV84" s="23">
        <f t="shared" si="348"/>
        <v>12941312.109999998</v>
      </c>
      <c r="AW84" s="23">
        <f t="shared" si="348"/>
        <v>13895784.449999997</v>
      </c>
      <c r="AX84" s="6">
        <f>SUM(AX76:AX83)</f>
        <v>14258581.139999999</v>
      </c>
      <c r="AY84" s="76">
        <f>SUM(AY76:AY83)</f>
        <v>12941312.109999998</v>
      </c>
      <c r="AZ84" s="76">
        <f>SUM(AZ76:AZ83)</f>
        <v>27199893.250000004</v>
      </c>
      <c r="BA84" s="6">
        <f t="shared" si="321"/>
        <v>55078316.340000004</v>
      </c>
      <c r="BB84" s="6">
        <f t="shared" ref="BB84" si="349">AM84+AY84</f>
        <v>12941312.109999998</v>
      </c>
      <c r="BC84" s="6">
        <f t="shared" si="323"/>
        <v>68019628.450000003</v>
      </c>
      <c r="BD84" s="6">
        <f>SUM(BD76:BD83)</f>
        <v>150616780.00000003</v>
      </c>
      <c r="BE84" s="6">
        <f>SUM(BE76:BE83)</f>
        <v>12941312.109999998</v>
      </c>
      <c r="BF84" s="6">
        <f>SUM(BF76:BF83)</f>
        <v>163558092.11000001</v>
      </c>
      <c r="BG84" s="26"/>
    </row>
    <row r="85" spans="1:60" s="3" customFormat="1" x14ac:dyDescent="0.2">
      <c r="A85" s="2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Y85" s="22"/>
      <c r="AA85" s="22"/>
      <c r="AH85" s="22"/>
      <c r="AI85" s="22"/>
      <c r="AJ85" s="22"/>
      <c r="AK85" s="22"/>
      <c r="AN85" s="22"/>
      <c r="AY85" s="22"/>
      <c r="BF85" s="22"/>
    </row>
    <row r="86" spans="1:60" x14ac:dyDescent="0.2">
      <c r="B86" s="25"/>
      <c r="C86" s="25"/>
      <c r="D86" s="25"/>
      <c r="E86" s="81"/>
      <c r="F86" s="81"/>
      <c r="G86" s="81"/>
      <c r="H86" s="81"/>
      <c r="I86" s="81"/>
      <c r="J86" s="81"/>
      <c r="K86" s="25"/>
      <c r="L86" s="25"/>
      <c r="M86" s="25"/>
      <c r="P86" s="24"/>
      <c r="U86" s="24"/>
      <c r="Y86" s="24"/>
      <c r="AA86" s="24"/>
      <c r="AC86" s="24"/>
      <c r="AD86" s="24"/>
      <c r="AE86" s="24"/>
      <c r="AF86" s="24"/>
      <c r="AG86" s="24"/>
      <c r="AH86" s="24"/>
      <c r="AN86" s="24"/>
      <c r="BD86" s="24"/>
      <c r="BF86" s="24"/>
    </row>
    <row r="87" spans="1:60" ht="18.75" x14ac:dyDescent="0.3">
      <c r="A87" s="40" t="s">
        <v>20</v>
      </c>
      <c r="B87" s="25"/>
      <c r="C87" s="25"/>
      <c r="D87" s="81"/>
      <c r="E87" s="36"/>
      <c r="F87" s="3" t="s">
        <v>21</v>
      </c>
      <c r="H87" s="81"/>
      <c r="I87" s="40" t="s">
        <v>20</v>
      </c>
      <c r="J87" s="25"/>
      <c r="K87" s="25"/>
      <c r="M87" s="36"/>
      <c r="N87" s="3" t="s">
        <v>21</v>
      </c>
      <c r="R87" s="40" t="s">
        <v>20</v>
      </c>
      <c r="U87" s="81"/>
      <c r="V87" s="36"/>
      <c r="W87" s="3" t="s">
        <v>21</v>
      </c>
      <c r="AA87" s="40" t="s">
        <v>20</v>
      </c>
      <c r="AD87" s="81"/>
      <c r="AE87" s="36"/>
      <c r="AF87" s="3" t="s">
        <v>21</v>
      </c>
      <c r="AJ87" s="40" t="s">
        <v>20</v>
      </c>
      <c r="AO87" s="3" t="s">
        <v>21</v>
      </c>
      <c r="AP87" s="81"/>
      <c r="AQ87" s="81"/>
      <c r="AR87" s="36"/>
      <c r="AS87" s="40" t="s">
        <v>20</v>
      </c>
      <c r="AT87" s="36"/>
      <c r="AU87" s="3"/>
      <c r="AV87" s="3"/>
      <c r="AW87" s="3"/>
      <c r="AY87" s="3" t="s">
        <v>21</v>
      </c>
      <c r="BB87" s="40" t="s">
        <v>20</v>
      </c>
      <c r="BF87" s="24"/>
      <c r="BG87" s="3" t="s">
        <v>21</v>
      </c>
      <c r="BH87" s="36"/>
    </row>
    <row r="88" spans="1:60" ht="18.75" x14ac:dyDescent="0.3">
      <c r="A88" s="40" t="s">
        <v>120</v>
      </c>
      <c r="B88" s="25"/>
      <c r="C88" s="25"/>
      <c r="D88" s="81"/>
      <c r="E88" s="36"/>
      <c r="F88" s="40" t="s">
        <v>121</v>
      </c>
      <c r="H88" s="81"/>
      <c r="I88" s="40" t="s">
        <v>120</v>
      </c>
      <c r="J88" s="25"/>
      <c r="K88" s="25"/>
      <c r="M88" s="36"/>
      <c r="N88" s="40" t="s">
        <v>121</v>
      </c>
      <c r="R88" s="40" t="s">
        <v>120</v>
      </c>
      <c r="U88" s="81"/>
      <c r="V88" s="36"/>
      <c r="W88" s="40" t="s">
        <v>121</v>
      </c>
      <c r="AA88" s="40" t="s">
        <v>120</v>
      </c>
      <c r="AD88" s="81"/>
      <c r="AE88" s="36"/>
      <c r="AF88" s="40" t="s">
        <v>121</v>
      </c>
      <c r="AJ88" s="40" t="s">
        <v>120</v>
      </c>
      <c r="AO88" s="40" t="s">
        <v>121</v>
      </c>
      <c r="AP88" s="81"/>
      <c r="AQ88" s="81"/>
      <c r="AR88" s="36"/>
      <c r="AS88" s="40" t="s">
        <v>120</v>
      </c>
      <c r="AT88" s="36"/>
      <c r="AU88" s="40"/>
      <c r="AV88" s="40"/>
      <c r="AW88" s="40"/>
      <c r="AY88" s="40" t="s">
        <v>121</v>
      </c>
      <c r="BB88" s="40" t="s">
        <v>120</v>
      </c>
      <c r="BG88" s="40" t="s">
        <v>121</v>
      </c>
      <c r="BH88" s="36"/>
    </row>
    <row r="89" spans="1:60" x14ac:dyDescent="0.2">
      <c r="B89" s="25"/>
      <c r="C89" s="25"/>
      <c r="D89" s="25"/>
      <c r="E89" s="81"/>
      <c r="F89" s="81"/>
      <c r="G89" s="81"/>
      <c r="H89" s="81"/>
      <c r="I89" s="81"/>
      <c r="J89" s="81"/>
      <c r="K89" s="25"/>
      <c r="L89" s="25"/>
      <c r="M89" s="25"/>
      <c r="AY89" s="24"/>
    </row>
    <row r="90" spans="1:60" x14ac:dyDescent="0.2">
      <c r="B90" s="25"/>
      <c r="C90" s="25"/>
      <c r="D90" s="25"/>
      <c r="E90" s="81"/>
      <c r="F90" s="81"/>
      <c r="G90" s="81"/>
      <c r="H90" s="81"/>
      <c r="I90" s="81"/>
      <c r="J90" s="81"/>
      <c r="K90" s="25"/>
      <c r="L90" s="25"/>
      <c r="M90" s="25"/>
      <c r="AQ90" s="24"/>
    </row>
    <row r="91" spans="1:60" x14ac:dyDescent="0.2">
      <c r="B91" s="25"/>
      <c r="C91" s="25"/>
      <c r="D91" s="25"/>
      <c r="E91" s="81"/>
      <c r="F91" s="81"/>
      <c r="G91" s="81"/>
      <c r="H91" s="81"/>
      <c r="I91" s="81"/>
      <c r="J91" s="81"/>
      <c r="K91" s="25"/>
      <c r="L91" s="25"/>
      <c r="M91" s="25"/>
      <c r="AQ91" s="24"/>
    </row>
    <row r="92" spans="1:60" x14ac:dyDescent="0.2">
      <c r="B92" s="25"/>
      <c r="C92" s="25"/>
      <c r="D92" s="25"/>
      <c r="E92" s="81"/>
      <c r="F92" s="81"/>
      <c r="G92" s="81"/>
      <c r="H92" s="81"/>
      <c r="I92" s="81"/>
      <c r="J92" s="81"/>
      <c r="K92" s="25"/>
      <c r="L92" s="25"/>
      <c r="M92" s="25"/>
      <c r="AQ92" s="24"/>
    </row>
    <row r="93" spans="1:60" x14ac:dyDescent="0.2">
      <c r="B93" s="25"/>
      <c r="C93" s="25"/>
      <c r="D93" s="25"/>
      <c r="E93" s="81"/>
      <c r="F93" s="81"/>
      <c r="G93" s="81"/>
      <c r="H93" s="81"/>
      <c r="I93" s="81"/>
      <c r="J93" s="81"/>
      <c r="K93" s="25"/>
      <c r="L93" s="25"/>
      <c r="M93" s="25"/>
      <c r="AQ93" s="24"/>
    </row>
    <row r="94" spans="1:60" x14ac:dyDescent="0.2">
      <c r="B94" s="25"/>
      <c r="C94" s="25"/>
      <c r="D94" s="25"/>
      <c r="E94" s="81"/>
      <c r="F94" s="81"/>
      <c r="G94" s="81"/>
      <c r="H94" s="81"/>
      <c r="I94" s="81"/>
      <c r="J94" s="81"/>
      <c r="K94" s="25"/>
      <c r="L94" s="25"/>
      <c r="M94" s="25"/>
    </row>
    <row r="95" spans="1:60" x14ac:dyDescent="0.2">
      <c r="B95" s="25"/>
      <c r="C95" s="25"/>
      <c r="D95" s="25"/>
      <c r="E95" s="81"/>
      <c r="F95" s="81"/>
      <c r="G95" s="81"/>
      <c r="H95" s="81"/>
      <c r="I95" s="81"/>
      <c r="J95" s="81"/>
      <c r="K95" s="25"/>
      <c r="L95" s="25"/>
      <c r="M95" s="25"/>
    </row>
    <row r="96" spans="1:60" x14ac:dyDescent="0.2">
      <c r="B96" s="25"/>
      <c r="C96" s="25"/>
      <c r="D96" s="25"/>
      <c r="E96" s="81"/>
      <c r="F96" s="81"/>
      <c r="G96" s="81"/>
      <c r="H96" s="81"/>
      <c r="I96" s="81"/>
      <c r="J96" s="81"/>
      <c r="K96" s="25"/>
      <c r="L96" s="25"/>
      <c r="M96" s="25"/>
    </row>
    <row r="97" spans="2:13" x14ac:dyDescent="0.2">
      <c r="B97" s="25"/>
      <c r="C97" s="25"/>
      <c r="D97" s="25"/>
      <c r="E97" s="81"/>
      <c r="F97" s="81"/>
      <c r="G97" s="81"/>
      <c r="H97" s="81"/>
      <c r="I97" s="81"/>
      <c r="J97" s="81"/>
      <c r="K97" s="25"/>
      <c r="L97" s="25"/>
      <c r="M97" s="25"/>
    </row>
    <row r="98" spans="2:13" x14ac:dyDescent="0.2">
      <c r="B98" s="25"/>
      <c r="C98" s="25"/>
      <c r="D98" s="25"/>
      <c r="E98" s="81"/>
      <c r="F98" s="81"/>
      <c r="G98" s="81"/>
      <c r="H98" s="81"/>
      <c r="I98" s="81"/>
      <c r="J98" s="81"/>
      <c r="K98" s="25"/>
      <c r="L98" s="25"/>
      <c r="M98" s="25"/>
    </row>
    <row r="99" spans="2:13" x14ac:dyDescent="0.2">
      <c r="B99" s="25"/>
      <c r="C99" s="25"/>
      <c r="D99" s="25"/>
      <c r="E99" s="81"/>
      <c r="F99" s="81"/>
      <c r="G99" s="81"/>
      <c r="H99" s="81"/>
      <c r="I99" s="81"/>
      <c r="J99" s="81"/>
      <c r="K99" s="25"/>
      <c r="L99" s="25"/>
      <c r="M99" s="25"/>
    </row>
    <row r="100" spans="2:13" x14ac:dyDescent="0.2">
      <c r="B100" s="25"/>
      <c r="C100" s="25"/>
      <c r="D100" s="25"/>
      <c r="E100" s="81"/>
      <c r="F100" s="81"/>
      <c r="G100" s="81"/>
      <c r="H100" s="81"/>
      <c r="I100" s="81"/>
      <c r="J100" s="81"/>
      <c r="K100" s="25"/>
      <c r="L100" s="25"/>
      <c r="M100" s="25"/>
    </row>
    <row r="101" spans="2:13" x14ac:dyDescent="0.2">
      <c r="B101" s="25"/>
      <c r="C101" s="25"/>
      <c r="D101" s="25"/>
      <c r="E101" s="81"/>
      <c r="F101" s="81"/>
      <c r="G101" s="81"/>
      <c r="H101" s="81"/>
      <c r="I101" s="81"/>
      <c r="J101" s="81"/>
      <c r="K101" s="25"/>
      <c r="L101" s="25"/>
      <c r="M101" s="25"/>
    </row>
    <row r="102" spans="2:13" x14ac:dyDescent="0.2">
      <c r="B102" s="25"/>
      <c r="C102" s="25"/>
      <c r="D102" s="25"/>
      <c r="E102" s="81"/>
      <c r="F102" s="81"/>
      <c r="G102" s="81"/>
      <c r="H102" s="81"/>
      <c r="I102" s="81"/>
      <c r="J102" s="81"/>
      <c r="K102" s="25"/>
      <c r="L102" s="25"/>
      <c r="M102" s="25"/>
    </row>
    <row r="103" spans="2:13" x14ac:dyDescent="0.2">
      <c r="B103" s="25"/>
      <c r="C103" s="25"/>
      <c r="D103" s="25"/>
      <c r="E103" s="81"/>
      <c r="F103" s="81"/>
      <c r="G103" s="81"/>
      <c r="H103" s="81"/>
      <c r="I103" s="81"/>
      <c r="J103" s="81"/>
      <c r="K103" s="25"/>
      <c r="L103" s="25"/>
      <c r="M103" s="25"/>
    </row>
    <row r="104" spans="2:13" x14ac:dyDescent="0.2">
      <c r="B104" s="25"/>
      <c r="C104" s="25"/>
      <c r="D104" s="25"/>
      <c r="E104" s="81"/>
      <c r="F104" s="81"/>
      <c r="G104" s="81"/>
      <c r="H104" s="81"/>
      <c r="I104" s="81"/>
      <c r="J104" s="81"/>
      <c r="K104" s="25"/>
      <c r="L104" s="25"/>
      <c r="M104" s="25"/>
    </row>
    <row r="105" spans="2:13" x14ac:dyDescent="0.2">
      <c r="B105" s="25"/>
      <c r="C105" s="25"/>
      <c r="D105" s="25"/>
      <c r="E105" s="81"/>
      <c r="F105" s="81"/>
      <c r="G105" s="81"/>
      <c r="H105" s="81"/>
      <c r="I105" s="81"/>
      <c r="J105" s="81"/>
      <c r="K105" s="25"/>
      <c r="L105" s="25"/>
      <c r="M105" s="25"/>
    </row>
    <row r="106" spans="2:13" x14ac:dyDescent="0.2">
      <c r="B106" s="25"/>
      <c r="C106" s="25"/>
      <c r="D106" s="25"/>
      <c r="E106" s="81"/>
      <c r="F106" s="81"/>
      <c r="G106" s="81"/>
      <c r="H106" s="81"/>
      <c r="I106" s="81"/>
      <c r="J106" s="81"/>
      <c r="K106" s="25"/>
      <c r="L106" s="25"/>
      <c r="M106" s="25"/>
    </row>
    <row r="107" spans="2:13" x14ac:dyDescent="0.2">
      <c r="B107" s="25"/>
      <c r="C107" s="25"/>
      <c r="D107" s="25"/>
      <c r="E107" s="81"/>
      <c r="F107" s="81"/>
      <c r="G107" s="81"/>
      <c r="H107" s="81"/>
      <c r="I107" s="81"/>
      <c r="J107" s="81"/>
      <c r="K107" s="25"/>
      <c r="L107" s="25"/>
      <c r="M107" s="25"/>
    </row>
    <row r="108" spans="2:13" x14ac:dyDescent="0.2">
      <c r="B108" s="25"/>
      <c r="C108" s="25"/>
      <c r="D108" s="25"/>
      <c r="E108" s="81"/>
      <c r="F108" s="81"/>
      <c r="G108" s="81"/>
      <c r="H108" s="81"/>
      <c r="I108" s="81"/>
      <c r="J108" s="81"/>
      <c r="K108" s="25"/>
      <c r="L108" s="25"/>
      <c r="M108" s="25"/>
    </row>
    <row r="109" spans="2:13" x14ac:dyDescent="0.2">
      <c r="B109" s="25"/>
      <c r="C109" s="25"/>
      <c r="D109" s="25"/>
      <c r="E109" s="81"/>
      <c r="F109" s="81"/>
      <c r="G109" s="81"/>
      <c r="H109" s="81"/>
      <c r="I109" s="81"/>
      <c r="J109" s="81"/>
      <c r="K109" s="25"/>
      <c r="L109" s="25"/>
      <c r="M109" s="25"/>
    </row>
    <row r="110" spans="2:13" x14ac:dyDescent="0.2">
      <c r="B110" s="25"/>
      <c r="C110" s="25"/>
      <c r="D110" s="25"/>
      <c r="E110" s="81"/>
      <c r="F110" s="81"/>
      <c r="G110" s="81"/>
      <c r="H110" s="81"/>
      <c r="I110" s="81"/>
      <c r="J110" s="81"/>
      <c r="K110" s="25"/>
      <c r="L110" s="25"/>
      <c r="M110" s="25"/>
    </row>
    <row r="111" spans="2:13" x14ac:dyDescent="0.2">
      <c r="B111" s="25"/>
      <c r="C111" s="25"/>
      <c r="D111" s="25"/>
      <c r="E111" s="81"/>
      <c r="F111" s="81"/>
      <c r="G111" s="81"/>
      <c r="H111" s="81"/>
      <c r="I111" s="81"/>
      <c r="J111" s="81"/>
      <c r="K111" s="25"/>
      <c r="L111" s="25"/>
      <c r="M111" s="25"/>
    </row>
    <row r="112" spans="2:13" x14ac:dyDescent="0.2">
      <c r="B112" s="25"/>
      <c r="C112" s="25"/>
      <c r="D112" s="25"/>
      <c r="E112" s="81"/>
      <c r="F112" s="81"/>
      <c r="G112" s="81"/>
      <c r="H112" s="81"/>
      <c r="I112" s="81"/>
      <c r="J112" s="81"/>
      <c r="K112" s="25"/>
      <c r="L112" s="25"/>
      <c r="M112" s="25"/>
    </row>
    <row r="113" spans="2:13" x14ac:dyDescent="0.2">
      <c r="B113" s="25"/>
      <c r="C113" s="25"/>
      <c r="D113" s="25"/>
      <c r="E113" s="81"/>
      <c r="F113" s="81"/>
      <c r="G113" s="81"/>
      <c r="H113" s="81"/>
      <c r="I113" s="81"/>
      <c r="J113" s="81"/>
      <c r="K113" s="25"/>
      <c r="L113" s="25"/>
      <c r="M113" s="25"/>
    </row>
    <row r="114" spans="2:13" x14ac:dyDescent="0.2">
      <c r="B114" s="25"/>
      <c r="C114" s="25"/>
      <c r="D114" s="25"/>
      <c r="E114" s="81"/>
      <c r="F114" s="81"/>
      <c r="G114" s="81"/>
      <c r="H114" s="81"/>
      <c r="I114" s="81"/>
      <c r="J114" s="81"/>
      <c r="K114" s="25"/>
      <c r="L114" s="25"/>
      <c r="M114" s="25"/>
    </row>
    <row r="115" spans="2:13" x14ac:dyDescent="0.2">
      <c r="B115" s="25"/>
      <c r="C115" s="25"/>
      <c r="D115" s="25"/>
      <c r="E115" s="81"/>
      <c r="F115" s="81"/>
      <c r="G115" s="81"/>
      <c r="H115" s="81"/>
      <c r="I115" s="81"/>
      <c r="J115" s="81"/>
      <c r="K115" s="25"/>
      <c r="L115" s="25"/>
      <c r="M115" s="25"/>
    </row>
    <row r="116" spans="2:13" x14ac:dyDescent="0.2">
      <c r="B116" s="25"/>
      <c r="C116" s="25"/>
      <c r="D116" s="25"/>
      <c r="E116" s="81"/>
      <c r="F116" s="81"/>
      <c r="G116" s="81"/>
      <c r="H116" s="81"/>
      <c r="I116" s="81"/>
      <c r="J116" s="81"/>
      <c r="K116" s="25"/>
      <c r="L116" s="25"/>
      <c r="M116" s="25"/>
    </row>
    <row r="117" spans="2:13" x14ac:dyDescent="0.2">
      <c r="B117" s="25"/>
      <c r="C117" s="25"/>
      <c r="D117" s="25"/>
      <c r="E117" s="81"/>
      <c r="F117" s="81"/>
      <c r="G117" s="81"/>
      <c r="H117" s="81"/>
      <c r="I117" s="81"/>
      <c r="J117" s="81"/>
      <c r="K117" s="25"/>
      <c r="L117" s="25"/>
      <c r="M117" s="25"/>
    </row>
    <row r="118" spans="2:13" x14ac:dyDescent="0.2">
      <c r="B118" s="25"/>
      <c r="C118" s="25"/>
      <c r="D118" s="25"/>
      <c r="E118" s="81"/>
      <c r="F118" s="81"/>
      <c r="G118" s="81"/>
      <c r="H118" s="81"/>
      <c r="I118" s="81"/>
      <c r="J118" s="81"/>
      <c r="K118" s="25"/>
      <c r="L118" s="25"/>
      <c r="M118" s="25"/>
    </row>
    <row r="119" spans="2:13" x14ac:dyDescent="0.2">
      <c r="B119" s="25"/>
      <c r="C119" s="25"/>
      <c r="D119" s="25"/>
      <c r="E119" s="81"/>
      <c r="F119" s="81"/>
      <c r="G119" s="81"/>
      <c r="H119" s="81"/>
      <c r="I119" s="81"/>
      <c r="J119" s="81"/>
      <c r="K119" s="25"/>
      <c r="L119" s="25"/>
      <c r="M119" s="25"/>
    </row>
    <row r="120" spans="2:13" x14ac:dyDescent="0.2">
      <c r="B120" s="25"/>
      <c r="C120" s="25"/>
      <c r="D120" s="25"/>
      <c r="E120" s="81"/>
      <c r="F120" s="81"/>
      <c r="G120" s="81"/>
      <c r="H120" s="81"/>
      <c r="I120" s="81"/>
      <c r="J120" s="81"/>
      <c r="K120" s="25"/>
      <c r="L120" s="25"/>
      <c r="M120" s="25"/>
    </row>
    <row r="121" spans="2:13" x14ac:dyDescent="0.2">
      <c r="B121" s="25"/>
      <c r="C121" s="25"/>
      <c r="D121" s="25"/>
      <c r="E121" s="81"/>
      <c r="F121" s="81"/>
      <c r="G121" s="81"/>
      <c r="H121" s="81"/>
      <c r="I121" s="81"/>
      <c r="J121" s="81"/>
      <c r="K121" s="25"/>
      <c r="L121" s="25"/>
      <c r="M121" s="25"/>
    </row>
    <row r="122" spans="2:13" x14ac:dyDescent="0.2">
      <c r="B122" s="25"/>
      <c r="C122" s="25"/>
      <c r="D122" s="25"/>
      <c r="E122" s="81"/>
      <c r="F122" s="81"/>
      <c r="G122" s="81"/>
      <c r="H122" s="81"/>
      <c r="I122" s="81"/>
      <c r="J122" s="81"/>
      <c r="K122" s="25"/>
      <c r="L122" s="25"/>
      <c r="M122" s="25"/>
    </row>
    <row r="123" spans="2:13" x14ac:dyDescent="0.2">
      <c r="B123" s="25"/>
      <c r="C123" s="25"/>
      <c r="D123" s="25"/>
      <c r="E123" s="81"/>
      <c r="F123" s="81"/>
      <c r="G123" s="81"/>
      <c r="H123" s="81"/>
      <c r="I123" s="81"/>
      <c r="J123" s="81"/>
      <c r="K123" s="25"/>
      <c r="L123" s="25"/>
      <c r="M123" s="25"/>
    </row>
    <row r="124" spans="2:13" x14ac:dyDescent="0.2">
      <c r="B124" s="25"/>
      <c r="C124" s="25"/>
      <c r="D124" s="25"/>
      <c r="E124" s="81"/>
      <c r="F124" s="81"/>
      <c r="G124" s="81"/>
      <c r="H124" s="81"/>
      <c r="I124" s="81"/>
      <c r="J124" s="81"/>
      <c r="K124" s="25"/>
      <c r="L124" s="25"/>
      <c r="M124" s="25"/>
    </row>
    <row r="125" spans="2:13" x14ac:dyDescent="0.2">
      <c r="B125" s="25"/>
      <c r="C125" s="25"/>
      <c r="D125" s="25"/>
      <c r="E125" s="81"/>
      <c r="F125" s="81"/>
      <c r="G125" s="81"/>
      <c r="H125" s="81"/>
      <c r="I125" s="81"/>
      <c r="J125" s="81"/>
      <c r="K125" s="25"/>
      <c r="L125" s="25"/>
      <c r="M125" s="25"/>
    </row>
    <row r="126" spans="2:13" x14ac:dyDescent="0.2">
      <c r="B126" s="25"/>
      <c r="C126" s="25"/>
      <c r="D126" s="25"/>
      <c r="E126" s="81"/>
      <c r="F126" s="81"/>
      <c r="G126" s="81"/>
      <c r="H126" s="81"/>
      <c r="I126" s="81"/>
      <c r="J126" s="81"/>
      <c r="K126" s="25"/>
      <c r="L126" s="25"/>
      <c r="M126" s="25"/>
    </row>
    <row r="127" spans="2:13" x14ac:dyDescent="0.2">
      <c r="B127" s="25"/>
      <c r="C127" s="25"/>
      <c r="D127" s="25"/>
      <c r="E127" s="81"/>
      <c r="F127" s="81"/>
      <c r="G127" s="81"/>
      <c r="H127" s="81"/>
      <c r="I127" s="81"/>
      <c r="J127" s="81"/>
      <c r="K127" s="25"/>
      <c r="L127" s="25"/>
      <c r="M127" s="25"/>
    </row>
    <row r="128" spans="2:13" x14ac:dyDescent="0.2">
      <c r="B128" s="25"/>
      <c r="C128" s="25"/>
      <c r="D128" s="25"/>
      <c r="E128" s="81"/>
      <c r="F128" s="81"/>
      <c r="G128" s="81"/>
      <c r="H128" s="81"/>
      <c r="I128" s="81"/>
      <c r="J128" s="81"/>
      <c r="K128" s="25"/>
      <c r="L128" s="25"/>
      <c r="M128" s="25"/>
    </row>
    <row r="129" spans="2:13" x14ac:dyDescent="0.2">
      <c r="B129" s="25"/>
      <c r="C129" s="25"/>
      <c r="D129" s="25"/>
      <c r="E129" s="81"/>
      <c r="F129" s="81"/>
      <c r="G129" s="81"/>
      <c r="H129" s="81"/>
      <c r="I129" s="81"/>
      <c r="J129" s="81"/>
      <c r="K129" s="25"/>
      <c r="L129" s="25"/>
      <c r="M129" s="25"/>
    </row>
    <row r="130" spans="2:13" x14ac:dyDescent="0.2">
      <c r="B130" s="25"/>
      <c r="C130" s="25"/>
      <c r="D130" s="25"/>
      <c r="E130" s="81"/>
      <c r="F130" s="81"/>
      <c r="G130" s="81"/>
      <c r="H130" s="81"/>
      <c r="I130" s="81"/>
      <c r="J130" s="81"/>
      <c r="K130" s="25"/>
      <c r="L130" s="25"/>
      <c r="M130" s="25"/>
    </row>
    <row r="131" spans="2:13" x14ac:dyDescent="0.2">
      <c r="B131" s="25"/>
      <c r="C131" s="25"/>
      <c r="D131" s="25"/>
      <c r="E131" s="81"/>
      <c r="F131" s="81"/>
      <c r="G131" s="81"/>
      <c r="H131" s="81"/>
      <c r="I131" s="81"/>
      <c r="J131" s="81"/>
      <c r="K131" s="25"/>
      <c r="L131" s="25"/>
      <c r="M131" s="25"/>
    </row>
    <row r="132" spans="2:13" x14ac:dyDescent="0.2">
      <c r="B132" s="25"/>
      <c r="C132" s="25"/>
      <c r="D132" s="25"/>
      <c r="E132" s="81"/>
      <c r="F132" s="81"/>
      <c r="G132" s="81"/>
      <c r="H132" s="81"/>
      <c r="I132" s="81"/>
      <c r="J132" s="81"/>
      <c r="K132" s="25"/>
      <c r="L132" s="25"/>
      <c r="M132" s="25"/>
    </row>
    <row r="133" spans="2:13" x14ac:dyDescent="0.2">
      <c r="B133" s="25"/>
      <c r="C133" s="25"/>
      <c r="D133" s="25"/>
      <c r="E133" s="81"/>
      <c r="F133" s="81"/>
      <c r="G133" s="81"/>
      <c r="H133" s="81"/>
      <c r="I133" s="81"/>
      <c r="J133" s="81"/>
      <c r="K133" s="25"/>
      <c r="L133" s="25"/>
      <c r="M133" s="25"/>
    </row>
    <row r="134" spans="2:13" x14ac:dyDescent="0.2">
      <c r="B134" s="25"/>
      <c r="C134" s="25"/>
      <c r="D134" s="25"/>
      <c r="E134" s="81"/>
      <c r="F134" s="81"/>
      <c r="G134" s="81"/>
      <c r="H134" s="81"/>
      <c r="I134" s="81"/>
      <c r="J134" s="81"/>
      <c r="K134" s="25"/>
      <c r="L134" s="25"/>
      <c r="M134" s="25"/>
    </row>
    <row r="135" spans="2:13" x14ac:dyDescent="0.2">
      <c r="B135" s="25"/>
      <c r="C135" s="25"/>
      <c r="D135" s="25"/>
      <c r="E135" s="81"/>
      <c r="F135" s="81"/>
      <c r="G135" s="81"/>
      <c r="H135" s="81"/>
      <c r="I135" s="81"/>
      <c r="J135" s="81"/>
      <c r="K135" s="25"/>
      <c r="L135" s="25"/>
      <c r="M135" s="25"/>
    </row>
    <row r="136" spans="2:13" x14ac:dyDescent="0.2">
      <c r="B136" s="25"/>
      <c r="C136" s="25"/>
      <c r="D136" s="25"/>
      <c r="E136" s="81"/>
      <c r="F136" s="81"/>
      <c r="G136" s="81"/>
      <c r="H136" s="81"/>
      <c r="I136" s="81"/>
      <c r="J136" s="81"/>
      <c r="K136" s="25"/>
      <c r="L136" s="25"/>
      <c r="M136" s="25"/>
    </row>
    <row r="137" spans="2:13" x14ac:dyDescent="0.2">
      <c r="B137" s="25"/>
      <c r="C137" s="25"/>
      <c r="D137" s="25"/>
      <c r="E137" s="81"/>
      <c r="F137" s="81"/>
      <c r="G137" s="81"/>
      <c r="H137" s="81"/>
      <c r="I137" s="81"/>
      <c r="J137" s="81"/>
      <c r="K137" s="25"/>
      <c r="L137" s="25"/>
      <c r="M137" s="25"/>
    </row>
    <row r="138" spans="2:13" x14ac:dyDescent="0.2">
      <c r="B138" s="25"/>
      <c r="C138" s="25"/>
      <c r="D138" s="25"/>
      <c r="E138" s="81"/>
      <c r="F138" s="81"/>
      <c r="G138" s="81"/>
      <c r="H138" s="81"/>
      <c r="I138" s="81"/>
      <c r="J138" s="81"/>
      <c r="K138" s="25"/>
      <c r="L138" s="25"/>
      <c r="M138" s="25"/>
    </row>
    <row r="139" spans="2:13" x14ac:dyDescent="0.2">
      <c r="B139" s="25"/>
      <c r="C139" s="25"/>
      <c r="D139" s="25"/>
      <c r="E139" s="81"/>
      <c r="F139" s="81"/>
      <c r="G139" s="81"/>
      <c r="H139" s="81"/>
      <c r="I139" s="81"/>
      <c r="J139" s="81"/>
      <c r="K139" s="25"/>
      <c r="L139" s="25"/>
      <c r="M139" s="25"/>
    </row>
    <row r="140" spans="2:13" x14ac:dyDescent="0.2">
      <c r="B140" s="25"/>
      <c r="C140" s="25"/>
      <c r="D140" s="25"/>
      <c r="E140" s="81"/>
      <c r="F140" s="81"/>
      <c r="G140" s="81"/>
      <c r="H140" s="81"/>
      <c r="I140" s="81"/>
      <c r="J140" s="81"/>
      <c r="K140" s="25"/>
      <c r="L140" s="25"/>
      <c r="M140" s="25"/>
    </row>
    <row r="141" spans="2:13" x14ac:dyDescent="0.2">
      <c r="B141" s="25"/>
      <c r="C141" s="25"/>
      <c r="D141" s="25"/>
      <c r="E141" s="81"/>
      <c r="F141" s="81"/>
      <c r="G141" s="81"/>
      <c r="H141" s="81"/>
      <c r="I141" s="81"/>
      <c r="J141" s="81"/>
      <c r="K141" s="25"/>
      <c r="L141" s="25"/>
      <c r="M141" s="25"/>
    </row>
    <row r="142" spans="2:13" x14ac:dyDescent="0.2">
      <c r="B142" s="25"/>
      <c r="C142" s="25"/>
      <c r="D142" s="25"/>
      <c r="E142" s="81"/>
      <c r="F142" s="81"/>
      <c r="G142" s="81"/>
      <c r="H142" s="81"/>
      <c r="I142" s="81"/>
      <c r="J142" s="81"/>
      <c r="K142" s="25"/>
      <c r="L142" s="25"/>
      <c r="M142" s="25"/>
    </row>
    <row r="143" spans="2:13" x14ac:dyDescent="0.2">
      <c r="B143" s="25"/>
      <c r="C143" s="25"/>
      <c r="D143" s="25"/>
      <c r="E143" s="81"/>
      <c r="F143" s="81"/>
      <c r="G143" s="81"/>
      <c r="H143" s="81"/>
      <c r="I143" s="81"/>
      <c r="J143" s="81"/>
      <c r="K143" s="25"/>
      <c r="L143" s="25"/>
      <c r="M143" s="25"/>
    </row>
    <row r="144" spans="2:13" x14ac:dyDescent="0.2">
      <c r="B144" s="25"/>
      <c r="C144" s="25"/>
      <c r="D144" s="25"/>
      <c r="E144" s="81"/>
      <c r="F144" s="81"/>
      <c r="G144" s="81"/>
      <c r="H144" s="81"/>
      <c r="I144" s="81"/>
      <c r="J144" s="81"/>
      <c r="K144" s="25"/>
      <c r="L144" s="25"/>
      <c r="M144" s="25"/>
    </row>
    <row r="145" spans="2:13" x14ac:dyDescent="0.2">
      <c r="B145" s="25"/>
      <c r="C145" s="25"/>
      <c r="D145" s="25"/>
      <c r="E145" s="81"/>
      <c r="F145" s="81"/>
      <c r="G145" s="81"/>
      <c r="H145" s="81"/>
      <c r="I145" s="81"/>
      <c r="J145" s="81"/>
      <c r="K145" s="25"/>
      <c r="L145" s="25"/>
      <c r="M145" s="25"/>
    </row>
    <row r="146" spans="2:13" x14ac:dyDescent="0.2">
      <c r="B146" s="25"/>
      <c r="C146" s="25"/>
      <c r="D146" s="25"/>
      <c r="E146" s="81"/>
      <c r="F146" s="81"/>
      <c r="G146" s="81"/>
      <c r="H146" s="81"/>
      <c r="I146" s="81"/>
      <c r="J146" s="81"/>
      <c r="K146" s="25"/>
      <c r="L146" s="25"/>
      <c r="M146" s="25"/>
    </row>
    <row r="147" spans="2:13" x14ac:dyDescent="0.2">
      <c r="B147" s="25"/>
      <c r="C147" s="25"/>
      <c r="D147" s="25"/>
      <c r="E147" s="81"/>
      <c r="F147" s="81"/>
      <c r="G147" s="81"/>
      <c r="H147" s="81"/>
      <c r="I147" s="81"/>
      <c r="J147" s="81"/>
      <c r="K147" s="25"/>
      <c r="L147" s="25"/>
      <c r="M147" s="25"/>
    </row>
    <row r="148" spans="2:13" x14ac:dyDescent="0.2">
      <c r="B148" s="25"/>
      <c r="C148" s="25"/>
      <c r="D148" s="25"/>
      <c r="E148" s="81"/>
      <c r="F148" s="81"/>
      <c r="G148" s="81"/>
      <c r="H148" s="81"/>
      <c r="I148" s="81"/>
      <c r="J148" s="81"/>
      <c r="K148" s="25"/>
      <c r="L148" s="25"/>
      <c r="M148" s="25"/>
    </row>
    <row r="149" spans="2:13" x14ac:dyDescent="0.2">
      <c r="B149" s="25"/>
      <c r="C149" s="25"/>
      <c r="D149" s="25"/>
      <c r="E149" s="81"/>
      <c r="F149" s="81"/>
      <c r="G149" s="81"/>
      <c r="H149" s="81"/>
      <c r="I149" s="81"/>
      <c r="J149" s="81"/>
      <c r="K149" s="25"/>
      <c r="L149" s="25"/>
      <c r="M149" s="25"/>
    </row>
    <row r="150" spans="2:13" x14ac:dyDescent="0.2">
      <c r="B150" s="25"/>
      <c r="C150" s="25"/>
      <c r="D150" s="25"/>
      <c r="E150" s="81"/>
      <c r="F150" s="81"/>
      <c r="G150" s="81"/>
      <c r="H150" s="81"/>
      <c r="I150" s="81"/>
      <c r="J150" s="81"/>
      <c r="K150" s="25"/>
      <c r="L150" s="25"/>
      <c r="M150" s="25"/>
    </row>
    <row r="151" spans="2:13" x14ac:dyDescent="0.2">
      <c r="B151" s="25"/>
      <c r="C151" s="25"/>
      <c r="D151" s="25"/>
      <c r="E151" s="81"/>
      <c r="F151" s="81"/>
      <c r="G151" s="81"/>
      <c r="H151" s="81"/>
      <c r="I151" s="81"/>
      <c r="J151" s="81"/>
      <c r="K151" s="25"/>
      <c r="L151" s="25"/>
      <c r="M151" s="25"/>
    </row>
    <row r="152" spans="2:13" x14ac:dyDescent="0.2">
      <c r="B152" s="25"/>
      <c r="C152" s="25"/>
      <c r="D152" s="25"/>
      <c r="E152" s="81"/>
      <c r="F152" s="81"/>
      <c r="G152" s="81"/>
      <c r="H152" s="81"/>
      <c r="I152" s="81"/>
      <c r="J152" s="81"/>
      <c r="K152" s="25"/>
      <c r="L152" s="25"/>
      <c r="M152" s="25"/>
    </row>
    <row r="153" spans="2:13" x14ac:dyDescent="0.2">
      <c r="B153" s="25"/>
      <c r="C153" s="25"/>
      <c r="D153" s="25"/>
      <c r="E153" s="81"/>
      <c r="F153" s="81"/>
      <c r="G153" s="81"/>
      <c r="H153" s="81"/>
      <c r="I153" s="81"/>
      <c r="J153" s="81"/>
      <c r="K153" s="25"/>
      <c r="L153" s="25"/>
      <c r="M153" s="25"/>
    </row>
    <row r="154" spans="2:13" x14ac:dyDescent="0.2">
      <c r="B154" s="25"/>
      <c r="C154" s="25"/>
      <c r="D154" s="25"/>
      <c r="E154" s="81"/>
      <c r="F154" s="81"/>
      <c r="G154" s="81"/>
      <c r="H154" s="81"/>
      <c r="I154" s="81"/>
      <c r="J154" s="81"/>
      <c r="K154" s="25"/>
      <c r="L154" s="25"/>
      <c r="M154" s="25"/>
    </row>
    <row r="155" spans="2:13" x14ac:dyDescent="0.2">
      <c r="B155" s="25"/>
      <c r="C155" s="25"/>
      <c r="D155" s="25"/>
      <c r="E155" s="81"/>
      <c r="F155" s="81"/>
      <c r="G155" s="81"/>
      <c r="H155" s="81"/>
      <c r="I155" s="81"/>
      <c r="J155" s="81"/>
      <c r="K155" s="25"/>
      <c r="L155" s="25"/>
      <c r="M155" s="25"/>
    </row>
    <row r="156" spans="2:13" x14ac:dyDescent="0.2">
      <c r="B156" s="25"/>
      <c r="C156" s="25"/>
      <c r="D156" s="25"/>
      <c r="E156" s="81"/>
      <c r="F156" s="81"/>
      <c r="G156" s="81"/>
      <c r="H156" s="81"/>
      <c r="I156" s="81"/>
      <c r="J156" s="81"/>
      <c r="K156" s="25"/>
      <c r="L156" s="25"/>
      <c r="M156" s="25"/>
    </row>
    <row r="157" spans="2:13" x14ac:dyDescent="0.2">
      <c r="B157" s="25"/>
      <c r="C157" s="25"/>
      <c r="D157" s="25"/>
      <c r="E157" s="81"/>
      <c r="F157" s="81"/>
      <c r="G157" s="81"/>
      <c r="H157" s="81"/>
      <c r="I157" s="81"/>
      <c r="J157" s="81"/>
      <c r="K157" s="25"/>
      <c r="L157" s="25"/>
      <c r="M157" s="25"/>
    </row>
    <row r="158" spans="2:13" x14ac:dyDescent="0.2">
      <c r="B158" s="25"/>
      <c r="C158" s="25"/>
      <c r="D158" s="25"/>
      <c r="E158" s="81"/>
      <c r="F158" s="81"/>
      <c r="G158" s="81"/>
      <c r="H158" s="81"/>
      <c r="I158" s="81"/>
      <c r="J158" s="81"/>
      <c r="K158" s="25"/>
      <c r="L158" s="25"/>
      <c r="M158" s="25"/>
    </row>
    <row r="159" spans="2:13" x14ac:dyDescent="0.2">
      <c r="B159" s="25"/>
      <c r="C159" s="25"/>
      <c r="D159" s="25"/>
      <c r="E159" s="81"/>
      <c r="F159" s="81"/>
      <c r="G159" s="81"/>
      <c r="H159" s="81"/>
      <c r="I159" s="81"/>
      <c r="J159" s="81"/>
      <c r="K159" s="25"/>
      <c r="L159" s="25"/>
      <c r="M159" s="25"/>
    </row>
    <row r="160" spans="2:13" x14ac:dyDescent="0.2">
      <c r="B160" s="25"/>
      <c r="C160" s="25"/>
      <c r="D160" s="25"/>
      <c r="E160" s="81"/>
      <c r="F160" s="81"/>
      <c r="G160" s="81"/>
      <c r="H160" s="81"/>
      <c r="I160" s="81"/>
      <c r="J160" s="81"/>
      <c r="K160" s="25"/>
      <c r="L160" s="25"/>
      <c r="M160" s="25"/>
    </row>
    <row r="161" spans="2:13" x14ac:dyDescent="0.2">
      <c r="B161" s="25"/>
      <c r="C161" s="25"/>
      <c r="D161" s="25"/>
      <c r="E161" s="81"/>
      <c r="F161" s="81"/>
      <c r="G161" s="81"/>
      <c r="H161" s="81"/>
      <c r="I161" s="81"/>
      <c r="J161" s="81"/>
      <c r="K161" s="25"/>
      <c r="L161" s="25"/>
      <c r="M161" s="25"/>
    </row>
    <row r="162" spans="2:13" x14ac:dyDescent="0.2">
      <c r="B162" s="25"/>
      <c r="C162" s="25"/>
      <c r="D162" s="25"/>
      <c r="E162" s="81"/>
      <c r="F162" s="81"/>
      <c r="G162" s="81"/>
      <c r="H162" s="81"/>
      <c r="I162" s="81"/>
      <c r="J162" s="81"/>
      <c r="K162" s="25"/>
      <c r="L162" s="25"/>
      <c r="M162" s="25"/>
    </row>
    <row r="163" spans="2:13" x14ac:dyDescent="0.2">
      <c r="B163" s="25"/>
      <c r="C163" s="25"/>
      <c r="D163" s="25"/>
      <c r="E163" s="81"/>
      <c r="F163" s="81"/>
      <c r="G163" s="81"/>
      <c r="H163" s="81"/>
      <c r="I163" s="81"/>
      <c r="J163" s="81"/>
      <c r="K163" s="25"/>
      <c r="L163" s="25"/>
      <c r="M163" s="25"/>
    </row>
    <row r="164" spans="2:13" x14ac:dyDescent="0.2">
      <c r="B164" s="25"/>
      <c r="C164" s="25"/>
      <c r="D164" s="25"/>
      <c r="E164" s="81"/>
      <c r="F164" s="81"/>
      <c r="G164" s="81"/>
      <c r="H164" s="81"/>
      <c r="I164" s="81"/>
      <c r="J164" s="81"/>
      <c r="K164" s="25"/>
      <c r="L164" s="25"/>
      <c r="M164" s="25"/>
    </row>
    <row r="165" spans="2:13" x14ac:dyDescent="0.2">
      <c r="B165" s="25"/>
      <c r="C165" s="25"/>
      <c r="D165" s="25"/>
      <c r="E165" s="81"/>
      <c r="F165" s="81"/>
      <c r="G165" s="81"/>
      <c r="H165" s="81"/>
      <c r="I165" s="81"/>
      <c r="J165" s="81"/>
      <c r="K165" s="25"/>
      <c r="L165" s="25"/>
      <c r="M165" s="25"/>
    </row>
    <row r="177" spans="2:13" x14ac:dyDescent="0.2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2:13" x14ac:dyDescent="0.2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2:13" x14ac:dyDescent="0.2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2:13" x14ac:dyDescent="0.2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2:13" x14ac:dyDescent="0.2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2:13" x14ac:dyDescent="0.2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2:13" x14ac:dyDescent="0.2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2:13" x14ac:dyDescent="0.2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2:13" x14ac:dyDescent="0.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</sheetData>
  <mergeCells count="34">
    <mergeCell ref="R5:Y5"/>
    <mergeCell ref="R6:Y6"/>
    <mergeCell ref="W70:Y70"/>
    <mergeCell ref="W71:Y71"/>
    <mergeCell ref="B70:M70"/>
    <mergeCell ref="B71:M71"/>
    <mergeCell ref="N71:V71"/>
    <mergeCell ref="N70:V70"/>
    <mergeCell ref="AC71:AL71"/>
    <mergeCell ref="AC72:AL72"/>
    <mergeCell ref="AC73:AL73"/>
    <mergeCell ref="N73:V73"/>
    <mergeCell ref="I5:Q5"/>
    <mergeCell ref="I6:Q6"/>
    <mergeCell ref="Z71:AB71"/>
    <mergeCell ref="Z72:AB72"/>
    <mergeCell ref="Z73:AB73"/>
    <mergeCell ref="W72:Y72"/>
    <mergeCell ref="W73:Y73"/>
    <mergeCell ref="B72:M72"/>
    <mergeCell ref="B73:M73"/>
    <mergeCell ref="N72:V72"/>
    <mergeCell ref="A5:G5"/>
    <mergeCell ref="A6:G6"/>
    <mergeCell ref="BB5:BF5"/>
    <mergeCell ref="Z6:AH6"/>
    <mergeCell ref="BB6:BF7"/>
    <mergeCell ref="AC70:AL70"/>
    <mergeCell ref="Z5:AI5"/>
    <mergeCell ref="Z70:AB70"/>
    <mergeCell ref="AJ5:AQ5"/>
    <mergeCell ref="AJ6:AQ6"/>
    <mergeCell ref="AS5:AZ5"/>
    <mergeCell ref="AS6:AZ6"/>
  </mergeCells>
  <pageMargins left="0.11811023622047245" right="0.11811023622047245" top="0.15748031496062992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centralizator</vt:lpstr>
      <vt:lpstr>desfasurator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2021-12-14T09:13:34Z</dcterms:modified>
</cp:coreProperties>
</file>