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335" activeTab="2"/>
  </bookViews>
  <sheets>
    <sheet name="repartizare martie 2021" sheetId="53" r:id="rId1"/>
    <sheet name="centralizator" sheetId="54" r:id="rId2"/>
    <sheet name="desfasurator" sheetId="55" r:id="rId3"/>
  </sheets>
  <calcPr calcId="145621"/>
</workbook>
</file>

<file path=xl/calcChain.xml><?xml version="1.0" encoding="utf-8"?>
<calcChain xmlns="http://schemas.openxmlformats.org/spreadsheetml/2006/main">
  <c r="K65" i="55" l="1"/>
  <c r="L65" i="55"/>
  <c r="K66" i="55"/>
  <c r="L66" i="55"/>
  <c r="K67" i="55"/>
  <c r="L67" i="55"/>
  <c r="M67" i="55" s="1"/>
  <c r="L64" i="55"/>
  <c r="L68" i="55" s="1"/>
  <c r="K64" i="55"/>
  <c r="K36" i="55"/>
  <c r="L36" i="55"/>
  <c r="K37" i="55"/>
  <c r="L37" i="55"/>
  <c r="K38" i="55"/>
  <c r="L38" i="55"/>
  <c r="L47" i="55" s="1"/>
  <c r="K39" i="55"/>
  <c r="K48" i="55" s="1"/>
  <c r="K58" i="55" s="1"/>
  <c r="K81" i="55" s="1"/>
  <c r="L39" i="55"/>
  <c r="L48" i="55" s="1"/>
  <c r="L58" i="55" s="1"/>
  <c r="L81" i="55" s="1"/>
  <c r="K40" i="55"/>
  <c r="L40" i="55"/>
  <c r="L35" i="55"/>
  <c r="K35" i="55"/>
  <c r="K28" i="55"/>
  <c r="L28" i="55"/>
  <c r="K29" i="55"/>
  <c r="L29" i="55"/>
  <c r="K30" i="55"/>
  <c r="L30" i="55"/>
  <c r="L32" i="55" s="1"/>
  <c r="K31" i="55"/>
  <c r="L31" i="55"/>
  <c r="L49" i="55" s="1"/>
  <c r="L60" i="55" s="1"/>
  <c r="L83" i="55" s="1"/>
  <c r="L27" i="55"/>
  <c r="K27" i="55"/>
  <c r="K44" i="55" s="1"/>
  <c r="K19" i="55"/>
  <c r="K24" i="55" s="1"/>
  <c r="L19" i="55"/>
  <c r="K20" i="55"/>
  <c r="M20" i="55" s="1"/>
  <c r="L20" i="55"/>
  <c r="K21" i="55"/>
  <c r="L21" i="55"/>
  <c r="K22" i="55"/>
  <c r="K57" i="55" s="1"/>
  <c r="K80" i="55" s="1"/>
  <c r="L22" i="55"/>
  <c r="K23" i="55"/>
  <c r="K59" i="55" s="1"/>
  <c r="K82" i="55" s="1"/>
  <c r="L23" i="55"/>
  <c r="L59" i="55" s="1"/>
  <c r="L82" i="55" s="1"/>
  <c r="L18" i="55"/>
  <c r="K18" i="55"/>
  <c r="L12" i="55"/>
  <c r="L13" i="55"/>
  <c r="L14" i="55"/>
  <c r="M14" i="55" s="1"/>
  <c r="L11" i="55"/>
  <c r="K12" i="55"/>
  <c r="K13" i="55"/>
  <c r="K14" i="55"/>
  <c r="K11" i="55"/>
  <c r="J80" i="55"/>
  <c r="J81" i="55"/>
  <c r="J82" i="55"/>
  <c r="J83" i="55"/>
  <c r="I83" i="55"/>
  <c r="I82" i="55"/>
  <c r="I81" i="55"/>
  <c r="I80" i="55"/>
  <c r="I79" i="55"/>
  <c r="J79" i="55" s="1"/>
  <c r="I78" i="55"/>
  <c r="J78" i="55" s="1"/>
  <c r="I77" i="55"/>
  <c r="J77" i="55" s="1"/>
  <c r="I76" i="55"/>
  <c r="H84" i="55"/>
  <c r="H83" i="55"/>
  <c r="H82" i="55"/>
  <c r="H81" i="55"/>
  <c r="H80" i="55"/>
  <c r="H79" i="55"/>
  <c r="H78" i="55"/>
  <c r="H77" i="55"/>
  <c r="H76" i="55"/>
  <c r="J65" i="55"/>
  <c r="J66" i="55"/>
  <c r="J67" i="55"/>
  <c r="J64" i="55"/>
  <c r="I68" i="55"/>
  <c r="H68" i="55"/>
  <c r="G77" i="55"/>
  <c r="G78" i="55"/>
  <c r="G79" i="55"/>
  <c r="G76" i="55"/>
  <c r="I59" i="55"/>
  <c r="H59" i="55"/>
  <c r="I57" i="55"/>
  <c r="H57" i="55"/>
  <c r="I54" i="55"/>
  <c r="H53" i="55"/>
  <c r="I49" i="55"/>
  <c r="I60" i="55" s="1"/>
  <c r="H49" i="55"/>
  <c r="H60" i="55" s="1"/>
  <c r="I48" i="55"/>
  <c r="J48" i="55" s="1"/>
  <c r="J58" i="55" s="1"/>
  <c r="H48" i="55"/>
  <c r="H58" i="55" s="1"/>
  <c r="I47" i="55"/>
  <c r="I56" i="55" s="1"/>
  <c r="H47" i="55"/>
  <c r="J47" i="55" s="1"/>
  <c r="I46" i="55"/>
  <c r="I55" i="55" s="1"/>
  <c r="H46" i="55"/>
  <c r="H55" i="55" s="1"/>
  <c r="I45" i="55"/>
  <c r="H45" i="55"/>
  <c r="H54" i="55" s="1"/>
  <c r="I44" i="55"/>
  <c r="H44" i="55"/>
  <c r="I41" i="55"/>
  <c r="H41" i="55"/>
  <c r="J41" i="55" s="1"/>
  <c r="J40" i="55"/>
  <c r="J36" i="55"/>
  <c r="I32" i="55"/>
  <c r="J32" i="55" s="1"/>
  <c r="H32" i="55"/>
  <c r="J31" i="55"/>
  <c r="J30" i="55"/>
  <c r="J29" i="55"/>
  <c r="J28" i="55"/>
  <c r="J27" i="55"/>
  <c r="I24" i="55"/>
  <c r="H24" i="55"/>
  <c r="J23" i="55"/>
  <c r="J59" i="55" s="1"/>
  <c r="J22" i="55"/>
  <c r="J57" i="55" s="1"/>
  <c r="J21" i="55"/>
  <c r="J20" i="55"/>
  <c r="J19" i="55"/>
  <c r="J18" i="55"/>
  <c r="I15" i="55"/>
  <c r="H15" i="55"/>
  <c r="J14" i="55"/>
  <c r="J13" i="55"/>
  <c r="J12" i="55"/>
  <c r="J11" i="55"/>
  <c r="J15" i="55" s="1"/>
  <c r="F80" i="55"/>
  <c r="G80" i="55" s="1"/>
  <c r="B80" i="55"/>
  <c r="B73" i="55"/>
  <c r="F68" i="55"/>
  <c r="E68" i="55"/>
  <c r="C68" i="55"/>
  <c r="B68" i="55"/>
  <c r="G67" i="55"/>
  <c r="D67" i="55"/>
  <c r="G66" i="55"/>
  <c r="D66" i="55"/>
  <c r="G65" i="55"/>
  <c r="D65" i="55"/>
  <c r="G64" i="55"/>
  <c r="D64" i="55"/>
  <c r="F59" i="55"/>
  <c r="F82" i="55" s="1"/>
  <c r="E59" i="55"/>
  <c r="E82" i="55" s="1"/>
  <c r="G82" i="55" s="1"/>
  <c r="C59" i="55"/>
  <c r="C82" i="55" s="1"/>
  <c r="B59" i="55"/>
  <c r="B82" i="55" s="1"/>
  <c r="L57" i="55"/>
  <c r="L80" i="55" s="1"/>
  <c r="G57" i="55"/>
  <c r="F57" i="55"/>
  <c r="E57" i="55"/>
  <c r="E80" i="55" s="1"/>
  <c r="C57" i="55"/>
  <c r="C80" i="55" s="1"/>
  <c r="B57" i="55"/>
  <c r="F56" i="55"/>
  <c r="F79" i="55" s="1"/>
  <c r="B56" i="55"/>
  <c r="B79" i="55" s="1"/>
  <c r="F49" i="55"/>
  <c r="F60" i="55" s="1"/>
  <c r="F83" i="55" s="1"/>
  <c r="E49" i="55"/>
  <c r="E60" i="55" s="1"/>
  <c r="E83" i="55" s="1"/>
  <c r="G83" i="55" s="1"/>
  <c r="C49" i="55"/>
  <c r="C60" i="55" s="1"/>
  <c r="C83" i="55" s="1"/>
  <c r="B49" i="55"/>
  <c r="B60" i="55" s="1"/>
  <c r="B83" i="55" s="1"/>
  <c r="F48" i="55"/>
  <c r="G48" i="55" s="1"/>
  <c r="G58" i="55" s="1"/>
  <c r="E48" i="55"/>
  <c r="E58" i="55" s="1"/>
  <c r="E81" i="55" s="1"/>
  <c r="C48" i="55"/>
  <c r="C58" i="55" s="1"/>
  <c r="C81" i="55" s="1"/>
  <c r="B48" i="55"/>
  <c r="D48" i="55" s="1"/>
  <c r="D58" i="55" s="1"/>
  <c r="D81" i="55" s="1"/>
  <c r="G47" i="55"/>
  <c r="F47" i="55"/>
  <c r="E47" i="55"/>
  <c r="E56" i="55" s="1"/>
  <c r="E79" i="55" s="1"/>
  <c r="C47" i="55"/>
  <c r="C56" i="55" s="1"/>
  <c r="C79" i="55" s="1"/>
  <c r="B47" i="55"/>
  <c r="L46" i="55"/>
  <c r="L55" i="55" s="1"/>
  <c r="F46" i="55"/>
  <c r="F55" i="55" s="1"/>
  <c r="F78" i="55" s="1"/>
  <c r="E46" i="55"/>
  <c r="E55" i="55" s="1"/>
  <c r="E78" i="55" s="1"/>
  <c r="C46" i="55"/>
  <c r="C55" i="55" s="1"/>
  <c r="C78" i="55" s="1"/>
  <c r="B46" i="55"/>
  <c r="L45" i="55"/>
  <c r="F45" i="55"/>
  <c r="F54" i="55" s="1"/>
  <c r="F77" i="55" s="1"/>
  <c r="E45" i="55"/>
  <c r="E54" i="55" s="1"/>
  <c r="E77" i="55" s="1"/>
  <c r="C45" i="55"/>
  <c r="C54" i="55" s="1"/>
  <c r="C77" i="55" s="1"/>
  <c r="B45" i="55"/>
  <c r="F44" i="55"/>
  <c r="F53" i="55" s="1"/>
  <c r="E44" i="55"/>
  <c r="E53" i="55" s="1"/>
  <c r="C44" i="55"/>
  <c r="B44" i="55"/>
  <c r="G41" i="55"/>
  <c r="F41" i="55"/>
  <c r="E41" i="55"/>
  <c r="C41" i="55"/>
  <c r="D41" i="55" s="1"/>
  <c r="B41" i="55"/>
  <c r="M40" i="55"/>
  <c r="G40" i="55"/>
  <c r="G49" i="55" s="1"/>
  <c r="G60" i="55" s="1"/>
  <c r="D40" i="55"/>
  <c r="D49" i="55" s="1"/>
  <c r="D60" i="55" s="1"/>
  <c r="D83" i="55" s="1"/>
  <c r="D39" i="55"/>
  <c r="M38" i="55"/>
  <c r="D38" i="55"/>
  <c r="M37" i="55"/>
  <c r="D37" i="55"/>
  <c r="M36" i="55"/>
  <c r="G36" i="55"/>
  <c r="D36" i="55"/>
  <c r="K41" i="55"/>
  <c r="D35" i="55"/>
  <c r="F32" i="55"/>
  <c r="E32" i="55"/>
  <c r="G32" i="55" s="1"/>
  <c r="D32" i="55"/>
  <c r="C32" i="55"/>
  <c r="B32" i="55"/>
  <c r="M31" i="55"/>
  <c r="G31" i="55"/>
  <c r="D31" i="55"/>
  <c r="M30" i="55"/>
  <c r="G30" i="55"/>
  <c r="D30" i="55"/>
  <c r="K46" i="55"/>
  <c r="G29" i="55"/>
  <c r="D29" i="55"/>
  <c r="M28" i="55"/>
  <c r="G28" i="55"/>
  <c r="D28" i="55"/>
  <c r="G27" i="55"/>
  <c r="D27" i="55"/>
  <c r="L24" i="55"/>
  <c r="F24" i="55"/>
  <c r="E24" i="55"/>
  <c r="C24" i="55"/>
  <c r="B24" i="55"/>
  <c r="M23" i="55"/>
  <c r="M59" i="55" s="1"/>
  <c r="G23" i="55"/>
  <c r="G59" i="55" s="1"/>
  <c r="D23" i="55"/>
  <c r="D59" i="55" s="1"/>
  <c r="D82" i="55" s="1"/>
  <c r="M22" i="55"/>
  <c r="M57" i="55" s="1"/>
  <c r="G22" i="55"/>
  <c r="D22" i="55"/>
  <c r="D57" i="55" s="1"/>
  <c r="D80" i="55" s="1"/>
  <c r="M21" i="55"/>
  <c r="G21" i="55"/>
  <c r="D21" i="55"/>
  <c r="G20" i="55"/>
  <c r="D20" i="55"/>
  <c r="G19" i="55"/>
  <c r="G24" i="55" s="1"/>
  <c r="D19" i="55"/>
  <c r="M18" i="55"/>
  <c r="G18" i="55"/>
  <c r="D18" i="55"/>
  <c r="D24" i="55" s="1"/>
  <c r="F15" i="55"/>
  <c r="E15" i="55"/>
  <c r="C15" i="55"/>
  <c r="B15" i="55"/>
  <c r="D15" i="55" s="1"/>
  <c r="G14" i="55"/>
  <c r="G56" i="55" s="1"/>
  <c r="D14" i="55"/>
  <c r="G13" i="55"/>
  <c r="D13" i="55"/>
  <c r="M12" i="55"/>
  <c r="G12" i="55"/>
  <c r="D12" i="55"/>
  <c r="G11" i="55"/>
  <c r="D11" i="55"/>
  <c r="G10" i="54"/>
  <c r="C11" i="54"/>
  <c r="E11" i="54"/>
  <c r="F11" i="54"/>
  <c r="B11" i="54"/>
  <c r="D10" i="54"/>
  <c r="D11" i="54" s="1"/>
  <c r="G9" i="54"/>
  <c r="D9" i="54"/>
  <c r="G8" i="54"/>
  <c r="D8" i="54"/>
  <c r="I84" i="55" l="1"/>
  <c r="D68" i="55"/>
  <c r="M45" i="55"/>
  <c r="L41" i="55"/>
  <c r="K47" i="55"/>
  <c r="M41" i="55"/>
  <c r="L44" i="55"/>
  <c r="L53" i="55" s="1"/>
  <c r="L76" i="55" s="1"/>
  <c r="L50" i="55"/>
  <c r="K55" i="55"/>
  <c r="M19" i="55"/>
  <c r="M24" i="55" s="1"/>
  <c r="M82" i="55"/>
  <c r="M80" i="55"/>
  <c r="L56" i="55"/>
  <c r="L79" i="55" s="1"/>
  <c r="L15" i="55"/>
  <c r="K56" i="55"/>
  <c r="K79" i="55" s="1"/>
  <c r="H10" i="54"/>
  <c r="D45" i="55"/>
  <c r="D54" i="55" s="1"/>
  <c r="D77" i="55" s="1"/>
  <c r="C50" i="55"/>
  <c r="D46" i="55"/>
  <c r="D55" i="55" s="1"/>
  <c r="D78" i="55" s="1"/>
  <c r="J76" i="55"/>
  <c r="J84" i="55" s="1"/>
  <c r="J68" i="55"/>
  <c r="L78" i="55"/>
  <c r="M66" i="55"/>
  <c r="M64" i="55"/>
  <c r="G68" i="55"/>
  <c r="J45" i="55"/>
  <c r="J54" i="55" s="1"/>
  <c r="J49" i="55"/>
  <c r="J60" i="55" s="1"/>
  <c r="I50" i="55"/>
  <c r="J24" i="55"/>
  <c r="J56" i="55"/>
  <c r="I58" i="55"/>
  <c r="I53" i="55"/>
  <c r="I61" i="55" s="1"/>
  <c r="H56" i="55"/>
  <c r="H61" i="55" s="1"/>
  <c r="J46" i="55"/>
  <c r="J55" i="55" s="1"/>
  <c r="J44" i="55"/>
  <c r="J53" i="55" s="1"/>
  <c r="H50" i="55"/>
  <c r="E61" i="55"/>
  <c r="E76" i="55"/>
  <c r="G44" i="55"/>
  <c r="G53" i="55" s="1"/>
  <c r="B55" i="55"/>
  <c r="B78" i="55" s="1"/>
  <c r="K78" i="55"/>
  <c r="D44" i="55"/>
  <c r="D53" i="55" s="1"/>
  <c r="M65" i="55"/>
  <c r="D47" i="55"/>
  <c r="D56" i="55" s="1"/>
  <c r="D79" i="55" s="1"/>
  <c r="C53" i="55"/>
  <c r="C76" i="55" s="1"/>
  <c r="C84" i="55" s="1"/>
  <c r="F76" i="55"/>
  <c r="M81" i="55"/>
  <c r="E84" i="55"/>
  <c r="M49" i="55"/>
  <c r="M60" i="55" s="1"/>
  <c r="M47" i="55"/>
  <c r="M56" i="55" s="1"/>
  <c r="K53" i="55"/>
  <c r="K32" i="55"/>
  <c r="M32" i="55" s="1"/>
  <c r="M27" i="55"/>
  <c r="M35" i="55"/>
  <c r="G45" i="55"/>
  <c r="G54" i="55" s="1"/>
  <c r="B50" i="55"/>
  <c r="M11" i="55"/>
  <c r="M13" i="55"/>
  <c r="K45" i="55"/>
  <c r="G46" i="55"/>
  <c r="G55" i="55" s="1"/>
  <c r="B53" i="55"/>
  <c r="L54" i="55"/>
  <c r="L77" i="55" s="1"/>
  <c r="B54" i="55"/>
  <c r="B77" i="55" s="1"/>
  <c r="F58" i="55"/>
  <c r="F81" i="55" s="1"/>
  <c r="G81" i="55" s="1"/>
  <c r="G15" i="55"/>
  <c r="E50" i="55"/>
  <c r="M29" i="55"/>
  <c r="M46" i="55" s="1"/>
  <c r="K15" i="55"/>
  <c r="M39" i="55"/>
  <c r="M48" i="55" s="1"/>
  <c r="M58" i="55" s="1"/>
  <c r="F50" i="55"/>
  <c r="K68" i="55"/>
  <c r="K49" i="55"/>
  <c r="K60" i="55" s="1"/>
  <c r="K83" i="55" s="1"/>
  <c r="M83" i="55" s="1"/>
  <c r="B58" i="55"/>
  <c r="B81" i="55" s="1"/>
  <c r="G11" i="54"/>
  <c r="H8" i="54"/>
  <c r="H9" i="54"/>
  <c r="AQ38" i="53"/>
  <c r="AQ47" i="53"/>
  <c r="AQ59" i="53" s="1"/>
  <c r="AQ46" i="53"/>
  <c r="AQ45" i="53"/>
  <c r="AQ44" i="53"/>
  <c r="AQ43" i="53"/>
  <c r="AQ42" i="53"/>
  <c r="AQ52" i="53" s="1"/>
  <c r="AQ60" i="53" s="1"/>
  <c r="AQ29" i="53"/>
  <c r="AQ22" i="53"/>
  <c r="AQ13" i="53"/>
  <c r="AI21" i="53"/>
  <c r="AJ21" i="53" s="1"/>
  <c r="M68" i="55" l="1"/>
  <c r="K50" i="55"/>
  <c r="K54" i="55"/>
  <c r="K77" i="55" s="1"/>
  <c r="M77" i="55" s="1"/>
  <c r="M79" i="55"/>
  <c r="M54" i="55"/>
  <c r="L61" i="55"/>
  <c r="M15" i="55"/>
  <c r="H11" i="54"/>
  <c r="J8" i="54" s="1"/>
  <c r="C61" i="55"/>
  <c r="M78" i="55"/>
  <c r="L84" i="55"/>
  <c r="J61" i="55"/>
  <c r="J50" i="55"/>
  <c r="D50" i="55"/>
  <c r="G61" i="55"/>
  <c r="B61" i="55"/>
  <c r="B76" i="55"/>
  <c r="B84" i="55" s="1"/>
  <c r="M44" i="55"/>
  <c r="M50" i="55" s="1"/>
  <c r="G50" i="55"/>
  <c r="M55" i="55"/>
  <c r="D61" i="55"/>
  <c r="D76" i="55"/>
  <c r="D84" i="55" s="1"/>
  <c r="K76" i="55"/>
  <c r="F84" i="55"/>
  <c r="F61" i="55"/>
  <c r="AQ48" i="53"/>
  <c r="K61" i="55" l="1"/>
  <c r="M53" i="55"/>
  <c r="M61" i="55" s="1"/>
  <c r="G84" i="55"/>
  <c r="M76" i="55"/>
  <c r="M84" i="55" s="1"/>
  <c r="K84" i="55"/>
  <c r="AP46" i="53"/>
  <c r="AI9" i="53"/>
  <c r="AK60" i="53"/>
  <c r="AP58" i="53"/>
  <c r="AH58" i="53"/>
  <c r="AG58" i="53"/>
  <c r="AF58" i="53"/>
  <c r="AE58" i="53"/>
  <c r="AD58" i="53"/>
  <c r="AC58" i="53"/>
  <c r="AB58" i="53"/>
  <c r="AA58" i="53"/>
  <c r="Z58" i="53"/>
  <c r="Y58" i="53"/>
  <c r="W58" i="53"/>
  <c r="V58" i="53"/>
  <c r="U58" i="53"/>
  <c r="T58" i="53"/>
  <c r="S58" i="53"/>
  <c r="R58" i="53"/>
  <c r="Q58" i="53"/>
  <c r="P58" i="53"/>
  <c r="AI58" i="53" s="1"/>
  <c r="AJ58" i="53" s="1"/>
  <c r="O58" i="53"/>
  <c r="N58" i="53"/>
  <c r="M58" i="53"/>
  <c r="L58" i="53"/>
  <c r="K58" i="53"/>
  <c r="K60" i="53" s="1"/>
  <c r="J58" i="53"/>
  <c r="I58" i="53"/>
  <c r="I60" i="53" s="1"/>
  <c r="H58" i="53"/>
  <c r="G58" i="53"/>
  <c r="F58" i="53"/>
  <c r="E58" i="53"/>
  <c r="D58" i="53"/>
  <c r="C58" i="53"/>
  <c r="B58" i="53"/>
  <c r="AF57" i="53"/>
  <c r="Y57" i="53"/>
  <c r="F57" i="53"/>
  <c r="AP56" i="53"/>
  <c r="AH56" i="53"/>
  <c r="AG56" i="53"/>
  <c r="AF56" i="53"/>
  <c r="AE56" i="53"/>
  <c r="AD56" i="53"/>
  <c r="AC56" i="53"/>
  <c r="AB56" i="53"/>
  <c r="AA56" i="53"/>
  <c r="Z56" i="53"/>
  <c r="Y56" i="53"/>
  <c r="W56" i="53"/>
  <c r="V56" i="53"/>
  <c r="U56" i="53"/>
  <c r="T56" i="53"/>
  <c r="S56" i="53"/>
  <c r="R56" i="53"/>
  <c r="Q56" i="53"/>
  <c r="N56" i="53"/>
  <c r="M56" i="53"/>
  <c r="L56" i="53"/>
  <c r="H56" i="53"/>
  <c r="G56" i="53"/>
  <c r="F56" i="53"/>
  <c r="D56" i="53"/>
  <c r="C56" i="53"/>
  <c r="B56" i="53"/>
  <c r="AF55" i="53"/>
  <c r="Y55" i="53"/>
  <c r="H55" i="53"/>
  <c r="F55" i="53"/>
  <c r="AF54" i="53"/>
  <c r="Y54" i="53"/>
  <c r="H54" i="53"/>
  <c r="F54" i="53"/>
  <c r="AF53" i="53"/>
  <c r="Y53" i="53"/>
  <c r="H53" i="53"/>
  <c r="F53" i="53"/>
  <c r="AF52" i="53"/>
  <c r="Y52" i="53"/>
  <c r="H52" i="53"/>
  <c r="F52" i="53"/>
  <c r="AF48" i="53"/>
  <c r="Y48" i="53"/>
  <c r="F48" i="53"/>
  <c r="AH46" i="53"/>
  <c r="AH57" i="53" s="1"/>
  <c r="AG46" i="53"/>
  <c r="AG57" i="53" s="1"/>
  <c r="AE46" i="53"/>
  <c r="AE57" i="53" s="1"/>
  <c r="AD46" i="53"/>
  <c r="AD57" i="53" s="1"/>
  <c r="AC46" i="53"/>
  <c r="AC57" i="53" s="1"/>
  <c r="AB46" i="53"/>
  <c r="AB57" i="53" s="1"/>
  <c r="AA46" i="53"/>
  <c r="AA57" i="53" s="1"/>
  <c r="Z46" i="53"/>
  <c r="Z57" i="53" s="1"/>
  <c r="W46" i="53"/>
  <c r="W57" i="53" s="1"/>
  <c r="V46" i="53"/>
  <c r="V57" i="53" s="1"/>
  <c r="U46" i="53"/>
  <c r="U57" i="53" s="1"/>
  <c r="T46" i="53"/>
  <c r="S46" i="53"/>
  <c r="S57" i="53" s="1"/>
  <c r="R46" i="53"/>
  <c r="R57" i="53" s="1"/>
  <c r="Q46" i="53"/>
  <c r="Q57" i="53" s="1"/>
  <c r="N46" i="53"/>
  <c r="N57" i="53" s="1"/>
  <c r="M46" i="53"/>
  <c r="L46" i="53"/>
  <c r="H46" i="53"/>
  <c r="H57" i="53" s="1"/>
  <c r="G46" i="53"/>
  <c r="G57" i="53" s="1"/>
  <c r="D46" i="53"/>
  <c r="D57" i="53" s="1"/>
  <c r="C46" i="53"/>
  <c r="C57" i="53" s="1"/>
  <c r="B46" i="53"/>
  <c r="B57" i="53" s="1"/>
  <c r="AP45" i="53"/>
  <c r="AH45" i="53"/>
  <c r="AH55" i="53" s="1"/>
  <c r="AG45" i="53"/>
  <c r="AE45" i="53"/>
  <c r="AE55" i="53" s="1"/>
  <c r="AD45" i="53"/>
  <c r="AD55" i="53" s="1"/>
  <c r="AC45" i="53"/>
  <c r="AC55" i="53" s="1"/>
  <c r="AB45" i="53"/>
  <c r="AB55" i="53" s="1"/>
  <c r="AA45" i="53"/>
  <c r="AA55" i="53" s="1"/>
  <c r="Z45" i="53"/>
  <c r="Z55" i="53" s="1"/>
  <c r="W45" i="53"/>
  <c r="W55" i="53" s="1"/>
  <c r="V45" i="53"/>
  <c r="V55" i="53" s="1"/>
  <c r="U45" i="53"/>
  <c r="U55" i="53" s="1"/>
  <c r="T45" i="53"/>
  <c r="T55" i="53" s="1"/>
  <c r="S45" i="53"/>
  <c r="S55" i="53" s="1"/>
  <c r="R45" i="53"/>
  <c r="R55" i="53" s="1"/>
  <c r="Q45" i="53"/>
  <c r="Q55" i="53" s="1"/>
  <c r="N45" i="53"/>
  <c r="N55" i="53" s="1"/>
  <c r="M45" i="53"/>
  <c r="M55" i="53" s="1"/>
  <c r="L45" i="53"/>
  <c r="L55" i="53" s="1"/>
  <c r="H45" i="53"/>
  <c r="G45" i="53"/>
  <c r="G55" i="53" s="1"/>
  <c r="D45" i="53"/>
  <c r="D55" i="53" s="1"/>
  <c r="C45" i="53"/>
  <c r="C55" i="53" s="1"/>
  <c r="B45" i="53"/>
  <c r="B55" i="53" s="1"/>
  <c r="AP44" i="53"/>
  <c r="AH44" i="53"/>
  <c r="AH54" i="53" s="1"/>
  <c r="AG44" i="53"/>
  <c r="AE44" i="53"/>
  <c r="AE54" i="53" s="1"/>
  <c r="AD44" i="53"/>
  <c r="AD54" i="53" s="1"/>
  <c r="AC44" i="53"/>
  <c r="AC54" i="53" s="1"/>
  <c r="AB44" i="53"/>
  <c r="AB54" i="53" s="1"/>
  <c r="AA44" i="53"/>
  <c r="AA54" i="53" s="1"/>
  <c r="Z44" i="53"/>
  <c r="Z54" i="53" s="1"/>
  <c r="W44" i="53"/>
  <c r="W54" i="53" s="1"/>
  <c r="V44" i="53"/>
  <c r="V54" i="53" s="1"/>
  <c r="U44" i="53"/>
  <c r="U54" i="53" s="1"/>
  <c r="T44" i="53"/>
  <c r="T54" i="53" s="1"/>
  <c r="S44" i="53"/>
  <c r="S54" i="53" s="1"/>
  <c r="R44" i="53"/>
  <c r="R54" i="53" s="1"/>
  <c r="Q44" i="53"/>
  <c r="Q54" i="53" s="1"/>
  <c r="N44" i="53"/>
  <c r="N54" i="53" s="1"/>
  <c r="M44" i="53"/>
  <c r="M54" i="53" s="1"/>
  <c r="L44" i="53"/>
  <c r="L54" i="53" s="1"/>
  <c r="H44" i="53"/>
  <c r="G44" i="53"/>
  <c r="G54" i="53" s="1"/>
  <c r="D44" i="53"/>
  <c r="D54" i="53" s="1"/>
  <c r="C44" i="53"/>
  <c r="C54" i="53" s="1"/>
  <c r="B44" i="53"/>
  <c r="AP43" i="53"/>
  <c r="AH43" i="53"/>
  <c r="AH53" i="53" s="1"/>
  <c r="AG43" i="53"/>
  <c r="AG53" i="53" s="1"/>
  <c r="AE43" i="53"/>
  <c r="AE53" i="53" s="1"/>
  <c r="AD43" i="53"/>
  <c r="AD53" i="53" s="1"/>
  <c r="AC43" i="53"/>
  <c r="AC53" i="53" s="1"/>
  <c r="AB43" i="53"/>
  <c r="AB53" i="53" s="1"/>
  <c r="AA43" i="53"/>
  <c r="AA53" i="53" s="1"/>
  <c r="Z43" i="53"/>
  <c r="Z53" i="53" s="1"/>
  <c r="W43" i="53"/>
  <c r="W53" i="53" s="1"/>
  <c r="V43" i="53"/>
  <c r="V53" i="53" s="1"/>
  <c r="U43" i="53"/>
  <c r="U53" i="53" s="1"/>
  <c r="T43" i="53"/>
  <c r="T53" i="53" s="1"/>
  <c r="S43" i="53"/>
  <c r="S53" i="53" s="1"/>
  <c r="R43" i="53"/>
  <c r="R53" i="53" s="1"/>
  <c r="Q43" i="53"/>
  <c r="Q53" i="53" s="1"/>
  <c r="N43" i="53"/>
  <c r="N53" i="53" s="1"/>
  <c r="M43" i="53"/>
  <c r="M53" i="53" s="1"/>
  <c r="L43" i="53"/>
  <c r="L53" i="53" s="1"/>
  <c r="H43" i="53"/>
  <c r="G43" i="53"/>
  <c r="G53" i="53" s="1"/>
  <c r="D43" i="53"/>
  <c r="D53" i="53" s="1"/>
  <c r="C43" i="53"/>
  <c r="C53" i="53" s="1"/>
  <c r="B43" i="53"/>
  <c r="B53" i="53" s="1"/>
  <c r="AP42" i="53"/>
  <c r="AH42" i="53"/>
  <c r="AH52" i="53" s="1"/>
  <c r="AG42" i="53"/>
  <c r="AG52" i="53" s="1"/>
  <c r="AE42" i="53"/>
  <c r="AD42" i="53"/>
  <c r="AD52" i="53" s="1"/>
  <c r="AC42" i="53"/>
  <c r="AB42" i="53"/>
  <c r="AB52" i="53" s="1"/>
  <c r="AA42" i="53"/>
  <c r="AA52" i="53" s="1"/>
  <c r="Z42" i="53"/>
  <c r="Z52" i="53" s="1"/>
  <c r="W42" i="53"/>
  <c r="V42" i="53"/>
  <c r="U42" i="53"/>
  <c r="T42" i="53"/>
  <c r="T52" i="53" s="1"/>
  <c r="S42" i="53"/>
  <c r="S52" i="53" s="1"/>
  <c r="R42" i="53"/>
  <c r="R52" i="53" s="1"/>
  <c r="Q42" i="53"/>
  <c r="Q52" i="53" s="1"/>
  <c r="P42" i="53"/>
  <c r="P48" i="53" s="1"/>
  <c r="N42" i="53"/>
  <c r="M42" i="53"/>
  <c r="M52" i="53" s="1"/>
  <c r="L42" i="53"/>
  <c r="L52" i="53" s="1"/>
  <c r="H42" i="53"/>
  <c r="G42" i="53"/>
  <c r="D42" i="53"/>
  <c r="C42" i="53"/>
  <c r="B42" i="53"/>
  <c r="B52" i="53" s="1"/>
  <c r="AP38" i="53"/>
  <c r="AH38" i="53"/>
  <c r="AG38" i="53"/>
  <c r="AF38" i="53"/>
  <c r="AE38" i="53"/>
  <c r="AD38" i="53"/>
  <c r="AC38" i="53"/>
  <c r="AB38" i="53"/>
  <c r="AA38" i="53"/>
  <c r="Z38" i="53"/>
  <c r="Y38" i="53"/>
  <c r="W38" i="53"/>
  <c r="V38" i="53"/>
  <c r="U38" i="53"/>
  <c r="T38" i="53"/>
  <c r="S38" i="53"/>
  <c r="R38" i="53"/>
  <c r="Q38" i="53"/>
  <c r="P38" i="53"/>
  <c r="N38" i="53"/>
  <c r="M38" i="53"/>
  <c r="L38" i="53"/>
  <c r="H38" i="53"/>
  <c r="G38" i="53"/>
  <c r="F38" i="53"/>
  <c r="D38" i="53"/>
  <c r="C38" i="53"/>
  <c r="B38" i="53"/>
  <c r="AI36" i="53"/>
  <c r="AJ36" i="53" s="1"/>
  <c r="X36" i="53"/>
  <c r="O36" i="53"/>
  <c r="J36" i="53"/>
  <c r="E36" i="53"/>
  <c r="AI35" i="53"/>
  <c r="AJ35" i="53" s="1"/>
  <c r="X35" i="53"/>
  <c r="O35" i="53"/>
  <c r="J35" i="53"/>
  <c r="E35" i="53"/>
  <c r="AI34" i="53"/>
  <c r="AJ34" i="53" s="1"/>
  <c r="X34" i="53"/>
  <c r="O34" i="53"/>
  <c r="J34" i="53"/>
  <c r="E34" i="53"/>
  <c r="AI33" i="53"/>
  <c r="AJ33" i="53" s="1"/>
  <c r="X33" i="53"/>
  <c r="O33" i="53"/>
  <c r="J33" i="53"/>
  <c r="E33" i="53"/>
  <c r="AI32" i="53"/>
  <c r="AJ32" i="53" s="1"/>
  <c r="X32" i="53"/>
  <c r="O32" i="53"/>
  <c r="J32" i="53"/>
  <c r="E32" i="53"/>
  <c r="AP29" i="53"/>
  <c r="AH29" i="53"/>
  <c r="AG29" i="53"/>
  <c r="AF29" i="53"/>
  <c r="AE29" i="53"/>
  <c r="AD29" i="53"/>
  <c r="AC29" i="53"/>
  <c r="AB29" i="53"/>
  <c r="AA29" i="53"/>
  <c r="Z29" i="53"/>
  <c r="Y29" i="53"/>
  <c r="W29" i="53"/>
  <c r="V29" i="53"/>
  <c r="U29" i="53"/>
  <c r="T29" i="53"/>
  <c r="S29" i="53"/>
  <c r="R29" i="53"/>
  <c r="Q29" i="53"/>
  <c r="P29" i="53"/>
  <c r="N29" i="53"/>
  <c r="M29" i="53"/>
  <c r="L29" i="53"/>
  <c r="K29" i="53"/>
  <c r="H29" i="53"/>
  <c r="G29" i="53"/>
  <c r="F29" i="53"/>
  <c r="D29" i="53"/>
  <c r="C29" i="53"/>
  <c r="B29" i="53"/>
  <c r="AI28" i="53"/>
  <c r="AJ28" i="53" s="1"/>
  <c r="X28" i="53"/>
  <c r="O28" i="53"/>
  <c r="J28" i="53"/>
  <c r="E28" i="53"/>
  <c r="AI27" i="53"/>
  <c r="AJ27" i="53" s="1"/>
  <c r="X27" i="53"/>
  <c r="O27" i="53"/>
  <c r="J27" i="53"/>
  <c r="E27" i="53"/>
  <c r="AI26" i="53"/>
  <c r="AJ26" i="53" s="1"/>
  <c r="X26" i="53"/>
  <c r="O26" i="53"/>
  <c r="J26" i="53"/>
  <c r="E26" i="53"/>
  <c r="AI25" i="53"/>
  <c r="AJ25" i="53" s="1"/>
  <c r="X25" i="53"/>
  <c r="O25" i="53"/>
  <c r="J25" i="53"/>
  <c r="E25" i="53"/>
  <c r="AP22" i="53"/>
  <c r="AL22" i="53"/>
  <c r="AK22" i="53"/>
  <c r="AH22" i="53"/>
  <c r="AG22" i="53"/>
  <c r="AF22" i="53"/>
  <c r="AE22" i="53"/>
  <c r="AD22" i="53"/>
  <c r="AC22" i="53"/>
  <c r="AB22" i="53"/>
  <c r="AA22" i="53"/>
  <c r="Z22" i="53"/>
  <c r="Y22" i="53"/>
  <c r="W22" i="53"/>
  <c r="V22" i="53"/>
  <c r="U22" i="53"/>
  <c r="T22" i="53"/>
  <c r="S22" i="53"/>
  <c r="R22" i="53"/>
  <c r="Q22" i="53"/>
  <c r="P22" i="53"/>
  <c r="N22" i="53"/>
  <c r="M22" i="53"/>
  <c r="L22" i="53"/>
  <c r="H22" i="53"/>
  <c r="G22" i="53"/>
  <c r="F22" i="53"/>
  <c r="D22" i="53"/>
  <c r="C22" i="53"/>
  <c r="B22" i="53"/>
  <c r="X21" i="53"/>
  <c r="X58" i="53" s="1"/>
  <c r="AI20" i="53"/>
  <c r="AJ20" i="53" s="1"/>
  <c r="X20" i="53"/>
  <c r="O20" i="53"/>
  <c r="J20" i="53"/>
  <c r="E20" i="53"/>
  <c r="AI19" i="53"/>
  <c r="AJ19" i="53" s="1"/>
  <c r="X19" i="53"/>
  <c r="O19" i="53"/>
  <c r="J19" i="53"/>
  <c r="E19" i="53"/>
  <c r="AI18" i="53"/>
  <c r="AJ18" i="53" s="1"/>
  <c r="X18" i="53"/>
  <c r="O18" i="53"/>
  <c r="J18" i="53"/>
  <c r="E18" i="53"/>
  <c r="AI17" i="53"/>
  <c r="AJ17" i="53" s="1"/>
  <c r="X17" i="53"/>
  <c r="O17" i="53"/>
  <c r="J17" i="53"/>
  <c r="E17" i="53"/>
  <c r="AI16" i="53"/>
  <c r="X16" i="53"/>
  <c r="O16" i="53"/>
  <c r="J16" i="53"/>
  <c r="E16" i="53"/>
  <c r="AP13" i="53"/>
  <c r="AL13" i="53"/>
  <c r="AK13" i="53"/>
  <c r="AH13" i="53"/>
  <c r="AG13" i="53"/>
  <c r="AF13" i="53"/>
  <c r="AE13" i="53"/>
  <c r="AD13" i="53"/>
  <c r="AC13" i="53"/>
  <c r="AB13" i="53"/>
  <c r="AA13" i="53"/>
  <c r="Z13" i="53"/>
  <c r="Y13" i="53"/>
  <c r="W13" i="53"/>
  <c r="V13" i="53"/>
  <c r="U13" i="53"/>
  <c r="T13" i="53"/>
  <c r="S13" i="53"/>
  <c r="R13" i="53"/>
  <c r="Q13" i="53"/>
  <c r="P13" i="53"/>
  <c r="N13" i="53"/>
  <c r="M13" i="53"/>
  <c r="L13" i="53"/>
  <c r="H13" i="53"/>
  <c r="G13" i="53"/>
  <c r="F13" i="53"/>
  <c r="D13" i="53"/>
  <c r="C13" i="53"/>
  <c r="B13" i="53"/>
  <c r="AI12" i="53"/>
  <c r="AJ12" i="53" s="1"/>
  <c r="X12" i="53"/>
  <c r="O12" i="53"/>
  <c r="J12" i="53"/>
  <c r="E12" i="53"/>
  <c r="AI11" i="53"/>
  <c r="AJ11" i="53" s="1"/>
  <c r="X11" i="53"/>
  <c r="O11" i="53"/>
  <c r="J11" i="53"/>
  <c r="E11" i="53"/>
  <c r="AI10" i="53"/>
  <c r="X10" i="53"/>
  <c r="O10" i="53"/>
  <c r="J10" i="53"/>
  <c r="E10" i="53"/>
  <c r="AJ9" i="53"/>
  <c r="X9" i="53"/>
  <c r="O9" i="53"/>
  <c r="J9" i="53"/>
  <c r="E9" i="53"/>
  <c r="AP53" i="53" l="1"/>
  <c r="AP54" i="53"/>
  <c r="J56" i="53"/>
  <c r="O29" i="53"/>
  <c r="X29" i="53"/>
  <c r="J42" i="53"/>
  <c r="J53" i="53"/>
  <c r="O56" i="53"/>
  <c r="E13" i="53"/>
  <c r="J29" i="53"/>
  <c r="X56" i="53"/>
  <c r="AI13" i="53"/>
  <c r="J22" i="53"/>
  <c r="AJ29" i="53"/>
  <c r="E38" i="53"/>
  <c r="AI46" i="53"/>
  <c r="AJ46" i="53" s="1"/>
  <c r="J13" i="53"/>
  <c r="O22" i="53"/>
  <c r="J54" i="53"/>
  <c r="AP55" i="53"/>
  <c r="X22" i="53"/>
  <c r="J38" i="53"/>
  <c r="J55" i="53"/>
  <c r="E56" i="53"/>
  <c r="AI56" i="53"/>
  <c r="AJ56" i="53" s="1"/>
  <c r="AP57" i="53"/>
  <c r="AJ38" i="53"/>
  <c r="AI29" i="53"/>
  <c r="X13" i="53"/>
  <c r="AJ10" i="53"/>
  <c r="AJ13" i="53" s="1"/>
  <c r="AI22" i="53"/>
  <c r="O38" i="53"/>
  <c r="AP48" i="53"/>
  <c r="X38" i="53"/>
  <c r="O13" i="53"/>
  <c r="E22" i="53"/>
  <c r="E29" i="53"/>
  <c r="AI38" i="53"/>
  <c r="O46" i="53"/>
  <c r="V48" i="53"/>
  <c r="AI43" i="53"/>
  <c r="AJ43" i="53" s="1"/>
  <c r="J44" i="53"/>
  <c r="H48" i="53"/>
  <c r="F60" i="53"/>
  <c r="W48" i="53"/>
  <c r="J43" i="53"/>
  <c r="AC48" i="53"/>
  <c r="C48" i="53"/>
  <c r="Q60" i="53"/>
  <c r="AA60" i="53"/>
  <c r="O53" i="53"/>
  <c r="M48" i="53"/>
  <c r="D48" i="53"/>
  <c r="AB60" i="53"/>
  <c r="E55" i="53"/>
  <c r="Y60" i="53"/>
  <c r="X54" i="53"/>
  <c r="U48" i="53"/>
  <c r="AE48" i="53"/>
  <c r="E43" i="53"/>
  <c r="AF60" i="53"/>
  <c r="E44" i="53"/>
  <c r="AI44" i="53"/>
  <c r="AJ44" i="53" s="1"/>
  <c r="X46" i="53"/>
  <c r="O42" i="53"/>
  <c r="O44" i="53"/>
  <c r="X44" i="53"/>
  <c r="O55" i="53"/>
  <c r="AI45" i="53"/>
  <c r="AJ45" i="53" s="1"/>
  <c r="D52" i="53"/>
  <c r="D60" i="53" s="1"/>
  <c r="AI57" i="53"/>
  <c r="AJ57" i="53" s="1"/>
  <c r="X53" i="53"/>
  <c r="R60" i="53"/>
  <c r="E53" i="53"/>
  <c r="S60" i="53"/>
  <c r="E57" i="53"/>
  <c r="Z60" i="53"/>
  <c r="H60" i="53"/>
  <c r="O54" i="53"/>
  <c r="AD60" i="53"/>
  <c r="AI53" i="53"/>
  <c r="AJ53" i="53" s="1"/>
  <c r="X55" i="53"/>
  <c r="J57" i="53"/>
  <c r="AH60" i="53"/>
  <c r="AJ16" i="53"/>
  <c r="E46" i="53"/>
  <c r="Q48" i="53"/>
  <c r="AG48" i="53"/>
  <c r="C52" i="53"/>
  <c r="C60" i="53" s="1"/>
  <c r="U52" i="53"/>
  <c r="U60" i="53" s="1"/>
  <c r="AC52" i="53"/>
  <c r="AC60" i="53" s="1"/>
  <c r="AG54" i="53"/>
  <c r="AI54" i="53" s="1"/>
  <c r="AJ54" i="53" s="1"/>
  <c r="G48" i="53"/>
  <c r="R48" i="53"/>
  <c r="Z48" i="53"/>
  <c r="AH48" i="53"/>
  <c r="N52" i="53"/>
  <c r="N60" i="53" s="1"/>
  <c r="V52" i="53"/>
  <c r="V60" i="53" s="1"/>
  <c r="T57" i="53"/>
  <c r="X57" i="53" s="1"/>
  <c r="J45" i="53"/>
  <c r="S48" i="53"/>
  <c r="AA48" i="53"/>
  <c r="W52" i="53"/>
  <c r="W60" i="53" s="1"/>
  <c r="AE52" i="53"/>
  <c r="AE60" i="53" s="1"/>
  <c r="AP52" i="53"/>
  <c r="L57" i="53"/>
  <c r="E42" i="53"/>
  <c r="X42" i="53"/>
  <c r="J46" i="53"/>
  <c r="T48" i="53"/>
  <c r="AB48" i="53"/>
  <c r="P52" i="53"/>
  <c r="AI52" i="53" s="1"/>
  <c r="AG55" i="53"/>
  <c r="AI55" i="53" s="1"/>
  <c r="AJ55" i="53" s="1"/>
  <c r="M57" i="53"/>
  <c r="M60" i="53" s="1"/>
  <c r="AI42" i="53"/>
  <c r="O43" i="53"/>
  <c r="X43" i="53"/>
  <c r="B48" i="53"/>
  <c r="L48" i="53"/>
  <c r="G52" i="53"/>
  <c r="B54" i="53"/>
  <c r="E54" i="53" s="1"/>
  <c r="AD48" i="53"/>
  <c r="O45" i="53"/>
  <c r="X45" i="53"/>
  <c r="E45" i="53"/>
  <c r="AP60" i="53" l="1"/>
  <c r="J48" i="53"/>
  <c r="O52" i="53"/>
  <c r="E48" i="53"/>
  <c r="O48" i="53"/>
  <c r="AJ22" i="53"/>
  <c r="O57" i="53"/>
  <c r="T60" i="53"/>
  <c r="E52" i="53"/>
  <c r="E60" i="53" s="1"/>
  <c r="B60" i="53"/>
  <c r="J52" i="53"/>
  <c r="J60" i="53" s="1"/>
  <c r="G60" i="53"/>
  <c r="X48" i="53"/>
  <c r="AJ42" i="53"/>
  <c r="AI48" i="53"/>
  <c r="P60" i="53"/>
  <c r="X52" i="53"/>
  <c r="X60" i="53" s="1"/>
  <c r="AG60" i="53"/>
  <c r="L60" i="53"/>
  <c r="AI60" i="53" l="1"/>
  <c r="AJ52" i="53"/>
  <c r="O60" i="53"/>
  <c r="AJ48" i="53"/>
  <c r="AJ60" i="53" l="1"/>
  <c r="AM52" i="53" s="1"/>
  <c r="AM59" i="53" l="1"/>
  <c r="AO59" i="53" s="1"/>
  <c r="AM53" i="53"/>
  <c r="AO53" i="53" s="1"/>
  <c r="AM28" i="53"/>
  <c r="AM27" i="53"/>
  <c r="AM26" i="53"/>
  <c r="AO26" i="53" s="1"/>
  <c r="AM20" i="53"/>
  <c r="AO20" i="53" s="1"/>
  <c r="AM19" i="53"/>
  <c r="AO19" i="53" s="1"/>
  <c r="AM25" i="53"/>
  <c r="AO25" i="53" s="1"/>
  <c r="AM45" i="53"/>
  <c r="AO45" i="53" s="1"/>
  <c r="AM43" i="53"/>
  <c r="AO43" i="53" s="1"/>
  <c r="AM17" i="53"/>
  <c r="AO17" i="53" s="1"/>
  <c r="AM34" i="53"/>
  <c r="AO34" i="53" s="1"/>
  <c r="AM32" i="53"/>
  <c r="AO32" i="53" s="1"/>
  <c r="AM29" i="53"/>
  <c r="AO29" i="53" s="1"/>
  <c r="AM18" i="53"/>
  <c r="AO18" i="53" s="1"/>
  <c r="AM13" i="53"/>
  <c r="AO13" i="53" s="1"/>
  <c r="AM21" i="53"/>
  <c r="AO21" i="53" s="1"/>
  <c r="AM33" i="53"/>
  <c r="AO33" i="53" s="1"/>
  <c r="AM10" i="53"/>
  <c r="AO10" i="53" s="1"/>
  <c r="AM46" i="53"/>
  <c r="AO46" i="53" s="1"/>
  <c r="AM44" i="53"/>
  <c r="AO44" i="53" s="1"/>
  <c r="AM58" i="53"/>
  <c r="AO58" i="53" s="1"/>
  <c r="AM12" i="53"/>
  <c r="AO12" i="53" s="1"/>
  <c r="AM35" i="53"/>
  <c r="AO35" i="53" s="1"/>
  <c r="AM56" i="53"/>
  <c r="AO56" i="53" s="1"/>
  <c r="AM9" i="53"/>
  <c r="AO9" i="53" s="1"/>
  <c r="AM38" i="53"/>
  <c r="AO38" i="53" s="1"/>
  <c r="AM36" i="53"/>
  <c r="AO36" i="53" s="1"/>
  <c r="AM11" i="53"/>
  <c r="AO11" i="53" s="1"/>
  <c r="AM54" i="53"/>
  <c r="AM57" i="53"/>
  <c r="AO57" i="53" s="1"/>
  <c r="AM55" i="53"/>
  <c r="AO55" i="53" s="1"/>
  <c r="AM16" i="53"/>
  <c r="AO16" i="53" s="1"/>
  <c r="AM22" i="53"/>
  <c r="AO22" i="53" s="1"/>
  <c r="AM42" i="53"/>
  <c r="AO42" i="53" s="1"/>
  <c r="AM48" i="53"/>
  <c r="AO48" i="53" s="1"/>
  <c r="AO54" i="53" l="1"/>
  <c r="AM60" i="53"/>
  <c r="AO52" i="53"/>
  <c r="AO28" i="53"/>
  <c r="AO27" i="53"/>
  <c r="AO60" i="53" l="1"/>
</calcChain>
</file>

<file path=xl/sharedStrings.xml><?xml version="1.0" encoding="utf-8"?>
<sst xmlns="http://schemas.openxmlformats.org/spreadsheetml/2006/main" count="538" uniqueCount="117">
  <si>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</si>
  <si>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</si>
  <si>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</si>
  <si>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</si>
  <si>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</si>
  <si>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</si>
  <si>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</si>
  <si>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</si>
  <si>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</si>
  <si>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</si>
  <si>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</si>
  <si>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</si>
  <si>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SITUATIA</t>
  </si>
  <si>
    <t>CASA DE ASIGURĂRI DE SĂNĂTATE OLT</t>
  </si>
  <si>
    <t>Unitatea Sanitară,                         DRG(ACUȚI)</t>
  </si>
  <si>
    <t>Valoare servicii realizate aprilie 2018</t>
  </si>
  <si>
    <t>Valoare servicii realizate mai 2018</t>
  </si>
  <si>
    <t>Valoare servicii realizate iunie 2018</t>
  </si>
  <si>
    <t>Valoare servicii realizate trimestrul II-2018</t>
  </si>
  <si>
    <t>Valoare servicii realizate trimestrul II-2018 la regularizare</t>
  </si>
  <si>
    <t>Valoare servicii realizate iulie 2018</t>
  </si>
  <si>
    <t>Valoare servicii realizate august 2018</t>
  </si>
  <si>
    <t>Valoare servicii realizate septembrie 2018</t>
  </si>
  <si>
    <t>Valoare servicii realizate trimestrul III-2018</t>
  </si>
  <si>
    <t>Valoare servicii realizate aprilie-septembrie -2018 regularizare</t>
  </si>
  <si>
    <t>Valoare servicii realizate octombrie 2018</t>
  </si>
  <si>
    <t>Valoare servicii realizate noiembrie 2018</t>
  </si>
  <si>
    <t>Valoare servicii realizate decembrie 2018</t>
  </si>
  <si>
    <t xml:space="preserve">Valoare servicii realizate aprilie-decembrie -2018 </t>
  </si>
  <si>
    <t>Valoare servicii realizate aprilie-decembrie -2018 regularizare</t>
  </si>
  <si>
    <t xml:space="preserve">Valoare servicii realizate ianuarie -2019 </t>
  </si>
  <si>
    <t xml:space="preserve">Valoare servicii realizate februarie -2019 </t>
  </si>
  <si>
    <t>Suma repartizata</t>
  </si>
  <si>
    <t>4=1+2+3</t>
  </si>
  <si>
    <t>9=6+7+8</t>
  </si>
  <si>
    <t>14=10+11+12+13</t>
  </si>
  <si>
    <t>Phoenix</t>
  </si>
  <si>
    <t>Valoare servicii realizate martie 2019</t>
  </si>
  <si>
    <t>Valoare servicii realizate trimestrul I-2019 la regularizare</t>
  </si>
  <si>
    <t xml:space="preserve">Valoare servicii realizate aprilie -2019 </t>
  </si>
  <si>
    <t xml:space="preserve">Valoare servicii realizate mai -2019 </t>
  </si>
  <si>
    <t>Valoare servicii realizate iunie 2019</t>
  </si>
  <si>
    <t>Valoare servicii realizate aprilie 2018-iunie 2019</t>
  </si>
  <si>
    <t>23=15+19+20+21+22</t>
  </si>
  <si>
    <t>SC Domus Med SRL Piatra-Olt</t>
  </si>
  <si>
    <t>Capacitate maxima 2019 valabila pana la 31.07.2019</t>
  </si>
  <si>
    <t>Capacitate maxima 2019 valabila incepand cu  01.08.2019</t>
  </si>
  <si>
    <t>Valoare servicii realizate iulie 2019</t>
  </si>
  <si>
    <t>Valoare servicii realizate ianuarie-iunie 2019 regularizare</t>
  </si>
  <si>
    <t>Valoare servicii realizate august 2019</t>
  </si>
  <si>
    <t>Valoare servicii realizate septembrie 2019</t>
  </si>
  <si>
    <t>Valoare servicii realizate octombrie 2019</t>
  </si>
  <si>
    <t>Valoare servicii realizate noiembrie 2019</t>
  </si>
  <si>
    <t>Valoare servicii realizate decembrie 2019</t>
  </si>
  <si>
    <t>Valoare servicii realizate ianuarie-decembrie 2019 regularizare</t>
  </si>
  <si>
    <t>Valoare servicii realizate ianuarie 2020</t>
  </si>
  <si>
    <t>Valoare servicii realizate februarie 2020</t>
  </si>
  <si>
    <t>Anexa nr.1</t>
  </si>
  <si>
    <t xml:space="preserve">Valoare totala servicii realizate perioada aprilie 2018-februarie 2020 </t>
  </si>
  <si>
    <t xml:space="preserve">Medie lunara servicii realizate perioada aprilie 2018-februarie 2020 </t>
  </si>
  <si>
    <t xml:space="preserve">Pondere servicii realizate in perioada aprilie 2018-februarie  2020 </t>
  </si>
  <si>
    <t>34=14+31+32+33</t>
  </si>
  <si>
    <t>35=34/23 luni</t>
  </si>
  <si>
    <t>38=35i/35 tot.</t>
  </si>
  <si>
    <t>40=38*39</t>
  </si>
  <si>
    <t>Suma repartizata lunar</t>
  </si>
  <si>
    <t>SC Lisimed SRL Slatina</t>
  </si>
  <si>
    <t>Suma stabilita la contractarea din anul 2020</t>
  </si>
  <si>
    <t>Directia Relatii Contractuale,</t>
  </si>
  <si>
    <t>Comp.E.C.S.M.M.D.M.</t>
  </si>
  <si>
    <t>Ec.Carmen CIRJAN</t>
  </si>
  <si>
    <t>Ec.Eduard DRAPATOF</t>
  </si>
  <si>
    <t xml:space="preserve">privind repartizarea serviciilor medicale spitalicesti pentru luna martie-2021, </t>
  </si>
  <si>
    <t>CREDITE DE ANGAJAMENT APROBATE  LUNAR PENTRU LUNA MARTIE 2021</t>
  </si>
  <si>
    <t>Suma propusa spre contractare in limita mediei lunare pentru luna martie 2021</t>
  </si>
  <si>
    <t>CASA DE ASIGURARI DE SANATATE OLT</t>
  </si>
  <si>
    <t>Anexa nr.2</t>
  </si>
  <si>
    <t>Luna/an</t>
  </si>
  <si>
    <t>CREDITE DE ANGAJAMENT INITIALE-SERVICII</t>
  </si>
  <si>
    <t>INFLUENTE (+/-)</t>
  </si>
  <si>
    <t>CREDITE DE ANGAJAMENT FINALE</t>
  </si>
  <si>
    <t>Cheltuielile efectiv realizate initiale</t>
  </si>
  <si>
    <t>Cheltuielile efectiv realizate finale</t>
  </si>
  <si>
    <t>TOTAL CREDITE DE ANGAJAMENT-SERVICII SI CHELTUIELI</t>
  </si>
  <si>
    <t>CREDITE DE ANGAJAMENT -ATI</t>
  </si>
  <si>
    <t>CREDITE DE ANGAJAMENT TOTAL</t>
  </si>
  <si>
    <t>3=1+2</t>
  </si>
  <si>
    <t>6=4+5</t>
  </si>
  <si>
    <t>7=3+6</t>
  </si>
  <si>
    <t>9=7+8</t>
  </si>
  <si>
    <t>ianuarie 2021</t>
  </si>
  <si>
    <t>februarie 2021</t>
  </si>
  <si>
    <t xml:space="preserve">Direcţia Relaţii Contractuale, </t>
  </si>
  <si>
    <t>COMP.E.C.S.M.M.D.M.</t>
  </si>
  <si>
    <t>Ec. Carmen CIRJAN</t>
  </si>
  <si>
    <t>Ec. Eduard DRAPATOF</t>
  </si>
  <si>
    <t>martie 2021</t>
  </si>
  <si>
    <t>Trimestrul I- 2021</t>
  </si>
  <si>
    <t xml:space="preserve">privind repartizarea serviciilor medicale spitalicesti pentru trimestrul I 2021, </t>
  </si>
  <si>
    <t>CAS OLT</t>
  </si>
  <si>
    <t>SITUAŢIE</t>
  </si>
  <si>
    <t>Unitatea Sanitară,                                           DRG(ACUȚI)</t>
  </si>
  <si>
    <t xml:space="preserve">Valoare contract ianuarie 2021 </t>
  </si>
  <si>
    <t>Influente (+/-)</t>
  </si>
  <si>
    <t>Valoare contract ianuarie 2021 modificat</t>
  </si>
  <si>
    <t xml:space="preserve">Valoare contract februarie 2021 </t>
  </si>
  <si>
    <t>Valoare contract februarie 2021 modificat</t>
  </si>
  <si>
    <t>Hospital Phoenix Network One Day</t>
  </si>
  <si>
    <t>Cheltuielile efectiv realizate care depășesc nivelul total contractat (acuți+cronici)</t>
  </si>
  <si>
    <t>ATI (1%)</t>
  </si>
  <si>
    <t>Valoare contract trimestrul I-2021</t>
  </si>
  <si>
    <t>TOTAL GENERAL</t>
  </si>
  <si>
    <t xml:space="preserve">Valoare contract martie 2021 </t>
  </si>
  <si>
    <t>Valoare contract martie 2021 modificat</t>
  </si>
  <si>
    <t xml:space="preserve">Valoare contract trimestrul I- 2021 </t>
  </si>
  <si>
    <t>Valoare contract trimestrul I- 2021  modificat</t>
  </si>
  <si>
    <t>Influente   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</si>
</sst>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sz val="10"/>
      <name val="Calibri"/>
      <family val="2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9" fillId="0" borderId="1" xfId="0" applyNumberFormat="1" applyFont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4" fillId="2" borderId="0" xfId="0" applyFont="1" applyFill="1"/>
    <xf numFmtId="4" fontId="4" fillId="0" borderId="0" xfId="0" applyNumberFormat="1" applyFont="1" applyBorder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11" fillId="2" borderId="0" xfId="0" applyFont="1" applyFill="1"/>
    <xf numFmtId="4" fontId="11" fillId="0" borderId="0" xfId="0" applyNumberFormat="1" applyFont="1"/>
    <xf numFmtId="4" fontId="1" fillId="0" borderId="0" xfId="0" applyNumberFormat="1" applyFont="1"/>
    <xf numFmtId="4" fontId="3" fillId="0" borderId="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4" fontId="4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/>
    <xf numFmtId="3" fontId="15" fillId="0" borderId="0" xfId="0" applyNumberFormat="1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/>
    <xf numFmtId="3" fontId="14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9" fontId="15" fillId="0" borderId="1" xfId="0" applyNumberFormat="1" applyFont="1" applyBorder="1"/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center"/>
    </xf>
    <xf numFmtId="0" fontId="15" fillId="0" borderId="0" xfId="0" applyFont="1"/>
    <xf numFmtId="4" fontId="17" fillId="0" borderId="1" xfId="0" applyNumberFormat="1" applyFont="1" applyBorder="1" applyAlignment="1"/>
    <xf numFmtId="4" fontId="6" fillId="0" borderId="1" xfId="0" applyNumberFormat="1" applyFont="1" applyBorder="1" applyAlignment="1"/>
    <xf numFmtId="0" fontId="15" fillId="0" borderId="1" xfId="0" applyFont="1" applyBorder="1" applyAlignment="1">
      <alignment vertical="center" wrapText="1"/>
    </xf>
    <xf numFmtId="4" fontId="6" fillId="0" borderId="1" xfId="0" applyNumberFormat="1" applyFont="1" applyBorder="1"/>
    <xf numFmtId="4" fontId="15" fillId="0" borderId="0" xfId="0" applyNumberFormat="1" applyFont="1"/>
    <xf numFmtId="0" fontId="18" fillId="0" borderId="0" xfId="0" applyFont="1"/>
    <xf numFmtId="3" fontId="13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4" fontId="4" fillId="0" borderId="0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19" fillId="0" borderId="1" xfId="0" applyFont="1" applyBorder="1"/>
    <xf numFmtId="4" fontId="19" fillId="2" borderId="1" xfId="0" applyNumberFormat="1" applyFont="1" applyFill="1" applyBorder="1"/>
    <xf numFmtId="4" fontId="19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20" fillId="0" borderId="0" xfId="0" applyFont="1" applyAlignment="1">
      <alignment vertical="center" wrapText="1"/>
    </xf>
    <xf numFmtId="4" fontId="19" fillId="0" borderId="0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opLeftCell="AB46" workbookViewId="0">
      <selection activeCell="AQ33" sqref="AQ33"/>
    </sheetView>
  </sheetViews>
  <sheetFormatPr defaultColWidth="13.85546875" defaultRowHeight="12.75" x14ac:dyDescent="0.2"/>
  <cols>
    <col min="1" max="1" width="31.7109375" style="55" customWidth="1"/>
    <col min="2" max="2" width="12.42578125" style="19" customWidth="1"/>
    <col min="3" max="3" width="12.7109375" style="19" customWidth="1"/>
    <col min="4" max="4" width="12.42578125" style="19" customWidth="1"/>
    <col min="5" max="5" width="13.140625" style="55" customWidth="1"/>
    <col min="6" max="7" width="13.85546875" style="55"/>
    <col min="8" max="9" width="12.5703125" style="55" customWidth="1"/>
    <col min="10" max="10" width="13.42578125" style="55" customWidth="1"/>
    <col min="11" max="11" width="12.5703125" style="55" customWidth="1"/>
    <col min="12" max="12" width="13" style="55" customWidth="1"/>
    <col min="13" max="17" width="13.85546875" style="55"/>
    <col min="18" max="18" width="12.42578125" style="55" customWidth="1"/>
    <col min="19" max="19" width="13" style="55" customWidth="1"/>
    <col min="20" max="20" width="12.7109375" style="55" customWidth="1"/>
    <col min="21" max="21" width="13.140625" style="55" customWidth="1"/>
    <col min="22" max="25" width="13.85546875" style="55"/>
    <col min="26" max="26" width="14.5703125" style="55" customWidth="1"/>
    <col min="27" max="27" width="15.42578125" style="55" customWidth="1"/>
    <col min="28" max="28" width="15.5703125" style="55" customWidth="1"/>
    <col min="29" max="29" width="15.7109375" style="55" customWidth="1"/>
    <col min="30" max="30" width="12.85546875" style="55" customWidth="1"/>
    <col min="31" max="31" width="13.5703125" style="55" customWidth="1"/>
    <col min="32" max="32" width="14.7109375" style="55" customWidth="1"/>
    <col min="33" max="33" width="13.140625" style="55" customWidth="1"/>
    <col min="34" max="34" width="14" style="55" customWidth="1"/>
    <col min="35" max="35" width="14.5703125" style="55" customWidth="1"/>
    <col min="36" max="36" width="14.7109375" style="55" customWidth="1"/>
    <col min="37" max="37" width="12.5703125" style="55" customWidth="1"/>
    <col min="38" max="38" width="12.28515625" style="55" customWidth="1"/>
    <col min="39" max="39" width="11.140625" style="55" customWidth="1"/>
    <col min="40" max="40" width="14" style="55" customWidth="1"/>
    <col min="41" max="41" width="12" style="55" customWidth="1"/>
    <col min="42" max="42" width="12.28515625" style="55" customWidth="1"/>
    <col min="43" max="16384" width="13.85546875" style="55"/>
  </cols>
  <sheetData>
    <row r="1" spans="1:43" x14ac:dyDescent="0.2">
      <c r="A1" s="23" t="s">
        <v>13</v>
      </c>
      <c r="B1" s="59"/>
      <c r="C1" s="17"/>
      <c r="D1" s="59"/>
      <c r="H1" s="55" t="s">
        <v>57</v>
      </c>
    </row>
    <row r="2" spans="1:43" x14ac:dyDescent="0.2">
      <c r="A2" s="24"/>
      <c r="B2" s="59"/>
      <c r="C2" s="17"/>
      <c r="D2" s="59"/>
    </row>
    <row r="3" spans="1:43" x14ac:dyDescent="0.2">
      <c r="A3" s="56"/>
      <c r="C3" s="18"/>
    </row>
    <row r="4" spans="1:43" ht="15" customHeight="1" x14ac:dyDescent="0.2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 t="s">
        <v>12</v>
      </c>
      <c r="L4" s="68"/>
      <c r="M4" s="68"/>
      <c r="N4" s="68"/>
      <c r="O4" s="68"/>
      <c r="P4" s="68"/>
      <c r="Q4" s="68"/>
      <c r="R4" s="68"/>
      <c r="S4" s="68"/>
      <c r="T4" s="68"/>
      <c r="U4" s="68" t="s">
        <v>12</v>
      </c>
      <c r="V4" s="68"/>
      <c r="W4" s="68"/>
      <c r="X4" s="68"/>
      <c r="Y4" s="56"/>
      <c r="Z4" s="56"/>
      <c r="AA4" s="56"/>
      <c r="AB4" s="68" t="s">
        <v>12</v>
      </c>
      <c r="AC4" s="68"/>
      <c r="AD4" s="68"/>
      <c r="AE4" s="68"/>
      <c r="AF4" s="56"/>
      <c r="AG4" s="56"/>
      <c r="AH4" s="68" t="s">
        <v>12</v>
      </c>
      <c r="AI4" s="68"/>
      <c r="AJ4" s="68"/>
      <c r="AK4" s="68"/>
      <c r="AL4" s="68"/>
      <c r="AM4" s="68"/>
      <c r="AN4" s="68"/>
      <c r="AO4" s="68"/>
      <c r="AP4" s="68"/>
    </row>
    <row r="5" spans="1:43" ht="12.75" customHeight="1" x14ac:dyDescent="0.2">
      <c r="A5" s="69" t="s">
        <v>72</v>
      </c>
      <c r="B5" s="69"/>
      <c r="C5" s="69"/>
      <c r="D5" s="69"/>
      <c r="E5" s="69"/>
      <c r="F5" s="69"/>
      <c r="G5" s="69"/>
      <c r="H5" s="69"/>
      <c r="I5" s="69"/>
      <c r="J5" s="69"/>
      <c r="K5" s="69" t="s">
        <v>72</v>
      </c>
      <c r="L5" s="69"/>
      <c r="M5" s="69"/>
      <c r="N5" s="69"/>
      <c r="O5" s="69"/>
      <c r="P5" s="69"/>
      <c r="Q5" s="69"/>
      <c r="R5" s="69"/>
      <c r="S5" s="69"/>
      <c r="T5" s="69"/>
      <c r="U5" s="69" t="s">
        <v>72</v>
      </c>
      <c r="V5" s="69"/>
      <c r="W5" s="69"/>
      <c r="X5" s="69"/>
      <c r="Y5" s="69"/>
      <c r="Z5" s="25"/>
      <c r="AA5" s="25"/>
      <c r="AB5" s="69" t="s">
        <v>72</v>
      </c>
      <c r="AC5" s="69"/>
      <c r="AD5" s="69"/>
      <c r="AE5" s="69"/>
      <c r="AF5" s="69"/>
      <c r="AG5" s="25"/>
      <c r="AH5" s="69" t="s">
        <v>72</v>
      </c>
      <c r="AI5" s="69"/>
      <c r="AJ5" s="69"/>
      <c r="AK5" s="69"/>
      <c r="AL5" s="69"/>
      <c r="AM5" s="69"/>
      <c r="AN5" s="69"/>
      <c r="AO5" s="69"/>
      <c r="AP5" s="69"/>
    </row>
    <row r="6" spans="1:43" ht="24.7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50"/>
      <c r="AN6" s="50"/>
      <c r="AO6" s="51"/>
      <c r="AP6" s="51"/>
    </row>
    <row r="7" spans="1:43" ht="111.75" customHeight="1" x14ac:dyDescent="0.2">
      <c r="A7" s="12" t="s">
        <v>14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  <c r="P7" s="10" t="s">
        <v>29</v>
      </c>
      <c r="Q7" s="10" t="s">
        <v>30</v>
      </c>
      <c r="R7" s="10" t="s">
        <v>31</v>
      </c>
      <c r="S7" s="10" t="s">
        <v>37</v>
      </c>
      <c r="T7" s="10" t="s">
        <v>38</v>
      </c>
      <c r="U7" s="10" t="s">
        <v>39</v>
      </c>
      <c r="V7" s="10" t="s">
        <v>40</v>
      </c>
      <c r="W7" s="10" t="s">
        <v>41</v>
      </c>
      <c r="X7" s="10" t="s">
        <v>42</v>
      </c>
      <c r="Y7" s="10" t="s">
        <v>48</v>
      </c>
      <c r="Z7" s="10" t="s">
        <v>47</v>
      </c>
      <c r="AA7" s="10" t="s">
        <v>49</v>
      </c>
      <c r="AB7" s="10" t="s">
        <v>50</v>
      </c>
      <c r="AC7" s="10" t="s">
        <v>51</v>
      </c>
      <c r="AD7" s="10" t="s">
        <v>52</v>
      </c>
      <c r="AE7" s="10" t="s">
        <v>53</v>
      </c>
      <c r="AF7" s="10" t="s">
        <v>54</v>
      </c>
      <c r="AG7" s="10" t="s">
        <v>55</v>
      </c>
      <c r="AH7" s="10" t="s">
        <v>56</v>
      </c>
      <c r="AI7" s="10" t="s">
        <v>58</v>
      </c>
      <c r="AJ7" s="10" t="s">
        <v>59</v>
      </c>
      <c r="AK7" s="26" t="s">
        <v>45</v>
      </c>
      <c r="AL7" s="26" t="s">
        <v>46</v>
      </c>
      <c r="AM7" s="26" t="s">
        <v>60</v>
      </c>
      <c r="AN7" s="58" t="s">
        <v>73</v>
      </c>
      <c r="AO7" s="26" t="s">
        <v>65</v>
      </c>
      <c r="AP7" s="61" t="s">
        <v>67</v>
      </c>
      <c r="AQ7" s="61" t="s">
        <v>74</v>
      </c>
    </row>
    <row r="8" spans="1:43" ht="15.75" x14ac:dyDescent="0.2">
      <c r="A8" s="11" t="s">
        <v>0</v>
      </c>
      <c r="B8" s="8">
        <v>1</v>
      </c>
      <c r="C8" s="8">
        <v>2</v>
      </c>
      <c r="D8" s="8">
        <v>3</v>
      </c>
      <c r="E8" s="27" t="s">
        <v>33</v>
      </c>
      <c r="F8" s="27">
        <v>5</v>
      </c>
      <c r="G8" s="8">
        <v>6</v>
      </c>
      <c r="H8" s="8">
        <v>7</v>
      </c>
      <c r="I8" s="8">
        <v>8</v>
      </c>
      <c r="J8" s="8" t="s">
        <v>34</v>
      </c>
      <c r="K8" s="28">
        <v>10</v>
      </c>
      <c r="L8" s="28">
        <v>11</v>
      </c>
      <c r="M8" s="8">
        <v>12</v>
      </c>
      <c r="N8" s="8">
        <v>13</v>
      </c>
      <c r="O8" s="29" t="s">
        <v>35</v>
      </c>
      <c r="P8" s="28">
        <v>15</v>
      </c>
      <c r="Q8" s="28">
        <v>16</v>
      </c>
      <c r="R8" s="28">
        <v>17</v>
      </c>
      <c r="S8" s="8">
        <v>18</v>
      </c>
      <c r="T8" s="27">
        <v>19</v>
      </c>
      <c r="U8" s="27">
        <v>20</v>
      </c>
      <c r="V8" s="27">
        <v>21</v>
      </c>
      <c r="W8" s="5">
        <v>22</v>
      </c>
      <c r="X8" s="29" t="s">
        <v>43</v>
      </c>
      <c r="Y8" s="28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5">
        <v>32</v>
      </c>
      <c r="AH8" s="5">
        <v>33</v>
      </c>
      <c r="AI8" s="52" t="s">
        <v>61</v>
      </c>
      <c r="AJ8" s="30" t="s">
        <v>62</v>
      </c>
      <c r="AK8" s="27">
        <v>36</v>
      </c>
      <c r="AL8" s="27">
        <v>37</v>
      </c>
      <c r="AM8" s="27" t="s">
        <v>63</v>
      </c>
      <c r="AN8" s="22">
        <v>39</v>
      </c>
      <c r="AO8" s="31" t="s">
        <v>64</v>
      </c>
      <c r="AP8" s="31">
        <v>41</v>
      </c>
      <c r="AQ8" s="5"/>
    </row>
    <row r="9" spans="1:43" s="1" customFormat="1" ht="15" customHeight="1" x14ac:dyDescent="0.25">
      <c r="A9" s="4" t="s">
        <v>1</v>
      </c>
      <c r="B9" s="60">
        <v>6007080.9299999997</v>
      </c>
      <c r="C9" s="60">
        <v>6656803.9400000004</v>
      </c>
      <c r="D9" s="32">
        <v>6486237.4699999997</v>
      </c>
      <c r="E9" s="6">
        <f>B9+C9+D9</f>
        <v>19150122.34</v>
      </c>
      <c r="F9" s="33">
        <v>19401074.789999999</v>
      </c>
      <c r="G9" s="60">
        <v>6824944.71</v>
      </c>
      <c r="H9" s="60">
        <v>6800779.3399999999</v>
      </c>
      <c r="I9" s="60">
        <v>6027008.4199999999</v>
      </c>
      <c r="J9" s="60">
        <f>SUM(G9:I9)</f>
        <v>19652732.469999999</v>
      </c>
      <c r="K9" s="6">
        <v>39296310.299999997</v>
      </c>
      <c r="L9" s="60">
        <v>6688484.6299999999</v>
      </c>
      <c r="M9" s="60">
        <v>6691409.3300000001</v>
      </c>
      <c r="N9" s="60">
        <v>6379833.29</v>
      </c>
      <c r="O9" s="60">
        <f>K9+L9+M9+N9</f>
        <v>59056037.549999997</v>
      </c>
      <c r="P9" s="60">
        <v>59252038.25</v>
      </c>
      <c r="Q9" s="60">
        <v>6857054.9299999997</v>
      </c>
      <c r="R9" s="60">
        <v>6737800.6399999997</v>
      </c>
      <c r="S9" s="60">
        <v>6901546.7599999998</v>
      </c>
      <c r="T9" s="6">
        <v>20909276.370000001</v>
      </c>
      <c r="U9" s="6">
        <v>6581484.2999999998</v>
      </c>
      <c r="V9" s="6">
        <v>7045465.4100000001</v>
      </c>
      <c r="W9" s="6">
        <v>6041770.7599999998</v>
      </c>
      <c r="X9" s="60">
        <f>P9+T9+U9+V9+W9</f>
        <v>99830035.090000004</v>
      </c>
      <c r="Y9" s="60">
        <v>40886806.25</v>
      </c>
      <c r="Z9" s="60">
        <v>6538520.6100000003</v>
      </c>
      <c r="AA9" s="60">
        <v>5999074.1900000004</v>
      </c>
      <c r="AB9" s="60">
        <v>6154444.9199999999</v>
      </c>
      <c r="AC9" s="60">
        <v>6642516.5</v>
      </c>
      <c r="AD9" s="60">
        <v>6291522.8700000001</v>
      </c>
      <c r="AE9" s="60">
        <v>5718466.9400000004</v>
      </c>
      <c r="AF9" s="60">
        <v>78851555.189999998</v>
      </c>
      <c r="AG9" s="60">
        <v>6457014.75</v>
      </c>
      <c r="AH9" s="60">
        <v>6193561.4299999997</v>
      </c>
      <c r="AI9" s="34">
        <f>P9+AF9+AG9+AH9</f>
        <v>150754169.62</v>
      </c>
      <c r="AJ9" s="34">
        <f>AI9/23</f>
        <v>6554529.1139130434</v>
      </c>
      <c r="AK9" s="35">
        <v>7639024.8330550911</v>
      </c>
      <c r="AL9" s="35">
        <v>7559202.2199999997</v>
      </c>
      <c r="AM9" s="4">
        <f>AJ9/$AJ$60</f>
        <v>0.51773067193418809</v>
      </c>
      <c r="AN9" s="65">
        <v>11567012</v>
      </c>
      <c r="AO9" s="6">
        <f>AM9*AN9</f>
        <v>5988596.895030817</v>
      </c>
      <c r="AP9" s="6">
        <v>6046296</v>
      </c>
      <c r="AQ9" s="6">
        <v>6046296</v>
      </c>
    </row>
    <row r="10" spans="1:43" s="1" customFormat="1" ht="15" customHeight="1" x14ac:dyDescent="0.25">
      <c r="A10" s="4" t="s">
        <v>2</v>
      </c>
      <c r="B10" s="60">
        <v>397551.13</v>
      </c>
      <c r="C10" s="60">
        <v>479216.3</v>
      </c>
      <c r="D10" s="32">
        <v>566047.18000000005</v>
      </c>
      <c r="E10" s="6">
        <f>B10+C10+D10</f>
        <v>1442814.6099999999</v>
      </c>
      <c r="F10" s="33">
        <v>1470405.36</v>
      </c>
      <c r="G10" s="60">
        <v>492673.45</v>
      </c>
      <c r="H10" s="60">
        <v>542675.39</v>
      </c>
      <c r="I10" s="60">
        <v>446848.55</v>
      </c>
      <c r="J10" s="60">
        <f>SUM(G10:I10)</f>
        <v>1482197.3900000001</v>
      </c>
      <c r="K10" s="6">
        <v>2959201.02</v>
      </c>
      <c r="L10" s="60">
        <v>462253.79</v>
      </c>
      <c r="M10" s="60">
        <v>401894.12</v>
      </c>
      <c r="N10" s="60">
        <v>331515.53999999998</v>
      </c>
      <c r="O10" s="60">
        <f>K10+L10+M10+N10</f>
        <v>4154864.47</v>
      </c>
      <c r="P10" s="60">
        <v>4159491.65</v>
      </c>
      <c r="Q10" s="60">
        <v>480379.62</v>
      </c>
      <c r="R10" s="60">
        <v>408058.6</v>
      </c>
      <c r="S10" s="60">
        <v>434272.6</v>
      </c>
      <c r="T10" s="6">
        <v>1325628.96</v>
      </c>
      <c r="U10" s="6">
        <v>371160.62</v>
      </c>
      <c r="V10" s="6">
        <v>351272.96000000002</v>
      </c>
      <c r="W10" s="6">
        <v>425363.45</v>
      </c>
      <c r="X10" s="60">
        <f>P10+T10+U10+V10+W10</f>
        <v>6632917.6399999997</v>
      </c>
      <c r="Y10" s="60">
        <v>2472217.8199999998</v>
      </c>
      <c r="Z10" s="60">
        <v>475397.52</v>
      </c>
      <c r="AA10" s="60">
        <v>454999.45</v>
      </c>
      <c r="AB10" s="60">
        <v>517321</v>
      </c>
      <c r="AC10" s="60">
        <v>509745.84</v>
      </c>
      <c r="AD10" s="60">
        <v>492247.62</v>
      </c>
      <c r="AE10" s="60">
        <v>412868.12</v>
      </c>
      <c r="AF10" s="60">
        <v>5348268.34</v>
      </c>
      <c r="AG10" s="60">
        <v>340086.3</v>
      </c>
      <c r="AH10" s="60">
        <v>394053.92</v>
      </c>
      <c r="AI10" s="34">
        <f t="shared" ref="AI10:AI12" si="0">P10+AF10+AG10+AH10</f>
        <v>10241900.210000001</v>
      </c>
      <c r="AJ10" s="34">
        <f t="shared" ref="AJ10:AJ12" si="1">AI10/23</f>
        <v>445300.00913043483</v>
      </c>
      <c r="AK10" s="35">
        <v>617970.35464638146</v>
      </c>
      <c r="AL10" s="35">
        <v>617970.35</v>
      </c>
      <c r="AM10" s="4">
        <f>AJ10/$AJ$60</f>
        <v>3.5173460813535826E-2</v>
      </c>
      <c r="AN10" s="66"/>
      <c r="AO10" s="6">
        <f>AM10*AN9</f>
        <v>406851.84331169864</v>
      </c>
      <c r="AP10" s="6">
        <v>431868.94</v>
      </c>
      <c r="AQ10" s="6">
        <v>431868.94</v>
      </c>
    </row>
    <row r="11" spans="1:43" s="1" customFormat="1" ht="15" customHeight="1" x14ac:dyDescent="0.25">
      <c r="A11" s="4" t="s">
        <v>3</v>
      </c>
      <c r="B11" s="60">
        <v>2179276.5</v>
      </c>
      <c r="C11" s="60">
        <v>2481089.2999999998</v>
      </c>
      <c r="D11" s="32">
        <v>2000572.58</v>
      </c>
      <c r="E11" s="6">
        <f>B11+C11+D11</f>
        <v>6660938.3799999999</v>
      </c>
      <c r="F11" s="33">
        <v>6655046.3600000003</v>
      </c>
      <c r="G11" s="60">
        <v>2082280.58</v>
      </c>
      <c r="H11" s="60">
        <v>2049337.9</v>
      </c>
      <c r="I11" s="60">
        <v>1909693.3</v>
      </c>
      <c r="J11" s="60">
        <f>SUM(G11:I11)</f>
        <v>6041311.7800000003</v>
      </c>
      <c r="K11" s="6">
        <v>12676438.32</v>
      </c>
      <c r="L11" s="60">
        <v>2023679.17</v>
      </c>
      <c r="M11" s="60">
        <v>2167891.7999999998</v>
      </c>
      <c r="N11" s="60">
        <v>1848105.16</v>
      </c>
      <c r="O11" s="60">
        <f>K11+L11+M11+N11</f>
        <v>18716114.449999999</v>
      </c>
      <c r="P11" s="60">
        <v>18693506.129999999</v>
      </c>
      <c r="Q11" s="60">
        <v>2049231.1</v>
      </c>
      <c r="R11" s="60">
        <v>2343793.38</v>
      </c>
      <c r="S11" s="60">
        <v>2462628.69</v>
      </c>
      <c r="T11" s="6">
        <v>6848209.9299999997</v>
      </c>
      <c r="U11" s="6">
        <v>2051887.84</v>
      </c>
      <c r="V11" s="6">
        <v>2175042.23</v>
      </c>
      <c r="W11" s="6">
        <v>2096798.26</v>
      </c>
      <c r="X11" s="60">
        <f>P11+T11+U11+V11+W11</f>
        <v>31865444.390000001</v>
      </c>
      <c r="Y11" s="60">
        <v>13163912.57</v>
      </c>
      <c r="Z11" s="60">
        <v>2330651.36</v>
      </c>
      <c r="AA11" s="60">
        <v>2027591.17</v>
      </c>
      <c r="AB11" s="60">
        <v>2223431.9300000002</v>
      </c>
      <c r="AC11" s="60">
        <v>2372967.7599999998</v>
      </c>
      <c r="AD11" s="60">
        <v>2361832.0499999998</v>
      </c>
      <c r="AE11" s="60">
        <v>2194262.04</v>
      </c>
      <c r="AF11" s="60">
        <v>26660877.149999999</v>
      </c>
      <c r="AG11" s="60">
        <v>2317411.88</v>
      </c>
      <c r="AH11" s="60">
        <v>2473020.6800000002</v>
      </c>
      <c r="AI11" s="34">
        <f t="shared" si="0"/>
        <v>50144815.840000004</v>
      </c>
      <c r="AJ11" s="34">
        <f t="shared" si="1"/>
        <v>2180209.3843478262</v>
      </c>
      <c r="AK11" s="35">
        <v>2601977.081189251</v>
      </c>
      <c r="AL11" s="35">
        <v>2601977.08</v>
      </c>
      <c r="AM11" s="4">
        <f>AJ11/$AJ$60</f>
        <v>0.17221088653335068</v>
      </c>
      <c r="AN11" s="66"/>
      <c r="AO11" s="6">
        <f>AM11*AN9</f>
        <v>1991965.3910619058</v>
      </c>
      <c r="AP11" s="6">
        <v>1821401.15</v>
      </c>
      <c r="AQ11" s="6">
        <v>1821401.15</v>
      </c>
    </row>
    <row r="12" spans="1:43" s="1" customFormat="1" ht="15" customHeight="1" x14ac:dyDescent="0.25">
      <c r="A12" s="4" t="s">
        <v>4</v>
      </c>
      <c r="B12" s="60">
        <v>579623.07999999996</v>
      </c>
      <c r="C12" s="60">
        <v>614612.88</v>
      </c>
      <c r="D12" s="32">
        <v>550142.02</v>
      </c>
      <c r="E12" s="6">
        <f>B12+C12+D12</f>
        <v>1744377.98</v>
      </c>
      <c r="F12" s="33">
        <v>1742153.09</v>
      </c>
      <c r="G12" s="60">
        <v>620347.34</v>
      </c>
      <c r="H12" s="60">
        <v>614004.77</v>
      </c>
      <c r="I12" s="60">
        <v>491149.19</v>
      </c>
      <c r="J12" s="60">
        <f>SUM(G12:I12)</f>
        <v>1725501.2999999998</v>
      </c>
      <c r="K12" s="6">
        <v>3465956.52</v>
      </c>
      <c r="L12" s="60">
        <v>587895.47</v>
      </c>
      <c r="M12" s="60">
        <v>571967.64</v>
      </c>
      <c r="N12" s="60">
        <v>476196.97</v>
      </c>
      <c r="O12" s="60">
        <f>K12+L12+M12+N12</f>
        <v>5102016.5999999996</v>
      </c>
      <c r="P12" s="60">
        <v>5104710.78</v>
      </c>
      <c r="Q12" s="60">
        <v>558314.85</v>
      </c>
      <c r="R12" s="60">
        <v>629434.48</v>
      </c>
      <c r="S12" s="60">
        <v>565147.37</v>
      </c>
      <c r="T12" s="6">
        <v>1747757.52</v>
      </c>
      <c r="U12" s="6">
        <v>501709.83</v>
      </c>
      <c r="V12" s="6">
        <v>502622.56</v>
      </c>
      <c r="W12" s="6">
        <v>615143.59</v>
      </c>
      <c r="X12" s="60">
        <f>P12+T12+U12+V12+W12</f>
        <v>8471944.2800000012</v>
      </c>
      <c r="Y12" s="60">
        <v>3367406.36</v>
      </c>
      <c r="Z12" s="60">
        <v>610345.86</v>
      </c>
      <c r="AA12" s="60">
        <v>525665.37</v>
      </c>
      <c r="AB12" s="60">
        <v>530917.25</v>
      </c>
      <c r="AC12" s="60">
        <v>569282.9</v>
      </c>
      <c r="AD12" s="60">
        <v>594546.91</v>
      </c>
      <c r="AE12" s="60">
        <v>528135.85</v>
      </c>
      <c r="AF12" s="60">
        <v>6755722</v>
      </c>
      <c r="AG12" s="60">
        <v>562660.21</v>
      </c>
      <c r="AH12" s="60">
        <v>524655.14</v>
      </c>
      <c r="AI12" s="34">
        <f t="shared" si="0"/>
        <v>12947748.130000003</v>
      </c>
      <c r="AJ12" s="34">
        <f t="shared" si="1"/>
        <v>562945.57086956536</v>
      </c>
      <c r="AK12" s="35">
        <v>764269.0766208251</v>
      </c>
      <c r="AL12" s="35">
        <v>764269.08</v>
      </c>
      <c r="AM12" s="4">
        <f>AJ12/$AJ$60</f>
        <v>4.4466075839073894E-2</v>
      </c>
      <c r="AN12" s="66"/>
      <c r="AO12" s="6">
        <f>AM12*AN9</f>
        <v>514339.63282347779</v>
      </c>
      <c r="AP12" s="6">
        <v>533832</v>
      </c>
      <c r="AQ12" s="6">
        <v>533832</v>
      </c>
    </row>
    <row r="13" spans="1:43" s="2" customFormat="1" ht="13.5" customHeight="1" x14ac:dyDescent="0.2">
      <c r="A13" s="11" t="s">
        <v>5</v>
      </c>
      <c r="B13" s="9">
        <f>SUM(B9:B12)</f>
        <v>9163531.6399999987</v>
      </c>
      <c r="C13" s="9">
        <f>SUM(C9:C12)</f>
        <v>10231722.42</v>
      </c>
      <c r="D13" s="9">
        <f>SUM(D9:D12)</f>
        <v>9602999.25</v>
      </c>
      <c r="E13" s="7">
        <f>B13+C13+D13</f>
        <v>28998253.309999999</v>
      </c>
      <c r="F13" s="7">
        <f>SUM(F9:F12)</f>
        <v>29268679.599999998</v>
      </c>
      <c r="G13" s="9">
        <f>SUM(G9:G12)</f>
        <v>10020246.08</v>
      </c>
      <c r="H13" s="9">
        <f>SUM(H9:H12)</f>
        <v>10006797.399999999</v>
      </c>
      <c r="I13" s="9">
        <v>8874699.459999999</v>
      </c>
      <c r="J13" s="9">
        <f>SUM(J9:J12)</f>
        <v>28901742.940000001</v>
      </c>
      <c r="K13" s="7">
        <v>58397906.160000004</v>
      </c>
      <c r="L13" s="9">
        <f t="shared" ref="L13:AL13" si="2">SUM(L9:L12)</f>
        <v>9762313.0600000005</v>
      </c>
      <c r="M13" s="7">
        <f t="shared" si="2"/>
        <v>9833162.8900000006</v>
      </c>
      <c r="N13" s="7">
        <f t="shared" si="2"/>
        <v>9035650.9600000009</v>
      </c>
      <c r="O13" s="9">
        <f t="shared" si="2"/>
        <v>87029033.069999993</v>
      </c>
      <c r="P13" s="9">
        <f t="shared" si="2"/>
        <v>87209746.810000002</v>
      </c>
      <c r="Q13" s="9">
        <f t="shared" si="2"/>
        <v>9944980.5</v>
      </c>
      <c r="R13" s="9">
        <f t="shared" si="2"/>
        <v>10119087.1</v>
      </c>
      <c r="S13" s="53">
        <f t="shared" si="2"/>
        <v>10363595.419999998</v>
      </c>
      <c r="T13" s="7">
        <f t="shared" si="2"/>
        <v>30830872.780000001</v>
      </c>
      <c r="U13" s="7">
        <f t="shared" si="2"/>
        <v>9506242.5899999999</v>
      </c>
      <c r="V13" s="7">
        <f t="shared" si="2"/>
        <v>10074403.16</v>
      </c>
      <c r="W13" s="7">
        <f t="shared" si="2"/>
        <v>9179076.0600000005</v>
      </c>
      <c r="X13" s="9">
        <f t="shared" si="2"/>
        <v>146800341.40000001</v>
      </c>
      <c r="Y13" s="9">
        <f t="shared" si="2"/>
        <v>59890343</v>
      </c>
      <c r="Z13" s="7">
        <f t="shared" si="2"/>
        <v>9954915.3499999996</v>
      </c>
      <c r="AA13" s="7">
        <f t="shared" si="2"/>
        <v>9007330.1799999997</v>
      </c>
      <c r="AB13" s="7">
        <f t="shared" si="2"/>
        <v>9426115.0999999996</v>
      </c>
      <c r="AC13" s="7">
        <f t="shared" si="2"/>
        <v>10094513</v>
      </c>
      <c r="AD13" s="7">
        <f t="shared" si="2"/>
        <v>9740149.4499999993</v>
      </c>
      <c r="AE13" s="7">
        <f t="shared" si="2"/>
        <v>8853732.9500000011</v>
      </c>
      <c r="AF13" s="7">
        <f t="shared" si="2"/>
        <v>117616422.68000001</v>
      </c>
      <c r="AG13" s="7">
        <f t="shared" si="2"/>
        <v>9677173.1400000006</v>
      </c>
      <c r="AH13" s="7">
        <f t="shared" si="2"/>
        <v>9585291.1699999999</v>
      </c>
      <c r="AI13" s="47">
        <f t="shared" si="2"/>
        <v>224088633.80000001</v>
      </c>
      <c r="AJ13" s="47">
        <f t="shared" si="2"/>
        <v>9742984.0782608688</v>
      </c>
      <c r="AK13" s="7">
        <f t="shared" si="2"/>
        <v>11623241.345511548</v>
      </c>
      <c r="AL13" s="7">
        <f t="shared" si="2"/>
        <v>11543418.729999999</v>
      </c>
      <c r="AM13" s="4">
        <f>AJ13/$AJ$60</f>
        <v>0.7695810951201485</v>
      </c>
      <c r="AN13" s="66"/>
      <c r="AO13" s="6">
        <f>AM13*AN9</f>
        <v>8901753.7622278985</v>
      </c>
      <c r="AP13" s="6">
        <f>SUM(AP9:AP12)</f>
        <v>8833398.0899999999</v>
      </c>
      <c r="AQ13" s="7">
        <f>SUM(AQ9:AQ12)</f>
        <v>8833398.0899999999</v>
      </c>
    </row>
    <row r="14" spans="1:43" s="1" customFormat="1" ht="13.5" customHeight="1" x14ac:dyDescent="0.2">
      <c r="A14" s="11"/>
      <c r="B14" s="15"/>
      <c r="C14" s="15"/>
      <c r="D14" s="15"/>
      <c r="E14" s="4"/>
      <c r="F14" s="4"/>
      <c r="G14" s="15"/>
      <c r="H14" s="15"/>
      <c r="I14" s="15"/>
      <c r="J14" s="15"/>
      <c r="K14" s="6"/>
      <c r="L14" s="16"/>
      <c r="M14" s="16"/>
      <c r="N14" s="16"/>
      <c r="O14" s="16"/>
      <c r="P14" s="16"/>
      <c r="Q14" s="16"/>
      <c r="R14" s="16"/>
      <c r="S14" s="60"/>
      <c r="T14" s="6"/>
      <c r="U14" s="6"/>
      <c r="V14" s="6"/>
      <c r="W14" s="6"/>
      <c r="X14" s="16"/>
      <c r="Y14" s="16"/>
      <c r="Z14" s="6"/>
      <c r="AA14" s="6"/>
      <c r="AB14" s="6"/>
      <c r="AC14" s="6"/>
      <c r="AD14" s="6"/>
      <c r="AE14" s="6"/>
      <c r="AF14" s="6"/>
      <c r="AG14" s="6"/>
      <c r="AH14" s="6"/>
      <c r="AI14" s="34"/>
      <c r="AJ14" s="34"/>
      <c r="AK14" s="4"/>
      <c r="AL14" s="4"/>
      <c r="AM14" s="4"/>
      <c r="AN14" s="66"/>
      <c r="AO14" s="6"/>
      <c r="AP14" s="6"/>
      <c r="AQ14" s="4"/>
    </row>
    <row r="15" spans="1:43" s="1" customFormat="1" ht="87" customHeight="1" x14ac:dyDescent="0.2">
      <c r="A15" s="13" t="s">
        <v>6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10" t="s">
        <v>24</v>
      </c>
      <c r="L15" s="10" t="s">
        <v>25</v>
      </c>
      <c r="M15" s="10" t="s">
        <v>26</v>
      </c>
      <c r="N15" s="10" t="s">
        <v>27</v>
      </c>
      <c r="O15" s="10" t="s">
        <v>28</v>
      </c>
      <c r="P15" s="10" t="s">
        <v>29</v>
      </c>
      <c r="Q15" s="10" t="s">
        <v>30</v>
      </c>
      <c r="R15" s="10" t="s">
        <v>31</v>
      </c>
      <c r="S15" s="10" t="s">
        <v>37</v>
      </c>
      <c r="T15" s="10" t="s">
        <v>38</v>
      </c>
      <c r="U15" s="10" t="s">
        <v>39</v>
      </c>
      <c r="V15" s="10" t="s">
        <v>40</v>
      </c>
      <c r="W15" s="10" t="s">
        <v>41</v>
      </c>
      <c r="X15" s="10" t="s">
        <v>42</v>
      </c>
      <c r="Y15" s="10" t="s">
        <v>48</v>
      </c>
      <c r="Z15" s="10" t="s">
        <v>47</v>
      </c>
      <c r="AA15" s="10" t="s">
        <v>49</v>
      </c>
      <c r="AB15" s="10" t="s">
        <v>50</v>
      </c>
      <c r="AC15" s="10" t="s">
        <v>51</v>
      </c>
      <c r="AD15" s="10" t="s">
        <v>52</v>
      </c>
      <c r="AE15" s="10" t="s">
        <v>53</v>
      </c>
      <c r="AF15" s="10" t="s">
        <v>54</v>
      </c>
      <c r="AG15" s="10" t="s">
        <v>55</v>
      </c>
      <c r="AH15" s="10" t="s">
        <v>56</v>
      </c>
      <c r="AI15" s="10" t="s">
        <v>58</v>
      </c>
      <c r="AJ15" s="10" t="s">
        <v>59</v>
      </c>
      <c r="AK15" s="26" t="s">
        <v>45</v>
      </c>
      <c r="AL15" s="26" t="s">
        <v>46</v>
      </c>
      <c r="AM15" s="26" t="s">
        <v>60</v>
      </c>
      <c r="AN15" s="66"/>
      <c r="AO15" s="26" t="s">
        <v>32</v>
      </c>
      <c r="AP15" s="61" t="s">
        <v>67</v>
      </c>
      <c r="AQ15" s="61" t="s">
        <v>74</v>
      </c>
    </row>
    <row r="16" spans="1:43" s="1" customFormat="1" ht="12.75" customHeight="1" x14ac:dyDescent="0.2">
      <c r="A16" s="4" t="s">
        <v>1</v>
      </c>
      <c r="B16" s="60">
        <v>735744.85</v>
      </c>
      <c r="C16" s="60">
        <v>537149.36</v>
      </c>
      <c r="D16" s="60">
        <v>592764.78</v>
      </c>
      <c r="E16" s="6">
        <f t="shared" ref="E16:E22" si="3">B16+C16+D16</f>
        <v>1865658.99</v>
      </c>
      <c r="F16" s="33">
        <v>1905739.75</v>
      </c>
      <c r="G16" s="60">
        <v>820522.92</v>
      </c>
      <c r="H16" s="60">
        <v>575737.26</v>
      </c>
      <c r="I16" s="60">
        <v>527428.6</v>
      </c>
      <c r="J16" s="60">
        <f>SUM(G16:I16)</f>
        <v>1923688.7800000003</v>
      </c>
      <c r="K16" s="6">
        <v>3859874.62</v>
      </c>
      <c r="L16" s="60">
        <v>662932.5</v>
      </c>
      <c r="M16" s="60">
        <v>632458.86</v>
      </c>
      <c r="N16" s="6">
        <v>660218.46</v>
      </c>
      <c r="O16" s="60">
        <f>K16+L16+M16+N16</f>
        <v>5815484.4400000004</v>
      </c>
      <c r="P16" s="60">
        <v>5792277.79</v>
      </c>
      <c r="Q16" s="60">
        <v>596643.44999999995</v>
      </c>
      <c r="R16" s="60">
        <v>489258.32</v>
      </c>
      <c r="S16" s="60">
        <v>631610.44999999995</v>
      </c>
      <c r="T16" s="6">
        <v>1711991.92</v>
      </c>
      <c r="U16" s="6">
        <v>560058.17000000004</v>
      </c>
      <c r="V16" s="6">
        <v>578998.24</v>
      </c>
      <c r="W16" s="6">
        <v>552271.24</v>
      </c>
      <c r="X16" s="60">
        <f t="shared" ref="X16:X21" si="4">P16+T16+U16+V16+W16</f>
        <v>9195597.3599999994</v>
      </c>
      <c r="Y16" s="60">
        <v>3477609.53</v>
      </c>
      <c r="Z16" s="6">
        <v>555536.66</v>
      </c>
      <c r="AA16" s="6">
        <v>492581.38</v>
      </c>
      <c r="AB16" s="6">
        <v>723877.89</v>
      </c>
      <c r="AC16" s="6">
        <v>714657.86</v>
      </c>
      <c r="AD16" s="6">
        <v>766429.09</v>
      </c>
      <c r="AE16" s="6">
        <v>690783.39</v>
      </c>
      <c r="AF16" s="6">
        <v>7521457.8200000003</v>
      </c>
      <c r="AG16" s="6">
        <v>666330.57999999996</v>
      </c>
      <c r="AH16" s="6">
        <v>682051.94</v>
      </c>
      <c r="AI16" s="34">
        <f>P16+AF16+AG16+AH16</f>
        <v>14662118.129999999</v>
      </c>
      <c r="AJ16" s="34">
        <f>AI16/23</f>
        <v>637483.39695652167</v>
      </c>
      <c r="AK16" s="6">
        <v>933682.2656350187</v>
      </c>
      <c r="AL16" s="6">
        <v>945629.7</v>
      </c>
      <c r="AM16" s="4">
        <f t="shared" ref="AM16:AM22" si="5">AJ16/$AJ$60</f>
        <v>5.0353687002871912E-2</v>
      </c>
      <c r="AN16" s="66"/>
      <c r="AO16" s="6">
        <f>AM16*AN9</f>
        <v>582441.70180646342</v>
      </c>
      <c r="AP16" s="6">
        <v>617826.54</v>
      </c>
      <c r="AQ16" s="6">
        <v>617826.54</v>
      </c>
    </row>
    <row r="17" spans="1:43" s="1" customFormat="1" ht="12.75" customHeight="1" x14ac:dyDescent="0.2">
      <c r="A17" s="4" t="s">
        <v>2</v>
      </c>
      <c r="B17" s="60">
        <v>36295</v>
      </c>
      <c r="C17" s="60">
        <v>90210.05</v>
      </c>
      <c r="D17" s="60">
        <v>87267.43</v>
      </c>
      <c r="E17" s="6">
        <f t="shared" si="3"/>
        <v>213772.47999999998</v>
      </c>
      <c r="F17" s="33">
        <v>220082.07</v>
      </c>
      <c r="G17" s="60">
        <v>61688.02</v>
      </c>
      <c r="H17" s="60">
        <v>69385.64</v>
      </c>
      <c r="I17" s="60">
        <v>40657.379999999997</v>
      </c>
      <c r="J17" s="60">
        <f>SUM(G17:I17)</f>
        <v>171731.04</v>
      </c>
      <c r="K17" s="6">
        <v>391828.97</v>
      </c>
      <c r="L17" s="60">
        <v>77622.600000000006</v>
      </c>
      <c r="M17" s="60">
        <v>91851.89</v>
      </c>
      <c r="N17" s="6">
        <v>81818.42</v>
      </c>
      <c r="O17" s="60">
        <f>K17+L17+M17+N17</f>
        <v>643121.88</v>
      </c>
      <c r="P17" s="60">
        <v>654198.37</v>
      </c>
      <c r="Q17" s="60">
        <v>52447.71</v>
      </c>
      <c r="R17" s="60">
        <v>67133.06</v>
      </c>
      <c r="S17" s="60">
        <v>90039.52</v>
      </c>
      <c r="T17" s="6">
        <v>211888.73</v>
      </c>
      <c r="U17" s="6">
        <v>73426.789999999994</v>
      </c>
      <c r="V17" s="6">
        <v>58741.43</v>
      </c>
      <c r="W17" s="6">
        <v>73147.199999999997</v>
      </c>
      <c r="X17" s="60">
        <f t="shared" si="4"/>
        <v>1071402.52</v>
      </c>
      <c r="Y17" s="60">
        <v>421679.55</v>
      </c>
      <c r="Z17" s="6">
        <v>72740.7</v>
      </c>
      <c r="AA17" s="6">
        <v>20015.39</v>
      </c>
      <c r="AB17" s="6">
        <v>74541.179999999993</v>
      </c>
      <c r="AC17" s="6">
        <v>66054.36</v>
      </c>
      <c r="AD17" s="6">
        <v>69230.97</v>
      </c>
      <c r="AE17" s="6">
        <v>66833.64</v>
      </c>
      <c r="AF17" s="6">
        <v>801678.54</v>
      </c>
      <c r="AG17" s="6">
        <v>71019.55</v>
      </c>
      <c r="AH17" s="6">
        <v>69230.97</v>
      </c>
      <c r="AI17" s="34">
        <f t="shared" ref="AI17:AI20" si="6">P17+AF17+AG17+AH17</f>
        <v>1596127.4300000002</v>
      </c>
      <c r="AJ17" s="34">
        <f t="shared" ref="AJ17:AJ20" si="7">AI17/23</f>
        <v>69396.844782608707</v>
      </c>
      <c r="AK17" s="6">
        <v>79466.219696969682</v>
      </c>
      <c r="AL17" s="6">
        <v>79466.22</v>
      </c>
      <c r="AM17" s="4">
        <f t="shared" si="5"/>
        <v>5.4815341354038294E-3</v>
      </c>
      <c r="AN17" s="66"/>
      <c r="AO17" s="6">
        <f>AM17*AN9</f>
        <v>63404.97112262572</v>
      </c>
      <c r="AP17" s="6">
        <v>48251.89</v>
      </c>
      <c r="AQ17" s="6">
        <v>48251.89</v>
      </c>
    </row>
    <row r="18" spans="1:43" s="1" customFormat="1" ht="12.75" customHeight="1" x14ac:dyDescent="0.2">
      <c r="A18" s="4" t="s">
        <v>3</v>
      </c>
      <c r="B18" s="60">
        <v>166282.35999999999</v>
      </c>
      <c r="C18" s="60">
        <v>281459.55</v>
      </c>
      <c r="D18" s="60">
        <v>160642.38</v>
      </c>
      <c r="E18" s="6">
        <f t="shared" si="3"/>
        <v>608384.29</v>
      </c>
      <c r="F18" s="33">
        <v>617665.56000000006</v>
      </c>
      <c r="G18" s="60">
        <v>263892.07</v>
      </c>
      <c r="H18" s="60">
        <v>217985.43</v>
      </c>
      <c r="I18" s="60">
        <v>183319.83</v>
      </c>
      <c r="J18" s="60">
        <f>SUM(G18:I18)</f>
        <v>665197.32999999996</v>
      </c>
      <c r="K18" s="6">
        <v>1301077.8500000001</v>
      </c>
      <c r="L18" s="60">
        <v>213462.42</v>
      </c>
      <c r="M18" s="60">
        <v>235760.77</v>
      </c>
      <c r="N18" s="6">
        <v>185871.68</v>
      </c>
      <c r="O18" s="60">
        <f>K18+L18+M18+N18</f>
        <v>1936172.72</v>
      </c>
      <c r="P18" s="60">
        <v>1977588.81</v>
      </c>
      <c r="Q18" s="60">
        <v>177693.9</v>
      </c>
      <c r="R18" s="60">
        <v>191776.23</v>
      </c>
      <c r="S18" s="60">
        <v>235747.82</v>
      </c>
      <c r="T18" s="6">
        <v>618848.59</v>
      </c>
      <c r="U18" s="6">
        <v>191222.95</v>
      </c>
      <c r="V18" s="6">
        <v>159923.85999999999</v>
      </c>
      <c r="W18" s="6">
        <v>166048.16</v>
      </c>
      <c r="X18" s="60">
        <f t="shared" si="4"/>
        <v>3113632.37</v>
      </c>
      <c r="Y18" s="60">
        <v>1163463.05</v>
      </c>
      <c r="Z18" s="6">
        <v>191877.66</v>
      </c>
      <c r="AA18" s="6">
        <v>106077.13</v>
      </c>
      <c r="AB18" s="6">
        <v>112672.8</v>
      </c>
      <c r="AC18" s="6">
        <v>148601.31</v>
      </c>
      <c r="AD18" s="6">
        <v>161757.66</v>
      </c>
      <c r="AE18" s="6">
        <v>150486.35999999999</v>
      </c>
      <c r="AF18" s="6">
        <v>2076529.18</v>
      </c>
      <c r="AG18" s="6">
        <v>133589.10999999999</v>
      </c>
      <c r="AH18" s="6">
        <v>212841.68</v>
      </c>
      <c r="AI18" s="34">
        <f t="shared" si="6"/>
        <v>4400548.78</v>
      </c>
      <c r="AJ18" s="34">
        <f t="shared" si="7"/>
        <v>191328.20782608696</v>
      </c>
      <c r="AK18" s="6">
        <v>305070.29885057476</v>
      </c>
      <c r="AL18" s="6">
        <v>283063.86</v>
      </c>
      <c r="AM18" s="4">
        <f t="shared" si="5"/>
        <v>1.5112677032359299E-2</v>
      </c>
      <c r="AN18" s="66"/>
      <c r="AO18" s="6">
        <f>AM18*AN9</f>
        <v>174808.5165854244</v>
      </c>
      <c r="AP18" s="6">
        <v>191449.55</v>
      </c>
      <c r="AQ18" s="6">
        <v>191449.55</v>
      </c>
    </row>
    <row r="19" spans="1:43" s="1" customFormat="1" ht="12.75" customHeight="1" x14ac:dyDescent="0.2">
      <c r="A19" s="4" t="s">
        <v>4</v>
      </c>
      <c r="B19" s="60">
        <v>22793.439999999999</v>
      </c>
      <c r="C19" s="60">
        <v>61640.43</v>
      </c>
      <c r="D19" s="60">
        <v>38468.26</v>
      </c>
      <c r="E19" s="6">
        <f t="shared" si="3"/>
        <v>122902.13</v>
      </c>
      <c r="F19" s="33">
        <v>122971.53</v>
      </c>
      <c r="G19" s="60">
        <v>61295.4</v>
      </c>
      <c r="H19" s="60">
        <v>36881.94</v>
      </c>
      <c r="I19" s="60">
        <v>40635.57</v>
      </c>
      <c r="J19" s="60">
        <f>SUM(G19:I19)</f>
        <v>138812.91</v>
      </c>
      <c r="K19" s="6">
        <v>261841.95</v>
      </c>
      <c r="L19" s="60">
        <v>41224.49</v>
      </c>
      <c r="M19" s="60">
        <v>48559.24</v>
      </c>
      <c r="N19" s="6">
        <v>41228.46</v>
      </c>
      <c r="O19" s="60">
        <f>K19+L19+M19+N19</f>
        <v>392854.14</v>
      </c>
      <c r="P19" s="60">
        <v>392869.99</v>
      </c>
      <c r="Q19" s="60">
        <v>35113.19</v>
      </c>
      <c r="R19" s="60">
        <v>31720.45</v>
      </c>
      <c r="S19" s="60">
        <v>52731.26</v>
      </c>
      <c r="T19" s="6">
        <v>119608.53</v>
      </c>
      <c r="U19" s="6">
        <v>42640.28</v>
      </c>
      <c r="V19" s="6">
        <v>29537.279999999999</v>
      </c>
      <c r="W19" s="6">
        <v>27177.63</v>
      </c>
      <c r="X19" s="60">
        <f t="shared" si="4"/>
        <v>611833.71000000008</v>
      </c>
      <c r="Y19" s="60">
        <v>218975.61</v>
      </c>
      <c r="Z19" s="6">
        <v>21601.71</v>
      </c>
      <c r="AA19" s="6">
        <v>21010.81</v>
      </c>
      <c r="AB19" s="6">
        <v>34121.74</v>
      </c>
      <c r="AC19" s="6">
        <v>36469.5</v>
      </c>
      <c r="AD19" s="6">
        <v>37278.519999999997</v>
      </c>
      <c r="AE19" s="6">
        <v>22597.13</v>
      </c>
      <c r="AF19" s="6">
        <v>394059.73</v>
      </c>
      <c r="AG19" s="6">
        <v>19238.099999999999</v>
      </c>
      <c r="AH19" s="6">
        <v>36281.120000000003</v>
      </c>
      <c r="AI19" s="34">
        <f t="shared" si="6"/>
        <v>842448.94</v>
      </c>
      <c r="AJ19" s="34">
        <f t="shared" si="7"/>
        <v>36628.214782608695</v>
      </c>
      <c r="AK19" s="6">
        <v>57619.570876666665</v>
      </c>
      <c r="AL19" s="6">
        <v>57584.61</v>
      </c>
      <c r="AM19" s="4">
        <f t="shared" si="5"/>
        <v>2.893197958476769E-3</v>
      </c>
      <c r="AN19" s="66"/>
      <c r="AO19" s="6">
        <f>AM19*AN9</f>
        <v>33465.655504076291</v>
      </c>
      <c r="AP19" s="6">
        <v>29370.720000000001</v>
      </c>
      <c r="AQ19" s="6">
        <v>29370.720000000001</v>
      </c>
    </row>
    <row r="20" spans="1:43" s="1" customFormat="1" ht="12.75" customHeight="1" x14ac:dyDescent="0.2">
      <c r="A20" s="4" t="s">
        <v>7</v>
      </c>
      <c r="B20" s="60">
        <v>723254.58</v>
      </c>
      <c r="C20" s="60">
        <v>755452.03</v>
      </c>
      <c r="D20" s="60">
        <v>728740.33</v>
      </c>
      <c r="E20" s="6">
        <f t="shared" si="3"/>
        <v>2207446.94</v>
      </c>
      <c r="F20" s="33">
        <v>2207446.94</v>
      </c>
      <c r="G20" s="60">
        <v>723059.06</v>
      </c>
      <c r="H20" s="60">
        <v>730443.99</v>
      </c>
      <c r="I20" s="60">
        <v>726842.17</v>
      </c>
      <c r="J20" s="60">
        <f>SUM(G20:I20)</f>
        <v>2180345.2200000002</v>
      </c>
      <c r="K20" s="6">
        <v>4366579.42</v>
      </c>
      <c r="L20" s="60">
        <v>757161.25</v>
      </c>
      <c r="M20" s="60">
        <v>770629.32</v>
      </c>
      <c r="N20" s="6">
        <v>803463.74</v>
      </c>
      <c r="O20" s="60">
        <f>K20+L20+M20+N20</f>
        <v>6697833.7300000004</v>
      </c>
      <c r="P20" s="60">
        <v>6697979.6900000004</v>
      </c>
      <c r="Q20" s="60">
        <v>799193.53</v>
      </c>
      <c r="R20" s="60">
        <v>685136.68</v>
      </c>
      <c r="S20" s="60">
        <v>756191.64</v>
      </c>
      <c r="T20" s="6">
        <v>2240521.85</v>
      </c>
      <c r="U20" s="6">
        <v>689302.04</v>
      </c>
      <c r="V20" s="6">
        <v>715752.95</v>
      </c>
      <c r="W20" s="6">
        <v>711656.94</v>
      </c>
      <c r="X20" s="60">
        <f t="shared" si="4"/>
        <v>11055213.470000001</v>
      </c>
      <c r="Y20" s="60">
        <v>4361612.58</v>
      </c>
      <c r="Z20" s="6">
        <v>765254.03</v>
      </c>
      <c r="AA20" s="6">
        <v>723118.6</v>
      </c>
      <c r="AB20" s="6">
        <v>756784.1</v>
      </c>
      <c r="AC20" s="6">
        <v>740924.53</v>
      </c>
      <c r="AD20" s="6">
        <v>744057.51</v>
      </c>
      <c r="AE20" s="6">
        <v>805052.4</v>
      </c>
      <c r="AF20" s="6">
        <v>8899722.9499999993</v>
      </c>
      <c r="AG20" s="6">
        <v>778108.83</v>
      </c>
      <c r="AH20" s="6">
        <v>748059.84</v>
      </c>
      <c r="AI20" s="34">
        <f t="shared" si="6"/>
        <v>17123871.310000002</v>
      </c>
      <c r="AJ20" s="34">
        <f t="shared" si="7"/>
        <v>744516.14391304355</v>
      </c>
      <c r="AK20" s="6">
        <v>850266.07272020786</v>
      </c>
      <c r="AL20" s="6">
        <v>826573.4</v>
      </c>
      <c r="AM20" s="4">
        <f t="shared" si="5"/>
        <v>5.8808014543066459E-2</v>
      </c>
      <c r="AN20" s="66"/>
      <c r="AO20" s="6">
        <f>AM20*AN9</f>
        <v>680233.00991582428</v>
      </c>
      <c r="AP20" s="6">
        <v>744432.38</v>
      </c>
      <c r="AQ20" s="6">
        <v>744432.38</v>
      </c>
    </row>
    <row r="21" spans="1:43" s="1" customFormat="1" ht="12.75" customHeight="1" x14ac:dyDescent="0.2">
      <c r="A21" s="4" t="s">
        <v>44</v>
      </c>
      <c r="B21" s="60">
        <v>0</v>
      </c>
      <c r="C21" s="60">
        <v>0</v>
      </c>
      <c r="D21" s="60">
        <v>0</v>
      </c>
      <c r="E21" s="6">
        <v>0</v>
      </c>
      <c r="F21" s="33">
        <v>0</v>
      </c>
      <c r="G21" s="60">
        <v>0</v>
      </c>
      <c r="H21" s="60">
        <v>0</v>
      </c>
      <c r="I21" s="60">
        <v>0</v>
      </c>
      <c r="J21" s="60">
        <v>0</v>
      </c>
      <c r="K21" s="6">
        <v>0</v>
      </c>
      <c r="L21" s="60">
        <v>0</v>
      </c>
      <c r="M21" s="60">
        <v>0</v>
      </c>
      <c r="N21" s="6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">
        <v>0</v>
      </c>
      <c r="U21" s="6">
        <v>0</v>
      </c>
      <c r="V21" s="6">
        <v>0</v>
      </c>
      <c r="W21" s="6">
        <v>0</v>
      </c>
      <c r="X21" s="60">
        <f t="shared" si="4"/>
        <v>0</v>
      </c>
      <c r="Y21" s="60">
        <v>0</v>
      </c>
      <c r="Z21" s="6">
        <v>0</v>
      </c>
      <c r="AA21" s="6">
        <v>27958.89</v>
      </c>
      <c r="AB21" s="6">
        <v>65229.48</v>
      </c>
      <c r="AC21" s="6">
        <v>82448.98</v>
      </c>
      <c r="AD21" s="6">
        <v>88256.9</v>
      </c>
      <c r="AE21" s="6">
        <v>64654.44</v>
      </c>
      <c r="AF21" s="6">
        <v>328665.68</v>
      </c>
      <c r="AG21" s="6">
        <v>60839.34</v>
      </c>
      <c r="AH21" s="6">
        <v>61093.15</v>
      </c>
      <c r="AI21" s="34">
        <f>P21+AF21+AG21+AH21-AA21</f>
        <v>422639.28</v>
      </c>
      <c r="AJ21" s="34">
        <f>AI21/6</f>
        <v>70439.88</v>
      </c>
      <c r="AK21" s="6">
        <v>0</v>
      </c>
      <c r="AL21" s="6">
        <v>79316</v>
      </c>
      <c r="AM21" s="48">
        <f t="shared" si="5"/>
        <v>5.5639216440358007E-3</v>
      </c>
      <c r="AN21" s="66"/>
      <c r="AO21" s="6">
        <f>AM21*AN9</f>
        <v>64357.948423621834</v>
      </c>
      <c r="AP21" s="6">
        <v>60839.34</v>
      </c>
      <c r="AQ21" s="4">
        <v>77622.600000000006</v>
      </c>
    </row>
    <row r="22" spans="1:43" s="2" customFormat="1" ht="13.5" customHeight="1" x14ac:dyDescent="0.2">
      <c r="A22" s="11" t="s">
        <v>5</v>
      </c>
      <c r="B22" s="9">
        <f>SUM(B16:B21)</f>
        <v>1684370.23</v>
      </c>
      <c r="C22" s="9">
        <f>SUM(C16:C21)</f>
        <v>1725911.42</v>
      </c>
      <c r="D22" s="9">
        <f>SUM(D16:D21)</f>
        <v>1607883.18</v>
      </c>
      <c r="E22" s="7">
        <f t="shared" si="3"/>
        <v>5018164.83</v>
      </c>
      <c r="F22" s="7">
        <f>SUM(F16:F21)</f>
        <v>5073905.8499999996</v>
      </c>
      <c r="G22" s="9">
        <f>SUM(G16:G21)</f>
        <v>1930457.47</v>
      </c>
      <c r="H22" s="9">
        <f>SUM(H16:H21)</f>
        <v>1630434.26</v>
      </c>
      <c r="I22" s="9">
        <v>1518883.5499999998</v>
      </c>
      <c r="J22" s="9">
        <f>SUM(J16:J21)</f>
        <v>5079775.2800000012</v>
      </c>
      <c r="K22" s="7">
        <v>10181202.809999999</v>
      </c>
      <c r="L22" s="9">
        <f t="shared" ref="L22:AL22" si="8">SUM(L16:L21)</f>
        <v>1752403.26</v>
      </c>
      <c r="M22" s="7">
        <f t="shared" si="8"/>
        <v>1779260.08</v>
      </c>
      <c r="N22" s="7">
        <f t="shared" si="8"/>
        <v>1772600.76</v>
      </c>
      <c r="O22" s="9">
        <f t="shared" si="8"/>
        <v>15485466.910000002</v>
      </c>
      <c r="P22" s="9">
        <f t="shared" si="8"/>
        <v>15514914.650000002</v>
      </c>
      <c r="Q22" s="9">
        <f t="shared" si="8"/>
        <v>1661091.78</v>
      </c>
      <c r="R22" s="9">
        <f t="shared" si="8"/>
        <v>1465024.74</v>
      </c>
      <c r="S22" s="53">
        <f t="shared" si="8"/>
        <v>1766320.69</v>
      </c>
      <c r="T22" s="7">
        <f t="shared" si="8"/>
        <v>4902859.6199999992</v>
      </c>
      <c r="U22" s="7">
        <f t="shared" si="8"/>
        <v>1556650.2300000002</v>
      </c>
      <c r="V22" s="7">
        <f t="shared" si="8"/>
        <v>1542953.76</v>
      </c>
      <c r="W22" s="7">
        <f t="shared" si="8"/>
        <v>1530301.17</v>
      </c>
      <c r="X22" s="9">
        <f t="shared" si="8"/>
        <v>25047679.43</v>
      </c>
      <c r="Y22" s="9">
        <f>SUM(Y16:Y21)</f>
        <v>9643340.3200000003</v>
      </c>
      <c r="Z22" s="7">
        <f t="shared" ref="Z22:AI22" si="9">SUM(Z16:Z21)</f>
        <v>1607010.76</v>
      </c>
      <c r="AA22" s="7">
        <f t="shared" si="9"/>
        <v>1390762.2</v>
      </c>
      <c r="AB22" s="7">
        <f t="shared" si="9"/>
        <v>1767227.19</v>
      </c>
      <c r="AC22" s="7">
        <f t="shared" si="9"/>
        <v>1789156.54</v>
      </c>
      <c r="AD22" s="7">
        <f t="shared" si="9"/>
        <v>1867010.65</v>
      </c>
      <c r="AE22" s="7">
        <f t="shared" si="9"/>
        <v>1800407.3599999999</v>
      </c>
      <c r="AF22" s="7">
        <f t="shared" si="9"/>
        <v>20022113.899999999</v>
      </c>
      <c r="AG22" s="7">
        <f t="shared" si="9"/>
        <v>1729125.51</v>
      </c>
      <c r="AH22" s="7">
        <f t="shared" si="9"/>
        <v>1809558.6999999997</v>
      </c>
      <c r="AI22" s="34">
        <f t="shared" si="9"/>
        <v>39047753.870000005</v>
      </c>
      <c r="AJ22" s="34">
        <f t="shared" si="8"/>
        <v>1749792.6882608696</v>
      </c>
      <c r="AK22" s="34">
        <f t="shared" si="8"/>
        <v>2226104.4277794375</v>
      </c>
      <c r="AL22" s="34">
        <f t="shared" si="8"/>
        <v>2271633.79</v>
      </c>
      <c r="AM22" s="4">
        <f t="shared" si="5"/>
        <v>0.13821303231621407</v>
      </c>
      <c r="AN22" s="66"/>
      <c r="AO22" s="6">
        <f>AM22*AN9</f>
        <v>1598711.8033580359</v>
      </c>
      <c r="AP22" s="6">
        <f>SUM(AP16:AP21)</f>
        <v>1692170.4200000002</v>
      </c>
      <c r="AQ22" s="7">
        <f>SUM(AQ16:AQ21)</f>
        <v>1708953.6800000002</v>
      </c>
    </row>
    <row r="23" spans="1:43" s="1" customFormat="1" ht="13.5" customHeight="1" x14ac:dyDescent="0.2">
      <c r="A23" s="11"/>
      <c r="B23" s="15"/>
      <c r="C23" s="15"/>
      <c r="D23" s="15"/>
      <c r="E23" s="4"/>
      <c r="F23" s="4"/>
      <c r="G23" s="15"/>
      <c r="H23" s="15"/>
      <c r="I23" s="15"/>
      <c r="J23" s="15"/>
      <c r="K23" s="6"/>
      <c r="L23" s="16"/>
      <c r="M23" s="16"/>
      <c r="N23" s="16"/>
      <c r="O23" s="16"/>
      <c r="P23" s="16"/>
      <c r="Q23" s="16"/>
      <c r="R23" s="16"/>
      <c r="S23" s="60"/>
      <c r="T23" s="6"/>
      <c r="U23" s="6"/>
      <c r="V23" s="6"/>
      <c r="W23" s="6"/>
      <c r="X23" s="16"/>
      <c r="Y23" s="16"/>
      <c r="Z23" s="6"/>
      <c r="AA23" s="6"/>
      <c r="AB23" s="6"/>
      <c r="AC23" s="6"/>
      <c r="AD23" s="6"/>
      <c r="AE23" s="6"/>
      <c r="AF23" s="6"/>
      <c r="AG23" s="6"/>
      <c r="AH23" s="6"/>
      <c r="AI23" s="34"/>
      <c r="AJ23" s="34"/>
      <c r="AK23" s="4"/>
      <c r="AL23" s="4"/>
      <c r="AM23" s="4"/>
      <c r="AN23" s="66"/>
      <c r="AO23" s="6"/>
      <c r="AP23" s="6"/>
      <c r="AQ23" s="4"/>
    </row>
    <row r="24" spans="1:43" s="1" customFormat="1" ht="87.75" customHeight="1" x14ac:dyDescent="0.2">
      <c r="A24" s="14" t="s">
        <v>8</v>
      </c>
      <c r="B24" s="10" t="s">
        <v>15</v>
      </c>
      <c r="C24" s="10" t="s">
        <v>16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0" t="s">
        <v>24</v>
      </c>
      <c r="L24" s="10" t="s">
        <v>25</v>
      </c>
      <c r="M24" s="10" t="s">
        <v>26</v>
      </c>
      <c r="N24" s="10" t="s">
        <v>27</v>
      </c>
      <c r="O24" s="10" t="s">
        <v>28</v>
      </c>
      <c r="P24" s="10" t="s">
        <v>29</v>
      </c>
      <c r="Q24" s="10" t="s">
        <v>30</v>
      </c>
      <c r="R24" s="10" t="s">
        <v>31</v>
      </c>
      <c r="S24" s="10" t="s">
        <v>37</v>
      </c>
      <c r="T24" s="10" t="s">
        <v>38</v>
      </c>
      <c r="U24" s="10" t="s">
        <v>39</v>
      </c>
      <c r="V24" s="10" t="s">
        <v>40</v>
      </c>
      <c r="W24" s="10" t="s">
        <v>41</v>
      </c>
      <c r="X24" s="10" t="s">
        <v>42</v>
      </c>
      <c r="Y24" s="10" t="s">
        <v>48</v>
      </c>
      <c r="Z24" s="10" t="s">
        <v>47</v>
      </c>
      <c r="AA24" s="10" t="s">
        <v>49</v>
      </c>
      <c r="AB24" s="10" t="s">
        <v>50</v>
      </c>
      <c r="AC24" s="10" t="s">
        <v>51</v>
      </c>
      <c r="AD24" s="10" t="s">
        <v>52</v>
      </c>
      <c r="AE24" s="10" t="s">
        <v>53</v>
      </c>
      <c r="AF24" s="10" t="s">
        <v>54</v>
      </c>
      <c r="AG24" s="10" t="s">
        <v>55</v>
      </c>
      <c r="AH24" s="10" t="s">
        <v>56</v>
      </c>
      <c r="AI24" s="10" t="s">
        <v>58</v>
      </c>
      <c r="AJ24" s="10" t="s">
        <v>59</v>
      </c>
      <c r="AK24" s="26" t="s">
        <v>45</v>
      </c>
      <c r="AL24" s="26" t="s">
        <v>46</v>
      </c>
      <c r="AM24" s="26" t="s">
        <v>60</v>
      </c>
      <c r="AN24" s="66"/>
      <c r="AO24" s="26" t="s">
        <v>32</v>
      </c>
      <c r="AP24" s="61" t="s">
        <v>67</v>
      </c>
      <c r="AQ24" s="61" t="s">
        <v>74</v>
      </c>
    </row>
    <row r="25" spans="1:43" s="1" customFormat="1" ht="12.75" customHeight="1" x14ac:dyDescent="0.2">
      <c r="A25" s="4" t="s">
        <v>1</v>
      </c>
      <c r="B25" s="60">
        <v>252803.4</v>
      </c>
      <c r="C25" s="60">
        <v>225266.03</v>
      </c>
      <c r="D25" s="60">
        <v>263410.71999999997</v>
      </c>
      <c r="E25" s="6">
        <f>B25+C25+D25</f>
        <v>741480.14999999991</v>
      </c>
      <c r="F25" s="33"/>
      <c r="G25" s="60">
        <v>0</v>
      </c>
      <c r="H25" s="60">
        <v>0</v>
      </c>
      <c r="I25" s="60">
        <v>0</v>
      </c>
      <c r="J25" s="60">
        <f>SUM(G25:I25)</f>
        <v>0</v>
      </c>
      <c r="K25" s="6">
        <v>0</v>
      </c>
      <c r="L25" s="60">
        <v>0</v>
      </c>
      <c r="M25" s="60">
        <v>0</v>
      </c>
      <c r="N25" s="60">
        <v>0</v>
      </c>
      <c r="O25" s="60">
        <f>K25+L25+M25+N25</f>
        <v>0</v>
      </c>
      <c r="P25" s="60">
        <v>0</v>
      </c>
      <c r="Q25" s="60">
        <v>0</v>
      </c>
      <c r="R25" s="60">
        <v>0</v>
      </c>
      <c r="S25" s="60">
        <v>0</v>
      </c>
      <c r="T25" s="6">
        <v>0</v>
      </c>
      <c r="U25" s="6">
        <v>0</v>
      </c>
      <c r="V25" s="6">
        <v>0</v>
      </c>
      <c r="W25" s="6">
        <v>0</v>
      </c>
      <c r="X25" s="60">
        <f>P25+T25+U25+V25+W25</f>
        <v>0</v>
      </c>
      <c r="Y25" s="60">
        <v>1312872.8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34">
        <f>P25+AF25+AG25+AH25</f>
        <v>0</v>
      </c>
      <c r="AJ25" s="34">
        <f>AI25/23</f>
        <v>0</v>
      </c>
      <c r="AK25" s="4"/>
      <c r="AL25" s="4"/>
      <c r="AM25" s="4">
        <f>AJ25/$AJ$60</f>
        <v>0</v>
      </c>
      <c r="AN25" s="66"/>
      <c r="AO25" s="6">
        <f>AM25*AN9</f>
        <v>0</v>
      </c>
      <c r="AP25" s="6">
        <v>176033.34</v>
      </c>
      <c r="AQ25" s="4">
        <v>176033.34</v>
      </c>
    </row>
    <row r="26" spans="1:43" s="1" customFormat="1" ht="12.75" customHeight="1" x14ac:dyDescent="0.2">
      <c r="A26" s="4" t="s">
        <v>2</v>
      </c>
      <c r="B26" s="60">
        <v>0</v>
      </c>
      <c r="C26" s="60">
        <v>390.81</v>
      </c>
      <c r="D26" s="60">
        <v>1451.58</v>
      </c>
      <c r="E26" s="6">
        <f>B26+C26+D26</f>
        <v>1842.3899999999999</v>
      </c>
      <c r="F26" s="33">
        <v>1842.39</v>
      </c>
      <c r="G26" s="60">
        <v>0</v>
      </c>
      <c r="H26" s="60">
        <v>0</v>
      </c>
      <c r="I26" s="60">
        <v>0</v>
      </c>
      <c r="J26" s="60">
        <f>SUM(G26:I26)</f>
        <v>0</v>
      </c>
      <c r="K26" s="6">
        <v>0</v>
      </c>
      <c r="L26" s="60">
        <v>0</v>
      </c>
      <c r="M26" s="60">
        <v>0</v>
      </c>
      <c r="N26" s="60">
        <v>0</v>
      </c>
      <c r="O26" s="60">
        <f>K26+L26+M26+N26</f>
        <v>0</v>
      </c>
      <c r="P26" s="60">
        <v>0</v>
      </c>
      <c r="Q26" s="60">
        <v>0</v>
      </c>
      <c r="R26" s="60">
        <v>0</v>
      </c>
      <c r="S26" s="60">
        <v>0</v>
      </c>
      <c r="T26" s="6">
        <v>0</v>
      </c>
      <c r="U26" s="6">
        <v>0</v>
      </c>
      <c r="V26" s="6">
        <v>0</v>
      </c>
      <c r="W26" s="6">
        <v>0</v>
      </c>
      <c r="X26" s="60">
        <f>P26+T26+U26+V26+W26</f>
        <v>0</v>
      </c>
      <c r="Y26" s="60">
        <v>223.32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34">
        <f t="shared" ref="AI26:AI28" si="10">P26+AF26+AG26+AH26</f>
        <v>0</v>
      </c>
      <c r="AJ26" s="34">
        <f t="shared" ref="AJ26:AJ28" si="11">AI26/23</f>
        <v>0</v>
      </c>
      <c r="AK26" s="4"/>
      <c r="AL26" s="4"/>
      <c r="AM26" s="4">
        <f>AJ26/$AJ$60</f>
        <v>0</v>
      </c>
      <c r="AN26" s="66"/>
      <c r="AO26" s="6">
        <f>AM26*AN9</f>
        <v>0</v>
      </c>
      <c r="AP26" s="6">
        <v>4204.55</v>
      </c>
      <c r="AQ26" s="4">
        <v>4204.55</v>
      </c>
    </row>
    <row r="27" spans="1:43" s="1" customFormat="1" ht="12.75" customHeight="1" x14ac:dyDescent="0.2">
      <c r="A27" s="4" t="s">
        <v>3</v>
      </c>
      <c r="B27" s="60">
        <v>26560</v>
      </c>
      <c r="C27" s="60">
        <v>24775</v>
      </c>
      <c r="D27" s="60">
        <v>27200</v>
      </c>
      <c r="E27" s="6">
        <f>B27+C27+D27</f>
        <v>78535</v>
      </c>
      <c r="F27" s="33"/>
      <c r="G27" s="60">
        <v>0</v>
      </c>
      <c r="H27" s="60">
        <v>0</v>
      </c>
      <c r="I27" s="60">
        <v>0</v>
      </c>
      <c r="J27" s="60">
        <f>SUM(G27:I27)</f>
        <v>0</v>
      </c>
      <c r="K27" s="6">
        <v>0</v>
      </c>
      <c r="L27" s="60">
        <v>0</v>
      </c>
      <c r="M27" s="60">
        <v>0</v>
      </c>
      <c r="N27" s="60">
        <v>0</v>
      </c>
      <c r="O27" s="60">
        <f>K27+L27+M27+N27</f>
        <v>0</v>
      </c>
      <c r="P27" s="60">
        <v>0</v>
      </c>
      <c r="Q27" s="60">
        <v>0</v>
      </c>
      <c r="R27" s="60">
        <v>0</v>
      </c>
      <c r="S27" s="60">
        <v>0</v>
      </c>
      <c r="T27" s="6">
        <v>0</v>
      </c>
      <c r="U27" s="6">
        <v>0</v>
      </c>
      <c r="V27" s="6">
        <v>0</v>
      </c>
      <c r="W27" s="6">
        <v>0</v>
      </c>
      <c r="X27" s="60">
        <f>P27+T27+U27+V27+W27</f>
        <v>0</v>
      </c>
      <c r="Y27" s="60">
        <v>202790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34">
        <f t="shared" si="10"/>
        <v>0</v>
      </c>
      <c r="AJ27" s="34">
        <f t="shared" si="11"/>
        <v>0</v>
      </c>
      <c r="AK27" s="4"/>
      <c r="AL27" s="4"/>
      <c r="AM27" s="4">
        <f>AJ27/$AJ$60</f>
        <v>0</v>
      </c>
      <c r="AN27" s="66"/>
      <c r="AO27" s="6">
        <f>AM27*AN9</f>
        <v>0</v>
      </c>
      <c r="AP27" s="6">
        <v>34248.67</v>
      </c>
      <c r="AQ27" s="4">
        <v>34248.67</v>
      </c>
    </row>
    <row r="28" spans="1:43" s="1" customFormat="1" ht="12.75" customHeight="1" x14ac:dyDescent="0.2">
      <c r="A28" s="4" t="s">
        <v>4</v>
      </c>
      <c r="B28" s="60">
        <v>3667</v>
      </c>
      <c r="C28" s="60">
        <v>3546</v>
      </c>
      <c r="D28" s="60">
        <v>2955</v>
      </c>
      <c r="E28" s="6">
        <f>B28+C28+D28</f>
        <v>10168</v>
      </c>
      <c r="F28" s="33">
        <v>10168</v>
      </c>
      <c r="G28" s="60">
        <v>0</v>
      </c>
      <c r="H28" s="60">
        <v>0</v>
      </c>
      <c r="I28" s="60">
        <v>0</v>
      </c>
      <c r="J28" s="60">
        <f>SUM(G28:I28)</f>
        <v>0</v>
      </c>
      <c r="K28" s="6">
        <v>0</v>
      </c>
      <c r="L28" s="60">
        <v>0</v>
      </c>
      <c r="M28" s="60">
        <v>0</v>
      </c>
      <c r="N28" s="60">
        <v>0</v>
      </c>
      <c r="O28" s="60">
        <f>K28+L28+M28+N28</f>
        <v>0</v>
      </c>
      <c r="P28" s="60">
        <v>0</v>
      </c>
      <c r="Q28" s="60">
        <v>0</v>
      </c>
      <c r="R28" s="60">
        <v>0</v>
      </c>
      <c r="S28" s="60">
        <v>0</v>
      </c>
      <c r="T28" s="6">
        <v>0</v>
      </c>
      <c r="U28" s="6">
        <v>0</v>
      </c>
      <c r="V28" s="6">
        <v>0</v>
      </c>
      <c r="W28" s="6">
        <v>0</v>
      </c>
      <c r="X28" s="60">
        <f>P28+T28+U28+V28+W28</f>
        <v>0</v>
      </c>
      <c r="Y28" s="60">
        <v>101937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34">
        <f t="shared" si="10"/>
        <v>0</v>
      </c>
      <c r="AJ28" s="34">
        <f t="shared" si="11"/>
        <v>0</v>
      </c>
      <c r="AK28" s="4"/>
      <c r="AL28" s="4"/>
      <c r="AM28" s="4">
        <f>AJ28/$AJ$60</f>
        <v>0</v>
      </c>
      <c r="AN28" s="66"/>
      <c r="AO28" s="6">
        <f>AM27</f>
        <v>0</v>
      </c>
      <c r="AP28" s="6">
        <v>2820</v>
      </c>
      <c r="AQ28" s="4">
        <v>2820</v>
      </c>
    </row>
    <row r="29" spans="1:43" s="2" customFormat="1" ht="12.75" customHeight="1" x14ac:dyDescent="0.2">
      <c r="A29" s="11" t="s">
        <v>5</v>
      </c>
      <c r="B29" s="9">
        <f>SUM(B25:B28)</f>
        <v>283030.40000000002</v>
      </c>
      <c r="C29" s="9">
        <f>SUM(C25:C28)</f>
        <v>253977.84</v>
      </c>
      <c r="D29" s="9">
        <f>SUM(D25:D28)</f>
        <v>295017.3</v>
      </c>
      <c r="E29" s="7">
        <f>B29+C29+D29</f>
        <v>832025.54</v>
      </c>
      <c r="F29" s="7">
        <f>SUM(F25:F28)</f>
        <v>12010.39</v>
      </c>
      <c r="G29" s="9">
        <f>SUM(G25:G28)</f>
        <v>0</v>
      </c>
      <c r="H29" s="9">
        <f>SUM(H25:H28)</f>
        <v>0</v>
      </c>
      <c r="I29" s="9">
        <v>0</v>
      </c>
      <c r="J29" s="60">
        <f>SUM(G29:I29)</f>
        <v>0</v>
      </c>
      <c r="K29" s="7">
        <f t="shared" ref="K29:AJ29" si="12">SUM(K25:K28)</f>
        <v>0</v>
      </c>
      <c r="L29" s="9">
        <f t="shared" si="12"/>
        <v>0</v>
      </c>
      <c r="M29" s="7">
        <f t="shared" si="12"/>
        <v>0</v>
      </c>
      <c r="N29" s="7">
        <f t="shared" si="12"/>
        <v>0</v>
      </c>
      <c r="O29" s="9">
        <f t="shared" si="12"/>
        <v>0</v>
      </c>
      <c r="P29" s="9">
        <f t="shared" si="12"/>
        <v>0</v>
      </c>
      <c r="Q29" s="9">
        <f t="shared" si="12"/>
        <v>0</v>
      </c>
      <c r="R29" s="9">
        <f t="shared" si="12"/>
        <v>0</v>
      </c>
      <c r="S29" s="9">
        <f t="shared" si="12"/>
        <v>0</v>
      </c>
      <c r="T29" s="9">
        <f t="shared" si="12"/>
        <v>0</v>
      </c>
      <c r="U29" s="9">
        <f t="shared" si="12"/>
        <v>0</v>
      </c>
      <c r="V29" s="9">
        <f t="shared" si="12"/>
        <v>0</v>
      </c>
      <c r="W29" s="7">
        <f t="shared" si="12"/>
        <v>0</v>
      </c>
      <c r="X29" s="9">
        <f t="shared" si="12"/>
        <v>0</v>
      </c>
      <c r="Y29" s="9">
        <f t="shared" si="12"/>
        <v>1617823.12</v>
      </c>
      <c r="Z29" s="7">
        <f t="shared" si="12"/>
        <v>0</v>
      </c>
      <c r="AA29" s="7">
        <f t="shared" si="12"/>
        <v>0</v>
      </c>
      <c r="AB29" s="7">
        <f t="shared" si="12"/>
        <v>0</v>
      </c>
      <c r="AC29" s="7">
        <f t="shared" si="12"/>
        <v>0</v>
      </c>
      <c r="AD29" s="7">
        <f t="shared" si="12"/>
        <v>0</v>
      </c>
      <c r="AE29" s="7">
        <f t="shared" si="12"/>
        <v>0</v>
      </c>
      <c r="AF29" s="7">
        <f t="shared" si="12"/>
        <v>0</v>
      </c>
      <c r="AG29" s="7">
        <f t="shared" si="12"/>
        <v>0</v>
      </c>
      <c r="AH29" s="7">
        <f t="shared" si="12"/>
        <v>0</v>
      </c>
      <c r="AI29" s="34">
        <f t="shared" si="12"/>
        <v>0</v>
      </c>
      <c r="AJ29" s="34">
        <f t="shared" si="12"/>
        <v>0</v>
      </c>
      <c r="AK29" s="11"/>
      <c r="AL29" s="11"/>
      <c r="AM29" s="4">
        <f>AJ29/$AJ$60</f>
        <v>0</v>
      </c>
      <c r="AN29" s="66"/>
      <c r="AO29" s="6">
        <f>AM29*AN9</f>
        <v>0</v>
      </c>
      <c r="AP29" s="6">
        <f>SUM(AP25:AP28)</f>
        <v>217306.56</v>
      </c>
      <c r="AQ29" s="11">
        <f>SUM(AQ25:AQ28)</f>
        <v>217306.56</v>
      </c>
    </row>
    <row r="30" spans="1:43" s="1" customFormat="1" ht="12.75" customHeight="1" x14ac:dyDescent="0.2">
      <c r="A30" s="11"/>
      <c r="B30" s="15"/>
      <c r="C30" s="15"/>
      <c r="D30" s="15"/>
      <c r="E30" s="4"/>
      <c r="F30" s="4"/>
      <c r="G30" s="15"/>
      <c r="H30" s="15"/>
      <c r="I30" s="15"/>
      <c r="J30" s="15"/>
      <c r="K30" s="6"/>
      <c r="L30" s="16"/>
      <c r="M30" s="16"/>
      <c r="N30" s="16"/>
      <c r="O30" s="16"/>
      <c r="P30" s="16"/>
      <c r="Q30" s="16"/>
      <c r="R30" s="16"/>
      <c r="S30" s="60"/>
      <c r="T30" s="6"/>
      <c r="U30" s="6"/>
      <c r="V30" s="6"/>
      <c r="W30" s="6"/>
      <c r="X30" s="16"/>
      <c r="Y30" s="16"/>
      <c r="Z30" s="6"/>
      <c r="AA30" s="6"/>
      <c r="AB30" s="6"/>
      <c r="AC30" s="6"/>
      <c r="AD30" s="6"/>
      <c r="AE30" s="6"/>
      <c r="AF30" s="6"/>
      <c r="AG30" s="6"/>
      <c r="AH30" s="6"/>
      <c r="AI30" s="34"/>
      <c r="AJ30" s="34"/>
      <c r="AK30" s="4"/>
      <c r="AL30" s="4"/>
      <c r="AM30" s="4"/>
      <c r="AN30" s="66"/>
      <c r="AO30" s="6"/>
      <c r="AP30" s="6"/>
      <c r="AQ30" s="4"/>
    </row>
    <row r="31" spans="1:43" s="1" customFormat="1" ht="96" customHeight="1" x14ac:dyDescent="0.2">
      <c r="A31" s="13" t="s">
        <v>9</v>
      </c>
      <c r="B31" s="10" t="s">
        <v>15</v>
      </c>
      <c r="C31" s="10" t="s">
        <v>16</v>
      </c>
      <c r="D31" s="10" t="s">
        <v>17</v>
      </c>
      <c r="E31" s="10" t="s">
        <v>18</v>
      </c>
      <c r="F31" s="10" t="s">
        <v>19</v>
      </c>
      <c r="G31" s="10" t="s">
        <v>20</v>
      </c>
      <c r="H31" s="10" t="s">
        <v>21</v>
      </c>
      <c r="I31" s="10" t="s">
        <v>22</v>
      </c>
      <c r="J31" s="10" t="s">
        <v>23</v>
      </c>
      <c r="K31" s="10" t="s">
        <v>24</v>
      </c>
      <c r="L31" s="10" t="s">
        <v>25</v>
      </c>
      <c r="M31" s="10" t="s">
        <v>26</v>
      </c>
      <c r="N31" s="10" t="s">
        <v>27</v>
      </c>
      <c r="O31" s="10" t="s">
        <v>28</v>
      </c>
      <c r="P31" s="10" t="s">
        <v>29</v>
      </c>
      <c r="Q31" s="10" t="s">
        <v>30</v>
      </c>
      <c r="R31" s="10" t="s">
        <v>31</v>
      </c>
      <c r="S31" s="10" t="s">
        <v>37</v>
      </c>
      <c r="T31" s="10" t="s">
        <v>38</v>
      </c>
      <c r="U31" s="10" t="s">
        <v>39</v>
      </c>
      <c r="V31" s="10" t="s">
        <v>40</v>
      </c>
      <c r="W31" s="10" t="s">
        <v>41</v>
      </c>
      <c r="X31" s="10" t="s">
        <v>42</v>
      </c>
      <c r="Y31" s="10" t="s">
        <v>48</v>
      </c>
      <c r="Z31" s="10" t="s">
        <v>47</v>
      </c>
      <c r="AA31" s="10" t="s">
        <v>49</v>
      </c>
      <c r="AB31" s="10" t="s">
        <v>50</v>
      </c>
      <c r="AC31" s="10" t="s">
        <v>51</v>
      </c>
      <c r="AD31" s="10" t="s">
        <v>52</v>
      </c>
      <c r="AE31" s="10" t="s">
        <v>53</v>
      </c>
      <c r="AF31" s="10" t="s">
        <v>54</v>
      </c>
      <c r="AG31" s="10" t="s">
        <v>55</v>
      </c>
      <c r="AH31" s="10" t="s">
        <v>56</v>
      </c>
      <c r="AI31" s="10" t="s">
        <v>58</v>
      </c>
      <c r="AJ31" s="10" t="s">
        <v>59</v>
      </c>
      <c r="AK31" s="26" t="s">
        <v>45</v>
      </c>
      <c r="AL31" s="26" t="s">
        <v>46</v>
      </c>
      <c r="AM31" s="26" t="s">
        <v>60</v>
      </c>
      <c r="AN31" s="66"/>
      <c r="AO31" s="26" t="s">
        <v>32</v>
      </c>
      <c r="AP31" s="61" t="s">
        <v>67</v>
      </c>
      <c r="AQ31" s="61" t="s">
        <v>74</v>
      </c>
    </row>
    <row r="32" spans="1:43" s="1" customFormat="1" ht="12.75" customHeight="1" x14ac:dyDescent="0.2">
      <c r="A32" s="4" t="s">
        <v>1</v>
      </c>
      <c r="B32" s="60">
        <v>381201.31</v>
      </c>
      <c r="C32" s="60">
        <v>441948.46</v>
      </c>
      <c r="D32" s="60">
        <v>426139.08</v>
      </c>
      <c r="E32" s="6">
        <f t="shared" ref="E32:E38" si="13">B32+C32+D32</f>
        <v>1249288.8500000001</v>
      </c>
      <c r="F32" s="36">
        <v>1992432.93</v>
      </c>
      <c r="G32" s="60">
        <v>658058.80000000005</v>
      </c>
      <c r="H32" s="60">
        <v>613095.18000000005</v>
      </c>
      <c r="I32" s="60">
        <v>576204.68000000005</v>
      </c>
      <c r="J32" s="60">
        <f>SUM(G32:I32)</f>
        <v>1847358.6600000001</v>
      </c>
      <c r="K32" s="6">
        <v>3847731.68</v>
      </c>
      <c r="L32" s="60">
        <v>712848.41</v>
      </c>
      <c r="M32" s="60">
        <v>668773.86</v>
      </c>
      <c r="N32" s="60">
        <v>502455.87</v>
      </c>
      <c r="O32" s="60">
        <f>K32+L32+M32+N32</f>
        <v>5731809.8200000003</v>
      </c>
      <c r="P32" s="60">
        <v>5724627.4400000004</v>
      </c>
      <c r="Q32" s="60">
        <v>593513.31000000006</v>
      </c>
      <c r="R32" s="60">
        <v>609466.67000000004</v>
      </c>
      <c r="S32" s="60">
        <v>675117.42</v>
      </c>
      <c r="T32" s="6">
        <v>1878961.52</v>
      </c>
      <c r="U32" s="6">
        <v>645890.68000000005</v>
      </c>
      <c r="V32" s="6">
        <v>706601.02</v>
      </c>
      <c r="W32" s="6">
        <v>588183.64</v>
      </c>
      <c r="X32" s="60">
        <f>P32+T32+U32+V32+W32</f>
        <v>9544264.3000000007</v>
      </c>
      <c r="Y32" s="60">
        <v>2509881.38</v>
      </c>
      <c r="Z32" s="6">
        <v>679976.43</v>
      </c>
      <c r="AA32" s="6">
        <v>554780.82999999996</v>
      </c>
      <c r="AB32" s="6">
        <v>622744.29</v>
      </c>
      <c r="AC32" s="6">
        <v>715788.22</v>
      </c>
      <c r="AD32" s="6">
        <v>680848.73</v>
      </c>
      <c r="AE32" s="6">
        <v>526428.98</v>
      </c>
      <c r="AF32" s="6">
        <v>7603321.6600000001</v>
      </c>
      <c r="AG32" s="6">
        <v>596497.21</v>
      </c>
      <c r="AH32" s="6">
        <v>627357.6</v>
      </c>
      <c r="AI32" s="34">
        <f>P32+AF32+AG32+AH32</f>
        <v>14551803.910000002</v>
      </c>
      <c r="AJ32" s="34">
        <f>AI32/23</f>
        <v>632687.12652173918</v>
      </c>
      <c r="AK32" s="4"/>
      <c r="AL32" s="4"/>
      <c r="AM32" s="4">
        <f>AJ32/$AJ$60</f>
        <v>4.9974838076912137E-2</v>
      </c>
      <c r="AN32" s="66"/>
      <c r="AO32" s="6">
        <f>AM32*AN9</f>
        <v>578059.55173369963</v>
      </c>
      <c r="AP32" s="6">
        <v>435438.38</v>
      </c>
      <c r="AQ32" s="4">
        <v>339150.72</v>
      </c>
    </row>
    <row r="33" spans="1:43" s="1" customFormat="1" ht="12.75" customHeight="1" x14ac:dyDescent="0.2">
      <c r="A33" s="4" t="s">
        <v>2</v>
      </c>
      <c r="B33" s="60">
        <v>22702.37</v>
      </c>
      <c r="C33" s="60">
        <v>43998.23</v>
      </c>
      <c r="D33" s="60">
        <v>40743.730000000003</v>
      </c>
      <c r="E33" s="6">
        <f t="shared" si="13"/>
        <v>107444.33000000002</v>
      </c>
      <c r="F33" s="33">
        <v>107444.33</v>
      </c>
      <c r="G33" s="60">
        <v>33009.03</v>
      </c>
      <c r="H33" s="60">
        <v>45989.98</v>
      </c>
      <c r="I33" s="60">
        <v>36606.53</v>
      </c>
      <c r="J33" s="60">
        <f>SUM(G33:I33)</f>
        <v>115605.54000000001</v>
      </c>
      <c r="K33" s="6">
        <v>224352.47</v>
      </c>
      <c r="L33" s="60">
        <v>52487.839999999997</v>
      </c>
      <c r="M33" s="60">
        <v>64465.58</v>
      </c>
      <c r="N33" s="60">
        <v>45224.9</v>
      </c>
      <c r="O33" s="60">
        <f>K33+L33+M33+N33</f>
        <v>386530.79000000004</v>
      </c>
      <c r="P33" s="60">
        <v>387173.52</v>
      </c>
      <c r="Q33" s="60">
        <v>64848.09</v>
      </c>
      <c r="R33" s="60">
        <v>76487.77</v>
      </c>
      <c r="S33" s="60">
        <v>67175.600000000006</v>
      </c>
      <c r="T33" s="6">
        <v>208511.46</v>
      </c>
      <c r="U33" s="6">
        <v>60555.63</v>
      </c>
      <c r="V33" s="6">
        <v>59415.21</v>
      </c>
      <c r="W33" s="6">
        <v>46659.47</v>
      </c>
      <c r="X33" s="60">
        <f>P33+T33+U33+V33+W33</f>
        <v>762315.28999999992</v>
      </c>
      <c r="Y33" s="60">
        <v>375270.45</v>
      </c>
      <c r="Z33" s="6">
        <v>53134.23</v>
      </c>
      <c r="AA33" s="6">
        <v>62308.92</v>
      </c>
      <c r="AB33" s="6">
        <v>56289.36</v>
      </c>
      <c r="AC33" s="6">
        <v>69696.98</v>
      </c>
      <c r="AD33" s="6">
        <v>68079.17</v>
      </c>
      <c r="AE33" s="6">
        <v>49328.35</v>
      </c>
      <c r="AF33" s="6">
        <v>732176.78</v>
      </c>
      <c r="AG33" s="6">
        <v>67690.98</v>
      </c>
      <c r="AH33" s="6">
        <v>88632.93</v>
      </c>
      <c r="AI33" s="34">
        <f t="shared" ref="AI33:AI36" si="14">P33+AF33+AG33+AH33</f>
        <v>1275674.21</v>
      </c>
      <c r="AJ33" s="34">
        <f t="shared" ref="AJ33:AJ36" si="15">AI33/23</f>
        <v>55464.096086956517</v>
      </c>
      <c r="AK33" s="4"/>
      <c r="AL33" s="4"/>
      <c r="AM33" s="4">
        <f>AJ33/$AJ$60</f>
        <v>4.381010937058648E-3</v>
      </c>
      <c r="AN33" s="66"/>
      <c r="AO33" s="6">
        <f>AM33*AN9</f>
        <v>50675.206081088625</v>
      </c>
      <c r="AP33" s="6">
        <v>46379.89</v>
      </c>
      <c r="AQ33" s="4">
        <v>46379.890000000014</v>
      </c>
    </row>
    <row r="34" spans="1:43" s="1" customFormat="1" ht="12.75" customHeight="1" x14ac:dyDescent="0.2">
      <c r="A34" s="4" t="s">
        <v>3</v>
      </c>
      <c r="B34" s="60">
        <v>148510</v>
      </c>
      <c r="C34" s="60">
        <v>169894</v>
      </c>
      <c r="D34" s="60">
        <v>144321</v>
      </c>
      <c r="E34" s="6">
        <f t="shared" si="13"/>
        <v>462725</v>
      </c>
      <c r="F34" s="36">
        <v>548303.5</v>
      </c>
      <c r="G34" s="60">
        <v>189055</v>
      </c>
      <c r="H34" s="60">
        <v>182832</v>
      </c>
      <c r="I34" s="60">
        <v>195594</v>
      </c>
      <c r="J34" s="60">
        <f>SUM(G34:I34)</f>
        <v>567481</v>
      </c>
      <c r="K34" s="6">
        <v>1127838.5</v>
      </c>
      <c r="L34" s="60">
        <v>185679</v>
      </c>
      <c r="M34" s="60">
        <v>228167</v>
      </c>
      <c r="N34" s="60">
        <v>134094</v>
      </c>
      <c r="O34" s="60">
        <f>K34+L34+M34+N34</f>
        <v>1675778.5</v>
      </c>
      <c r="P34" s="60">
        <v>1681381.5</v>
      </c>
      <c r="Q34" s="60">
        <v>190398</v>
      </c>
      <c r="R34" s="60">
        <v>194117</v>
      </c>
      <c r="S34" s="60">
        <v>212061</v>
      </c>
      <c r="T34" s="6">
        <v>600818</v>
      </c>
      <c r="U34" s="6">
        <v>183784</v>
      </c>
      <c r="V34" s="6">
        <v>177903</v>
      </c>
      <c r="W34" s="6">
        <v>182012</v>
      </c>
      <c r="X34" s="60">
        <f>P34+T34+U34+V34+W34</f>
        <v>2825898.5</v>
      </c>
      <c r="Y34" s="60">
        <v>954993</v>
      </c>
      <c r="Z34" s="6">
        <v>177833</v>
      </c>
      <c r="AA34" s="6">
        <v>178114</v>
      </c>
      <c r="AB34" s="6">
        <v>247840</v>
      </c>
      <c r="AC34" s="6">
        <v>215204</v>
      </c>
      <c r="AD34" s="6">
        <v>202406</v>
      </c>
      <c r="AE34" s="6">
        <v>192805</v>
      </c>
      <c r="AF34" s="6">
        <v>2388629</v>
      </c>
      <c r="AG34" s="6">
        <v>164177</v>
      </c>
      <c r="AH34" s="6">
        <v>197597</v>
      </c>
      <c r="AI34" s="34">
        <f t="shared" si="14"/>
        <v>4431784.5</v>
      </c>
      <c r="AJ34" s="34">
        <f t="shared" si="15"/>
        <v>192686.28260869565</v>
      </c>
      <c r="AK34" s="4"/>
      <c r="AL34" s="4"/>
      <c r="AM34" s="4">
        <f>AJ34/$AJ$60</f>
        <v>1.5219948959528619E-2</v>
      </c>
      <c r="AN34" s="66"/>
      <c r="AO34" s="6">
        <f>AM34*AN9</f>
        <v>176049.33225425504</v>
      </c>
      <c r="AP34" s="6">
        <v>158500</v>
      </c>
      <c r="AQ34" s="4">
        <v>158500.00000000023</v>
      </c>
    </row>
    <row r="35" spans="1:43" s="1" customFormat="1" ht="12.75" customHeight="1" x14ac:dyDescent="0.2">
      <c r="A35" s="4" t="s">
        <v>4</v>
      </c>
      <c r="B35" s="60">
        <v>31886.519999999997</v>
      </c>
      <c r="C35" s="60">
        <v>55741.74</v>
      </c>
      <c r="D35" s="60">
        <v>50773.52</v>
      </c>
      <c r="E35" s="6">
        <f t="shared" si="13"/>
        <v>138401.78</v>
      </c>
      <c r="F35" s="33">
        <v>138081.78</v>
      </c>
      <c r="G35" s="60">
        <v>57430.07</v>
      </c>
      <c r="H35" s="60">
        <v>45666.02</v>
      </c>
      <c r="I35" s="60">
        <v>52644.57</v>
      </c>
      <c r="J35" s="60">
        <f>SUM(G35:I35)</f>
        <v>155740.66</v>
      </c>
      <c r="K35" s="6">
        <v>303701.21999999997</v>
      </c>
      <c r="L35" s="60">
        <v>53530.18</v>
      </c>
      <c r="M35" s="60">
        <v>49531.35</v>
      </c>
      <c r="N35" s="60">
        <v>45139.81</v>
      </c>
      <c r="O35" s="60">
        <f>K35+L35+M35+N35</f>
        <v>451902.55999999994</v>
      </c>
      <c r="P35" s="60">
        <v>451578.56</v>
      </c>
      <c r="Q35" s="60">
        <v>63662.41</v>
      </c>
      <c r="R35" s="60">
        <v>64999.38</v>
      </c>
      <c r="S35" s="60">
        <v>69452.63</v>
      </c>
      <c r="T35" s="6">
        <v>198743.7</v>
      </c>
      <c r="U35" s="6">
        <v>56825.81</v>
      </c>
      <c r="V35" s="6">
        <v>76745.14</v>
      </c>
      <c r="W35" s="6">
        <v>61155.79</v>
      </c>
      <c r="X35" s="60">
        <f>P35+T35+U35+V35+W35</f>
        <v>845049.00000000012</v>
      </c>
      <c r="Y35" s="60">
        <v>295010.44</v>
      </c>
      <c r="Z35" s="6">
        <v>67959.05</v>
      </c>
      <c r="AA35" s="6">
        <v>55259.06</v>
      </c>
      <c r="AB35" s="6">
        <v>61451.35</v>
      </c>
      <c r="AC35" s="6">
        <v>61310.84</v>
      </c>
      <c r="AD35" s="6">
        <v>61978.559999999998</v>
      </c>
      <c r="AE35" s="6">
        <v>45737.38</v>
      </c>
      <c r="AF35" s="6">
        <v>750344.32</v>
      </c>
      <c r="AG35" s="6">
        <v>55084.01</v>
      </c>
      <c r="AH35" s="6">
        <v>67248.350000000006</v>
      </c>
      <c r="AI35" s="34">
        <f t="shared" si="14"/>
        <v>1324255.24</v>
      </c>
      <c r="AJ35" s="34">
        <f t="shared" si="15"/>
        <v>57576.314782608693</v>
      </c>
      <c r="AK35" s="4"/>
      <c r="AL35" s="4"/>
      <c r="AM35" s="4">
        <f>AJ35/$AJ$60</f>
        <v>4.5478513592410287E-3</v>
      </c>
      <c r="AN35" s="66"/>
      <c r="AO35" s="6">
        <f>AM35*AN9</f>
        <v>52605.05124655729</v>
      </c>
      <c r="AP35" s="6">
        <v>44091.66</v>
      </c>
      <c r="AQ35" s="4">
        <v>44091.660000000033</v>
      </c>
    </row>
    <row r="36" spans="1:43" s="1" customFormat="1" ht="12.75" customHeight="1" x14ac:dyDescent="0.2">
      <c r="A36" s="4" t="s">
        <v>36</v>
      </c>
      <c r="B36" s="60">
        <v>126001</v>
      </c>
      <c r="C36" s="60">
        <v>110621.5</v>
      </c>
      <c r="D36" s="60">
        <v>137072</v>
      </c>
      <c r="E36" s="6">
        <f t="shared" si="13"/>
        <v>373694.5</v>
      </c>
      <c r="F36" s="33">
        <v>373998.5</v>
      </c>
      <c r="G36" s="60">
        <v>163999</v>
      </c>
      <c r="H36" s="60">
        <v>156444.5</v>
      </c>
      <c r="I36" s="60">
        <v>130938</v>
      </c>
      <c r="J36" s="60">
        <f>SUM(G36:I36)</f>
        <v>451381.5</v>
      </c>
      <c r="K36" s="6">
        <v>824778.5</v>
      </c>
      <c r="L36" s="60">
        <v>167934.5</v>
      </c>
      <c r="M36" s="60">
        <v>141232.5</v>
      </c>
      <c r="N36" s="60">
        <v>133422.5</v>
      </c>
      <c r="O36" s="60">
        <f>K36+L36+M36+N36</f>
        <v>1267368</v>
      </c>
      <c r="P36" s="60">
        <v>1267701</v>
      </c>
      <c r="Q36" s="60">
        <v>131353</v>
      </c>
      <c r="R36" s="60">
        <v>179718.5</v>
      </c>
      <c r="S36" s="60">
        <v>170725</v>
      </c>
      <c r="T36" s="6">
        <v>483082</v>
      </c>
      <c r="U36" s="6">
        <v>193952</v>
      </c>
      <c r="V36" s="6">
        <v>181988.5</v>
      </c>
      <c r="W36" s="6">
        <v>148324</v>
      </c>
      <c r="X36" s="60">
        <f>P36+T36+U36+V36+W36</f>
        <v>2275047.5</v>
      </c>
      <c r="Y36" s="60">
        <v>1007733.5</v>
      </c>
      <c r="Z36" s="6">
        <v>163286.5</v>
      </c>
      <c r="AA36" s="6">
        <v>131943.5</v>
      </c>
      <c r="AB36" s="6">
        <v>152215</v>
      </c>
      <c r="AC36" s="6">
        <v>163013.5</v>
      </c>
      <c r="AD36" s="6">
        <v>105754</v>
      </c>
      <c r="AE36" s="6">
        <v>116824.5</v>
      </c>
      <c r="AF36" s="6">
        <v>1883480.5</v>
      </c>
      <c r="AG36" s="6">
        <v>137580.5</v>
      </c>
      <c r="AH36" s="6">
        <v>147599</v>
      </c>
      <c r="AI36" s="34">
        <f t="shared" si="14"/>
        <v>3436361</v>
      </c>
      <c r="AJ36" s="34">
        <f t="shared" si="15"/>
        <v>149407</v>
      </c>
      <c r="AK36" s="4"/>
      <c r="AL36" s="4"/>
      <c r="AM36" s="4">
        <f>AJ36/$AJ$60</f>
        <v>1.1801394906840512E-2</v>
      </c>
      <c r="AN36" s="66"/>
      <c r="AO36" s="6">
        <f>AM36*AN9</f>
        <v>136506.87650416308</v>
      </c>
      <c r="AP36" s="6">
        <v>139715</v>
      </c>
      <c r="AQ36" s="4">
        <v>139715</v>
      </c>
    </row>
    <row r="37" spans="1:43" s="1" customFormat="1" ht="12.75" customHeight="1" x14ac:dyDescent="0.2">
      <c r="A37" s="4"/>
      <c r="B37" s="62"/>
      <c r="C37" s="62"/>
      <c r="D37" s="62"/>
      <c r="E37" s="6"/>
      <c r="F37" s="33"/>
      <c r="G37" s="62"/>
      <c r="H37" s="62"/>
      <c r="I37" s="62"/>
      <c r="J37" s="62"/>
      <c r="K37" s="6"/>
      <c r="L37" s="62"/>
      <c r="M37" s="62"/>
      <c r="N37" s="62"/>
      <c r="O37" s="62"/>
      <c r="P37" s="62"/>
      <c r="Q37" s="62"/>
      <c r="R37" s="62"/>
      <c r="S37" s="62"/>
      <c r="T37" s="6"/>
      <c r="U37" s="6"/>
      <c r="V37" s="6"/>
      <c r="W37" s="6"/>
      <c r="X37" s="62"/>
      <c r="Y37" s="62"/>
      <c r="Z37" s="6"/>
      <c r="AA37" s="6"/>
      <c r="AB37" s="6"/>
      <c r="AC37" s="6"/>
      <c r="AD37" s="6"/>
      <c r="AE37" s="6"/>
      <c r="AF37" s="6"/>
      <c r="AG37" s="6"/>
      <c r="AH37" s="6"/>
      <c r="AI37" s="34">
        <v>79516</v>
      </c>
      <c r="AJ37" s="34">
        <v>79516</v>
      </c>
      <c r="AK37" s="4"/>
      <c r="AL37" s="4"/>
      <c r="AM37" s="4"/>
      <c r="AN37" s="66"/>
      <c r="AO37" s="6"/>
      <c r="AP37" s="6"/>
      <c r="AQ37" s="4">
        <v>79516.399999999994</v>
      </c>
    </row>
    <row r="38" spans="1:43" s="2" customFormat="1" ht="12.75" customHeight="1" x14ac:dyDescent="0.2">
      <c r="A38" s="11" t="s">
        <v>5</v>
      </c>
      <c r="B38" s="53">
        <f>SUM(B32:B36)</f>
        <v>710301.2</v>
      </c>
      <c r="C38" s="53">
        <f>SUM(C32:C36)</f>
        <v>822203.92999999993</v>
      </c>
      <c r="D38" s="53">
        <f>SUM(D32:D36)</f>
        <v>799049.33000000007</v>
      </c>
      <c r="E38" s="7">
        <f t="shared" si="13"/>
        <v>2331554.46</v>
      </c>
      <c r="F38" s="7">
        <f>SUM(F32:F36)</f>
        <v>3160261.0399999996</v>
      </c>
      <c r="G38" s="53">
        <f>SUM(G32:G36)</f>
        <v>1101551.8999999999</v>
      </c>
      <c r="H38" s="53">
        <f>SUM(H32:H36)</f>
        <v>1044027.68</v>
      </c>
      <c r="I38" s="53">
        <v>991987.78</v>
      </c>
      <c r="J38" s="53">
        <f>SUM(J32:J36)</f>
        <v>3137567.3600000003</v>
      </c>
      <c r="K38" s="7">
        <v>6328402.3700000001</v>
      </c>
      <c r="L38" s="53">
        <f t="shared" ref="L38:AJ38" si="16">SUM(L32:L36)</f>
        <v>1172479.9300000002</v>
      </c>
      <c r="M38" s="7">
        <f t="shared" si="16"/>
        <v>1152170.29</v>
      </c>
      <c r="N38" s="7">
        <f t="shared" si="16"/>
        <v>860337.08000000007</v>
      </c>
      <c r="O38" s="53">
        <f t="shared" si="16"/>
        <v>9513389.6699999999</v>
      </c>
      <c r="P38" s="53">
        <f t="shared" si="16"/>
        <v>9512462.0199999996</v>
      </c>
      <c r="Q38" s="53">
        <f t="shared" si="16"/>
        <v>1043774.81</v>
      </c>
      <c r="R38" s="53">
        <f t="shared" si="16"/>
        <v>1124789.32</v>
      </c>
      <c r="S38" s="53">
        <f t="shared" si="16"/>
        <v>1194531.6499999999</v>
      </c>
      <c r="T38" s="7">
        <f>SUM(T32:T36)</f>
        <v>3370116.68</v>
      </c>
      <c r="U38" s="7">
        <f>SUM(U32:U36)</f>
        <v>1141008.1200000001</v>
      </c>
      <c r="V38" s="7">
        <f>SUM(V32:V36)</f>
        <v>1202652.8700000001</v>
      </c>
      <c r="W38" s="7">
        <f>SUM(W32:W36)</f>
        <v>1026334.9</v>
      </c>
      <c r="X38" s="53">
        <f t="shared" si="16"/>
        <v>16252574.59</v>
      </c>
      <c r="Y38" s="53">
        <f t="shared" si="16"/>
        <v>5142888.7699999996</v>
      </c>
      <c r="Z38" s="7">
        <f t="shared" si="16"/>
        <v>1142189.21</v>
      </c>
      <c r="AA38" s="7">
        <f t="shared" si="16"/>
        <v>982406.31</v>
      </c>
      <c r="AB38" s="7">
        <f t="shared" si="16"/>
        <v>1140540</v>
      </c>
      <c r="AC38" s="7">
        <f t="shared" si="16"/>
        <v>1225013.54</v>
      </c>
      <c r="AD38" s="7">
        <f t="shared" si="16"/>
        <v>1119066.46</v>
      </c>
      <c r="AE38" s="7">
        <f t="shared" si="16"/>
        <v>931124.21</v>
      </c>
      <c r="AF38" s="7">
        <f t="shared" si="16"/>
        <v>13357952.260000002</v>
      </c>
      <c r="AG38" s="7">
        <f t="shared" si="16"/>
        <v>1021029.7</v>
      </c>
      <c r="AH38" s="7">
        <f t="shared" si="16"/>
        <v>1128434.8799999999</v>
      </c>
      <c r="AI38" s="34">
        <f t="shared" si="16"/>
        <v>25019878.859999999</v>
      </c>
      <c r="AJ38" s="34">
        <f t="shared" si="16"/>
        <v>1087820.82</v>
      </c>
      <c r="AK38" s="11"/>
      <c r="AL38" s="11"/>
      <c r="AM38" s="4">
        <f>AJ38/$AJ$60</f>
        <v>8.5925044239580944E-2</v>
      </c>
      <c r="AN38" s="66"/>
      <c r="AO38" s="6">
        <f>AM38*AN9</f>
        <v>993896.01781976363</v>
      </c>
      <c r="AP38" s="6">
        <f>SUM(AP32:AP36)</f>
        <v>824124.93</v>
      </c>
      <c r="AQ38" s="11">
        <f>SUM(AQ32:AQ37)</f>
        <v>807353.67000000027</v>
      </c>
    </row>
    <row r="39" spans="1:43" s="1" customFormat="1" ht="12.75" customHeight="1" x14ac:dyDescent="0.2">
      <c r="A39" s="11"/>
      <c r="B39" s="15"/>
      <c r="C39" s="15"/>
      <c r="D39" s="15"/>
      <c r="E39" s="4"/>
      <c r="F39" s="4"/>
      <c r="G39" s="15"/>
      <c r="H39" s="15"/>
      <c r="I39" s="15"/>
      <c r="J39" s="15"/>
      <c r="K39" s="6"/>
      <c r="L39" s="16"/>
      <c r="M39" s="16"/>
      <c r="N39" s="16"/>
      <c r="O39" s="16"/>
      <c r="P39" s="16"/>
      <c r="Q39" s="16"/>
      <c r="R39" s="16"/>
      <c r="S39" s="60"/>
      <c r="T39" s="6"/>
      <c r="U39" s="6"/>
      <c r="V39" s="6"/>
      <c r="W39" s="6"/>
      <c r="X39" s="16"/>
      <c r="Y39" s="16"/>
      <c r="Z39" s="6"/>
      <c r="AA39" s="6"/>
      <c r="AB39" s="6"/>
      <c r="AC39" s="6"/>
      <c r="AD39" s="6"/>
      <c r="AE39" s="6"/>
      <c r="AF39" s="6"/>
      <c r="AG39" s="6"/>
      <c r="AH39" s="6"/>
      <c r="AI39" s="34"/>
      <c r="AJ39" s="34"/>
      <c r="AK39" s="4"/>
      <c r="AL39" s="4"/>
      <c r="AM39" s="4"/>
      <c r="AN39" s="66"/>
      <c r="AO39" s="6"/>
      <c r="AP39" s="6"/>
      <c r="AQ39" s="4"/>
    </row>
    <row r="40" spans="1:43" s="1" customFormat="1" ht="12.75" customHeight="1" x14ac:dyDescent="0.2">
      <c r="A40" s="11"/>
      <c r="B40" s="15"/>
      <c r="C40" s="15"/>
      <c r="D40" s="15"/>
      <c r="E40" s="4"/>
      <c r="F40" s="4"/>
      <c r="G40" s="15"/>
      <c r="H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34"/>
      <c r="AJ40" s="34"/>
      <c r="AK40" s="4"/>
      <c r="AL40" s="4"/>
      <c r="AM40" s="4"/>
      <c r="AN40" s="66"/>
      <c r="AO40" s="6"/>
      <c r="AP40" s="6"/>
      <c r="AQ40" s="4"/>
    </row>
    <row r="41" spans="1:43" s="1" customFormat="1" ht="90" customHeight="1" x14ac:dyDescent="0.2">
      <c r="A41" s="13" t="s">
        <v>10</v>
      </c>
      <c r="B41" s="10" t="s">
        <v>15</v>
      </c>
      <c r="C41" s="10" t="s">
        <v>16</v>
      </c>
      <c r="D41" s="10" t="s">
        <v>17</v>
      </c>
      <c r="E41" s="10" t="s">
        <v>18</v>
      </c>
      <c r="F41" s="10" t="s">
        <v>19</v>
      </c>
      <c r="G41" s="10" t="s">
        <v>20</v>
      </c>
      <c r="H41" s="10" t="s">
        <v>21</v>
      </c>
      <c r="I41" s="37" t="s">
        <v>22</v>
      </c>
      <c r="J41" s="10" t="s">
        <v>23</v>
      </c>
      <c r="K41" s="10" t="s">
        <v>24</v>
      </c>
      <c r="L41" s="10" t="s">
        <v>25</v>
      </c>
      <c r="M41" s="10" t="s">
        <v>26</v>
      </c>
      <c r="N41" s="10" t="s">
        <v>27</v>
      </c>
      <c r="O41" s="10" t="s">
        <v>28</v>
      </c>
      <c r="P41" s="10" t="s">
        <v>29</v>
      </c>
      <c r="Q41" s="10" t="s">
        <v>30</v>
      </c>
      <c r="R41" s="10" t="s">
        <v>31</v>
      </c>
      <c r="S41" s="10" t="s">
        <v>37</v>
      </c>
      <c r="T41" s="10" t="s">
        <v>38</v>
      </c>
      <c r="U41" s="10" t="s">
        <v>39</v>
      </c>
      <c r="V41" s="10" t="s">
        <v>40</v>
      </c>
      <c r="W41" s="10" t="s">
        <v>41</v>
      </c>
      <c r="X41" s="10" t="s">
        <v>42</v>
      </c>
      <c r="Y41" s="10" t="s">
        <v>48</v>
      </c>
      <c r="Z41" s="10" t="s">
        <v>47</v>
      </c>
      <c r="AA41" s="10" t="s">
        <v>49</v>
      </c>
      <c r="AB41" s="10" t="s">
        <v>50</v>
      </c>
      <c r="AC41" s="10" t="s">
        <v>51</v>
      </c>
      <c r="AD41" s="10" t="s">
        <v>52</v>
      </c>
      <c r="AE41" s="10" t="s">
        <v>53</v>
      </c>
      <c r="AF41" s="10" t="s">
        <v>54</v>
      </c>
      <c r="AG41" s="10" t="s">
        <v>55</v>
      </c>
      <c r="AH41" s="10" t="s">
        <v>56</v>
      </c>
      <c r="AI41" s="10" t="s">
        <v>58</v>
      </c>
      <c r="AJ41" s="10" t="s">
        <v>59</v>
      </c>
      <c r="AK41" s="26" t="s">
        <v>45</v>
      </c>
      <c r="AL41" s="26" t="s">
        <v>46</v>
      </c>
      <c r="AM41" s="26" t="s">
        <v>60</v>
      </c>
      <c r="AN41" s="66"/>
      <c r="AO41" s="26" t="s">
        <v>32</v>
      </c>
      <c r="AP41" s="61" t="s">
        <v>67</v>
      </c>
      <c r="AQ41" s="61" t="s">
        <v>74</v>
      </c>
    </row>
    <row r="42" spans="1:43" s="1" customFormat="1" ht="12.75" customHeight="1" x14ac:dyDescent="0.2">
      <c r="A42" s="4" t="s">
        <v>1</v>
      </c>
      <c r="B42" s="60">
        <f t="shared" ref="B42:D45" si="17">B25+B32</f>
        <v>634004.71</v>
      </c>
      <c r="C42" s="60">
        <f t="shared" si="17"/>
        <v>667214.49</v>
      </c>
      <c r="D42" s="60">
        <f t="shared" si="17"/>
        <v>689549.8</v>
      </c>
      <c r="E42" s="6">
        <f t="shared" ref="E42:E48" si="18">B42+C42+D42</f>
        <v>1990769</v>
      </c>
      <c r="F42" s="33">
        <v>1992432.93</v>
      </c>
      <c r="G42" s="60">
        <f t="shared" ref="G42:H45" si="19">G25+G32</f>
        <v>658058.80000000005</v>
      </c>
      <c r="H42" s="60">
        <f t="shared" si="19"/>
        <v>613095.18000000005</v>
      </c>
      <c r="I42" s="10">
        <v>576204.68000000005</v>
      </c>
      <c r="J42" s="10">
        <f>SUM(G42:I42)</f>
        <v>1847358.6600000001</v>
      </c>
      <c r="K42" s="10">
        <v>3847731.68</v>
      </c>
      <c r="L42" s="60">
        <f t="shared" ref="L42:N45" si="20">L25+L32</f>
        <v>712848.41</v>
      </c>
      <c r="M42" s="60">
        <f t="shared" si="20"/>
        <v>668773.86</v>
      </c>
      <c r="N42" s="60">
        <f t="shared" si="20"/>
        <v>502455.87</v>
      </c>
      <c r="O42" s="60">
        <f>K42+L42+M42+N42</f>
        <v>5731809.8200000003</v>
      </c>
      <c r="P42" s="60">
        <f>P32+P25</f>
        <v>5724627.4400000004</v>
      </c>
      <c r="Q42" s="60">
        <f>Q32+Q25</f>
        <v>593513.31000000006</v>
      </c>
      <c r="R42" s="60">
        <f>R32+R25</f>
        <v>609466.67000000004</v>
      </c>
      <c r="S42" s="60">
        <f>S32+S25</f>
        <v>675117.42</v>
      </c>
      <c r="T42" s="6">
        <f t="shared" ref="T42:W45" si="21">T25+T32</f>
        <v>1878961.52</v>
      </c>
      <c r="U42" s="6">
        <f t="shared" si="21"/>
        <v>645890.68000000005</v>
      </c>
      <c r="V42" s="6">
        <f t="shared" si="21"/>
        <v>706601.02</v>
      </c>
      <c r="W42" s="6">
        <f t="shared" si="21"/>
        <v>588183.64</v>
      </c>
      <c r="X42" s="60">
        <f>P42+T42+U42+V42+W42</f>
        <v>9544264.3000000007</v>
      </c>
      <c r="Y42" s="60">
        <v>3822754.1799999997</v>
      </c>
      <c r="Z42" s="6">
        <f t="shared" ref="Z42:AE45" si="22">Z25+Z32</f>
        <v>679976.43</v>
      </c>
      <c r="AA42" s="6">
        <f t="shared" si="22"/>
        <v>554780.82999999996</v>
      </c>
      <c r="AB42" s="6">
        <f t="shared" si="22"/>
        <v>622744.29</v>
      </c>
      <c r="AC42" s="6">
        <f t="shared" si="22"/>
        <v>715788.22</v>
      </c>
      <c r="AD42" s="6">
        <f t="shared" si="22"/>
        <v>680848.73</v>
      </c>
      <c r="AE42" s="6">
        <f t="shared" si="22"/>
        <v>526428.98</v>
      </c>
      <c r="AF42" s="6">
        <v>7603321.6600000001</v>
      </c>
      <c r="AG42" s="6">
        <f t="shared" ref="AG42:AH45" si="23">AG25+AG32</f>
        <v>596497.21</v>
      </c>
      <c r="AH42" s="6">
        <f t="shared" si="23"/>
        <v>627357.6</v>
      </c>
      <c r="AI42" s="34">
        <f>P42+AF42+AG42+AH42</f>
        <v>14551803.910000002</v>
      </c>
      <c r="AJ42" s="34">
        <f>AI42/23</f>
        <v>632687.12652173918</v>
      </c>
      <c r="AK42" s="4"/>
      <c r="AL42" s="4"/>
      <c r="AM42" s="4">
        <f>AJ42/$AJ$60</f>
        <v>4.9974838076912137E-2</v>
      </c>
      <c r="AN42" s="66"/>
      <c r="AO42" s="6">
        <f>AM42*AN9</f>
        <v>578059.55173369963</v>
      </c>
      <c r="AP42" s="6">
        <f t="shared" ref="AP42:AQ45" si="24">AP25+AP32</f>
        <v>611471.72</v>
      </c>
      <c r="AQ42" s="4">
        <f t="shared" si="24"/>
        <v>515184.05999999994</v>
      </c>
    </row>
    <row r="43" spans="1:43" s="1" customFormat="1" ht="12.75" customHeight="1" x14ac:dyDescent="0.2">
      <c r="A43" s="4" t="s">
        <v>2</v>
      </c>
      <c r="B43" s="60">
        <f t="shared" si="17"/>
        <v>22702.37</v>
      </c>
      <c r="C43" s="60">
        <f t="shared" si="17"/>
        <v>44389.04</v>
      </c>
      <c r="D43" s="60">
        <f t="shared" si="17"/>
        <v>42195.310000000005</v>
      </c>
      <c r="E43" s="6">
        <f t="shared" si="18"/>
        <v>109286.72</v>
      </c>
      <c r="F43" s="33">
        <v>109286.72</v>
      </c>
      <c r="G43" s="60">
        <f t="shared" si="19"/>
        <v>33009.03</v>
      </c>
      <c r="H43" s="60">
        <f t="shared" si="19"/>
        <v>45989.98</v>
      </c>
      <c r="I43" s="60">
        <v>36606.53</v>
      </c>
      <c r="J43" s="10">
        <f>SUM(G43:I43)</f>
        <v>115605.54000000001</v>
      </c>
      <c r="K43" s="6">
        <v>224352.47</v>
      </c>
      <c r="L43" s="60">
        <f t="shared" si="20"/>
        <v>52487.839999999997</v>
      </c>
      <c r="M43" s="60">
        <f t="shared" si="20"/>
        <v>64465.58</v>
      </c>
      <c r="N43" s="60">
        <f t="shared" si="20"/>
        <v>45224.9</v>
      </c>
      <c r="O43" s="60">
        <f>K43+L43+M43+N43</f>
        <v>386530.79000000004</v>
      </c>
      <c r="P43" s="60">
        <v>387173.52</v>
      </c>
      <c r="Q43" s="60">
        <f t="shared" ref="Q43:S45" si="25">Q33+Q26</f>
        <v>64848.09</v>
      </c>
      <c r="R43" s="60">
        <f t="shared" si="25"/>
        <v>76487.77</v>
      </c>
      <c r="S43" s="60">
        <f t="shared" si="25"/>
        <v>67175.600000000006</v>
      </c>
      <c r="T43" s="6">
        <f t="shared" si="21"/>
        <v>208511.46</v>
      </c>
      <c r="U43" s="6">
        <f t="shared" si="21"/>
        <v>60555.63</v>
      </c>
      <c r="V43" s="6">
        <f t="shared" si="21"/>
        <v>59415.21</v>
      </c>
      <c r="W43" s="6">
        <f t="shared" si="21"/>
        <v>46659.47</v>
      </c>
      <c r="X43" s="60">
        <f>P43+T43+U43+V43+W43</f>
        <v>762315.28999999992</v>
      </c>
      <c r="Y43" s="60">
        <v>375493.77</v>
      </c>
      <c r="Z43" s="6">
        <f t="shared" si="22"/>
        <v>53134.23</v>
      </c>
      <c r="AA43" s="6">
        <f t="shared" si="22"/>
        <v>62308.92</v>
      </c>
      <c r="AB43" s="6">
        <f t="shared" si="22"/>
        <v>56289.36</v>
      </c>
      <c r="AC43" s="6">
        <f t="shared" si="22"/>
        <v>69696.98</v>
      </c>
      <c r="AD43" s="6">
        <f t="shared" si="22"/>
        <v>68079.17</v>
      </c>
      <c r="AE43" s="6">
        <f t="shared" si="22"/>
        <v>49328.35</v>
      </c>
      <c r="AF43" s="6">
        <v>732176.78</v>
      </c>
      <c r="AG43" s="6">
        <f t="shared" si="23"/>
        <v>67690.98</v>
      </c>
      <c r="AH43" s="6">
        <f t="shared" si="23"/>
        <v>88632.93</v>
      </c>
      <c r="AI43" s="34">
        <f t="shared" ref="AI43:AI46" si="26">P43+AF43+AG43+AH43</f>
        <v>1275674.21</v>
      </c>
      <c r="AJ43" s="34">
        <f t="shared" ref="AJ43:AJ46" si="27">AI43/23</f>
        <v>55464.096086956517</v>
      </c>
      <c r="AK43" s="4"/>
      <c r="AL43" s="4"/>
      <c r="AM43" s="4">
        <f>AJ43/$AJ$60</f>
        <v>4.381010937058648E-3</v>
      </c>
      <c r="AN43" s="66"/>
      <c r="AO43" s="6">
        <f>AM43*AN9</f>
        <v>50675.206081088625</v>
      </c>
      <c r="AP43" s="6">
        <f t="shared" si="24"/>
        <v>50584.44</v>
      </c>
      <c r="AQ43" s="4">
        <f t="shared" si="24"/>
        <v>50584.440000000017</v>
      </c>
    </row>
    <row r="44" spans="1:43" s="1" customFormat="1" ht="12.75" customHeight="1" x14ac:dyDescent="0.2">
      <c r="A44" s="4" t="s">
        <v>3</v>
      </c>
      <c r="B44" s="60">
        <f t="shared" si="17"/>
        <v>175070</v>
      </c>
      <c r="C44" s="60">
        <f t="shared" si="17"/>
        <v>194669</v>
      </c>
      <c r="D44" s="60">
        <f t="shared" si="17"/>
        <v>171521</v>
      </c>
      <c r="E44" s="6">
        <f t="shared" si="18"/>
        <v>541260</v>
      </c>
      <c r="F44" s="33">
        <v>548303.5</v>
      </c>
      <c r="G44" s="60">
        <f t="shared" si="19"/>
        <v>189055</v>
      </c>
      <c r="H44" s="60">
        <f t="shared" si="19"/>
        <v>182832</v>
      </c>
      <c r="I44" s="60">
        <v>195594</v>
      </c>
      <c r="J44" s="10">
        <f>SUM(G44:I44)</f>
        <v>567481</v>
      </c>
      <c r="K44" s="6">
        <v>1127838.5</v>
      </c>
      <c r="L44" s="60">
        <f t="shared" si="20"/>
        <v>185679</v>
      </c>
      <c r="M44" s="60">
        <f t="shared" si="20"/>
        <v>228167</v>
      </c>
      <c r="N44" s="60">
        <f t="shared" si="20"/>
        <v>134094</v>
      </c>
      <c r="O44" s="60">
        <f>K44+L44+M44+N44</f>
        <v>1675778.5</v>
      </c>
      <c r="P44" s="60">
        <v>1681381.5</v>
      </c>
      <c r="Q44" s="60">
        <f t="shared" si="25"/>
        <v>190398</v>
      </c>
      <c r="R44" s="60">
        <f t="shared" si="25"/>
        <v>194117</v>
      </c>
      <c r="S44" s="60">
        <f t="shared" si="25"/>
        <v>212061</v>
      </c>
      <c r="T44" s="6">
        <f t="shared" si="21"/>
        <v>600818</v>
      </c>
      <c r="U44" s="6">
        <f t="shared" si="21"/>
        <v>183784</v>
      </c>
      <c r="V44" s="6">
        <f t="shared" si="21"/>
        <v>177903</v>
      </c>
      <c r="W44" s="6">
        <f t="shared" si="21"/>
        <v>182012</v>
      </c>
      <c r="X44" s="60">
        <f>P44+T44+U44+V44+W44</f>
        <v>2825898.5</v>
      </c>
      <c r="Y44" s="60">
        <v>1157783</v>
      </c>
      <c r="Z44" s="6">
        <f t="shared" si="22"/>
        <v>177833</v>
      </c>
      <c r="AA44" s="6">
        <f t="shared" si="22"/>
        <v>178114</v>
      </c>
      <c r="AB44" s="6">
        <f t="shared" si="22"/>
        <v>247840</v>
      </c>
      <c r="AC44" s="6">
        <f t="shared" si="22"/>
        <v>215204</v>
      </c>
      <c r="AD44" s="6">
        <f t="shared" si="22"/>
        <v>202406</v>
      </c>
      <c r="AE44" s="6">
        <f t="shared" si="22"/>
        <v>192805</v>
      </c>
      <c r="AF44" s="6">
        <v>2388629</v>
      </c>
      <c r="AG44" s="6">
        <f t="shared" si="23"/>
        <v>164177</v>
      </c>
      <c r="AH44" s="6">
        <f t="shared" si="23"/>
        <v>197597</v>
      </c>
      <c r="AI44" s="34">
        <f t="shared" si="26"/>
        <v>4431784.5</v>
      </c>
      <c r="AJ44" s="34">
        <f t="shared" si="27"/>
        <v>192686.28260869565</v>
      </c>
      <c r="AK44" s="4"/>
      <c r="AL44" s="4"/>
      <c r="AM44" s="4">
        <f>AJ44/$AJ$60</f>
        <v>1.5219948959528619E-2</v>
      </c>
      <c r="AN44" s="66"/>
      <c r="AO44" s="6">
        <f>AM44*AN9</f>
        <v>176049.33225425504</v>
      </c>
      <c r="AP44" s="6">
        <f t="shared" si="24"/>
        <v>192748.66999999998</v>
      </c>
      <c r="AQ44" s="4">
        <f t="shared" si="24"/>
        <v>192748.67000000022</v>
      </c>
    </row>
    <row r="45" spans="1:43" s="1" customFormat="1" ht="12.75" customHeight="1" x14ac:dyDescent="0.2">
      <c r="A45" s="4" t="s">
        <v>4</v>
      </c>
      <c r="B45" s="60">
        <f t="shared" si="17"/>
        <v>35553.519999999997</v>
      </c>
      <c r="C45" s="60">
        <f t="shared" si="17"/>
        <v>59287.74</v>
      </c>
      <c r="D45" s="60">
        <f t="shared" si="17"/>
        <v>53728.52</v>
      </c>
      <c r="E45" s="6">
        <f t="shared" si="18"/>
        <v>148569.78</v>
      </c>
      <c r="F45" s="33">
        <v>148249.78</v>
      </c>
      <c r="G45" s="60">
        <f t="shared" si="19"/>
        <v>57430.07</v>
      </c>
      <c r="H45" s="60">
        <f t="shared" si="19"/>
        <v>45666.02</v>
      </c>
      <c r="I45" s="60">
        <v>52644.57</v>
      </c>
      <c r="J45" s="10">
        <f>SUM(G45:I45)</f>
        <v>155740.66</v>
      </c>
      <c r="K45" s="6">
        <v>303701.21999999997</v>
      </c>
      <c r="L45" s="60">
        <f t="shared" si="20"/>
        <v>53530.18</v>
      </c>
      <c r="M45" s="60">
        <f t="shared" si="20"/>
        <v>49531.35</v>
      </c>
      <c r="N45" s="60">
        <f t="shared" si="20"/>
        <v>45139.81</v>
      </c>
      <c r="O45" s="60">
        <f>K45+L45+M45+N45</f>
        <v>451902.55999999994</v>
      </c>
      <c r="P45" s="60">
        <v>451578.56</v>
      </c>
      <c r="Q45" s="60">
        <f t="shared" si="25"/>
        <v>63662.41</v>
      </c>
      <c r="R45" s="60">
        <f t="shared" si="25"/>
        <v>64999.38</v>
      </c>
      <c r="S45" s="60">
        <f t="shared" si="25"/>
        <v>69452.63</v>
      </c>
      <c r="T45" s="6">
        <f t="shared" si="21"/>
        <v>198743.7</v>
      </c>
      <c r="U45" s="6">
        <f t="shared" si="21"/>
        <v>56825.81</v>
      </c>
      <c r="V45" s="6">
        <f t="shared" si="21"/>
        <v>76745.14</v>
      </c>
      <c r="W45" s="6">
        <f t="shared" si="21"/>
        <v>61155.79</v>
      </c>
      <c r="X45" s="60">
        <f>P45+T45+U45+V45+W45</f>
        <v>845049.00000000012</v>
      </c>
      <c r="Y45" s="60">
        <v>396947.44</v>
      </c>
      <c r="Z45" s="6">
        <f t="shared" si="22"/>
        <v>67959.05</v>
      </c>
      <c r="AA45" s="6">
        <f t="shared" si="22"/>
        <v>55259.06</v>
      </c>
      <c r="AB45" s="6">
        <f t="shared" si="22"/>
        <v>61451.35</v>
      </c>
      <c r="AC45" s="6">
        <f t="shared" si="22"/>
        <v>61310.84</v>
      </c>
      <c r="AD45" s="6">
        <f t="shared" si="22"/>
        <v>61978.559999999998</v>
      </c>
      <c r="AE45" s="6">
        <f t="shared" si="22"/>
        <v>45737.38</v>
      </c>
      <c r="AF45" s="6">
        <v>750344.32</v>
      </c>
      <c r="AG45" s="6">
        <f t="shared" si="23"/>
        <v>55084.01</v>
      </c>
      <c r="AH45" s="6">
        <f t="shared" si="23"/>
        <v>67248.350000000006</v>
      </c>
      <c r="AI45" s="34">
        <f t="shared" si="26"/>
        <v>1324255.24</v>
      </c>
      <c r="AJ45" s="34">
        <f t="shared" si="27"/>
        <v>57576.314782608693</v>
      </c>
      <c r="AK45" s="4"/>
      <c r="AL45" s="4"/>
      <c r="AM45" s="4">
        <f>AJ45/$AJ$60</f>
        <v>4.5478513592410287E-3</v>
      </c>
      <c r="AN45" s="66"/>
      <c r="AO45" s="6">
        <f>AM45*AN9</f>
        <v>52605.05124655729</v>
      </c>
      <c r="AP45" s="6">
        <f t="shared" si="24"/>
        <v>46911.66</v>
      </c>
      <c r="AQ45" s="4">
        <f t="shared" si="24"/>
        <v>46911.660000000033</v>
      </c>
    </row>
    <row r="46" spans="1:43" s="1" customFormat="1" ht="12.75" customHeight="1" x14ac:dyDescent="0.2">
      <c r="A46" s="4" t="s">
        <v>36</v>
      </c>
      <c r="B46" s="60">
        <f>B36</f>
        <v>126001</v>
      </c>
      <c r="C46" s="60">
        <f>C36</f>
        <v>110621.5</v>
      </c>
      <c r="D46" s="60">
        <f>D36</f>
        <v>137072</v>
      </c>
      <c r="E46" s="6">
        <f t="shared" si="18"/>
        <v>373694.5</v>
      </c>
      <c r="F46" s="33">
        <v>373998.5</v>
      </c>
      <c r="G46" s="60">
        <f>G36</f>
        <v>163999</v>
      </c>
      <c r="H46" s="60">
        <f>H36</f>
        <v>156444.5</v>
      </c>
      <c r="I46" s="60">
        <v>130938</v>
      </c>
      <c r="J46" s="10">
        <f>SUM(G46:I46)</f>
        <v>451381.5</v>
      </c>
      <c r="K46" s="6">
        <v>824778.5</v>
      </c>
      <c r="L46" s="60">
        <f>L36</f>
        <v>167934.5</v>
      </c>
      <c r="M46" s="60">
        <f>M36</f>
        <v>141232.5</v>
      </c>
      <c r="N46" s="60">
        <f>N36</f>
        <v>133422.5</v>
      </c>
      <c r="O46" s="60">
        <f>K46+L46+M46+N46</f>
        <v>1267368</v>
      </c>
      <c r="P46" s="60">
        <v>1267701</v>
      </c>
      <c r="Q46" s="60">
        <f t="shared" ref="Q46:W46" si="28">Q36</f>
        <v>131353</v>
      </c>
      <c r="R46" s="60">
        <f t="shared" si="28"/>
        <v>179718.5</v>
      </c>
      <c r="S46" s="60">
        <f t="shared" si="28"/>
        <v>170725</v>
      </c>
      <c r="T46" s="6">
        <f t="shared" si="28"/>
        <v>483082</v>
      </c>
      <c r="U46" s="6">
        <f t="shared" si="28"/>
        <v>193952</v>
      </c>
      <c r="V46" s="6">
        <f t="shared" si="28"/>
        <v>181988.5</v>
      </c>
      <c r="W46" s="6">
        <f t="shared" si="28"/>
        <v>148324</v>
      </c>
      <c r="X46" s="60">
        <f>P46+T46+U46+V46+W46</f>
        <v>2275047.5</v>
      </c>
      <c r="Y46" s="60">
        <v>1007733.5</v>
      </c>
      <c r="Z46" s="6">
        <f t="shared" ref="Z46:AE46" si="29">Z36</f>
        <v>163286.5</v>
      </c>
      <c r="AA46" s="6">
        <f t="shared" si="29"/>
        <v>131943.5</v>
      </c>
      <c r="AB46" s="6">
        <f t="shared" si="29"/>
        <v>152215</v>
      </c>
      <c r="AC46" s="6">
        <f t="shared" si="29"/>
        <v>163013.5</v>
      </c>
      <c r="AD46" s="6">
        <f t="shared" si="29"/>
        <v>105754</v>
      </c>
      <c r="AE46" s="6">
        <f t="shared" si="29"/>
        <v>116824.5</v>
      </c>
      <c r="AF46" s="6">
        <v>1883480.5</v>
      </c>
      <c r="AG46" s="6">
        <f>AG36</f>
        <v>137580.5</v>
      </c>
      <c r="AH46" s="6">
        <f>AH36</f>
        <v>147599</v>
      </c>
      <c r="AI46" s="34">
        <f t="shared" si="26"/>
        <v>3436361</v>
      </c>
      <c r="AJ46" s="34">
        <f t="shared" si="27"/>
        <v>149407</v>
      </c>
      <c r="AK46" s="4"/>
      <c r="AL46" s="4"/>
      <c r="AM46" s="4">
        <f>AJ46/$AJ$60</f>
        <v>1.1801394906840512E-2</v>
      </c>
      <c r="AN46" s="66"/>
      <c r="AO46" s="6">
        <f>AM46*AN9</f>
        <v>136506.87650416308</v>
      </c>
      <c r="AP46" s="6">
        <f>AP36</f>
        <v>139715</v>
      </c>
      <c r="AQ46" s="4">
        <f>AQ36</f>
        <v>139715</v>
      </c>
    </row>
    <row r="47" spans="1:43" s="1" customFormat="1" ht="12.75" customHeight="1" x14ac:dyDescent="0.2">
      <c r="A47" s="4"/>
      <c r="B47" s="62"/>
      <c r="C47" s="62"/>
      <c r="D47" s="62"/>
      <c r="E47" s="6"/>
      <c r="F47" s="33"/>
      <c r="G47" s="62"/>
      <c r="H47" s="62"/>
      <c r="I47" s="62"/>
      <c r="J47" s="10"/>
      <c r="K47" s="6"/>
      <c r="L47" s="62"/>
      <c r="M47" s="62"/>
      <c r="N47" s="62"/>
      <c r="O47" s="62"/>
      <c r="P47" s="62"/>
      <c r="Q47" s="62"/>
      <c r="R47" s="62"/>
      <c r="S47" s="62"/>
      <c r="T47" s="6"/>
      <c r="U47" s="6"/>
      <c r="V47" s="6"/>
      <c r="W47" s="6"/>
      <c r="X47" s="62"/>
      <c r="Y47" s="62"/>
      <c r="Z47" s="6"/>
      <c r="AA47" s="6"/>
      <c r="AB47" s="6"/>
      <c r="AC47" s="6"/>
      <c r="AD47" s="6"/>
      <c r="AE47" s="6"/>
      <c r="AF47" s="6"/>
      <c r="AG47" s="6"/>
      <c r="AH47" s="6"/>
      <c r="AI47" s="34">
        <v>79516</v>
      </c>
      <c r="AJ47" s="34">
        <v>79516</v>
      </c>
      <c r="AK47" s="4"/>
      <c r="AL47" s="4"/>
      <c r="AM47" s="4"/>
      <c r="AN47" s="66"/>
      <c r="AO47" s="6"/>
      <c r="AP47" s="6"/>
      <c r="AQ47" s="4">
        <f>AQ37</f>
        <v>79516.399999999994</v>
      </c>
    </row>
    <row r="48" spans="1:43" s="2" customFormat="1" ht="12.75" customHeight="1" x14ac:dyDescent="0.2">
      <c r="A48" s="11" t="s">
        <v>5</v>
      </c>
      <c r="B48" s="53">
        <f>SUM(B42:B46)</f>
        <v>993331.6</v>
      </c>
      <c r="C48" s="53">
        <f>SUM(C42:C46)</f>
        <v>1076181.77</v>
      </c>
      <c r="D48" s="53">
        <f>SUM(D42:D46)</f>
        <v>1094066.6300000001</v>
      </c>
      <c r="E48" s="7">
        <f t="shared" si="18"/>
        <v>3163580</v>
      </c>
      <c r="F48" s="7">
        <f>SUM(F42:F46)</f>
        <v>3172271.4299999997</v>
      </c>
      <c r="G48" s="53">
        <f>SUM(G42:G46)</f>
        <v>1101551.8999999999</v>
      </c>
      <c r="H48" s="53">
        <f>SUM(H42:H46)</f>
        <v>1044027.68</v>
      </c>
      <c r="I48" s="60">
        <v>991987.78</v>
      </c>
      <c r="J48" s="60">
        <f>SUM(J42:J46)</f>
        <v>3137567.3600000003</v>
      </c>
      <c r="K48" s="6">
        <v>6328402.3700000001</v>
      </c>
      <c r="L48" s="53">
        <f>SUM(L42:L46)</f>
        <v>1172479.9300000002</v>
      </c>
      <c r="M48" s="53">
        <f>SUM(M42:M46)</f>
        <v>1152170.29</v>
      </c>
      <c r="N48" s="53"/>
      <c r="O48" s="53">
        <f t="shared" ref="O48:AJ48" si="30">SUM(O42:O46)</f>
        <v>9513389.6699999999</v>
      </c>
      <c r="P48" s="53">
        <f t="shared" si="30"/>
        <v>9512462.0199999996</v>
      </c>
      <c r="Q48" s="53">
        <f t="shared" si="30"/>
        <v>1043774.81</v>
      </c>
      <c r="R48" s="53">
        <f t="shared" si="30"/>
        <v>1124789.32</v>
      </c>
      <c r="S48" s="53">
        <f t="shared" si="30"/>
        <v>1194531.6499999999</v>
      </c>
      <c r="T48" s="7">
        <f>SUM(T42:T46)</f>
        <v>3370116.68</v>
      </c>
      <c r="U48" s="7">
        <f>SUM(U42:U46)</f>
        <v>1141008.1200000001</v>
      </c>
      <c r="V48" s="7">
        <f>SUM(V42:V46)</f>
        <v>1202652.8700000001</v>
      </c>
      <c r="W48" s="7">
        <f>SUM(W42:W46)</f>
        <v>1026334.9</v>
      </c>
      <c r="X48" s="53">
        <f t="shared" si="30"/>
        <v>16252574.59</v>
      </c>
      <c r="Y48" s="53">
        <f t="shared" si="30"/>
        <v>6760711.8899999997</v>
      </c>
      <c r="Z48" s="7">
        <f t="shared" si="30"/>
        <v>1142189.21</v>
      </c>
      <c r="AA48" s="7">
        <f t="shared" si="30"/>
        <v>982406.31</v>
      </c>
      <c r="AB48" s="7">
        <f t="shared" si="30"/>
        <v>1140540</v>
      </c>
      <c r="AC48" s="7">
        <f t="shared" si="30"/>
        <v>1225013.54</v>
      </c>
      <c r="AD48" s="7">
        <f t="shared" si="30"/>
        <v>1119066.46</v>
      </c>
      <c r="AE48" s="7">
        <f t="shared" si="30"/>
        <v>931124.21</v>
      </c>
      <c r="AF48" s="7">
        <f>SUM(AF42:AF46)</f>
        <v>13357952.260000002</v>
      </c>
      <c r="AG48" s="7">
        <f>SUM(AG42:AG46)</f>
        <v>1021029.7</v>
      </c>
      <c r="AH48" s="7">
        <f>SUM(AH42:AH46)</f>
        <v>1128434.8799999999</v>
      </c>
      <c r="AI48" s="34">
        <f t="shared" si="30"/>
        <v>25019878.859999999</v>
      </c>
      <c r="AJ48" s="34">
        <f t="shared" si="30"/>
        <v>1087820.82</v>
      </c>
      <c r="AK48" s="11"/>
      <c r="AL48" s="11"/>
      <c r="AM48" s="4">
        <f>AJ48/$AJ$60</f>
        <v>8.5925044239580944E-2</v>
      </c>
      <c r="AN48" s="66"/>
      <c r="AO48" s="6">
        <f>AM48*AN9</f>
        <v>993896.01781976363</v>
      </c>
      <c r="AP48" s="6">
        <f>SUM(AP42:AP46)</f>
        <v>1041431.4899999999</v>
      </c>
      <c r="AQ48" s="11">
        <f>SUM(AQ42:AQ47)</f>
        <v>1024660.2300000002</v>
      </c>
    </row>
    <row r="49" spans="1:43" s="1" customFormat="1" ht="12.75" customHeight="1" x14ac:dyDescent="0.2">
      <c r="A49" s="11"/>
      <c r="B49" s="15"/>
      <c r="C49" s="15"/>
      <c r="D49" s="15"/>
      <c r="E49" s="4"/>
      <c r="F49" s="4"/>
      <c r="G49" s="15"/>
      <c r="H49" s="15"/>
      <c r="I49" s="4"/>
      <c r="J49" s="4"/>
      <c r="K49" s="4"/>
      <c r="L49" s="16"/>
      <c r="M49" s="16"/>
      <c r="N49" s="16"/>
      <c r="O49" s="16"/>
      <c r="P49" s="16"/>
      <c r="Q49" s="16"/>
      <c r="R49" s="16"/>
      <c r="S49" s="60"/>
      <c r="T49" s="6"/>
      <c r="U49" s="6"/>
      <c r="V49" s="6"/>
      <c r="W49" s="6"/>
      <c r="X49" s="16"/>
      <c r="Y49" s="16"/>
      <c r="Z49" s="6"/>
      <c r="AA49" s="6"/>
      <c r="AB49" s="6"/>
      <c r="AC49" s="6"/>
      <c r="AD49" s="6"/>
      <c r="AE49" s="6"/>
      <c r="AF49" s="6"/>
      <c r="AG49" s="6"/>
      <c r="AH49" s="6"/>
      <c r="AI49" s="34"/>
      <c r="AJ49" s="34"/>
      <c r="AK49" s="4"/>
      <c r="AL49" s="4"/>
      <c r="AM49" s="4"/>
      <c r="AN49" s="66"/>
      <c r="AO49" s="6"/>
      <c r="AP49" s="6"/>
      <c r="AQ49" s="4"/>
    </row>
    <row r="50" spans="1:43" s="1" customFormat="1" ht="12.75" customHeight="1" x14ac:dyDescent="0.2">
      <c r="A50" s="11"/>
      <c r="B50" s="15"/>
      <c r="C50" s="15"/>
      <c r="D50" s="15"/>
      <c r="E50" s="4"/>
      <c r="F50" s="4"/>
      <c r="G50" s="15"/>
      <c r="H50" s="1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34"/>
      <c r="AJ50" s="34"/>
      <c r="AK50" s="4"/>
      <c r="AL50" s="4"/>
      <c r="AM50" s="4"/>
      <c r="AN50" s="66"/>
      <c r="AO50" s="6"/>
      <c r="AP50" s="6"/>
      <c r="AQ50" s="4"/>
    </row>
    <row r="51" spans="1:43" s="1" customFormat="1" ht="88.5" customHeight="1" x14ac:dyDescent="0.2">
      <c r="A51" s="13" t="s">
        <v>11</v>
      </c>
      <c r="B51" s="10" t="s">
        <v>15</v>
      </c>
      <c r="C51" s="10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  <c r="I51" s="37" t="s">
        <v>22</v>
      </c>
      <c r="J51" s="10" t="s">
        <v>23</v>
      </c>
      <c r="K51" s="10" t="s">
        <v>24</v>
      </c>
      <c r="L51" s="10" t="s">
        <v>25</v>
      </c>
      <c r="M51" s="10" t="s">
        <v>26</v>
      </c>
      <c r="N51" s="10" t="s">
        <v>27</v>
      </c>
      <c r="O51" s="10" t="s">
        <v>28</v>
      </c>
      <c r="P51" s="10" t="s">
        <v>29</v>
      </c>
      <c r="Q51" s="10" t="s">
        <v>30</v>
      </c>
      <c r="R51" s="10" t="s">
        <v>31</v>
      </c>
      <c r="S51" s="10" t="s">
        <v>37</v>
      </c>
      <c r="T51" s="10" t="s">
        <v>38</v>
      </c>
      <c r="U51" s="10" t="s">
        <v>39</v>
      </c>
      <c r="V51" s="10" t="s">
        <v>40</v>
      </c>
      <c r="W51" s="10" t="s">
        <v>41</v>
      </c>
      <c r="X51" s="10" t="s">
        <v>42</v>
      </c>
      <c r="Y51" s="10" t="s">
        <v>48</v>
      </c>
      <c r="Z51" s="10" t="s">
        <v>47</v>
      </c>
      <c r="AA51" s="10" t="s">
        <v>49</v>
      </c>
      <c r="AB51" s="10" t="s">
        <v>50</v>
      </c>
      <c r="AC51" s="10" t="s">
        <v>51</v>
      </c>
      <c r="AD51" s="10" t="s">
        <v>52</v>
      </c>
      <c r="AE51" s="10" t="s">
        <v>53</v>
      </c>
      <c r="AF51" s="10" t="s">
        <v>54</v>
      </c>
      <c r="AG51" s="10" t="s">
        <v>55</v>
      </c>
      <c r="AH51" s="10" t="s">
        <v>56</v>
      </c>
      <c r="AI51" s="10" t="s">
        <v>58</v>
      </c>
      <c r="AJ51" s="10" t="s">
        <v>59</v>
      </c>
      <c r="AK51" s="26" t="s">
        <v>45</v>
      </c>
      <c r="AL51" s="26" t="s">
        <v>46</v>
      </c>
      <c r="AM51" s="26" t="s">
        <v>60</v>
      </c>
      <c r="AN51" s="66"/>
      <c r="AO51" s="26" t="s">
        <v>32</v>
      </c>
      <c r="AP51" s="61" t="s">
        <v>67</v>
      </c>
      <c r="AQ51" s="61" t="s">
        <v>74</v>
      </c>
    </row>
    <row r="52" spans="1:43" s="1" customFormat="1" ht="12.75" customHeight="1" x14ac:dyDescent="0.2">
      <c r="A52" s="11" t="s">
        <v>1</v>
      </c>
      <c r="B52" s="53">
        <f t="shared" ref="B52:D55" si="31">B9+B16+B42</f>
        <v>7376830.4899999993</v>
      </c>
      <c r="C52" s="53">
        <f t="shared" si="31"/>
        <v>7861167.790000001</v>
      </c>
      <c r="D52" s="53">
        <f t="shared" si="31"/>
        <v>7768552.0499999998</v>
      </c>
      <c r="E52" s="6">
        <f t="shared" ref="E52:E57" si="32">B52+C52+D52</f>
        <v>23006550.330000002</v>
      </c>
      <c r="F52" s="6">
        <f t="shared" ref="F52:G55" si="33">F9+F16+F42</f>
        <v>23299247.469999999</v>
      </c>
      <c r="G52" s="53">
        <f t="shared" si="33"/>
        <v>8303526.4299999997</v>
      </c>
      <c r="H52" s="6">
        <f>H9+H16+H25+H32</f>
        <v>7989611.7799999993</v>
      </c>
      <c r="I52" s="15">
        <v>7130641.6999999993</v>
      </c>
      <c r="J52" s="16">
        <f t="shared" ref="J52:J57" si="34">SUM(G52:I52)</f>
        <v>23423779.909999996</v>
      </c>
      <c r="K52" s="6">
        <v>47003916.599999994</v>
      </c>
      <c r="L52" s="53">
        <f t="shared" ref="L52:N55" si="35">L9+L16+L42</f>
        <v>8064265.54</v>
      </c>
      <c r="M52" s="53">
        <f t="shared" si="35"/>
        <v>7992642.0500000007</v>
      </c>
      <c r="N52" s="53">
        <f t="shared" si="35"/>
        <v>7542507.6200000001</v>
      </c>
      <c r="O52" s="60">
        <f t="shared" ref="O52:O57" si="36">K52+L52+M52+N52</f>
        <v>70603331.810000002</v>
      </c>
      <c r="P52" s="60">
        <f t="shared" ref="P52:W52" si="37">P9+P16+P42</f>
        <v>70768943.480000004</v>
      </c>
      <c r="Q52" s="60">
        <f t="shared" si="37"/>
        <v>8047211.6899999995</v>
      </c>
      <c r="R52" s="60">
        <f t="shared" si="37"/>
        <v>7836525.6299999999</v>
      </c>
      <c r="S52" s="53">
        <f t="shared" si="37"/>
        <v>8208274.6299999999</v>
      </c>
      <c r="T52" s="6">
        <f t="shared" si="37"/>
        <v>24500229.809999999</v>
      </c>
      <c r="U52" s="6">
        <f t="shared" si="37"/>
        <v>7787433.1499999994</v>
      </c>
      <c r="V52" s="6">
        <f t="shared" si="37"/>
        <v>8331064.6699999999</v>
      </c>
      <c r="W52" s="53">
        <f t="shared" si="37"/>
        <v>7182225.6399999997</v>
      </c>
      <c r="X52" s="60">
        <f t="shared" ref="X52:X57" si="38">P52+T52+U52+V52+W52</f>
        <v>118569896.75000001</v>
      </c>
      <c r="Y52" s="53">
        <f t="shared" ref="Y52:AH52" si="39">Y9+Y16+Y42</f>
        <v>48187169.960000001</v>
      </c>
      <c r="Z52" s="53">
        <f t="shared" si="39"/>
        <v>7774033.7000000002</v>
      </c>
      <c r="AA52" s="53">
        <f t="shared" si="39"/>
        <v>7046436.4000000004</v>
      </c>
      <c r="AB52" s="53">
        <f t="shared" si="39"/>
        <v>7501067.0999999996</v>
      </c>
      <c r="AC52" s="53">
        <f t="shared" si="39"/>
        <v>8072962.5800000001</v>
      </c>
      <c r="AD52" s="53">
        <f t="shared" si="39"/>
        <v>7738800.6899999995</v>
      </c>
      <c r="AE52" s="53">
        <f t="shared" si="39"/>
        <v>6935679.3100000005</v>
      </c>
      <c r="AF52" s="53">
        <f t="shared" si="39"/>
        <v>93976334.669999987</v>
      </c>
      <c r="AG52" s="53">
        <f t="shared" si="39"/>
        <v>7719842.54</v>
      </c>
      <c r="AH52" s="53">
        <f t="shared" si="39"/>
        <v>7502970.9699999988</v>
      </c>
      <c r="AI52" s="34">
        <f>P52+AF52+AG52+AH52</f>
        <v>179968091.65999997</v>
      </c>
      <c r="AJ52" s="34">
        <f>AI52/23</f>
        <v>7824699.6373913027</v>
      </c>
      <c r="AK52" s="4"/>
      <c r="AL52" s="4"/>
      <c r="AM52" s="4">
        <f>AJ52/$AJ$60</f>
        <v>0.61805919701397205</v>
      </c>
      <c r="AN52" s="66"/>
      <c r="AO52" s="6">
        <f>AM52*AN9</f>
        <v>7149098.148570979</v>
      </c>
      <c r="AP52" s="53">
        <f>AP9+AP16+AP42</f>
        <v>7275594.2599999998</v>
      </c>
      <c r="AQ52" s="6">
        <f>AQ42+AQ9+AQ16</f>
        <v>7179306.5999999996</v>
      </c>
    </row>
    <row r="53" spans="1:43" s="1" customFormat="1" ht="12.75" customHeight="1" x14ac:dyDescent="0.2">
      <c r="A53" s="11" t="s">
        <v>2</v>
      </c>
      <c r="B53" s="53">
        <f t="shared" si="31"/>
        <v>456548.5</v>
      </c>
      <c r="C53" s="53">
        <f t="shared" si="31"/>
        <v>613815.39</v>
      </c>
      <c r="D53" s="53">
        <f t="shared" si="31"/>
        <v>695509.92000000016</v>
      </c>
      <c r="E53" s="6">
        <f t="shared" si="32"/>
        <v>1765873.8100000003</v>
      </c>
      <c r="F53" s="6">
        <f t="shared" si="33"/>
        <v>1799774.1500000001</v>
      </c>
      <c r="G53" s="53">
        <f t="shared" si="33"/>
        <v>587370.5</v>
      </c>
      <c r="H53" s="6">
        <f>H10+H17+H26+H33</f>
        <v>658051.01</v>
      </c>
      <c r="I53" s="38">
        <v>524112.45999999996</v>
      </c>
      <c r="J53" s="16">
        <f t="shared" si="34"/>
        <v>1769533.97</v>
      </c>
      <c r="K53" s="10">
        <v>3575382.4600000004</v>
      </c>
      <c r="L53" s="53">
        <f t="shared" si="35"/>
        <v>592364.23</v>
      </c>
      <c r="M53" s="53">
        <f t="shared" si="35"/>
        <v>558211.59</v>
      </c>
      <c r="N53" s="53">
        <f t="shared" si="35"/>
        <v>458558.86</v>
      </c>
      <c r="O53" s="60">
        <f t="shared" si="36"/>
        <v>5184517.1400000006</v>
      </c>
      <c r="P53" s="60">
        <v>5200863.5399999991</v>
      </c>
      <c r="Q53" s="60">
        <f t="shared" ref="Q53:W55" si="40">Q10+Q17+Q43</f>
        <v>597675.41999999993</v>
      </c>
      <c r="R53" s="60">
        <f t="shared" si="40"/>
        <v>551679.42999999993</v>
      </c>
      <c r="S53" s="53">
        <f t="shared" si="40"/>
        <v>591487.72</v>
      </c>
      <c r="T53" s="6">
        <f t="shared" si="40"/>
        <v>1746029.15</v>
      </c>
      <c r="U53" s="6">
        <f t="shared" si="40"/>
        <v>505143.03999999998</v>
      </c>
      <c r="V53" s="6">
        <f t="shared" si="40"/>
        <v>469429.60000000003</v>
      </c>
      <c r="W53" s="53">
        <f t="shared" si="40"/>
        <v>545170.12</v>
      </c>
      <c r="X53" s="60">
        <f t="shared" si="38"/>
        <v>8466635.4499999993</v>
      </c>
      <c r="Y53" s="53">
        <f t="shared" ref="Y53:AH53" si="41">Y10+Y17+Y43</f>
        <v>3269391.1399999997</v>
      </c>
      <c r="Z53" s="53">
        <f t="shared" si="41"/>
        <v>601272.44999999995</v>
      </c>
      <c r="AA53" s="53">
        <f t="shared" si="41"/>
        <v>537323.76</v>
      </c>
      <c r="AB53" s="53">
        <f t="shared" si="41"/>
        <v>648151.53999999992</v>
      </c>
      <c r="AC53" s="53">
        <f t="shared" si="41"/>
        <v>645497.18000000005</v>
      </c>
      <c r="AD53" s="53">
        <f t="shared" si="41"/>
        <v>629557.76000000001</v>
      </c>
      <c r="AE53" s="53">
        <f t="shared" si="41"/>
        <v>529030.11</v>
      </c>
      <c r="AF53" s="53">
        <f t="shared" si="41"/>
        <v>6882123.6600000001</v>
      </c>
      <c r="AG53" s="53">
        <f t="shared" si="41"/>
        <v>478796.82999999996</v>
      </c>
      <c r="AH53" s="53">
        <f t="shared" si="41"/>
        <v>551917.82000000007</v>
      </c>
      <c r="AI53" s="34">
        <f t="shared" ref="AI53:AI57" si="42">P53+AF53+AG53+AH53</f>
        <v>13113701.85</v>
      </c>
      <c r="AJ53" s="34">
        <f t="shared" ref="AJ53:AJ57" si="43">AI53/23</f>
        <v>570160.94999999995</v>
      </c>
      <c r="AK53" s="4"/>
      <c r="AL53" s="4"/>
      <c r="AM53" s="4">
        <f t="shared" ref="AM53:AM57" si="44">AJ53/$AJ$60</f>
        <v>4.5036005885998293E-2</v>
      </c>
      <c r="AN53" s="66"/>
      <c r="AO53" s="6">
        <f>AM53*AN9</f>
        <v>520932.02051541291</v>
      </c>
      <c r="AP53" s="53">
        <f>AP10+AP17+AP43</f>
        <v>530705.27</v>
      </c>
      <c r="AQ53" s="6">
        <v>530705.27</v>
      </c>
    </row>
    <row r="54" spans="1:43" s="1" customFormat="1" ht="12.75" customHeight="1" x14ac:dyDescent="0.2">
      <c r="A54" s="11" t="s">
        <v>3</v>
      </c>
      <c r="B54" s="53">
        <f t="shared" si="31"/>
        <v>2520628.86</v>
      </c>
      <c r="C54" s="53">
        <f t="shared" si="31"/>
        <v>2957217.8499999996</v>
      </c>
      <c r="D54" s="53">
        <f t="shared" si="31"/>
        <v>2332735.96</v>
      </c>
      <c r="E54" s="6">
        <f t="shared" si="32"/>
        <v>7810582.669999999</v>
      </c>
      <c r="F54" s="6">
        <f t="shared" si="33"/>
        <v>7821015.4199999999</v>
      </c>
      <c r="G54" s="53">
        <f t="shared" si="33"/>
        <v>2535227.65</v>
      </c>
      <c r="H54" s="6">
        <f>H11+H18+H27+H34</f>
        <v>2450155.33</v>
      </c>
      <c r="I54" s="6">
        <v>2288607.13</v>
      </c>
      <c r="J54" s="16">
        <f t="shared" si="34"/>
        <v>7273990.1100000003</v>
      </c>
      <c r="K54" s="53">
        <v>15105354.67</v>
      </c>
      <c r="L54" s="53">
        <f t="shared" si="35"/>
        <v>2422820.59</v>
      </c>
      <c r="M54" s="53">
        <f t="shared" si="35"/>
        <v>2631819.5699999998</v>
      </c>
      <c r="N54" s="53">
        <f t="shared" si="35"/>
        <v>2168070.84</v>
      </c>
      <c r="O54" s="60">
        <f t="shared" si="36"/>
        <v>22328065.669999998</v>
      </c>
      <c r="P54" s="60">
        <v>22352476.439999998</v>
      </c>
      <c r="Q54" s="60">
        <f t="shared" si="40"/>
        <v>2417323</v>
      </c>
      <c r="R54" s="60">
        <f t="shared" si="40"/>
        <v>2729686.61</v>
      </c>
      <c r="S54" s="53">
        <f t="shared" si="40"/>
        <v>2910437.51</v>
      </c>
      <c r="T54" s="6">
        <f t="shared" si="40"/>
        <v>8067876.5199999996</v>
      </c>
      <c r="U54" s="6">
        <f t="shared" si="40"/>
        <v>2426894.79</v>
      </c>
      <c r="V54" s="6">
        <f t="shared" si="40"/>
        <v>2512869.09</v>
      </c>
      <c r="W54" s="53">
        <f t="shared" si="40"/>
        <v>2444858.42</v>
      </c>
      <c r="X54" s="60">
        <f t="shared" si="38"/>
        <v>37804975.259999998</v>
      </c>
      <c r="Y54" s="53">
        <f t="shared" ref="Y54:AH54" si="45">Y11+Y18+Y44</f>
        <v>15485158.620000001</v>
      </c>
      <c r="Z54" s="53">
        <f t="shared" si="45"/>
        <v>2700362.02</v>
      </c>
      <c r="AA54" s="53">
        <f t="shared" si="45"/>
        <v>2311782.2999999998</v>
      </c>
      <c r="AB54" s="53">
        <f t="shared" si="45"/>
        <v>2583944.73</v>
      </c>
      <c r="AC54" s="53">
        <f t="shared" si="45"/>
        <v>2736773.07</v>
      </c>
      <c r="AD54" s="53">
        <f t="shared" si="45"/>
        <v>2725995.71</v>
      </c>
      <c r="AE54" s="53">
        <f t="shared" si="45"/>
        <v>2537553.4</v>
      </c>
      <c r="AF54" s="53">
        <f t="shared" si="45"/>
        <v>31126035.329999998</v>
      </c>
      <c r="AG54" s="53">
        <f t="shared" si="45"/>
        <v>2615177.9899999998</v>
      </c>
      <c r="AH54" s="53">
        <f t="shared" si="45"/>
        <v>2883459.3600000003</v>
      </c>
      <c r="AI54" s="34">
        <f t="shared" si="42"/>
        <v>58977149.119999997</v>
      </c>
      <c r="AJ54" s="34">
        <f t="shared" si="43"/>
        <v>2564223.8747826084</v>
      </c>
      <c r="AK54" s="4"/>
      <c r="AL54" s="4"/>
      <c r="AM54" s="4">
        <f t="shared" si="44"/>
        <v>0.20254351252523856</v>
      </c>
      <c r="AN54" s="66"/>
      <c r="AO54" s="6">
        <f>AM54*AN9</f>
        <v>2342823.2399015846</v>
      </c>
      <c r="AP54" s="53">
        <f>AP11+AP18+AP44</f>
        <v>2205599.37</v>
      </c>
      <c r="AQ54" s="6">
        <v>2205599.37</v>
      </c>
    </row>
    <row r="55" spans="1:43" s="1" customFormat="1" ht="12.75" customHeight="1" x14ac:dyDescent="0.2">
      <c r="A55" s="11" t="s">
        <v>4</v>
      </c>
      <c r="B55" s="53">
        <f t="shared" si="31"/>
        <v>637970.03999999992</v>
      </c>
      <c r="C55" s="53">
        <f t="shared" si="31"/>
        <v>735541.05</v>
      </c>
      <c r="D55" s="53">
        <f t="shared" si="31"/>
        <v>642338.80000000005</v>
      </c>
      <c r="E55" s="6">
        <f t="shared" si="32"/>
        <v>2015849.89</v>
      </c>
      <c r="F55" s="6">
        <f t="shared" si="33"/>
        <v>2013374.4000000001</v>
      </c>
      <c r="G55" s="53">
        <f t="shared" si="33"/>
        <v>739072.80999999994</v>
      </c>
      <c r="H55" s="6">
        <f>H12+H19+H28+H35</f>
        <v>696552.73</v>
      </c>
      <c r="I55" s="6">
        <v>584429.32999999996</v>
      </c>
      <c r="J55" s="16">
        <f t="shared" si="34"/>
        <v>2020054.87</v>
      </c>
      <c r="K55" s="53">
        <v>4031499.6900000004</v>
      </c>
      <c r="L55" s="53">
        <f t="shared" si="35"/>
        <v>682650.14</v>
      </c>
      <c r="M55" s="53">
        <f t="shared" si="35"/>
        <v>670058.23</v>
      </c>
      <c r="N55" s="53">
        <f t="shared" si="35"/>
        <v>562565.24</v>
      </c>
      <c r="O55" s="60">
        <f t="shared" si="36"/>
        <v>5946773.3000000007</v>
      </c>
      <c r="P55" s="60">
        <v>5949159.3300000001</v>
      </c>
      <c r="Q55" s="60">
        <f t="shared" si="40"/>
        <v>657090.45000000007</v>
      </c>
      <c r="R55" s="60">
        <f t="shared" si="40"/>
        <v>726154.30999999994</v>
      </c>
      <c r="S55" s="53">
        <f t="shared" si="40"/>
        <v>687331.26</v>
      </c>
      <c r="T55" s="6">
        <f t="shared" si="40"/>
        <v>2066109.75</v>
      </c>
      <c r="U55" s="6">
        <f t="shared" si="40"/>
        <v>601175.91999999993</v>
      </c>
      <c r="V55" s="6">
        <f t="shared" si="40"/>
        <v>608904.98</v>
      </c>
      <c r="W55" s="53">
        <f t="shared" si="40"/>
        <v>703477.01</v>
      </c>
      <c r="X55" s="60">
        <f t="shared" si="38"/>
        <v>9928826.9900000002</v>
      </c>
      <c r="Y55" s="53">
        <f t="shared" ref="Y55:AH55" si="46">Y12+Y19+Y45</f>
        <v>3983329.4099999997</v>
      </c>
      <c r="Z55" s="53">
        <f t="shared" si="46"/>
        <v>699906.62</v>
      </c>
      <c r="AA55" s="53">
        <f t="shared" si="46"/>
        <v>601935.24</v>
      </c>
      <c r="AB55" s="53">
        <f t="shared" si="46"/>
        <v>626490.34</v>
      </c>
      <c r="AC55" s="53">
        <f t="shared" si="46"/>
        <v>667063.24</v>
      </c>
      <c r="AD55" s="53">
        <f t="shared" si="46"/>
        <v>693803.99</v>
      </c>
      <c r="AE55" s="53">
        <f t="shared" si="46"/>
        <v>596470.36</v>
      </c>
      <c r="AF55" s="53">
        <f t="shared" si="46"/>
        <v>7900126.0500000007</v>
      </c>
      <c r="AG55" s="53">
        <f t="shared" si="46"/>
        <v>636982.31999999995</v>
      </c>
      <c r="AH55" s="53">
        <f t="shared" si="46"/>
        <v>628184.61</v>
      </c>
      <c r="AI55" s="34">
        <f t="shared" si="42"/>
        <v>15114452.310000001</v>
      </c>
      <c r="AJ55" s="34">
        <f t="shared" si="43"/>
        <v>657150.10043478268</v>
      </c>
      <c r="AK55" s="4"/>
      <c r="AL55" s="4"/>
      <c r="AM55" s="4">
        <f t="shared" si="44"/>
        <v>5.1907125156791682E-2</v>
      </c>
      <c r="AN55" s="66"/>
      <c r="AO55" s="6">
        <f>AM55*AN9</f>
        <v>600410.33957411128</v>
      </c>
      <c r="AP55" s="53">
        <f>AP12+AP19+AP45</f>
        <v>610114.38</v>
      </c>
      <c r="AQ55" s="6">
        <v>610114.38</v>
      </c>
    </row>
    <row r="56" spans="1:43" s="1" customFormat="1" ht="12.75" customHeight="1" x14ac:dyDescent="0.2">
      <c r="A56" s="11" t="s">
        <v>7</v>
      </c>
      <c r="B56" s="53">
        <f>B20</f>
        <v>723254.58</v>
      </c>
      <c r="C56" s="53">
        <f>C20</f>
        <v>755452.03</v>
      </c>
      <c r="D56" s="53">
        <f>D20</f>
        <v>728740.33</v>
      </c>
      <c r="E56" s="6">
        <f t="shared" si="32"/>
        <v>2207446.94</v>
      </c>
      <c r="F56" s="6">
        <f>F20</f>
        <v>2207446.94</v>
      </c>
      <c r="G56" s="53">
        <f>G20</f>
        <v>723059.06</v>
      </c>
      <c r="H56" s="6">
        <f>H20</f>
        <v>730443.99</v>
      </c>
      <c r="I56" s="6">
        <v>726842.17</v>
      </c>
      <c r="J56" s="16">
        <f t="shared" si="34"/>
        <v>2180345.2200000002</v>
      </c>
      <c r="K56" s="53">
        <v>4366579.42</v>
      </c>
      <c r="L56" s="53">
        <f>L20</f>
        <v>757161.25</v>
      </c>
      <c r="M56" s="53">
        <f>M20</f>
        <v>770629.32</v>
      </c>
      <c r="N56" s="53">
        <f>N20</f>
        <v>803463.74</v>
      </c>
      <c r="O56" s="60">
        <f t="shared" si="36"/>
        <v>6697833.7300000004</v>
      </c>
      <c r="P56" s="60">
        <v>6697979.6900000004</v>
      </c>
      <c r="Q56" s="60">
        <f t="shared" ref="Q56:W56" si="47">Q20</f>
        <v>799193.53</v>
      </c>
      <c r="R56" s="60">
        <f t="shared" si="47"/>
        <v>685136.68</v>
      </c>
      <c r="S56" s="53">
        <f t="shared" si="47"/>
        <v>756191.64</v>
      </c>
      <c r="T56" s="6">
        <f t="shared" si="47"/>
        <v>2240521.85</v>
      </c>
      <c r="U56" s="6">
        <f t="shared" si="47"/>
        <v>689302.04</v>
      </c>
      <c r="V56" s="6">
        <f t="shared" si="47"/>
        <v>715752.95</v>
      </c>
      <c r="W56" s="53">
        <f t="shared" si="47"/>
        <v>711656.94</v>
      </c>
      <c r="X56" s="60">
        <f t="shared" si="38"/>
        <v>11055213.470000001</v>
      </c>
      <c r="Y56" s="53">
        <f t="shared" ref="Y56:AG56" si="48">Y20</f>
        <v>4361612.58</v>
      </c>
      <c r="Z56" s="53">
        <f t="shared" si="48"/>
        <v>765254.03</v>
      </c>
      <c r="AA56" s="53">
        <f t="shared" si="48"/>
        <v>723118.6</v>
      </c>
      <c r="AB56" s="53">
        <f t="shared" si="48"/>
        <v>756784.1</v>
      </c>
      <c r="AC56" s="53">
        <f t="shared" si="48"/>
        <v>740924.53</v>
      </c>
      <c r="AD56" s="53">
        <f t="shared" si="48"/>
        <v>744057.51</v>
      </c>
      <c r="AE56" s="53">
        <f t="shared" si="48"/>
        <v>805052.4</v>
      </c>
      <c r="AF56" s="53">
        <f t="shared" si="48"/>
        <v>8899722.9499999993</v>
      </c>
      <c r="AG56" s="53">
        <f t="shared" si="48"/>
        <v>778108.83</v>
      </c>
      <c r="AH56" s="53">
        <f>AH20</f>
        <v>748059.84</v>
      </c>
      <c r="AI56" s="34">
        <f t="shared" si="42"/>
        <v>17123871.310000002</v>
      </c>
      <c r="AJ56" s="34">
        <f t="shared" si="43"/>
        <v>744516.14391304355</v>
      </c>
      <c r="AK56" s="4"/>
      <c r="AL56" s="4"/>
      <c r="AM56" s="4">
        <f t="shared" si="44"/>
        <v>5.8808014543066459E-2</v>
      </c>
      <c r="AN56" s="66"/>
      <c r="AO56" s="6">
        <f>AM56*AN9</f>
        <v>680233.00991582428</v>
      </c>
      <c r="AP56" s="53">
        <f>AP20</f>
        <v>744432.38</v>
      </c>
      <c r="AQ56" s="6">
        <v>744432.38</v>
      </c>
    </row>
    <row r="57" spans="1:43" s="1" customFormat="1" ht="12.75" customHeight="1" x14ac:dyDescent="0.2">
      <c r="A57" s="11" t="s">
        <v>36</v>
      </c>
      <c r="B57" s="53">
        <f>B46</f>
        <v>126001</v>
      </c>
      <c r="C57" s="53">
        <f>C46</f>
        <v>110621.5</v>
      </c>
      <c r="D57" s="53">
        <f>D46</f>
        <v>137072</v>
      </c>
      <c r="E57" s="6">
        <f t="shared" si="32"/>
        <v>373694.5</v>
      </c>
      <c r="F57" s="6">
        <f>F46</f>
        <v>373998.5</v>
      </c>
      <c r="G57" s="53">
        <f>G46</f>
        <v>163999</v>
      </c>
      <c r="H57" s="6">
        <f>H46</f>
        <v>156444.5</v>
      </c>
      <c r="I57" s="6">
        <v>130938</v>
      </c>
      <c r="J57" s="16">
        <f t="shared" si="34"/>
        <v>451381.5</v>
      </c>
      <c r="K57" s="53">
        <v>824778.5</v>
      </c>
      <c r="L57" s="53">
        <f>L46</f>
        <v>167934.5</v>
      </c>
      <c r="M57" s="53">
        <f>M46</f>
        <v>141232.5</v>
      </c>
      <c r="N57" s="53">
        <f>N46</f>
        <v>133422.5</v>
      </c>
      <c r="O57" s="60">
        <f t="shared" si="36"/>
        <v>1267368</v>
      </c>
      <c r="P57" s="60">
        <v>1267701</v>
      </c>
      <c r="Q57" s="60">
        <f t="shared" ref="Q57:W57" si="49">Q46</f>
        <v>131353</v>
      </c>
      <c r="R57" s="60">
        <f t="shared" si="49"/>
        <v>179718.5</v>
      </c>
      <c r="S57" s="53">
        <f t="shared" si="49"/>
        <v>170725</v>
      </c>
      <c r="T57" s="6">
        <f t="shared" si="49"/>
        <v>483082</v>
      </c>
      <c r="U57" s="6">
        <f t="shared" si="49"/>
        <v>193952</v>
      </c>
      <c r="V57" s="6">
        <f t="shared" si="49"/>
        <v>181988.5</v>
      </c>
      <c r="W57" s="53">
        <f t="shared" si="49"/>
        <v>148324</v>
      </c>
      <c r="X57" s="60">
        <f t="shared" si="38"/>
        <v>2275047.5</v>
      </c>
      <c r="Y57" s="53">
        <f t="shared" ref="Y57:AG57" si="50">Y46</f>
        <v>1007733.5</v>
      </c>
      <c r="Z57" s="53">
        <f t="shared" si="50"/>
        <v>163286.5</v>
      </c>
      <c r="AA57" s="53">
        <f t="shared" si="50"/>
        <v>131943.5</v>
      </c>
      <c r="AB57" s="53">
        <f t="shared" si="50"/>
        <v>152215</v>
      </c>
      <c r="AC57" s="53">
        <f t="shared" si="50"/>
        <v>163013.5</v>
      </c>
      <c r="AD57" s="53">
        <f t="shared" si="50"/>
        <v>105754</v>
      </c>
      <c r="AE57" s="53">
        <f t="shared" si="50"/>
        <v>116824.5</v>
      </c>
      <c r="AF57" s="53">
        <f t="shared" si="50"/>
        <v>1883480.5</v>
      </c>
      <c r="AG57" s="53">
        <f t="shared" si="50"/>
        <v>137580.5</v>
      </c>
      <c r="AH57" s="53">
        <f>AH46</f>
        <v>147599</v>
      </c>
      <c r="AI57" s="34">
        <f t="shared" si="42"/>
        <v>3436361</v>
      </c>
      <c r="AJ57" s="34">
        <f t="shared" si="43"/>
        <v>149407</v>
      </c>
      <c r="AK57" s="4"/>
      <c r="AL57" s="4"/>
      <c r="AM57" s="4">
        <f t="shared" si="44"/>
        <v>1.1801394906840512E-2</v>
      </c>
      <c r="AN57" s="66"/>
      <c r="AO57" s="6">
        <f>AM57*AN9</f>
        <v>136506.87650416308</v>
      </c>
      <c r="AP57" s="53">
        <f>AP46</f>
        <v>139715</v>
      </c>
      <c r="AQ57" s="6">
        <v>139715</v>
      </c>
    </row>
    <row r="58" spans="1:43" s="1" customFormat="1" ht="12.75" customHeight="1" x14ac:dyDescent="0.2">
      <c r="A58" s="11" t="s">
        <v>44</v>
      </c>
      <c r="B58" s="53">
        <f>B21</f>
        <v>0</v>
      </c>
      <c r="C58" s="53">
        <f t="shared" ref="C58:AG58" si="51">C21</f>
        <v>0</v>
      </c>
      <c r="D58" s="53">
        <f t="shared" si="51"/>
        <v>0</v>
      </c>
      <c r="E58" s="53">
        <f t="shared" si="51"/>
        <v>0</v>
      </c>
      <c r="F58" s="53">
        <f t="shared" si="51"/>
        <v>0</v>
      </c>
      <c r="G58" s="53">
        <f t="shared" si="51"/>
        <v>0</v>
      </c>
      <c r="H58" s="53">
        <f t="shared" si="51"/>
        <v>0</v>
      </c>
      <c r="I58" s="53">
        <f t="shared" si="51"/>
        <v>0</v>
      </c>
      <c r="J58" s="53">
        <f t="shared" si="51"/>
        <v>0</v>
      </c>
      <c r="K58" s="53">
        <f t="shared" si="51"/>
        <v>0</v>
      </c>
      <c r="L58" s="53">
        <f t="shared" si="51"/>
        <v>0</v>
      </c>
      <c r="M58" s="53">
        <f t="shared" si="51"/>
        <v>0</v>
      </c>
      <c r="N58" s="53">
        <f t="shared" si="51"/>
        <v>0</v>
      </c>
      <c r="O58" s="53">
        <f t="shared" si="51"/>
        <v>0</v>
      </c>
      <c r="P58" s="53">
        <f t="shared" si="51"/>
        <v>0</v>
      </c>
      <c r="Q58" s="53">
        <f t="shared" si="51"/>
        <v>0</v>
      </c>
      <c r="R58" s="53">
        <f t="shared" si="51"/>
        <v>0</v>
      </c>
      <c r="S58" s="53">
        <f t="shared" si="51"/>
        <v>0</v>
      </c>
      <c r="T58" s="53">
        <f t="shared" si="51"/>
        <v>0</v>
      </c>
      <c r="U58" s="53">
        <f t="shared" si="51"/>
        <v>0</v>
      </c>
      <c r="V58" s="53">
        <f t="shared" si="51"/>
        <v>0</v>
      </c>
      <c r="W58" s="53">
        <f t="shared" si="51"/>
        <v>0</v>
      </c>
      <c r="X58" s="53">
        <f t="shared" si="51"/>
        <v>0</v>
      </c>
      <c r="Y58" s="53">
        <f t="shared" si="51"/>
        <v>0</v>
      </c>
      <c r="Z58" s="53">
        <f t="shared" si="51"/>
        <v>0</v>
      </c>
      <c r="AA58" s="53">
        <f t="shared" si="51"/>
        <v>27958.89</v>
      </c>
      <c r="AB58" s="53">
        <f t="shared" si="51"/>
        <v>65229.48</v>
      </c>
      <c r="AC58" s="53">
        <f t="shared" si="51"/>
        <v>82448.98</v>
      </c>
      <c r="AD58" s="53">
        <f t="shared" si="51"/>
        <v>88256.9</v>
      </c>
      <c r="AE58" s="53">
        <f t="shared" si="51"/>
        <v>64654.44</v>
      </c>
      <c r="AF58" s="53">
        <f t="shared" si="51"/>
        <v>328665.68</v>
      </c>
      <c r="AG58" s="53">
        <f t="shared" si="51"/>
        <v>60839.34</v>
      </c>
      <c r="AH58" s="53">
        <f>AH21</f>
        <v>61093.15</v>
      </c>
      <c r="AI58" s="34">
        <f>P58+AF58+AG58+AH58-AA58</f>
        <v>422639.28</v>
      </c>
      <c r="AJ58" s="34">
        <f>AI58/6</f>
        <v>70439.88</v>
      </c>
      <c r="AK58" s="53"/>
      <c r="AL58" s="53"/>
      <c r="AM58" s="49">
        <f>AJ58/AJ60</f>
        <v>5.5639216440358007E-3</v>
      </c>
      <c r="AN58" s="66"/>
      <c r="AO58" s="6">
        <f>AM58*AN9</f>
        <v>64357.948423621834</v>
      </c>
      <c r="AP58" s="53">
        <f>AP21</f>
        <v>60839.34</v>
      </c>
      <c r="AQ58" s="6">
        <v>77622.600000000006</v>
      </c>
    </row>
    <row r="59" spans="1:43" s="1" customFormat="1" ht="12.75" customHeight="1" x14ac:dyDescent="0.2">
      <c r="A59" s="11" t="s">
        <v>66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34">
        <v>79516</v>
      </c>
      <c r="AJ59" s="34">
        <v>79516</v>
      </c>
      <c r="AK59" s="53"/>
      <c r="AL59" s="53"/>
      <c r="AM59" s="49">
        <f>AJ59/AJ60</f>
        <v>6.2808283240566387E-3</v>
      </c>
      <c r="AN59" s="66"/>
      <c r="AO59" s="6">
        <f>AM59*AN9</f>
        <v>72650.416594303024</v>
      </c>
      <c r="AP59" s="53">
        <v>0</v>
      </c>
      <c r="AQ59" s="6">
        <f>AQ47</f>
        <v>79516.399999999994</v>
      </c>
    </row>
    <row r="60" spans="1:43" s="2" customFormat="1" ht="14.25" customHeight="1" x14ac:dyDescent="0.2">
      <c r="A60" s="11" t="s">
        <v>5</v>
      </c>
      <c r="B60" s="53">
        <f>SUM(B52:B58)</f>
        <v>11841233.469999999</v>
      </c>
      <c r="C60" s="53">
        <f t="shared" ref="C60:AK60" si="52">SUM(C52:C58)</f>
        <v>13033815.610000001</v>
      </c>
      <c r="D60" s="53">
        <f t="shared" si="52"/>
        <v>12304949.060000001</v>
      </c>
      <c r="E60" s="53">
        <f t="shared" si="52"/>
        <v>37179998.139999993</v>
      </c>
      <c r="F60" s="53">
        <f t="shared" si="52"/>
        <v>37514856.879999995</v>
      </c>
      <c r="G60" s="53">
        <f t="shared" si="52"/>
        <v>13052255.450000001</v>
      </c>
      <c r="H60" s="53">
        <f t="shared" si="52"/>
        <v>12681259.34</v>
      </c>
      <c r="I60" s="53">
        <f t="shared" si="52"/>
        <v>11385570.789999999</v>
      </c>
      <c r="J60" s="53">
        <f t="shared" si="52"/>
        <v>37119085.579999991</v>
      </c>
      <c r="K60" s="53">
        <f t="shared" si="52"/>
        <v>74907511.340000004</v>
      </c>
      <c r="L60" s="53">
        <f t="shared" si="52"/>
        <v>12687196.25</v>
      </c>
      <c r="M60" s="53">
        <f t="shared" si="52"/>
        <v>12764593.260000002</v>
      </c>
      <c r="N60" s="53">
        <f t="shared" si="52"/>
        <v>11668588.800000001</v>
      </c>
      <c r="O60" s="53">
        <f t="shared" si="52"/>
        <v>112027889.65000001</v>
      </c>
      <c r="P60" s="53">
        <f t="shared" si="52"/>
        <v>112237123.48</v>
      </c>
      <c r="Q60" s="53">
        <f t="shared" si="52"/>
        <v>12649847.089999998</v>
      </c>
      <c r="R60" s="53">
        <f t="shared" si="52"/>
        <v>12708901.16</v>
      </c>
      <c r="S60" s="53">
        <f t="shared" si="52"/>
        <v>13324447.76</v>
      </c>
      <c r="T60" s="53">
        <f t="shared" si="52"/>
        <v>39103849.079999998</v>
      </c>
      <c r="U60" s="53">
        <f t="shared" si="52"/>
        <v>12203900.940000001</v>
      </c>
      <c r="V60" s="53">
        <f t="shared" si="52"/>
        <v>12820009.789999999</v>
      </c>
      <c r="W60" s="53">
        <f t="shared" si="52"/>
        <v>11735712.129999999</v>
      </c>
      <c r="X60" s="53">
        <f t="shared" si="52"/>
        <v>188100595.42000002</v>
      </c>
      <c r="Y60" s="53">
        <f>SUM(Y52:Y58)</f>
        <v>76294395.209999993</v>
      </c>
      <c r="Z60" s="53">
        <f t="shared" ref="Z60:AG60" si="53">SUM(Z52:Z58)</f>
        <v>12704115.319999998</v>
      </c>
      <c r="AA60" s="53">
        <f t="shared" si="53"/>
        <v>11380498.690000001</v>
      </c>
      <c r="AB60" s="53">
        <f t="shared" si="53"/>
        <v>12333882.289999999</v>
      </c>
      <c r="AC60" s="53">
        <f t="shared" si="53"/>
        <v>13108683.08</v>
      </c>
      <c r="AD60" s="53">
        <f t="shared" si="53"/>
        <v>12726226.560000001</v>
      </c>
      <c r="AE60" s="53">
        <f t="shared" si="53"/>
        <v>11585264.52</v>
      </c>
      <c r="AF60" s="53">
        <f t="shared" si="53"/>
        <v>150996488.83999997</v>
      </c>
      <c r="AG60" s="53">
        <f t="shared" si="53"/>
        <v>12427328.35</v>
      </c>
      <c r="AH60" s="53">
        <f>SUM(AH52:AH58)</f>
        <v>12523284.749999998</v>
      </c>
      <c r="AI60" s="53">
        <f>SUM(AI52:AI59)</f>
        <v>288235782.52999997</v>
      </c>
      <c r="AJ60" s="53">
        <f>SUM(AJ52:AJ59)</f>
        <v>12660113.586521737</v>
      </c>
      <c r="AK60" s="53">
        <f t="shared" si="52"/>
        <v>0</v>
      </c>
      <c r="AL60" s="53"/>
      <c r="AM60" s="53">
        <f>SUM(AM52:AM59)</f>
        <v>1.0000000000000002</v>
      </c>
      <c r="AN60" s="67"/>
      <c r="AO60" s="6">
        <f>SUM(AO52:AO59)</f>
        <v>11567012</v>
      </c>
      <c r="AP60" s="7">
        <f>SUM(AP52:AP59)</f>
        <v>11567000</v>
      </c>
      <c r="AQ60" s="7">
        <f>SUM(AQ52:AQ59)</f>
        <v>11567012</v>
      </c>
    </row>
    <row r="61" spans="1:43" s="1" customFormat="1" hidden="1" x14ac:dyDescent="0.2">
      <c r="A61" s="39"/>
      <c r="B61" s="40"/>
      <c r="C61" s="40"/>
      <c r="D61" s="40"/>
      <c r="E61" s="57"/>
      <c r="G61" s="57"/>
      <c r="M61" s="41"/>
      <c r="N61" s="41"/>
    </row>
    <row r="62" spans="1:43" s="42" customFormat="1" hidden="1" x14ac:dyDescent="0.2">
      <c r="B62" s="43"/>
      <c r="C62" s="44"/>
      <c r="D62" s="44"/>
      <c r="M62" s="20"/>
      <c r="N62" s="20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:43" s="3" customFormat="1" x14ac:dyDescent="0.2">
      <c r="A63" s="42"/>
      <c r="B63" s="21"/>
      <c r="C63" s="21"/>
      <c r="D63" s="21"/>
      <c r="AI63" s="46"/>
      <c r="AJ63" s="46"/>
      <c r="AO63" s="46"/>
      <c r="AP63" s="46"/>
    </row>
    <row r="64" spans="1:43" x14ac:dyDescent="0.2">
      <c r="AI64" s="54"/>
      <c r="AJ64" s="46"/>
    </row>
    <row r="65" spans="1:41" ht="15" x14ac:dyDescent="0.25">
      <c r="A65" t="s">
        <v>68</v>
      </c>
      <c r="C65"/>
      <c r="E65"/>
      <c r="F65" s="63" t="s">
        <v>69</v>
      </c>
      <c r="J65" t="s">
        <v>68</v>
      </c>
      <c r="K65" s="19"/>
      <c r="L65"/>
      <c r="M65" s="19"/>
      <c r="N65"/>
      <c r="O65" s="63" t="s">
        <v>69</v>
      </c>
      <c r="S65" t="s">
        <v>68</v>
      </c>
      <c r="T65" s="19"/>
      <c r="U65"/>
      <c r="V65" s="19"/>
      <c r="W65"/>
      <c r="X65" s="63" t="s">
        <v>69</v>
      </c>
      <c r="AB65" t="s">
        <v>68</v>
      </c>
      <c r="AC65" s="19"/>
      <c r="AD65"/>
      <c r="AE65" s="19"/>
      <c r="AF65"/>
      <c r="AG65" s="63" t="s">
        <v>69</v>
      </c>
      <c r="AJ65" t="s">
        <v>68</v>
      </c>
      <c r="AK65" s="19"/>
      <c r="AL65"/>
      <c r="AM65" s="19"/>
      <c r="AN65"/>
      <c r="AO65" s="63" t="s">
        <v>69</v>
      </c>
    </row>
    <row r="66" spans="1:41" ht="15" x14ac:dyDescent="0.25">
      <c r="A66" t="s">
        <v>70</v>
      </c>
      <c r="C66"/>
      <c r="E66"/>
      <c r="F66" s="63" t="s">
        <v>71</v>
      </c>
      <c r="J66" t="s">
        <v>70</v>
      </c>
      <c r="K66" s="19"/>
      <c r="L66"/>
      <c r="M66" s="19"/>
      <c r="N66"/>
      <c r="O66" s="63" t="s">
        <v>71</v>
      </c>
      <c r="S66" t="s">
        <v>70</v>
      </c>
      <c r="T66" s="19"/>
      <c r="U66"/>
      <c r="V66" s="19"/>
      <c r="W66"/>
      <c r="X66" s="63" t="s">
        <v>71</v>
      </c>
      <c r="AB66" t="s">
        <v>70</v>
      </c>
      <c r="AC66" s="19"/>
      <c r="AD66"/>
      <c r="AE66" s="19"/>
      <c r="AF66"/>
      <c r="AG66" s="63" t="s">
        <v>71</v>
      </c>
      <c r="AJ66" t="s">
        <v>70</v>
      </c>
      <c r="AK66" s="19"/>
      <c r="AL66"/>
      <c r="AM66" s="19"/>
      <c r="AN66"/>
      <c r="AO66" s="63" t="s">
        <v>71</v>
      </c>
    </row>
    <row r="67" spans="1:41" x14ac:dyDescent="0.2">
      <c r="AJ67" s="46"/>
    </row>
    <row r="68" spans="1:41" x14ac:dyDescent="0.2">
      <c r="AJ68" s="46"/>
    </row>
    <row r="69" spans="1:41" x14ac:dyDescent="0.2">
      <c r="AJ69" s="46"/>
    </row>
    <row r="70" spans="1:41" x14ac:dyDescent="0.2">
      <c r="AJ70" s="46"/>
    </row>
  </sheetData>
  <mergeCells count="11">
    <mergeCell ref="AN9:AN60"/>
    <mergeCell ref="A4:J4"/>
    <mergeCell ref="K4:T4"/>
    <mergeCell ref="AH4:AP4"/>
    <mergeCell ref="A5:J5"/>
    <mergeCell ref="K5:T5"/>
    <mergeCell ref="AH5:AP5"/>
    <mergeCell ref="U4:X4"/>
    <mergeCell ref="U5:Y5"/>
    <mergeCell ref="AB4:AE4"/>
    <mergeCell ref="AB5:AF5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11" sqref="F11"/>
    </sheetView>
  </sheetViews>
  <sheetFormatPr defaultRowHeight="18.75" x14ac:dyDescent="0.3"/>
  <cols>
    <col min="1" max="1" width="20.5703125" style="84" customWidth="1"/>
    <col min="2" max="2" width="15.85546875" style="84" customWidth="1"/>
    <col min="3" max="3" width="15.42578125" style="84" customWidth="1"/>
    <col min="4" max="4" width="15.85546875" style="84" customWidth="1"/>
    <col min="5" max="5" width="13.5703125" style="84" customWidth="1"/>
    <col min="6" max="6" width="13.7109375" style="84" customWidth="1"/>
    <col min="7" max="7" width="14.5703125" style="84" customWidth="1"/>
    <col min="8" max="8" width="14.7109375" style="84" customWidth="1"/>
    <col min="9" max="9" width="12.85546875" style="84" customWidth="1"/>
    <col min="10" max="10" width="15.140625" style="84" customWidth="1"/>
    <col min="11" max="11" width="18" style="84" bestFit="1" customWidth="1"/>
    <col min="12" max="237" width="9.140625" style="84"/>
    <col min="238" max="238" width="20.5703125" style="84" customWidth="1"/>
    <col min="239" max="239" width="14.42578125" style="84" customWidth="1"/>
    <col min="240" max="240" width="14.140625" style="84" customWidth="1"/>
    <col min="241" max="241" width="12.5703125" style="84" customWidth="1"/>
    <col min="242" max="243" width="15.85546875" style="84" customWidth="1"/>
    <col min="244" max="244" width="16.42578125" style="84" customWidth="1"/>
    <col min="245" max="245" width="18" style="84" customWidth="1"/>
    <col min="246" max="246" width="14" style="84" customWidth="1"/>
    <col min="247" max="250" width="15.140625" style="84" customWidth="1"/>
    <col min="251" max="251" width="14.7109375" style="84" customWidth="1"/>
    <col min="252" max="254" width="15.85546875" style="84" customWidth="1"/>
    <col min="255" max="255" width="16" style="84" customWidth="1"/>
    <col min="256" max="256" width="10" style="84" customWidth="1"/>
    <col min="257" max="257" width="16" style="84" customWidth="1"/>
    <col min="258" max="258" width="14.7109375" style="84" customWidth="1"/>
    <col min="259" max="259" width="13.28515625" style="84" customWidth="1"/>
    <col min="260" max="260" width="17.85546875" style="84" bestFit="1" customWidth="1"/>
    <col min="261" max="261" width="15.140625" style="84" customWidth="1"/>
    <col min="262" max="262" width="18.140625" style="84" customWidth="1"/>
    <col min="263" max="263" width="17.140625" style="84" customWidth="1"/>
    <col min="264" max="264" width="14.7109375" style="84" customWidth="1"/>
    <col min="265" max="265" width="16.42578125" style="84" bestFit="1" customWidth="1"/>
    <col min="266" max="493" width="9.140625" style="84"/>
    <col min="494" max="494" width="20.5703125" style="84" customWidth="1"/>
    <col min="495" max="495" width="14.42578125" style="84" customWidth="1"/>
    <col min="496" max="496" width="14.140625" style="84" customWidth="1"/>
    <col min="497" max="497" width="12.5703125" style="84" customWidth="1"/>
    <col min="498" max="499" width="15.85546875" style="84" customWidth="1"/>
    <col min="500" max="500" width="16.42578125" style="84" customWidth="1"/>
    <col min="501" max="501" width="18" style="84" customWidth="1"/>
    <col min="502" max="502" width="14" style="84" customWidth="1"/>
    <col min="503" max="506" width="15.140625" style="84" customWidth="1"/>
    <col min="507" max="507" width="14.7109375" style="84" customWidth="1"/>
    <col min="508" max="510" width="15.85546875" style="84" customWidth="1"/>
    <col min="511" max="511" width="16" style="84" customWidth="1"/>
    <col min="512" max="512" width="10" style="84" customWidth="1"/>
    <col min="513" max="513" width="16" style="84" customWidth="1"/>
    <col min="514" max="514" width="14.7109375" style="84" customWidth="1"/>
    <col min="515" max="515" width="13.28515625" style="84" customWidth="1"/>
    <col min="516" max="516" width="17.85546875" style="84" bestFit="1" customWidth="1"/>
    <col min="517" max="517" width="15.140625" style="84" customWidth="1"/>
    <col min="518" max="518" width="18.140625" style="84" customWidth="1"/>
    <col min="519" max="519" width="17.140625" style="84" customWidth="1"/>
    <col min="520" max="520" width="14.7109375" style="84" customWidth="1"/>
    <col min="521" max="521" width="16.42578125" style="84" bestFit="1" customWidth="1"/>
    <col min="522" max="749" width="9.140625" style="84"/>
    <col min="750" max="750" width="20.5703125" style="84" customWidth="1"/>
    <col min="751" max="751" width="14.42578125" style="84" customWidth="1"/>
    <col min="752" max="752" width="14.140625" style="84" customWidth="1"/>
    <col min="753" max="753" width="12.5703125" style="84" customWidth="1"/>
    <col min="754" max="755" width="15.85546875" style="84" customWidth="1"/>
    <col min="756" max="756" width="16.42578125" style="84" customWidth="1"/>
    <col min="757" max="757" width="18" style="84" customWidth="1"/>
    <col min="758" max="758" width="14" style="84" customWidth="1"/>
    <col min="759" max="762" width="15.140625" style="84" customWidth="1"/>
    <col min="763" max="763" width="14.7109375" style="84" customWidth="1"/>
    <col min="764" max="766" width="15.85546875" style="84" customWidth="1"/>
    <col min="767" max="767" width="16" style="84" customWidth="1"/>
    <col min="768" max="768" width="10" style="84" customWidth="1"/>
    <col min="769" max="769" width="16" style="84" customWidth="1"/>
    <col min="770" max="770" width="14.7109375" style="84" customWidth="1"/>
    <col min="771" max="771" width="13.28515625" style="84" customWidth="1"/>
    <col min="772" max="772" width="17.85546875" style="84" bestFit="1" customWidth="1"/>
    <col min="773" max="773" width="15.140625" style="84" customWidth="1"/>
    <col min="774" max="774" width="18.140625" style="84" customWidth="1"/>
    <col min="775" max="775" width="17.140625" style="84" customWidth="1"/>
    <col min="776" max="776" width="14.7109375" style="84" customWidth="1"/>
    <col min="777" max="777" width="16.42578125" style="84" bestFit="1" customWidth="1"/>
    <col min="778" max="1005" width="9.140625" style="84"/>
    <col min="1006" max="1006" width="20.5703125" style="84" customWidth="1"/>
    <col min="1007" max="1007" width="14.42578125" style="84" customWidth="1"/>
    <col min="1008" max="1008" width="14.140625" style="84" customWidth="1"/>
    <col min="1009" max="1009" width="12.5703125" style="84" customWidth="1"/>
    <col min="1010" max="1011" width="15.85546875" style="84" customWidth="1"/>
    <col min="1012" max="1012" width="16.42578125" style="84" customWidth="1"/>
    <col min="1013" max="1013" width="18" style="84" customWidth="1"/>
    <col min="1014" max="1014" width="14" style="84" customWidth="1"/>
    <col min="1015" max="1018" width="15.140625" style="84" customWidth="1"/>
    <col min="1019" max="1019" width="14.7109375" style="84" customWidth="1"/>
    <col min="1020" max="1022" width="15.85546875" style="84" customWidth="1"/>
    <col min="1023" max="1023" width="16" style="84" customWidth="1"/>
    <col min="1024" max="1024" width="10" style="84" customWidth="1"/>
    <col min="1025" max="1025" width="16" style="84" customWidth="1"/>
    <col min="1026" max="1026" width="14.7109375" style="84" customWidth="1"/>
    <col min="1027" max="1027" width="13.28515625" style="84" customWidth="1"/>
    <col min="1028" max="1028" width="17.85546875" style="84" bestFit="1" customWidth="1"/>
    <col min="1029" max="1029" width="15.140625" style="84" customWidth="1"/>
    <col min="1030" max="1030" width="18.140625" style="84" customWidth="1"/>
    <col min="1031" max="1031" width="17.140625" style="84" customWidth="1"/>
    <col min="1032" max="1032" width="14.7109375" style="84" customWidth="1"/>
    <col min="1033" max="1033" width="16.42578125" style="84" bestFit="1" customWidth="1"/>
    <col min="1034" max="1261" width="9.140625" style="84"/>
    <col min="1262" max="1262" width="20.5703125" style="84" customWidth="1"/>
    <col min="1263" max="1263" width="14.42578125" style="84" customWidth="1"/>
    <col min="1264" max="1264" width="14.140625" style="84" customWidth="1"/>
    <col min="1265" max="1265" width="12.5703125" style="84" customWidth="1"/>
    <col min="1266" max="1267" width="15.85546875" style="84" customWidth="1"/>
    <col min="1268" max="1268" width="16.42578125" style="84" customWidth="1"/>
    <col min="1269" max="1269" width="18" style="84" customWidth="1"/>
    <col min="1270" max="1270" width="14" style="84" customWidth="1"/>
    <col min="1271" max="1274" width="15.140625" style="84" customWidth="1"/>
    <col min="1275" max="1275" width="14.7109375" style="84" customWidth="1"/>
    <col min="1276" max="1278" width="15.85546875" style="84" customWidth="1"/>
    <col min="1279" max="1279" width="16" style="84" customWidth="1"/>
    <col min="1280" max="1280" width="10" style="84" customWidth="1"/>
    <col min="1281" max="1281" width="16" style="84" customWidth="1"/>
    <col min="1282" max="1282" width="14.7109375" style="84" customWidth="1"/>
    <col min="1283" max="1283" width="13.28515625" style="84" customWidth="1"/>
    <col min="1284" max="1284" width="17.85546875" style="84" bestFit="1" customWidth="1"/>
    <col min="1285" max="1285" width="15.140625" style="84" customWidth="1"/>
    <col min="1286" max="1286" width="18.140625" style="84" customWidth="1"/>
    <col min="1287" max="1287" width="17.140625" style="84" customWidth="1"/>
    <col min="1288" max="1288" width="14.7109375" style="84" customWidth="1"/>
    <col min="1289" max="1289" width="16.42578125" style="84" bestFit="1" customWidth="1"/>
    <col min="1290" max="1517" width="9.140625" style="84"/>
    <col min="1518" max="1518" width="20.5703125" style="84" customWidth="1"/>
    <col min="1519" max="1519" width="14.42578125" style="84" customWidth="1"/>
    <col min="1520" max="1520" width="14.140625" style="84" customWidth="1"/>
    <col min="1521" max="1521" width="12.5703125" style="84" customWidth="1"/>
    <col min="1522" max="1523" width="15.85546875" style="84" customWidth="1"/>
    <col min="1524" max="1524" width="16.42578125" style="84" customWidth="1"/>
    <col min="1525" max="1525" width="18" style="84" customWidth="1"/>
    <col min="1526" max="1526" width="14" style="84" customWidth="1"/>
    <col min="1527" max="1530" width="15.140625" style="84" customWidth="1"/>
    <col min="1531" max="1531" width="14.7109375" style="84" customWidth="1"/>
    <col min="1532" max="1534" width="15.85546875" style="84" customWidth="1"/>
    <col min="1535" max="1535" width="16" style="84" customWidth="1"/>
    <col min="1536" max="1536" width="10" style="84" customWidth="1"/>
    <col min="1537" max="1537" width="16" style="84" customWidth="1"/>
    <col min="1538" max="1538" width="14.7109375" style="84" customWidth="1"/>
    <col min="1539" max="1539" width="13.28515625" style="84" customWidth="1"/>
    <col min="1540" max="1540" width="17.85546875" style="84" bestFit="1" customWidth="1"/>
    <col min="1541" max="1541" width="15.140625" style="84" customWidth="1"/>
    <col min="1542" max="1542" width="18.140625" style="84" customWidth="1"/>
    <col min="1543" max="1543" width="17.140625" style="84" customWidth="1"/>
    <col min="1544" max="1544" width="14.7109375" style="84" customWidth="1"/>
    <col min="1545" max="1545" width="16.42578125" style="84" bestFit="1" customWidth="1"/>
    <col min="1546" max="1773" width="9.140625" style="84"/>
    <col min="1774" max="1774" width="20.5703125" style="84" customWidth="1"/>
    <col min="1775" max="1775" width="14.42578125" style="84" customWidth="1"/>
    <col min="1776" max="1776" width="14.140625" style="84" customWidth="1"/>
    <col min="1777" max="1777" width="12.5703125" style="84" customWidth="1"/>
    <col min="1778" max="1779" width="15.85546875" style="84" customWidth="1"/>
    <col min="1780" max="1780" width="16.42578125" style="84" customWidth="1"/>
    <col min="1781" max="1781" width="18" style="84" customWidth="1"/>
    <col min="1782" max="1782" width="14" style="84" customWidth="1"/>
    <col min="1783" max="1786" width="15.140625" style="84" customWidth="1"/>
    <col min="1787" max="1787" width="14.7109375" style="84" customWidth="1"/>
    <col min="1788" max="1790" width="15.85546875" style="84" customWidth="1"/>
    <col min="1791" max="1791" width="16" style="84" customWidth="1"/>
    <col min="1792" max="1792" width="10" style="84" customWidth="1"/>
    <col min="1793" max="1793" width="16" style="84" customWidth="1"/>
    <col min="1794" max="1794" width="14.7109375" style="84" customWidth="1"/>
    <col min="1795" max="1795" width="13.28515625" style="84" customWidth="1"/>
    <col min="1796" max="1796" width="17.85546875" style="84" bestFit="1" customWidth="1"/>
    <col min="1797" max="1797" width="15.140625" style="84" customWidth="1"/>
    <col min="1798" max="1798" width="18.140625" style="84" customWidth="1"/>
    <col min="1799" max="1799" width="17.140625" style="84" customWidth="1"/>
    <col min="1800" max="1800" width="14.7109375" style="84" customWidth="1"/>
    <col min="1801" max="1801" width="16.42578125" style="84" bestFit="1" customWidth="1"/>
    <col min="1802" max="2029" width="9.140625" style="84"/>
    <col min="2030" max="2030" width="20.5703125" style="84" customWidth="1"/>
    <col min="2031" max="2031" width="14.42578125" style="84" customWidth="1"/>
    <col min="2032" max="2032" width="14.140625" style="84" customWidth="1"/>
    <col min="2033" max="2033" width="12.5703125" style="84" customWidth="1"/>
    <col min="2034" max="2035" width="15.85546875" style="84" customWidth="1"/>
    <col min="2036" max="2036" width="16.42578125" style="84" customWidth="1"/>
    <col min="2037" max="2037" width="18" style="84" customWidth="1"/>
    <col min="2038" max="2038" width="14" style="84" customWidth="1"/>
    <col min="2039" max="2042" width="15.140625" style="84" customWidth="1"/>
    <col min="2043" max="2043" width="14.7109375" style="84" customWidth="1"/>
    <col min="2044" max="2046" width="15.85546875" style="84" customWidth="1"/>
    <col min="2047" max="2047" width="16" style="84" customWidth="1"/>
    <col min="2048" max="2048" width="10" style="84" customWidth="1"/>
    <col min="2049" max="2049" width="16" style="84" customWidth="1"/>
    <col min="2050" max="2050" width="14.7109375" style="84" customWidth="1"/>
    <col min="2051" max="2051" width="13.28515625" style="84" customWidth="1"/>
    <col min="2052" max="2052" width="17.85546875" style="84" bestFit="1" customWidth="1"/>
    <col min="2053" max="2053" width="15.140625" style="84" customWidth="1"/>
    <col min="2054" max="2054" width="18.140625" style="84" customWidth="1"/>
    <col min="2055" max="2055" width="17.140625" style="84" customWidth="1"/>
    <col min="2056" max="2056" width="14.7109375" style="84" customWidth="1"/>
    <col min="2057" max="2057" width="16.42578125" style="84" bestFit="1" customWidth="1"/>
    <col min="2058" max="2285" width="9.140625" style="84"/>
    <col min="2286" max="2286" width="20.5703125" style="84" customWidth="1"/>
    <col min="2287" max="2287" width="14.42578125" style="84" customWidth="1"/>
    <col min="2288" max="2288" width="14.140625" style="84" customWidth="1"/>
    <col min="2289" max="2289" width="12.5703125" style="84" customWidth="1"/>
    <col min="2290" max="2291" width="15.85546875" style="84" customWidth="1"/>
    <col min="2292" max="2292" width="16.42578125" style="84" customWidth="1"/>
    <col min="2293" max="2293" width="18" style="84" customWidth="1"/>
    <col min="2294" max="2294" width="14" style="84" customWidth="1"/>
    <col min="2295" max="2298" width="15.140625" style="84" customWidth="1"/>
    <col min="2299" max="2299" width="14.7109375" style="84" customWidth="1"/>
    <col min="2300" max="2302" width="15.85546875" style="84" customWidth="1"/>
    <col min="2303" max="2303" width="16" style="84" customWidth="1"/>
    <col min="2304" max="2304" width="10" style="84" customWidth="1"/>
    <col min="2305" max="2305" width="16" style="84" customWidth="1"/>
    <col min="2306" max="2306" width="14.7109375" style="84" customWidth="1"/>
    <col min="2307" max="2307" width="13.28515625" style="84" customWidth="1"/>
    <col min="2308" max="2308" width="17.85546875" style="84" bestFit="1" customWidth="1"/>
    <col min="2309" max="2309" width="15.140625" style="84" customWidth="1"/>
    <col min="2310" max="2310" width="18.140625" style="84" customWidth="1"/>
    <col min="2311" max="2311" width="17.140625" style="84" customWidth="1"/>
    <col min="2312" max="2312" width="14.7109375" style="84" customWidth="1"/>
    <col min="2313" max="2313" width="16.42578125" style="84" bestFit="1" customWidth="1"/>
    <col min="2314" max="2541" width="9.140625" style="84"/>
    <col min="2542" max="2542" width="20.5703125" style="84" customWidth="1"/>
    <col min="2543" max="2543" width="14.42578125" style="84" customWidth="1"/>
    <col min="2544" max="2544" width="14.140625" style="84" customWidth="1"/>
    <col min="2545" max="2545" width="12.5703125" style="84" customWidth="1"/>
    <col min="2546" max="2547" width="15.85546875" style="84" customWidth="1"/>
    <col min="2548" max="2548" width="16.42578125" style="84" customWidth="1"/>
    <col min="2549" max="2549" width="18" style="84" customWidth="1"/>
    <col min="2550" max="2550" width="14" style="84" customWidth="1"/>
    <col min="2551" max="2554" width="15.140625" style="84" customWidth="1"/>
    <col min="2555" max="2555" width="14.7109375" style="84" customWidth="1"/>
    <col min="2556" max="2558" width="15.85546875" style="84" customWidth="1"/>
    <col min="2559" max="2559" width="16" style="84" customWidth="1"/>
    <col min="2560" max="2560" width="10" style="84" customWidth="1"/>
    <col min="2561" max="2561" width="16" style="84" customWidth="1"/>
    <col min="2562" max="2562" width="14.7109375" style="84" customWidth="1"/>
    <col min="2563" max="2563" width="13.28515625" style="84" customWidth="1"/>
    <col min="2564" max="2564" width="17.85546875" style="84" bestFit="1" customWidth="1"/>
    <col min="2565" max="2565" width="15.140625" style="84" customWidth="1"/>
    <col min="2566" max="2566" width="18.140625" style="84" customWidth="1"/>
    <col min="2567" max="2567" width="17.140625" style="84" customWidth="1"/>
    <col min="2568" max="2568" width="14.7109375" style="84" customWidth="1"/>
    <col min="2569" max="2569" width="16.42578125" style="84" bestFit="1" customWidth="1"/>
    <col min="2570" max="2797" width="9.140625" style="84"/>
    <col min="2798" max="2798" width="20.5703125" style="84" customWidth="1"/>
    <col min="2799" max="2799" width="14.42578125" style="84" customWidth="1"/>
    <col min="2800" max="2800" width="14.140625" style="84" customWidth="1"/>
    <col min="2801" max="2801" width="12.5703125" style="84" customWidth="1"/>
    <col min="2802" max="2803" width="15.85546875" style="84" customWidth="1"/>
    <col min="2804" max="2804" width="16.42578125" style="84" customWidth="1"/>
    <col min="2805" max="2805" width="18" style="84" customWidth="1"/>
    <col min="2806" max="2806" width="14" style="84" customWidth="1"/>
    <col min="2807" max="2810" width="15.140625" style="84" customWidth="1"/>
    <col min="2811" max="2811" width="14.7109375" style="84" customWidth="1"/>
    <col min="2812" max="2814" width="15.85546875" style="84" customWidth="1"/>
    <col min="2815" max="2815" width="16" style="84" customWidth="1"/>
    <col min="2816" max="2816" width="10" style="84" customWidth="1"/>
    <col min="2817" max="2817" width="16" style="84" customWidth="1"/>
    <col min="2818" max="2818" width="14.7109375" style="84" customWidth="1"/>
    <col min="2819" max="2819" width="13.28515625" style="84" customWidth="1"/>
    <col min="2820" max="2820" width="17.85546875" style="84" bestFit="1" customWidth="1"/>
    <col min="2821" max="2821" width="15.140625" style="84" customWidth="1"/>
    <col min="2822" max="2822" width="18.140625" style="84" customWidth="1"/>
    <col min="2823" max="2823" width="17.140625" style="84" customWidth="1"/>
    <col min="2824" max="2824" width="14.7109375" style="84" customWidth="1"/>
    <col min="2825" max="2825" width="16.42578125" style="84" bestFit="1" customWidth="1"/>
    <col min="2826" max="3053" width="9.140625" style="84"/>
    <col min="3054" max="3054" width="20.5703125" style="84" customWidth="1"/>
    <col min="3055" max="3055" width="14.42578125" style="84" customWidth="1"/>
    <col min="3056" max="3056" width="14.140625" style="84" customWidth="1"/>
    <col min="3057" max="3057" width="12.5703125" style="84" customWidth="1"/>
    <col min="3058" max="3059" width="15.85546875" style="84" customWidth="1"/>
    <col min="3060" max="3060" width="16.42578125" style="84" customWidth="1"/>
    <col min="3061" max="3061" width="18" style="84" customWidth="1"/>
    <col min="3062" max="3062" width="14" style="84" customWidth="1"/>
    <col min="3063" max="3066" width="15.140625" style="84" customWidth="1"/>
    <col min="3067" max="3067" width="14.7109375" style="84" customWidth="1"/>
    <col min="3068" max="3070" width="15.85546875" style="84" customWidth="1"/>
    <col min="3071" max="3071" width="16" style="84" customWidth="1"/>
    <col min="3072" max="3072" width="10" style="84" customWidth="1"/>
    <col min="3073" max="3073" width="16" style="84" customWidth="1"/>
    <col min="3074" max="3074" width="14.7109375" style="84" customWidth="1"/>
    <col min="3075" max="3075" width="13.28515625" style="84" customWidth="1"/>
    <col min="3076" max="3076" width="17.85546875" style="84" bestFit="1" customWidth="1"/>
    <col min="3077" max="3077" width="15.140625" style="84" customWidth="1"/>
    <col min="3078" max="3078" width="18.140625" style="84" customWidth="1"/>
    <col min="3079" max="3079" width="17.140625" style="84" customWidth="1"/>
    <col min="3080" max="3080" width="14.7109375" style="84" customWidth="1"/>
    <col min="3081" max="3081" width="16.42578125" style="84" bestFit="1" customWidth="1"/>
    <col min="3082" max="3309" width="9.140625" style="84"/>
    <col min="3310" max="3310" width="20.5703125" style="84" customWidth="1"/>
    <col min="3311" max="3311" width="14.42578125" style="84" customWidth="1"/>
    <col min="3312" max="3312" width="14.140625" style="84" customWidth="1"/>
    <col min="3313" max="3313" width="12.5703125" style="84" customWidth="1"/>
    <col min="3314" max="3315" width="15.85546875" style="84" customWidth="1"/>
    <col min="3316" max="3316" width="16.42578125" style="84" customWidth="1"/>
    <col min="3317" max="3317" width="18" style="84" customWidth="1"/>
    <col min="3318" max="3318" width="14" style="84" customWidth="1"/>
    <col min="3319" max="3322" width="15.140625" style="84" customWidth="1"/>
    <col min="3323" max="3323" width="14.7109375" style="84" customWidth="1"/>
    <col min="3324" max="3326" width="15.85546875" style="84" customWidth="1"/>
    <col min="3327" max="3327" width="16" style="84" customWidth="1"/>
    <col min="3328" max="3328" width="10" style="84" customWidth="1"/>
    <col min="3329" max="3329" width="16" style="84" customWidth="1"/>
    <col min="3330" max="3330" width="14.7109375" style="84" customWidth="1"/>
    <col min="3331" max="3331" width="13.28515625" style="84" customWidth="1"/>
    <col min="3332" max="3332" width="17.85546875" style="84" bestFit="1" customWidth="1"/>
    <col min="3333" max="3333" width="15.140625" style="84" customWidth="1"/>
    <col min="3334" max="3334" width="18.140625" style="84" customWidth="1"/>
    <col min="3335" max="3335" width="17.140625" style="84" customWidth="1"/>
    <col min="3336" max="3336" width="14.7109375" style="84" customWidth="1"/>
    <col min="3337" max="3337" width="16.42578125" style="84" bestFit="1" customWidth="1"/>
    <col min="3338" max="3565" width="9.140625" style="84"/>
    <col min="3566" max="3566" width="20.5703125" style="84" customWidth="1"/>
    <col min="3567" max="3567" width="14.42578125" style="84" customWidth="1"/>
    <col min="3568" max="3568" width="14.140625" style="84" customWidth="1"/>
    <col min="3569" max="3569" width="12.5703125" style="84" customWidth="1"/>
    <col min="3570" max="3571" width="15.85546875" style="84" customWidth="1"/>
    <col min="3572" max="3572" width="16.42578125" style="84" customWidth="1"/>
    <col min="3573" max="3573" width="18" style="84" customWidth="1"/>
    <col min="3574" max="3574" width="14" style="84" customWidth="1"/>
    <col min="3575" max="3578" width="15.140625" style="84" customWidth="1"/>
    <col min="3579" max="3579" width="14.7109375" style="84" customWidth="1"/>
    <col min="3580" max="3582" width="15.85546875" style="84" customWidth="1"/>
    <col min="3583" max="3583" width="16" style="84" customWidth="1"/>
    <col min="3584" max="3584" width="10" style="84" customWidth="1"/>
    <col min="3585" max="3585" width="16" style="84" customWidth="1"/>
    <col min="3586" max="3586" width="14.7109375" style="84" customWidth="1"/>
    <col min="3587" max="3587" width="13.28515625" style="84" customWidth="1"/>
    <col min="3588" max="3588" width="17.85546875" style="84" bestFit="1" customWidth="1"/>
    <col min="3589" max="3589" width="15.140625" style="84" customWidth="1"/>
    <col min="3590" max="3590" width="18.140625" style="84" customWidth="1"/>
    <col min="3591" max="3591" width="17.140625" style="84" customWidth="1"/>
    <col min="3592" max="3592" width="14.7109375" style="84" customWidth="1"/>
    <col min="3593" max="3593" width="16.42578125" style="84" bestFit="1" customWidth="1"/>
    <col min="3594" max="3821" width="9.140625" style="84"/>
    <col min="3822" max="3822" width="20.5703125" style="84" customWidth="1"/>
    <col min="3823" max="3823" width="14.42578125" style="84" customWidth="1"/>
    <col min="3824" max="3824" width="14.140625" style="84" customWidth="1"/>
    <col min="3825" max="3825" width="12.5703125" style="84" customWidth="1"/>
    <col min="3826" max="3827" width="15.85546875" style="84" customWidth="1"/>
    <col min="3828" max="3828" width="16.42578125" style="84" customWidth="1"/>
    <col min="3829" max="3829" width="18" style="84" customWidth="1"/>
    <col min="3830" max="3830" width="14" style="84" customWidth="1"/>
    <col min="3831" max="3834" width="15.140625" style="84" customWidth="1"/>
    <col min="3835" max="3835" width="14.7109375" style="84" customWidth="1"/>
    <col min="3836" max="3838" width="15.85546875" style="84" customWidth="1"/>
    <col min="3839" max="3839" width="16" style="84" customWidth="1"/>
    <col min="3840" max="3840" width="10" style="84" customWidth="1"/>
    <col min="3841" max="3841" width="16" style="84" customWidth="1"/>
    <col min="3842" max="3842" width="14.7109375" style="84" customWidth="1"/>
    <col min="3843" max="3843" width="13.28515625" style="84" customWidth="1"/>
    <col min="3844" max="3844" width="17.85546875" style="84" bestFit="1" customWidth="1"/>
    <col min="3845" max="3845" width="15.140625" style="84" customWidth="1"/>
    <col min="3846" max="3846" width="18.140625" style="84" customWidth="1"/>
    <col min="3847" max="3847" width="17.140625" style="84" customWidth="1"/>
    <col min="3848" max="3848" width="14.7109375" style="84" customWidth="1"/>
    <col min="3849" max="3849" width="16.42578125" style="84" bestFit="1" customWidth="1"/>
    <col min="3850" max="4077" width="9.140625" style="84"/>
    <col min="4078" max="4078" width="20.5703125" style="84" customWidth="1"/>
    <col min="4079" max="4079" width="14.42578125" style="84" customWidth="1"/>
    <col min="4080" max="4080" width="14.140625" style="84" customWidth="1"/>
    <col min="4081" max="4081" width="12.5703125" style="84" customWidth="1"/>
    <col min="4082" max="4083" width="15.85546875" style="84" customWidth="1"/>
    <col min="4084" max="4084" width="16.42578125" style="84" customWidth="1"/>
    <col min="4085" max="4085" width="18" style="84" customWidth="1"/>
    <col min="4086" max="4086" width="14" style="84" customWidth="1"/>
    <col min="4087" max="4090" width="15.140625" style="84" customWidth="1"/>
    <col min="4091" max="4091" width="14.7109375" style="84" customWidth="1"/>
    <col min="4092" max="4094" width="15.85546875" style="84" customWidth="1"/>
    <col min="4095" max="4095" width="16" style="84" customWidth="1"/>
    <col min="4096" max="4096" width="10" style="84" customWidth="1"/>
    <col min="4097" max="4097" width="16" style="84" customWidth="1"/>
    <col min="4098" max="4098" width="14.7109375" style="84" customWidth="1"/>
    <col min="4099" max="4099" width="13.28515625" style="84" customWidth="1"/>
    <col min="4100" max="4100" width="17.85546875" style="84" bestFit="1" customWidth="1"/>
    <col min="4101" max="4101" width="15.140625" style="84" customWidth="1"/>
    <col min="4102" max="4102" width="18.140625" style="84" customWidth="1"/>
    <col min="4103" max="4103" width="17.140625" style="84" customWidth="1"/>
    <col min="4104" max="4104" width="14.7109375" style="84" customWidth="1"/>
    <col min="4105" max="4105" width="16.42578125" style="84" bestFit="1" customWidth="1"/>
    <col min="4106" max="4333" width="9.140625" style="84"/>
    <col min="4334" max="4334" width="20.5703125" style="84" customWidth="1"/>
    <col min="4335" max="4335" width="14.42578125" style="84" customWidth="1"/>
    <col min="4336" max="4336" width="14.140625" style="84" customWidth="1"/>
    <col min="4337" max="4337" width="12.5703125" style="84" customWidth="1"/>
    <col min="4338" max="4339" width="15.85546875" style="84" customWidth="1"/>
    <col min="4340" max="4340" width="16.42578125" style="84" customWidth="1"/>
    <col min="4341" max="4341" width="18" style="84" customWidth="1"/>
    <col min="4342" max="4342" width="14" style="84" customWidth="1"/>
    <col min="4343" max="4346" width="15.140625" style="84" customWidth="1"/>
    <col min="4347" max="4347" width="14.7109375" style="84" customWidth="1"/>
    <col min="4348" max="4350" width="15.85546875" style="84" customWidth="1"/>
    <col min="4351" max="4351" width="16" style="84" customWidth="1"/>
    <col min="4352" max="4352" width="10" style="84" customWidth="1"/>
    <col min="4353" max="4353" width="16" style="84" customWidth="1"/>
    <col min="4354" max="4354" width="14.7109375" style="84" customWidth="1"/>
    <col min="4355" max="4355" width="13.28515625" style="84" customWidth="1"/>
    <col min="4356" max="4356" width="17.85546875" style="84" bestFit="1" customWidth="1"/>
    <col min="4357" max="4357" width="15.140625" style="84" customWidth="1"/>
    <col min="4358" max="4358" width="18.140625" style="84" customWidth="1"/>
    <col min="4359" max="4359" width="17.140625" style="84" customWidth="1"/>
    <col min="4360" max="4360" width="14.7109375" style="84" customWidth="1"/>
    <col min="4361" max="4361" width="16.42578125" style="84" bestFit="1" customWidth="1"/>
    <col min="4362" max="4589" width="9.140625" style="84"/>
    <col min="4590" max="4590" width="20.5703125" style="84" customWidth="1"/>
    <col min="4591" max="4591" width="14.42578125" style="84" customWidth="1"/>
    <col min="4592" max="4592" width="14.140625" style="84" customWidth="1"/>
    <col min="4593" max="4593" width="12.5703125" style="84" customWidth="1"/>
    <col min="4594" max="4595" width="15.85546875" style="84" customWidth="1"/>
    <col min="4596" max="4596" width="16.42578125" style="84" customWidth="1"/>
    <col min="4597" max="4597" width="18" style="84" customWidth="1"/>
    <col min="4598" max="4598" width="14" style="84" customWidth="1"/>
    <col min="4599" max="4602" width="15.140625" style="84" customWidth="1"/>
    <col min="4603" max="4603" width="14.7109375" style="84" customWidth="1"/>
    <col min="4604" max="4606" width="15.85546875" style="84" customWidth="1"/>
    <col min="4607" max="4607" width="16" style="84" customWidth="1"/>
    <col min="4608" max="4608" width="10" style="84" customWidth="1"/>
    <col min="4609" max="4609" width="16" style="84" customWidth="1"/>
    <col min="4610" max="4610" width="14.7109375" style="84" customWidth="1"/>
    <col min="4611" max="4611" width="13.28515625" style="84" customWidth="1"/>
    <col min="4612" max="4612" width="17.85546875" style="84" bestFit="1" customWidth="1"/>
    <col min="4613" max="4613" width="15.140625" style="84" customWidth="1"/>
    <col min="4614" max="4614" width="18.140625" style="84" customWidth="1"/>
    <col min="4615" max="4615" width="17.140625" style="84" customWidth="1"/>
    <col min="4616" max="4616" width="14.7109375" style="84" customWidth="1"/>
    <col min="4617" max="4617" width="16.42578125" style="84" bestFit="1" customWidth="1"/>
    <col min="4618" max="4845" width="9.140625" style="84"/>
    <col min="4846" max="4846" width="20.5703125" style="84" customWidth="1"/>
    <col min="4847" max="4847" width="14.42578125" style="84" customWidth="1"/>
    <col min="4848" max="4848" width="14.140625" style="84" customWidth="1"/>
    <col min="4849" max="4849" width="12.5703125" style="84" customWidth="1"/>
    <col min="4850" max="4851" width="15.85546875" style="84" customWidth="1"/>
    <col min="4852" max="4852" width="16.42578125" style="84" customWidth="1"/>
    <col min="4853" max="4853" width="18" style="84" customWidth="1"/>
    <col min="4854" max="4854" width="14" style="84" customWidth="1"/>
    <col min="4855" max="4858" width="15.140625" style="84" customWidth="1"/>
    <col min="4859" max="4859" width="14.7109375" style="84" customWidth="1"/>
    <col min="4860" max="4862" width="15.85546875" style="84" customWidth="1"/>
    <col min="4863" max="4863" width="16" style="84" customWidth="1"/>
    <col min="4864" max="4864" width="10" style="84" customWidth="1"/>
    <col min="4865" max="4865" width="16" style="84" customWidth="1"/>
    <col min="4866" max="4866" width="14.7109375" style="84" customWidth="1"/>
    <col min="4867" max="4867" width="13.28515625" style="84" customWidth="1"/>
    <col min="4868" max="4868" width="17.85546875" style="84" bestFit="1" customWidth="1"/>
    <col min="4869" max="4869" width="15.140625" style="84" customWidth="1"/>
    <col min="4870" max="4870" width="18.140625" style="84" customWidth="1"/>
    <col min="4871" max="4871" width="17.140625" style="84" customWidth="1"/>
    <col min="4872" max="4872" width="14.7109375" style="84" customWidth="1"/>
    <col min="4873" max="4873" width="16.42578125" style="84" bestFit="1" customWidth="1"/>
    <col min="4874" max="5101" width="9.140625" style="84"/>
    <col min="5102" max="5102" width="20.5703125" style="84" customWidth="1"/>
    <col min="5103" max="5103" width="14.42578125" style="84" customWidth="1"/>
    <col min="5104" max="5104" width="14.140625" style="84" customWidth="1"/>
    <col min="5105" max="5105" width="12.5703125" style="84" customWidth="1"/>
    <col min="5106" max="5107" width="15.85546875" style="84" customWidth="1"/>
    <col min="5108" max="5108" width="16.42578125" style="84" customWidth="1"/>
    <col min="5109" max="5109" width="18" style="84" customWidth="1"/>
    <col min="5110" max="5110" width="14" style="84" customWidth="1"/>
    <col min="5111" max="5114" width="15.140625" style="84" customWidth="1"/>
    <col min="5115" max="5115" width="14.7109375" style="84" customWidth="1"/>
    <col min="5116" max="5118" width="15.85546875" style="84" customWidth="1"/>
    <col min="5119" max="5119" width="16" style="84" customWidth="1"/>
    <col min="5120" max="5120" width="10" style="84" customWidth="1"/>
    <col min="5121" max="5121" width="16" style="84" customWidth="1"/>
    <col min="5122" max="5122" width="14.7109375" style="84" customWidth="1"/>
    <col min="5123" max="5123" width="13.28515625" style="84" customWidth="1"/>
    <col min="5124" max="5124" width="17.85546875" style="84" bestFit="1" customWidth="1"/>
    <col min="5125" max="5125" width="15.140625" style="84" customWidth="1"/>
    <col min="5126" max="5126" width="18.140625" style="84" customWidth="1"/>
    <col min="5127" max="5127" width="17.140625" style="84" customWidth="1"/>
    <col min="5128" max="5128" width="14.7109375" style="84" customWidth="1"/>
    <col min="5129" max="5129" width="16.42578125" style="84" bestFit="1" customWidth="1"/>
    <col min="5130" max="5357" width="9.140625" style="84"/>
    <col min="5358" max="5358" width="20.5703125" style="84" customWidth="1"/>
    <col min="5359" max="5359" width="14.42578125" style="84" customWidth="1"/>
    <col min="5360" max="5360" width="14.140625" style="84" customWidth="1"/>
    <col min="5361" max="5361" width="12.5703125" style="84" customWidth="1"/>
    <col min="5362" max="5363" width="15.85546875" style="84" customWidth="1"/>
    <col min="5364" max="5364" width="16.42578125" style="84" customWidth="1"/>
    <col min="5365" max="5365" width="18" style="84" customWidth="1"/>
    <col min="5366" max="5366" width="14" style="84" customWidth="1"/>
    <col min="5367" max="5370" width="15.140625" style="84" customWidth="1"/>
    <col min="5371" max="5371" width="14.7109375" style="84" customWidth="1"/>
    <col min="5372" max="5374" width="15.85546875" style="84" customWidth="1"/>
    <col min="5375" max="5375" width="16" style="84" customWidth="1"/>
    <col min="5376" max="5376" width="10" style="84" customWidth="1"/>
    <col min="5377" max="5377" width="16" style="84" customWidth="1"/>
    <col min="5378" max="5378" width="14.7109375" style="84" customWidth="1"/>
    <col min="5379" max="5379" width="13.28515625" style="84" customWidth="1"/>
    <col min="5380" max="5380" width="17.85546875" style="84" bestFit="1" customWidth="1"/>
    <col min="5381" max="5381" width="15.140625" style="84" customWidth="1"/>
    <col min="5382" max="5382" width="18.140625" style="84" customWidth="1"/>
    <col min="5383" max="5383" width="17.140625" style="84" customWidth="1"/>
    <col min="5384" max="5384" width="14.7109375" style="84" customWidth="1"/>
    <col min="5385" max="5385" width="16.42578125" style="84" bestFit="1" customWidth="1"/>
    <col min="5386" max="5613" width="9.140625" style="84"/>
    <col min="5614" max="5614" width="20.5703125" style="84" customWidth="1"/>
    <col min="5615" max="5615" width="14.42578125" style="84" customWidth="1"/>
    <col min="5616" max="5616" width="14.140625" style="84" customWidth="1"/>
    <col min="5617" max="5617" width="12.5703125" style="84" customWidth="1"/>
    <col min="5618" max="5619" width="15.85546875" style="84" customWidth="1"/>
    <col min="5620" max="5620" width="16.42578125" style="84" customWidth="1"/>
    <col min="5621" max="5621" width="18" style="84" customWidth="1"/>
    <col min="5622" max="5622" width="14" style="84" customWidth="1"/>
    <col min="5623" max="5626" width="15.140625" style="84" customWidth="1"/>
    <col min="5627" max="5627" width="14.7109375" style="84" customWidth="1"/>
    <col min="5628" max="5630" width="15.85546875" style="84" customWidth="1"/>
    <col min="5631" max="5631" width="16" style="84" customWidth="1"/>
    <col min="5632" max="5632" width="10" style="84" customWidth="1"/>
    <col min="5633" max="5633" width="16" style="84" customWidth="1"/>
    <col min="5634" max="5634" width="14.7109375" style="84" customWidth="1"/>
    <col min="5635" max="5635" width="13.28515625" style="84" customWidth="1"/>
    <col min="5636" max="5636" width="17.85546875" style="84" bestFit="1" customWidth="1"/>
    <col min="5637" max="5637" width="15.140625" style="84" customWidth="1"/>
    <col min="5638" max="5638" width="18.140625" style="84" customWidth="1"/>
    <col min="5639" max="5639" width="17.140625" style="84" customWidth="1"/>
    <col min="5640" max="5640" width="14.7109375" style="84" customWidth="1"/>
    <col min="5641" max="5641" width="16.42578125" style="84" bestFit="1" customWidth="1"/>
    <col min="5642" max="5869" width="9.140625" style="84"/>
    <col min="5870" max="5870" width="20.5703125" style="84" customWidth="1"/>
    <col min="5871" max="5871" width="14.42578125" style="84" customWidth="1"/>
    <col min="5872" max="5872" width="14.140625" style="84" customWidth="1"/>
    <col min="5873" max="5873" width="12.5703125" style="84" customWidth="1"/>
    <col min="5874" max="5875" width="15.85546875" style="84" customWidth="1"/>
    <col min="5876" max="5876" width="16.42578125" style="84" customWidth="1"/>
    <col min="5877" max="5877" width="18" style="84" customWidth="1"/>
    <col min="5878" max="5878" width="14" style="84" customWidth="1"/>
    <col min="5879" max="5882" width="15.140625" style="84" customWidth="1"/>
    <col min="5883" max="5883" width="14.7109375" style="84" customWidth="1"/>
    <col min="5884" max="5886" width="15.85546875" style="84" customWidth="1"/>
    <col min="5887" max="5887" width="16" style="84" customWidth="1"/>
    <col min="5888" max="5888" width="10" style="84" customWidth="1"/>
    <col min="5889" max="5889" width="16" style="84" customWidth="1"/>
    <col min="5890" max="5890" width="14.7109375" style="84" customWidth="1"/>
    <col min="5891" max="5891" width="13.28515625" style="84" customWidth="1"/>
    <col min="5892" max="5892" width="17.85546875" style="84" bestFit="1" customWidth="1"/>
    <col min="5893" max="5893" width="15.140625" style="84" customWidth="1"/>
    <col min="5894" max="5894" width="18.140625" style="84" customWidth="1"/>
    <col min="5895" max="5895" width="17.140625" style="84" customWidth="1"/>
    <col min="5896" max="5896" width="14.7109375" style="84" customWidth="1"/>
    <col min="5897" max="5897" width="16.42578125" style="84" bestFit="1" customWidth="1"/>
    <col min="5898" max="6125" width="9.140625" style="84"/>
    <col min="6126" max="6126" width="20.5703125" style="84" customWidth="1"/>
    <col min="6127" max="6127" width="14.42578125" style="84" customWidth="1"/>
    <col min="6128" max="6128" width="14.140625" style="84" customWidth="1"/>
    <col min="6129" max="6129" width="12.5703125" style="84" customWidth="1"/>
    <col min="6130" max="6131" width="15.85546875" style="84" customWidth="1"/>
    <col min="6132" max="6132" width="16.42578125" style="84" customWidth="1"/>
    <col min="6133" max="6133" width="18" style="84" customWidth="1"/>
    <col min="6134" max="6134" width="14" style="84" customWidth="1"/>
    <col min="6135" max="6138" width="15.140625" style="84" customWidth="1"/>
    <col min="6139" max="6139" width="14.7109375" style="84" customWidth="1"/>
    <col min="6140" max="6142" width="15.85546875" style="84" customWidth="1"/>
    <col min="6143" max="6143" width="16" style="84" customWidth="1"/>
    <col min="6144" max="6144" width="10" style="84" customWidth="1"/>
    <col min="6145" max="6145" width="16" style="84" customWidth="1"/>
    <col min="6146" max="6146" width="14.7109375" style="84" customWidth="1"/>
    <col min="6147" max="6147" width="13.28515625" style="84" customWidth="1"/>
    <col min="6148" max="6148" width="17.85546875" style="84" bestFit="1" customWidth="1"/>
    <col min="6149" max="6149" width="15.140625" style="84" customWidth="1"/>
    <col min="6150" max="6150" width="18.140625" style="84" customWidth="1"/>
    <col min="6151" max="6151" width="17.140625" style="84" customWidth="1"/>
    <col min="6152" max="6152" width="14.7109375" style="84" customWidth="1"/>
    <col min="6153" max="6153" width="16.42578125" style="84" bestFit="1" customWidth="1"/>
    <col min="6154" max="6381" width="9.140625" style="84"/>
    <col min="6382" max="6382" width="20.5703125" style="84" customWidth="1"/>
    <col min="6383" max="6383" width="14.42578125" style="84" customWidth="1"/>
    <col min="6384" max="6384" width="14.140625" style="84" customWidth="1"/>
    <col min="6385" max="6385" width="12.5703125" style="84" customWidth="1"/>
    <col min="6386" max="6387" width="15.85546875" style="84" customWidth="1"/>
    <col min="6388" max="6388" width="16.42578125" style="84" customWidth="1"/>
    <col min="6389" max="6389" width="18" style="84" customWidth="1"/>
    <col min="6390" max="6390" width="14" style="84" customWidth="1"/>
    <col min="6391" max="6394" width="15.140625" style="84" customWidth="1"/>
    <col min="6395" max="6395" width="14.7109375" style="84" customWidth="1"/>
    <col min="6396" max="6398" width="15.85546875" style="84" customWidth="1"/>
    <col min="6399" max="6399" width="16" style="84" customWidth="1"/>
    <col min="6400" max="6400" width="10" style="84" customWidth="1"/>
    <col min="6401" max="6401" width="16" style="84" customWidth="1"/>
    <col min="6402" max="6402" width="14.7109375" style="84" customWidth="1"/>
    <col min="6403" max="6403" width="13.28515625" style="84" customWidth="1"/>
    <col min="6404" max="6404" width="17.85546875" style="84" bestFit="1" customWidth="1"/>
    <col min="6405" max="6405" width="15.140625" style="84" customWidth="1"/>
    <col min="6406" max="6406" width="18.140625" style="84" customWidth="1"/>
    <col min="6407" max="6407" width="17.140625" style="84" customWidth="1"/>
    <col min="6408" max="6408" width="14.7109375" style="84" customWidth="1"/>
    <col min="6409" max="6409" width="16.42578125" style="84" bestFit="1" customWidth="1"/>
    <col min="6410" max="6637" width="9.140625" style="84"/>
    <col min="6638" max="6638" width="20.5703125" style="84" customWidth="1"/>
    <col min="6639" max="6639" width="14.42578125" style="84" customWidth="1"/>
    <col min="6640" max="6640" width="14.140625" style="84" customWidth="1"/>
    <col min="6641" max="6641" width="12.5703125" style="84" customWidth="1"/>
    <col min="6642" max="6643" width="15.85546875" style="84" customWidth="1"/>
    <col min="6644" max="6644" width="16.42578125" style="84" customWidth="1"/>
    <col min="6645" max="6645" width="18" style="84" customWidth="1"/>
    <col min="6646" max="6646" width="14" style="84" customWidth="1"/>
    <col min="6647" max="6650" width="15.140625" style="84" customWidth="1"/>
    <col min="6651" max="6651" width="14.7109375" style="84" customWidth="1"/>
    <col min="6652" max="6654" width="15.85546875" style="84" customWidth="1"/>
    <col min="6655" max="6655" width="16" style="84" customWidth="1"/>
    <col min="6656" max="6656" width="10" style="84" customWidth="1"/>
    <col min="6657" max="6657" width="16" style="84" customWidth="1"/>
    <col min="6658" max="6658" width="14.7109375" style="84" customWidth="1"/>
    <col min="6659" max="6659" width="13.28515625" style="84" customWidth="1"/>
    <col min="6660" max="6660" width="17.85546875" style="84" bestFit="1" customWidth="1"/>
    <col min="6661" max="6661" width="15.140625" style="84" customWidth="1"/>
    <col min="6662" max="6662" width="18.140625" style="84" customWidth="1"/>
    <col min="6663" max="6663" width="17.140625" style="84" customWidth="1"/>
    <col min="6664" max="6664" width="14.7109375" style="84" customWidth="1"/>
    <col min="6665" max="6665" width="16.42578125" style="84" bestFit="1" customWidth="1"/>
    <col min="6666" max="6893" width="9.140625" style="84"/>
    <col min="6894" max="6894" width="20.5703125" style="84" customWidth="1"/>
    <col min="6895" max="6895" width="14.42578125" style="84" customWidth="1"/>
    <col min="6896" max="6896" width="14.140625" style="84" customWidth="1"/>
    <col min="6897" max="6897" width="12.5703125" style="84" customWidth="1"/>
    <col min="6898" max="6899" width="15.85546875" style="84" customWidth="1"/>
    <col min="6900" max="6900" width="16.42578125" style="84" customWidth="1"/>
    <col min="6901" max="6901" width="18" style="84" customWidth="1"/>
    <col min="6902" max="6902" width="14" style="84" customWidth="1"/>
    <col min="6903" max="6906" width="15.140625" style="84" customWidth="1"/>
    <col min="6907" max="6907" width="14.7109375" style="84" customWidth="1"/>
    <col min="6908" max="6910" width="15.85546875" style="84" customWidth="1"/>
    <col min="6911" max="6911" width="16" style="84" customWidth="1"/>
    <col min="6912" max="6912" width="10" style="84" customWidth="1"/>
    <col min="6913" max="6913" width="16" style="84" customWidth="1"/>
    <col min="6914" max="6914" width="14.7109375" style="84" customWidth="1"/>
    <col min="6915" max="6915" width="13.28515625" style="84" customWidth="1"/>
    <col min="6916" max="6916" width="17.85546875" style="84" bestFit="1" customWidth="1"/>
    <col min="6917" max="6917" width="15.140625" style="84" customWidth="1"/>
    <col min="6918" max="6918" width="18.140625" style="84" customWidth="1"/>
    <col min="6919" max="6919" width="17.140625" style="84" customWidth="1"/>
    <col min="6920" max="6920" width="14.7109375" style="84" customWidth="1"/>
    <col min="6921" max="6921" width="16.42578125" style="84" bestFit="1" customWidth="1"/>
    <col min="6922" max="7149" width="9.140625" style="84"/>
    <col min="7150" max="7150" width="20.5703125" style="84" customWidth="1"/>
    <col min="7151" max="7151" width="14.42578125" style="84" customWidth="1"/>
    <col min="7152" max="7152" width="14.140625" style="84" customWidth="1"/>
    <col min="7153" max="7153" width="12.5703125" style="84" customWidth="1"/>
    <col min="7154" max="7155" width="15.85546875" style="84" customWidth="1"/>
    <col min="7156" max="7156" width="16.42578125" style="84" customWidth="1"/>
    <col min="7157" max="7157" width="18" style="84" customWidth="1"/>
    <col min="7158" max="7158" width="14" style="84" customWidth="1"/>
    <col min="7159" max="7162" width="15.140625" style="84" customWidth="1"/>
    <col min="7163" max="7163" width="14.7109375" style="84" customWidth="1"/>
    <col min="7164" max="7166" width="15.85546875" style="84" customWidth="1"/>
    <col min="7167" max="7167" width="16" style="84" customWidth="1"/>
    <col min="7168" max="7168" width="10" style="84" customWidth="1"/>
    <col min="7169" max="7169" width="16" style="84" customWidth="1"/>
    <col min="7170" max="7170" width="14.7109375" style="84" customWidth="1"/>
    <col min="7171" max="7171" width="13.28515625" style="84" customWidth="1"/>
    <col min="7172" max="7172" width="17.85546875" style="84" bestFit="1" customWidth="1"/>
    <col min="7173" max="7173" width="15.140625" style="84" customWidth="1"/>
    <col min="7174" max="7174" width="18.140625" style="84" customWidth="1"/>
    <col min="7175" max="7175" width="17.140625" style="84" customWidth="1"/>
    <col min="7176" max="7176" width="14.7109375" style="84" customWidth="1"/>
    <col min="7177" max="7177" width="16.42578125" style="84" bestFit="1" customWidth="1"/>
    <col min="7178" max="7405" width="9.140625" style="84"/>
    <col min="7406" max="7406" width="20.5703125" style="84" customWidth="1"/>
    <col min="7407" max="7407" width="14.42578125" style="84" customWidth="1"/>
    <col min="7408" max="7408" width="14.140625" style="84" customWidth="1"/>
    <col min="7409" max="7409" width="12.5703125" style="84" customWidth="1"/>
    <col min="7410" max="7411" width="15.85546875" style="84" customWidth="1"/>
    <col min="7412" max="7412" width="16.42578125" style="84" customWidth="1"/>
    <col min="7413" max="7413" width="18" style="84" customWidth="1"/>
    <col min="7414" max="7414" width="14" style="84" customWidth="1"/>
    <col min="7415" max="7418" width="15.140625" style="84" customWidth="1"/>
    <col min="7419" max="7419" width="14.7109375" style="84" customWidth="1"/>
    <col min="7420" max="7422" width="15.85546875" style="84" customWidth="1"/>
    <col min="7423" max="7423" width="16" style="84" customWidth="1"/>
    <col min="7424" max="7424" width="10" style="84" customWidth="1"/>
    <col min="7425" max="7425" width="16" style="84" customWidth="1"/>
    <col min="7426" max="7426" width="14.7109375" style="84" customWidth="1"/>
    <col min="7427" max="7427" width="13.28515625" style="84" customWidth="1"/>
    <col min="7428" max="7428" width="17.85546875" style="84" bestFit="1" customWidth="1"/>
    <col min="7429" max="7429" width="15.140625" style="84" customWidth="1"/>
    <col min="7430" max="7430" width="18.140625" style="84" customWidth="1"/>
    <col min="7431" max="7431" width="17.140625" style="84" customWidth="1"/>
    <col min="7432" max="7432" width="14.7109375" style="84" customWidth="1"/>
    <col min="7433" max="7433" width="16.42578125" style="84" bestFit="1" customWidth="1"/>
    <col min="7434" max="7661" width="9.140625" style="84"/>
    <col min="7662" max="7662" width="20.5703125" style="84" customWidth="1"/>
    <col min="7663" max="7663" width="14.42578125" style="84" customWidth="1"/>
    <col min="7664" max="7664" width="14.140625" style="84" customWidth="1"/>
    <col min="7665" max="7665" width="12.5703125" style="84" customWidth="1"/>
    <col min="7666" max="7667" width="15.85546875" style="84" customWidth="1"/>
    <col min="7668" max="7668" width="16.42578125" style="84" customWidth="1"/>
    <col min="7669" max="7669" width="18" style="84" customWidth="1"/>
    <col min="7670" max="7670" width="14" style="84" customWidth="1"/>
    <col min="7671" max="7674" width="15.140625" style="84" customWidth="1"/>
    <col min="7675" max="7675" width="14.7109375" style="84" customWidth="1"/>
    <col min="7676" max="7678" width="15.85546875" style="84" customWidth="1"/>
    <col min="7679" max="7679" width="16" style="84" customWidth="1"/>
    <col min="7680" max="7680" width="10" style="84" customWidth="1"/>
    <col min="7681" max="7681" width="16" style="84" customWidth="1"/>
    <col min="7682" max="7682" width="14.7109375" style="84" customWidth="1"/>
    <col min="7683" max="7683" width="13.28515625" style="84" customWidth="1"/>
    <col min="7684" max="7684" width="17.85546875" style="84" bestFit="1" customWidth="1"/>
    <col min="7685" max="7685" width="15.140625" style="84" customWidth="1"/>
    <col min="7686" max="7686" width="18.140625" style="84" customWidth="1"/>
    <col min="7687" max="7687" width="17.140625" style="84" customWidth="1"/>
    <col min="7688" max="7688" width="14.7109375" style="84" customWidth="1"/>
    <col min="7689" max="7689" width="16.42578125" style="84" bestFit="1" customWidth="1"/>
    <col min="7690" max="7917" width="9.140625" style="84"/>
    <col min="7918" max="7918" width="20.5703125" style="84" customWidth="1"/>
    <col min="7919" max="7919" width="14.42578125" style="84" customWidth="1"/>
    <col min="7920" max="7920" width="14.140625" style="84" customWidth="1"/>
    <col min="7921" max="7921" width="12.5703125" style="84" customWidth="1"/>
    <col min="7922" max="7923" width="15.85546875" style="84" customWidth="1"/>
    <col min="7924" max="7924" width="16.42578125" style="84" customWidth="1"/>
    <col min="7925" max="7925" width="18" style="84" customWidth="1"/>
    <col min="7926" max="7926" width="14" style="84" customWidth="1"/>
    <col min="7927" max="7930" width="15.140625" style="84" customWidth="1"/>
    <col min="7931" max="7931" width="14.7109375" style="84" customWidth="1"/>
    <col min="7932" max="7934" width="15.85546875" style="84" customWidth="1"/>
    <col min="7935" max="7935" width="16" style="84" customWidth="1"/>
    <col min="7936" max="7936" width="10" style="84" customWidth="1"/>
    <col min="7937" max="7937" width="16" style="84" customWidth="1"/>
    <col min="7938" max="7938" width="14.7109375" style="84" customWidth="1"/>
    <col min="7939" max="7939" width="13.28515625" style="84" customWidth="1"/>
    <col min="7940" max="7940" width="17.85546875" style="84" bestFit="1" customWidth="1"/>
    <col min="7941" max="7941" width="15.140625" style="84" customWidth="1"/>
    <col min="7942" max="7942" width="18.140625" style="84" customWidth="1"/>
    <col min="7943" max="7943" width="17.140625" style="84" customWidth="1"/>
    <col min="7944" max="7944" width="14.7109375" style="84" customWidth="1"/>
    <col min="7945" max="7945" width="16.42578125" style="84" bestFit="1" customWidth="1"/>
    <col min="7946" max="8173" width="9.140625" style="84"/>
    <col min="8174" max="8174" width="20.5703125" style="84" customWidth="1"/>
    <col min="8175" max="8175" width="14.42578125" style="84" customWidth="1"/>
    <col min="8176" max="8176" width="14.140625" style="84" customWidth="1"/>
    <col min="8177" max="8177" width="12.5703125" style="84" customWidth="1"/>
    <col min="8178" max="8179" width="15.85546875" style="84" customWidth="1"/>
    <col min="8180" max="8180" width="16.42578125" style="84" customWidth="1"/>
    <col min="8181" max="8181" width="18" style="84" customWidth="1"/>
    <col min="8182" max="8182" width="14" style="84" customWidth="1"/>
    <col min="8183" max="8186" width="15.140625" style="84" customWidth="1"/>
    <col min="8187" max="8187" width="14.7109375" style="84" customWidth="1"/>
    <col min="8188" max="8190" width="15.85546875" style="84" customWidth="1"/>
    <col min="8191" max="8191" width="16" style="84" customWidth="1"/>
    <col min="8192" max="8192" width="10" style="84" customWidth="1"/>
    <col min="8193" max="8193" width="16" style="84" customWidth="1"/>
    <col min="8194" max="8194" width="14.7109375" style="84" customWidth="1"/>
    <col min="8195" max="8195" width="13.28515625" style="84" customWidth="1"/>
    <col min="8196" max="8196" width="17.85546875" style="84" bestFit="1" customWidth="1"/>
    <col min="8197" max="8197" width="15.140625" style="84" customWidth="1"/>
    <col min="8198" max="8198" width="18.140625" style="84" customWidth="1"/>
    <col min="8199" max="8199" width="17.140625" style="84" customWidth="1"/>
    <col min="8200" max="8200" width="14.7109375" style="84" customWidth="1"/>
    <col min="8201" max="8201" width="16.42578125" style="84" bestFit="1" customWidth="1"/>
    <col min="8202" max="8429" width="9.140625" style="84"/>
    <col min="8430" max="8430" width="20.5703125" style="84" customWidth="1"/>
    <col min="8431" max="8431" width="14.42578125" style="84" customWidth="1"/>
    <col min="8432" max="8432" width="14.140625" style="84" customWidth="1"/>
    <col min="8433" max="8433" width="12.5703125" style="84" customWidth="1"/>
    <col min="8434" max="8435" width="15.85546875" style="84" customWidth="1"/>
    <col min="8436" max="8436" width="16.42578125" style="84" customWidth="1"/>
    <col min="8437" max="8437" width="18" style="84" customWidth="1"/>
    <col min="8438" max="8438" width="14" style="84" customWidth="1"/>
    <col min="8439" max="8442" width="15.140625" style="84" customWidth="1"/>
    <col min="8443" max="8443" width="14.7109375" style="84" customWidth="1"/>
    <col min="8444" max="8446" width="15.85546875" style="84" customWidth="1"/>
    <col min="8447" max="8447" width="16" style="84" customWidth="1"/>
    <col min="8448" max="8448" width="10" style="84" customWidth="1"/>
    <col min="8449" max="8449" width="16" style="84" customWidth="1"/>
    <col min="8450" max="8450" width="14.7109375" style="84" customWidth="1"/>
    <col min="8451" max="8451" width="13.28515625" style="84" customWidth="1"/>
    <col min="8452" max="8452" width="17.85546875" style="84" bestFit="1" customWidth="1"/>
    <col min="8453" max="8453" width="15.140625" style="84" customWidth="1"/>
    <col min="8454" max="8454" width="18.140625" style="84" customWidth="1"/>
    <col min="8455" max="8455" width="17.140625" style="84" customWidth="1"/>
    <col min="8456" max="8456" width="14.7109375" style="84" customWidth="1"/>
    <col min="8457" max="8457" width="16.42578125" style="84" bestFit="1" customWidth="1"/>
    <col min="8458" max="8685" width="9.140625" style="84"/>
    <col min="8686" max="8686" width="20.5703125" style="84" customWidth="1"/>
    <col min="8687" max="8687" width="14.42578125" style="84" customWidth="1"/>
    <col min="8688" max="8688" width="14.140625" style="84" customWidth="1"/>
    <col min="8689" max="8689" width="12.5703125" style="84" customWidth="1"/>
    <col min="8690" max="8691" width="15.85546875" style="84" customWidth="1"/>
    <col min="8692" max="8692" width="16.42578125" style="84" customWidth="1"/>
    <col min="8693" max="8693" width="18" style="84" customWidth="1"/>
    <col min="8694" max="8694" width="14" style="84" customWidth="1"/>
    <col min="8695" max="8698" width="15.140625" style="84" customWidth="1"/>
    <col min="8699" max="8699" width="14.7109375" style="84" customWidth="1"/>
    <col min="8700" max="8702" width="15.85546875" style="84" customWidth="1"/>
    <col min="8703" max="8703" width="16" style="84" customWidth="1"/>
    <col min="8704" max="8704" width="10" style="84" customWidth="1"/>
    <col min="8705" max="8705" width="16" style="84" customWidth="1"/>
    <col min="8706" max="8706" width="14.7109375" style="84" customWidth="1"/>
    <col min="8707" max="8707" width="13.28515625" style="84" customWidth="1"/>
    <col min="8708" max="8708" width="17.85546875" style="84" bestFit="1" customWidth="1"/>
    <col min="8709" max="8709" width="15.140625" style="84" customWidth="1"/>
    <col min="8710" max="8710" width="18.140625" style="84" customWidth="1"/>
    <col min="8711" max="8711" width="17.140625" style="84" customWidth="1"/>
    <col min="8712" max="8712" width="14.7109375" style="84" customWidth="1"/>
    <col min="8713" max="8713" width="16.42578125" style="84" bestFit="1" customWidth="1"/>
    <col min="8714" max="8941" width="9.140625" style="84"/>
    <col min="8942" max="8942" width="20.5703125" style="84" customWidth="1"/>
    <col min="8943" max="8943" width="14.42578125" style="84" customWidth="1"/>
    <col min="8944" max="8944" width="14.140625" style="84" customWidth="1"/>
    <col min="8945" max="8945" width="12.5703125" style="84" customWidth="1"/>
    <col min="8946" max="8947" width="15.85546875" style="84" customWidth="1"/>
    <col min="8948" max="8948" width="16.42578125" style="84" customWidth="1"/>
    <col min="8949" max="8949" width="18" style="84" customWidth="1"/>
    <col min="8950" max="8950" width="14" style="84" customWidth="1"/>
    <col min="8951" max="8954" width="15.140625" style="84" customWidth="1"/>
    <col min="8955" max="8955" width="14.7109375" style="84" customWidth="1"/>
    <col min="8956" max="8958" width="15.85546875" style="84" customWidth="1"/>
    <col min="8959" max="8959" width="16" style="84" customWidth="1"/>
    <col min="8960" max="8960" width="10" style="84" customWidth="1"/>
    <col min="8961" max="8961" width="16" style="84" customWidth="1"/>
    <col min="8962" max="8962" width="14.7109375" style="84" customWidth="1"/>
    <col min="8963" max="8963" width="13.28515625" style="84" customWidth="1"/>
    <col min="8964" max="8964" width="17.85546875" style="84" bestFit="1" customWidth="1"/>
    <col min="8965" max="8965" width="15.140625" style="84" customWidth="1"/>
    <col min="8966" max="8966" width="18.140625" style="84" customWidth="1"/>
    <col min="8967" max="8967" width="17.140625" style="84" customWidth="1"/>
    <col min="8968" max="8968" width="14.7109375" style="84" customWidth="1"/>
    <col min="8969" max="8969" width="16.42578125" style="84" bestFit="1" customWidth="1"/>
    <col min="8970" max="9197" width="9.140625" style="84"/>
    <col min="9198" max="9198" width="20.5703125" style="84" customWidth="1"/>
    <col min="9199" max="9199" width="14.42578125" style="84" customWidth="1"/>
    <col min="9200" max="9200" width="14.140625" style="84" customWidth="1"/>
    <col min="9201" max="9201" width="12.5703125" style="84" customWidth="1"/>
    <col min="9202" max="9203" width="15.85546875" style="84" customWidth="1"/>
    <col min="9204" max="9204" width="16.42578125" style="84" customWidth="1"/>
    <col min="9205" max="9205" width="18" style="84" customWidth="1"/>
    <col min="9206" max="9206" width="14" style="84" customWidth="1"/>
    <col min="9207" max="9210" width="15.140625" style="84" customWidth="1"/>
    <col min="9211" max="9211" width="14.7109375" style="84" customWidth="1"/>
    <col min="9212" max="9214" width="15.85546875" style="84" customWidth="1"/>
    <col min="9215" max="9215" width="16" style="84" customWidth="1"/>
    <col min="9216" max="9216" width="10" style="84" customWidth="1"/>
    <col min="9217" max="9217" width="16" style="84" customWidth="1"/>
    <col min="9218" max="9218" width="14.7109375" style="84" customWidth="1"/>
    <col min="9219" max="9219" width="13.28515625" style="84" customWidth="1"/>
    <col min="9220" max="9220" width="17.85546875" style="84" bestFit="1" customWidth="1"/>
    <col min="9221" max="9221" width="15.140625" style="84" customWidth="1"/>
    <col min="9222" max="9222" width="18.140625" style="84" customWidth="1"/>
    <col min="9223" max="9223" width="17.140625" style="84" customWidth="1"/>
    <col min="9224" max="9224" width="14.7109375" style="84" customWidth="1"/>
    <col min="9225" max="9225" width="16.42578125" style="84" bestFit="1" customWidth="1"/>
    <col min="9226" max="9453" width="9.140625" style="84"/>
    <col min="9454" max="9454" width="20.5703125" style="84" customWidth="1"/>
    <col min="9455" max="9455" width="14.42578125" style="84" customWidth="1"/>
    <col min="9456" max="9456" width="14.140625" style="84" customWidth="1"/>
    <col min="9457" max="9457" width="12.5703125" style="84" customWidth="1"/>
    <col min="9458" max="9459" width="15.85546875" style="84" customWidth="1"/>
    <col min="9460" max="9460" width="16.42578125" style="84" customWidth="1"/>
    <col min="9461" max="9461" width="18" style="84" customWidth="1"/>
    <col min="9462" max="9462" width="14" style="84" customWidth="1"/>
    <col min="9463" max="9466" width="15.140625" style="84" customWidth="1"/>
    <col min="9467" max="9467" width="14.7109375" style="84" customWidth="1"/>
    <col min="9468" max="9470" width="15.85546875" style="84" customWidth="1"/>
    <col min="9471" max="9471" width="16" style="84" customWidth="1"/>
    <col min="9472" max="9472" width="10" style="84" customWidth="1"/>
    <col min="9473" max="9473" width="16" style="84" customWidth="1"/>
    <col min="9474" max="9474" width="14.7109375" style="84" customWidth="1"/>
    <col min="9475" max="9475" width="13.28515625" style="84" customWidth="1"/>
    <col min="9476" max="9476" width="17.85546875" style="84" bestFit="1" customWidth="1"/>
    <col min="9477" max="9477" width="15.140625" style="84" customWidth="1"/>
    <col min="9478" max="9478" width="18.140625" style="84" customWidth="1"/>
    <col min="9479" max="9479" width="17.140625" style="84" customWidth="1"/>
    <col min="9480" max="9480" width="14.7109375" style="84" customWidth="1"/>
    <col min="9481" max="9481" width="16.42578125" style="84" bestFit="1" customWidth="1"/>
    <col min="9482" max="9709" width="9.140625" style="84"/>
    <col min="9710" max="9710" width="20.5703125" style="84" customWidth="1"/>
    <col min="9711" max="9711" width="14.42578125" style="84" customWidth="1"/>
    <col min="9712" max="9712" width="14.140625" style="84" customWidth="1"/>
    <col min="9713" max="9713" width="12.5703125" style="84" customWidth="1"/>
    <col min="9714" max="9715" width="15.85546875" style="84" customWidth="1"/>
    <col min="9716" max="9716" width="16.42578125" style="84" customWidth="1"/>
    <col min="9717" max="9717" width="18" style="84" customWidth="1"/>
    <col min="9718" max="9718" width="14" style="84" customWidth="1"/>
    <col min="9719" max="9722" width="15.140625" style="84" customWidth="1"/>
    <col min="9723" max="9723" width="14.7109375" style="84" customWidth="1"/>
    <col min="9724" max="9726" width="15.85546875" style="84" customWidth="1"/>
    <col min="9727" max="9727" width="16" style="84" customWidth="1"/>
    <col min="9728" max="9728" width="10" style="84" customWidth="1"/>
    <col min="9729" max="9729" width="16" style="84" customWidth="1"/>
    <col min="9730" max="9730" width="14.7109375" style="84" customWidth="1"/>
    <col min="9731" max="9731" width="13.28515625" style="84" customWidth="1"/>
    <col min="9732" max="9732" width="17.85546875" style="84" bestFit="1" customWidth="1"/>
    <col min="9733" max="9733" width="15.140625" style="84" customWidth="1"/>
    <col min="9734" max="9734" width="18.140625" style="84" customWidth="1"/>
    <col min="9735" max="9735" width="17.140625" style="84" customWidth="1"/>
    <col min="9736" max="9736" width="14.7109375" style="84" customWidth="1"/>
    <col min="9737" max="9737" width="16.42578125" style="84" bestFit="1" customWidth="1"/>
    <col min="9738" max="9965" width="9.140625" style="84"/>
    <col min="9966" max="9966" width="20.5703125" style="84" customWidth="1"/>
    <col min="9967" max="9967" width="14.42578125" style="84" customWidth="1"/>
    <col min="9968" max="9968" width="14.140625" style="84" customWidth="1"/>
    <col min="9969" max="9969" width="12.5703125" style="84" customWidth="1"/>
    <col min="9970" max="9971" width="15.85546875" style="84" customWidth="1"/>
    <col min="9972" max="9972" width="16.42578125" style="84" customWidth="1"/>
    <col min="9973" max="9973" width="18" style="84" customWidth="1"/>
    <col min="9974" max="9974" width="14" style="84" customWidth="1"/>
    <col min="9975" max="9978" width="15.140625" style="84" customWidth="1"/>
    <col min="9979" max="9979" width="14.7109375" style="84" customWidth="1"/>
    <col min="9980" max="9982" width="15.85546875" style="84" customWidth="1"/>
    <col min="9983" max="9983" width="16" style="84" customWidth="1"/>
    <col min="9984" max="9984" width="10" style="84" customWidth="1"/>
    <col min="9985" max="9985" width="16" style="84" customWidth="1"/>
    <col min="9986" max="9986" width="14.7109375" style="84" customWidth="1"/>
    <col min="9987" max="9987" width="13.28515625" style="84" customWidth="1"/>
    <col min="9988" max="9988" width="17.85546875" style="84" bestFit="1" customWidth="1"/>
    <col min="9989" max="9989" width="15.140625" style="84" customWidth="1"/>
    <col min="9990" max="9990" width="18.140625" style="84" customWidth="1"/>
    <col min="9991" max="9991" width="17.140625" style="84" customWidth="1"/>
    <col min="9992" max="9992" width="14.7109375" style="84" customWidth="1"/>
    <col min="9993" max="9993" width="16.42578125" style="84" bestFit="1" customWidth="1"/>
    <col min="9994" max="10221" width="9.140625" style="84"/>
    <col min="10222" max="10222" width="20.5703125" style="84" customWidth="1"/>
    <col min="10223" max="10223" width="14.42578125" style="84" customWidth="1"/>
    <col min="10224" max="10224" width="14.140625" style="84" customWidth="1"/>
    <col min="10225" max="10225" width="12.5703125" style="84" customWidth="1"/>
    <col min="10226" max="10227" width="15.85546875" style="84" customWidth="1"/>
    <col min="10228" max="10228" width="16.42578125" style="84" customWidth="1"/>
    <col min="10229" max="10229" width="18" style="84" customWidth="1"/>
    <col min="10230" max="10230" width="14" style="84" customWidth="1"/>
    <col min="10231" max="10234" width="15.140625" style="84" customWidth="1"/>
    <col min="10235" max="10235" width="14.7109375" style="84" customWidth="1"/>
    <col min="10236" max="10238" width="15.85546875" style="84" customWidth="1"/>
    <col min="10239" max="10239" width="16" style="84" customWidth="1"/>
    <col min="10240" max="10240" width="10" style="84" customWidth="1"/>
    <col min="10241" max="10241" width="16" style="84" customWidth="1"/>
    <col min="10242" max="10242" width="14.7109375" style="84" customWidth="1"/>
    <col min="10243" max="10243" width="13.28515625" style="84" customWidth="1"/>
    <col min="10244" max="10244" width="17.85546875" style="84" bestFit="1" customWidth="1"/>
    <col min="10245" max="10245" width="15.140625" style="84" customWidth="1"/>
    <col min="10246" max="10246" width="18.140625" style="84" customWidth="1"/>
    <col min="10247" max="10247" width="17.140625" style="84" customWidth="1"/>
    <col min="10248" max="10248" width="14.7109375" style="84" customWidth="1"/>
    <col min="10249" max="10249" width="16.42578125" style="84" bestFit="1" customWidth="1"/>
    <col min="10250" max="10477" width="9.140625" style="84"/>
    <col min="10478" max="10478" width="20.5703125" style="84" customWidth="1"/>
    <col min="10479" max="10479" width="14.42578125" style="84" customWidth="1"/>
    <col min="10480" max="10480" width="14.140625" style="84" customWidth="1"/>
    <col min="10481" max="10481" width="12.5703125" style="84" customWidth="1"/>
    <col min="10482" max="10483" width="15.85546875" style="84" customWidth="1"/>
    <col min="10484" max="10484" width="16.42578125" style="84" customWidth="1"/>
    <col min="10485" max="10485" width="18" style="84" customWidth="1"/>
    <col min="10486" max="10486" width="14" style="84" customWidth="1"/>
    <col min="10487" max="10490" width="15.140625" style="84" customWidth="1"/>
    <col min="10491" max="10491" width="14.7109375" style="84" customWidth="1"/>
    <col min="10492" max="10494" width="15.85546875" style="84" customWidth="1"/>
    <col min="10495" max="10495" width="16" style="84" customWidth="1"/>
    <col min="10496" max="10496" width="10" style="84" customWidth="1"/>
    <col min="10497" max="10497" width="16" style="84" customWidth="1"/>
    <col min="10498" max="10498" width="14.7109375" style="84" customWidth="1"/>
    <col min="10499" max="10499" width="13.28515625" style="84" customWidth="1"/>
    <col min="10500" max="10500" width="17.85546875" style="84" bestFit="1" customWidth="1"/>
    <col min="10501" max="10501" width="15.140625" style="84" customWidth="1"/>
    <col min="10502" max="10502" width="18.140625" style="84" customWidth="1"/>
    <col min="10503" max="10503" width="17.140625" style="84" customWidth="1"/>
    <col min="10504" max="10504" width="14.7109375" style="84" customWidth="1"/>
    <col min="10505" max="10505" width="16.42578125" style="84" bestFit="1" customWidth="1"/>
    <col min="10506" max="10733" width="9.140625" style="84"/>
    <col min="10734" max="10734" width="20.5703125" style="84" customWidth="1"/>
    <col min="10735" max="10735" width="14.42578125" style="84" customWidth="1"/>
    <col min="10736" max="10736" width="14.140625" style="84" customWidth="1"/>
    <col min="10737" max="10737" width="12.5703125" style="84" customWidth="1"/>
    <col min="10738" max="10739" width="15.85546875" style="84" customWidth="1"/>
    <col min="10740" max="10740" width="16.42578125" style="84" customWidth="1"/>
    <col min="10741" max="10741" width="18" style="84" customWidth="1"/>
    <col min="10742" max="10742" width="14" style="84" customWidth="1"/>
    <col min="10743" max="10746" width="15.140625" style="84" customWidth="1"/>
    <col min="10747" max="10747" width="14.7109375" style="84" customWidth="1"/>
    <col min="10748" max="10750" width="15.85546875" style="84" customWidth="1"/>
    <col min="10751" max="10751" width="16" style="84" customWidth="1"/>
    <col min="10752" max="10752" width="10" style="84" customWidth="1"/>
    <col min="10753" max="10753" width="16" style="84" customWidth="1"/>
    <col min="10754" max="10754" width="14.7109375" style="84" customWidth="1"/>
    <col min="10755" max="10755" width="13.28515625" style="84" customWidth="1"/>
    <col min="10756" max="10756" width="17.85546875" style="84" bestFit="1" customWidth="1"/>
    <col min="10757" max="10757" width="15.140625" style="84" customWidth="1"/>
    <col min="10758" max="10758" width="18.140625" style="84" customWidth="1"/>
    <col min="10759" max="10759" width="17.140625" style="84" customWidth="1"/>
    <col min="10760" max="10760" width="14.7109375" style="84" customWidth="1"/>
    <col min="10761" max="10761" width="16.42578125" style="84" bestFit="1" customWidth="1"/>
    <col min="10762" max="10989" width="9.140625" style="84"/>
    <col min="10990" max="10990" width="20.5703125" style="84" customWidth="1"/>
    <col min="10991" max="10991" width="14.42578125" style="84" customWidth="1"/>
    <col min="10992" max="10992" width="14.140625" style="84" customWidth="1"/>
    <col min="10993" max="10993" width="12.5703125" style="84" customWidth="1"/>
    <col min="10994" max="10995" width="15.85546875" style="84" customWidth="1"/>
    <col min="10996" max="10996" width="16.42578125" style="84" customWidth="1"/>
    <col min="10997" max="10997" width="18" style="84" customWidth="1"/>
    <col min="10998" max="10998" width="14" style="84" customWidth="1"/>
    <col min="10999" max="11002" width="15.140625" style="84" customWidth="1"/>
    <col min="11003" max="11003" width="14.7109375" style="84" customWidth="1"/>
    <col min="11004" max="11006" width="15.85546875" style="84" customWidth="1"/>
    <col min="11007" max="11007" width="16" style="84" customWidth="1"/>
    <col min="11008" max="11008" width="10" style="84" customWidth="1"/>
    <col min="11009" max="11009" width="16" style="84" customWidth="1"/>
    <col min="11010" max="11010" width="14.7109375" style="84" customWidth="1"/>
    <col min="11011" max="11011" width="13.28515625" style="84" customWidth="1"/>
    <col min="11012" max="11012" width="17.85546875" style="84" bestFit="1" customWidth="1"/>
    <col min="11013" max="11013" width="15.140625" style="84" customWidth="1"/>
    <col min="11014" max="11014" width="18.140625" style="84" customWidth="1"/>
    <col min="11015" max="11015" width="17.140625" style="84" customWidth="1"/>
    <col min="11016" max="11016" width="14.7109375" style="84" customWidth="1"/>
    <col min="11017" max="11017" width="16.42578125" style="84" bestFit="1" customWidth="1"/>
    <col min="11018" max="11245" width="9.140625" style="84"/>
    <col min="11246" max="11246" width="20.5703125" style="84" customWidth="1"/>
    <col min="11247" max="11247" width="14.42578125" style="84" customWidth="1"/>
    <col min="11248" max="11248" width="14.140625" style="84" customWidth="1"/>
    <col min="11249" max="11249" width="12.5703125" style="84" customWidth="1"/>
    <col min="11250" max="11251" width="15.85546875" style="84" customWidth="1"/>
    <col min="11252" max="11252" width="16.42578125" style="84" customWidth="1"/>
    <col min="11253" max="11253" width="18" style="84" customWidth="1"/>
    <col min="11254" max="11254" width="14" style="84" customWidth="1"/>
    <col min="11255" max="11258" width="15.140625" style="84" customWidth="1"/>
    <col min="11259" max="11259" width="14.7109375" style="84" customWidth="1"/>
    <col min="11260" max="11262" width="15.85546875" style="84" customWidth="1"/>
    <col min="11263" max="11263" width="16" style="84" customWidth="1"/>
    <col min="11264" max="11264" width="10" style="84" customWidth="1"/>
    <col min="11265" max="11265" width="16" style="84" customWidth="1"/>
    <col min="11266" max="11266" width="14.7109375" style="84" customWidth="1"/>
    <col min="11267" max="11267" width="13.28515625" style="84" customWidth="1"/>
    <col min="11268" max="11268" width="17.85546875" style="84" bestFit="1" customWidth="1"/>
    <col min="11269" max="11269" width="15.140625" style="84" customWidth="1"/>
    <col min="11270" max="11270" width="18.140625" style="84" customWidth="1"/>
    <col min="11271" max="11271" width="17.140625" style="84" customWidth="1"/>
    <col min="11272" max="11272" width="14.7109375" style="84" customWidth="1"/>
    <col min="11273" max="11273" width="16.42578125" style="84" bestFit="1" customWidth="1"/>
    <col min="11274" max="11501" width="9.140625" style="84"/>
    <col min="11502" max="11502" width="20.5703125" style="84" customWidth="1"/>
    <col min="11503" max="11503" width="14.42578125" style="84" customWidth="1"/>
    <col min="11504" max="11504" width="14.140625" style="84" customWidth="1"/>
    <col min="11505" max="11505" width="12.5703125" style="84" customWidth="1"/>
    <col min="11506" max="11507" width="15.85546875" style="84" customWidth="1"/>
    <col min="11508" max="11508" width="16.42578125" style="84" customWidth="1"/>
    <col min="11509" max="11509" width="18" style="84" customWidth="1"/>
    <col min="11510" max="11510" width="14" style="84" customWidth="1"/>
    <col min="11511" max="11514" width="15.140625" style="84" customWidth="1"/>
    <col min="11515" max="11515" width="14.7109375" style="84" customWidth="1"/>
    <col min="11516" max="11518" width="15.85546875" style="84" customWidth="1"/>
    <col min="11519" max="11519" width="16" style="84" customWidth="1"/>
    <col min="11520" max="11520" width="10" style="84" customWidth="1"/>
    <col min="11521" max="11521" width="16" style="84" customWidth="1"/>
    <col min="11522" max="11522" width="14.7109375" style="84" customWidth="1"/>
    <col min="11523" max="11523" width="13.28515625" style="84" customWidth="1"/>
    <col min="11524" max="11524" width="17.85546875" style="84" bestFit="1" customWidth="1"/>
    <col min="11525" max="11525" width="15.140625" style="84" customWidth="1"/>
    <col min="11526" max="11526" width="18.140625" style="84" customWidth="1"/>
    <col min="11527" max="11527" width="17.140625" style="84" customWidth="1"/>
    <col min="11528" max="11528" width="14.7109375" style="84" customWidth="1"/>
    <col min="11529" max="11529" width="16.42578125" style="84" bestFit="1" customWidth="1"/>
    <col min="11530" max="11757" width="9.140625" style="84"/>
    <col min="11758" max="11758" width="20.5703125" style="84" customWidth="1"/>
    <col min="11759" max="11759" width="14.42578125" style="84" customWidth="1"/>
    <col min="11760" max="11760" width="14.140625" style="84" customWidth="1"/>
    <col min="11761" max="11761" width="12.5703125" style="84" customWidth="1"/>
    <col min="11762" max="11763" width="15.85546875" style="84" customWidth="1"/>
    <col min="11764" max="11764" width="16.42578125" style="84" customWidth="1"/>
    <col min="11765" max="11765" width="18" style="84" customWidth="1"/>
    <col min="11766" max="11766" width="14" style="84" customWidth="1"/>
    <col min="11767" max="11770" width="15.140625" style="84" customWidth="1"/>
    <col min="11771" max="11771" width="14.7109375" style="84" customWidth="1"/>
    <col min="11772" max="11774" width="15.85546875" style="84" customWidth="1"/>
    <col min="11775" max="11775" width="16" style="84" customWidth="1"/>
    <col min="11776" max="11776" width="10" style="84" customWidth="1"/>
    <col min="11777" max="11777" width="16" style="84" customWidth="1"/>
    <col min="11778" max="11778" width="14.7109375" style="84" customWidth="1"/>
    <col min="11779" max="11779" width="13.28515625" style="84" customWidth="1"/>
    <col min="11780" max="11780" width="17.85546875" style="84" bestFit="1" customWidth="1"/>
    <col min="11781" max="11781" width="15.140625" style="84" customWidth="1"/>
    <col min="11782" max="11782" width="18.140625" style="84" customWidth="1"/>
    <col min="11783" max="11783" width="17.140625" style="84" customWidth="1"/>
    <col min="11784" max="11784" width="14.7109375" style="84" customWidth="1"/>
    <col min="11785" max="11785" width="16.42578125" style="84" bestFit="1" customWidth="1"/>
    <col min="11786" max="12013" width="9.140625" style="84"/>
    <col min="12014" max="12014" width="20.5703125" style="84" customWidth="1"/>
    <col min="12015" max="12015" width="14.42578125" style="84" customWidth="1"/>
    <col min="12016" max="12016" width="14.140625" style="84" customWidth="1"/>
    <col min="12017" max="12017" width="12.5703125" style="84" customWidth="1"/>
    <col min="12018" max="12019" width="15.85546875" style="84" customWidth="1"/>
    <col min="12020" max="12020" width="16.42578125" style="84" customWidth="1"/>
    <col min="12021" max="12021" width="18" style="84" customWidth="1"/>
    <col min="12022" max="12022" width="14" style="84" customWidth="1"/>
    <col min="12023" max="12026" width="15.140625" style="84" customWidth="1"/>
    <col min="12027" max="12027" width="14.7109375" style="84" customWidth="1"/>
    <col min="12028" max="12030" width="15.85546875" style="84" customWidth="1"/>
    <col min="12031" max="12031" width="16" style="84" customWidth="1"/>
    <col min="12032" max="12032" width="10" style="84" customWidth="1"/>
    <col min="12033" max="12033" width="16" style="84" customWidth="1"/>
    <col min="12034" max="12034" width="14.7109375" style="84" customWidth="1"/>
    <col min="12035" max="12035" width="13.28515625" style="84" customWidth="1"/>
    <col min="12036" max="12036" width="17.85546875" style="84" bestFit="1" customWidth="1"/>
    <col min="12037" max="12037" width="15.140625" style="84" customWidth="1"/>
    <col min="12038" max="12038" width="18.140625" style="84" customWidth="1"/>
    <col min="12039" max="12039" width="17.140625" style="84" customWidth="1"/>
    <col min="12040" max="12040" width="14.7109375" style="84" customWidth="1"/>
    <col min="12041" max="12041" width="16.42578125" style="84" bestFit="1" customWidth="1"/>
    <col min="12042" max="12269" width="9.140625" style="84"/>
    <col min="12270" max="12270" width="20.5703125" style="84" customWidth="1"/>
    <col min="12271" max="12271" width="14.42578125" style="84" customWidth="1"/>
    <col min="12272" max="12272" width="14.140625" style="84" customWidth="1"/>
    <col min="12273" max="12273" width="12.5703125" style="84" customWidth="1"/>
    <col min="12274" max="12275" width="15.85546875" style="84" customWidth="1"/>
    <col min="12276" max="12276" width="16.42578125" style="84" customWidth="1"/>
    <col min="12277" max="12277" width="18" style="84" customWidth="1"/>
    <col min="12278" max="12278" width="14" style="84" customWidth="1"/>
    <col min="12279" max="12282" width="15.140625" style="84" customWidth="1"/>
    <col min="12283" max="12283" width="14.7109375" style="84" customWidth="1"/>
    <col min="12284" max="12286" width="15.85546875" style="84" customWidth="1"/>
    <col min="12287" max="12287" width="16" style="84" customWidth="1"/>
    <col min="12288" max="12288" width="10" style="84" customWidth="1"/>
    <col min="12289" max="12289" width="16" style="84" customWidth="1"/>
    <col min="12290" max="12290" width="14.7109375" style="84" customWidth="1"/>
    <col min="12291" max="12291" width="13.28515625" style="84" customWidth="1"/>
    <col min="12292" max="12292" width="17.85546875" style="84" bestFit="1" customWidth="1"/>
    <col min="12293" max="12293" width="15.140625" style="84" customWidth="1"/>
    <col min="12294" max="12294" width="18.140625" style="84" customWidth="1"/>
    <col min="12295" max="12295" width="17.140625" style="84" customWidth="1"/>
    <col min="12296" max="12296" width="14.7109375" style="84" customWidth="1"/>
    <col min="12297" max="12297" width="16.42578125" style="84" bestFit="1" customWidth="1"/>
    <col min="12298" max="12525" width="9.140625" style="84"/>
    <col min="12526" max="12526" width="20.5703125" style="84" customWidth="1"/>
    <col min="12527" max="12527" width="14.42578125" style="84" customWidth="1"/>
    <col min="12528" max="12528" width="14.140625" style="84" customWidth="1"/>
    <col min="12529" max="12529" width="12.5703125" style="84" customWidth="1"/>
    <col min="12530" max="12531" width="15.85546875" style="84" customWidth="1"/>
    <col min="12532" max="12532" width="16.42578125" style="84" customWidth="1"/>
    <col min="12533" max="12533" width="18" style="84" customWidth="1"/>
    <col min="12534" max="12534" width="14" style="84" customWidth="1"/>
    <col min="12535" max="12538" width="15.140625" style="84" customWidth="1"/>
    <col min="12539" max="12539" width="14.7109375" style="84" customWidth="1"/>
    <col min="12540" max="12542" width="15.85546875" style="84" customWidth="1"/>
    <col min="12543" max="12543" width="16" style="84" customWidth="1"/>
    <col min="12544" max="12544" width="10" style="84" customWidth="1"/>
    <col min="12545" max="12545" width="16" style="84" customWidth="1"/>
    <col min="12546" max="12546" width="14.7109375" style="84" customWidth="1"/>
    <col min="12547" max="12547" width="13.28515625" style="84" customWidth="1"/>
    <col min="12548" max="12548" width="17.85546875" style="84" bestFit="1" customWidth="1"/>
    <col min="12549" max="12549" width="15.140625" style="84" customWidth="1"/>
    <col min="12550" max="12550" width="18.140625" style="84" customWidth="1"/>
    <col min="12551" max="12551" width="17.140625" style="84" customWidth="1"/>
    <col min="12552" max="12552" width="14.7109375" style="84" customWidth="1"/>
    <col min="12553" max="12553" width="16.42578125" style="84" bestFit="1" customWidth="1"/>
    <col min="12554" max="12781" width="9.140625" style="84"/>
    <col min="12782" max="12782" width="20.5703125" style="84" customWidth="1"/>
    <col min="12783" max="12783" width="14.42578125" style="84" customWidth="1"/>
    <col min="12784" max="12784" width="14.140625" style="84" customWidth="1"/>
    <col min="12785" max="12785" width="12.5703125" style="84" customWidth="1"/>
    <col min="12786" max="12787" width="15.85546875" style="84" customWidth="1"/>
    <col min="12788" max="12788" width="16.42578125" style="84" customWidth="1"/>
    <col min="12789" max="12789" width="18" style="84" customWidth="1"/>
    <col min="12790" max="12790" width="14" style="84" customWidth="1"/>
    <col min="12791" max="12794" width="15.140625" style="84" customWidth="1"/>
    <col min="12795" max="12795" width="14.7109375" style="84" customWidth="1"/>
    <col min="12796" max="12798" width="15.85546875" style="84" customWidth="1"/>
    <col min="12799" max="12799" width="16" style="84" customWidth="1"/>
    <col min="12800" max="12800" width="10" style="84" customWidth="1"/>
    <col min="12801" max="12801" width="16" style="84" customWidth="1"/>
    <col min="12802" max="12802" width="14.7109375" style="84" customWidth="1"/>
    <col min="12803" max="12803" width="13.28515625" style="84" customWidth="1"/>
    <col min="12804" max="12804" width="17.85546875" style="84" bestFit="1" customWidth="1"/>
    <col min="12805" max="12805" width="15.140625" style="84" customWidth="1"/>
    <col min="12806" max="12806" width="18.140625" style="84" customWidth="1"/>
    <col min="12807" max="12807" width="17.140625" style="84" customWidth="1"/>
    <col min="12808" max="12808" width="14.7109375" style="84" customWidth="1"/>
    <col min="12809" max="12809" width="16.42578125" style="84" bestFit="1" customWidth="1"/>
    <col min="12810" max="13037" width="9.140625" style="84"/>
    <col min="13038" max="13038" width="20.5703125" style="84" customWidth="1"/>
    <col min="13039" max="13039" width="14.42578125" style="84" customWidth="1"/>
    <col min="13040" max="13040" width="14.140625" style="84" customWidth="1"/>
    <col min="13041" max="13041" width="12.5703125" style="84" customWidth="1"/>
    <col min="13042" max="13043" width="15.85546875" style="84" customWidth="1"/>
    <col min="13044" max="13044" width="16.42578125" style="84" customWidth="1"/>
    <col min="13045" max="13045" width="18" style="84" customWidth="1"/>
    <col min="13046" max="13046" width="14" style="84" customWidth="1"/>
    <col min="13047" max="13050" width="15.140625" style="84" customWidth="1"/>
    <col min="13051" max="13051" width="14.7109375" style="84" customWidth="1"/>
    <col min="13052" max="13054" width="15.85546875" style="84" customWidth="1"/>
    <col min="13055" max="13055" width="16" style="84" customWidth="1"/>
    <col min="13056" max="13056" width="10" style="84" customWidth="1"/>
    <col min="13057" max="13057" width="16" style="84" customWidth="1"/>
    <col min="13058" max="13058" width="14.7109375" style="84" customWidth="1"/>
    <col min="13059" max="13059" width="13.28515625" style="84" customWidth="1"/>
    <col min="13060" max="13060" width="17.85546875" style="84" bestFit="1" customWidth="1"/>
    <col min="13061" max="13061" width="15.140625" style="84" customWidth="1"/>
    <col min="13062" max="13062" width="18.140625" style="84" customWidth="1"/>
    <col min="13063" max="13063" width="17.140625" style="84" customWidth="1"/>
    <col min="13064" max="13064" width="14.7109375" style="84" customWidth="1"/>
    <col min="13065" max="13065" width="16.42578125" style="84" bestFit="1" customWidth="1"/>
    <col min="13066" max="13293" width="9.140625" style="84"/>
    <col min="13294" max="13294" width="20.5703125" style="84" customWidth="1"/>
    <col min="13295" max="13295" width="14.42578125" style="84" customWidth="1"/>
    <col min="13296" max="13296" width="14.140625" style="84" customWidth="1"/>
    <col min="13297" max="13297" width="12.5703125" style="84" customWidth="1"/>
    <col min="13298" max="13299" width="15.85546875" style="84" customWidth="1"/>
    <col min="13300" max="13300" width="16.42578125" style="84" customWidth="1"/>
    <col min="13301" max="13301" width="18" style="84" customWidth="1"/>
    <col min="13302" max="13302" width="14" style="84" customWidth="1"/>
    <col min="13303" max="13306" width="15.140625" style="84" customWidth="1"/>
    <col min="13307" max="13307" width="14.7109375" style="84" customWidth="1"/>
    <col min="13308" max="13310" width="15.85546875" style="84" customWidth="1"/>
    <col min="13311" max="13311" width="16" style="84" customWidth="1"/>
    <col min="13312" max="13312" width="10" style="84" customWidth="1"/>
    <col min="13313" max="13313" width="16" style="84" customWidth="1"/>
    <col min="13314" max="13314" width="14.7109375" style="84" customWidth="1"/>
    <col min="13315" max="13315" width="13.28515625" style="84" customWidth="1"/>
    <col min="13316" max="13316" width="17.85546875" style="84" bestFit="1" customWidth="1"/>
    <col min="13317" max="13317" width="15.140625" style="84" customWidth="1"/>
    <col min="13318" max="13318" width="18.140625" style="84" customWidth="1"/>
    <col min="13319" max="13319" width="17.140625" style="84" customWidth="1"/>
    <col min="13320" max="13320" width="14.7109375" style="84" customWidth="1"/>
    <col min="13321" max="13321" width="16.42578125" style="84" bestFit="1" customWidth="1"/>
    <col min="13322" max="13549" width="9.140625" style="84"/>
    <col min="13550" max="13550" width="20.5703125" style="84" customWidth="1"/>
    <col min="13551" max="13551" width="14.42578125" style="84" customWidth="1"/>
    <col min="13552" max="13552" width="14.140625" style="84" customWidth="1"/>
    <col min="13553" max="13553" width="12.5703125" style="84" customWidth="1"/>
    <col min="13554" max="13555" width="15.85546875" style="84" customWidth="1"/>
    <col min="13556" max="13556" width="16.42578125" style="84" customWidth="1"/>
    <col min="13557" max="13557" width="18" style="84" customWidth="1"/>
    <col min="13558" max="13558" width="14" style="84" customWidth="1"/>
    <col min="13559" max="13562" width="15.140625" style="84" customWidth="1"/>
    <col min="13563" max="13563" width="14.7109375" style="84" customWidth="1"/>
    <col min="13564" max="13566" width="15.85546875" style="84" customWidth="1"/>
    <col min="13567" max="13567" width="16" style="84" customWidth="1"/>
    <col min="13568" max="13568" width="10" style="84" customWidth="1"/>
    <col min="13569" max="13569" width="16" style="84" customWidth="1"/>
    <col min="13570" max="13570" width="14.7109375" style="84" customWidth="1"/>
    <col min="13571" max="13571" width="13.28515625" style="84" customWidth="1"/>
    <col min="13572" max="13572" width="17.85546875" style="84" bestFit="1" customWidth="1"/>
    <col min="13573" max="13573" width="15.140625" style="84" customWidth="1"/>
    <col min="13574" max="13574" width="18.140625" style="84" customWidth="1"/>
    <col min="13575" max="13575" width="17.140625" style="84" customWidth="1"/>
    <col min="13576" max="13576" width="14.7109375" style="84" customWidth="1"/>
    <col min="13577" max="13577" width="16.42578125" style="84" bestFit="1" customWidth="1"/>
    <col min="13578" max="13805" width="9.140625" style="84"/>
    <col min="13806" max="13806" width="20.5703125" style="84" customWidth="1"/>
    <col min="13807" max="13807" width="14.42578125" style="84" customWidth="1"/>
    <col min="13808" max="13808" width="14.140625" style="84" customWidth="1"/>
    <col min="13809" max="13809" width="12.5703125" style="84" customWidth="1"/>
    <col min="13810" max="13811" width="15.85546875" style="84" customWidth="1"/>
    <col min="13812" max="13812" width="16.42578125" style="84" customWidth="1"/>
    <col min="13813" max="13813" width="18" style="84" customWidth="1"/>
    <col min="13814" max="13814" width="14" style="84" customWidth="1"/>
    <col min="13815" max="13818" width="15.140625" style="84" customWidth="1"/>
    <col min="13819" max="13819" width="14.7109375" style="84" customWidth="1"/>
    <col min="13820" max="13822" width="15.85546875" style="84" customWidth="1"/>
    <col min="13823" max="13823" width="16" style="84" customWidth="1"/>
    <col min="13824" max="13824" width="10" style="84" customWidth="1"/>
    <col min="13825" max="13825" width="16" style="84" customWidth="1"/>
    <col min="13826" max="13826" width="14.7109375" style="84" customWidth="1"/>
    <col min="13827" max="13827" width="13.28515625" style="84" customWidth="1"/>
    <col min="13828" max="13828" width="17.85546875" style="84" bestFit="1" customWidth="1"/>
    <col min="13829" max="13829" width="15.140625" style="84" customWidth="1"/>
    <col min="13830" max="13830" width="18.140625" style="84" customWidth="1"/>
    <col min="13831" max="13831" width="17.140625" style="84" customWidth="1"/>
    <col min="13832" max="13832" width="14.7109375" style="84" customWidth="1"/>
    <col min="13833" max="13833" width="16.42578125" style="84" bestFit="1" customWidth="1"/>
    <col min="13834" max="14061" width="9.140625" style="84"/>
    <col min="14062" max="14062" width="20.5703125" style="84" customWidth="1"/>
    <col min="14063" max="14063" width="14.42578125" style="84" customWidth="1"/>
    <col min="14064" max="14064" width="14.140625" style="84" customWidth="1"/>
    <col min="14065" max="14065" width="12.5703125" style="84" customWidth="1"/>
    <col min="14066" max="14067" width="15.85546875" style="84" customWidth="1"/>
    <col min="14068" max="14068" width="16.42578125" style="84" customWidth="1"/>
    <col min="14069" max="14069" width="18" style="84" customWidth="1"/>
    <col min="14070" max="14070" width="14" style="84" customWidth="1"/>
    <col min="14071" max="14074" width="15.140625" style="84" customWidth="1"/>
    <col min="14075" max="14075" width="14.7109375" style="84" customWidth="1"/>
    <col min="14076" max="14078" width="15.85546875" style="84" customWidth="1"/>
    <col min="14079" max="14079" width="16" style="84" customWidth="1"/>
    <col min="14080" max="14080" width="10" style="84" customWidth="1"/>
    <col min="14081" max="14081" width="16" style="84" customWidth="1"/>
    <col min="14082" max="14082" width="14.7109375" style="84" customWidth="1"/>
    <col min="14083" max="14083" width="13.28515625" style="84" customWidth="1"/>
    <col min="14084" max="14084" width="17.85546875" style="84" bestFit="1" customWidth="1"/>
    <col min="14085" max="14085" width="15.140625" style="84" customWidth="1"/>
    <col min="14086" max="14086" width="18.140625" style="84" customWidth="1"/>
    <col min="14087" max="14087" width="17.140625" style="84" customWidth="1"/>
    <col min="14088" max="14088" width="14.7109375" style="84" customWidth="1"/>
    <col min="14089" max="14089" width="16.42578125" style="84" bestFit="1" customWidth="1"/>
    <col min="14090" max="14317" width="9.140625" style="84"/>
    <col min="14318" max="14318" width="20.5703125" style="84" customWidth="1"/>
    <col min="14319" max="14319" width="14.42578125" style="84" customWidth="1"/>
    <col min="14320" max="14320" width="14.140625" style="84" customWidth="1"/>
    <col min="14321" max="14321" width="12.5703125" style="84" customWidth="1"/>
    <col min="14322" max="14323" width="15.85546875" style="84" customWidth="1"/>
    <col min="14324" max="14324" width="16.42578125" style="84" customWidth="1"/>
    <col min="14325" max="14325" width="18" style="84" customWidth="1"/>
    <col min="14326" max="14326" width="14" style="84" customWidth="1"/>
    <col min="14327" max="14330" width="15.140625" style="84" customWidth="1"/>
    <col min="14331" max="14331" width="14.7109375" style="84" customWidth="1"/>
    <col min="14332" max="14334" width="15.85546875" style="84" customWidth="1"/>
    <col min="14335" max="14335" width="16" style="84" customWidth="1"/>
    <col min="14336" max="14336" width="10" style="84" customWidth="1"/>
    <col min="14337" max="14337" width="16" style="84" customWidth="1"/>
    <col min="14338" max="14338" width="14.7109375" style="84" customWidth="1"/>
    <col min="14339" max="14339" width="13.28515625" style="84" customWidth="1"/>
    <col min="14340" max="14340" width="17.85546875" style="84" bestFit="1" customWidth="1"/>
    <col min="14341" max="14341" width="15.140625" style="84" customWidth="1"/>
    <col min="14342" max="14342" width="18.140625" style="84" customWidth="1"/>
    <col min="14343" max="14343" width="17.140625" style="84" customWidth="1"/>
    <col min="14344" max="14344" width="14.7109375" style="84" customWidth="1"/>
    <col min="14345" max="14345" width="16.42578125" style="84" bestFit="1" customWidth="1"/>
    <col min="14346" max="14573" width="9.140625" style="84"/>
    <col min="14574" max="14574" width="20.5703125" style="84" customWidth="1"/>
    <col min="14575" max="14575" width="14.42578125" style="84" customWidth="1"/>
    <col min="14576" max="14576" width="14.140625" style="84" customWidth="1"/>
    <col min="14577" max="14577" width="12.5703125" style="84" customWidth="1"/>
    <col min="14578" max="14579" width="15.85546875" style="84" customWidth="1"/>
    <col min="14580" max="14580" width="16.42578125" style="84" customWidth="1"/>
    <col min="14581" max="14581" width="18" style="84" customWidth="1"/>
    <col min="14582" max="14582" width="14" style="84" customWidth="1"/>
    <col min="14583" max="14586" width="15.140625" style="84" customWidth="1"/>
    <col min="14587" max="14587" width="14.7109375" style="84" customWidth="1"/>
    <col min="14588" max="14590" width="15.85546875" style="84" customWidth="1"/>
    <col min="14591" max="14591" width="16" style="84" customWidth="1"/>
    <col min="14592" max="14592" width="10" style="84" customWidth="1"/>
    <col min="14593" max="14593" width="16" style="84" customWidth="1"/>
    <col min="14594" max="14594" width="14.7109375" style="84" customWidth="1"/>
    <col min="14595" max="14595" width="13.28515625" style="84" customWidth="1"/>
    <col min="14596" max="14596" width="17.85546875" style="84" bestFit="1" customWidth="1"/>
    <col min="14597" max="14597" width="15.140625" style="84" customWidth="1"/>
    <col min="14598" max="14598" width="18.140625" style="84" customWidth="1"/>
    <col min="14599" max="14599" width="17.140625" style="84" customWidth="1"/>
    <col min="14600" max="14600" width="14.7109375" style="84" customWidth="1"/>
    <col min="14601" max="14601" width="16.42578125" style="84" bestFit="1" customWidth="1"/>
    <col min="14602" max="14829" width="9.140625" style="84"/>
    <col min="14830" max="14830" width="20.5703125" style="84" customWidth="1"/>
    <col min="14831" max="14831" width="14.42578125" style="84" customWidth="1"/>
    <col min="14832" max="14832" width="14.140625" style="84" customWidth="1"/>
    <col min="14833" max="14833" width="12.5703125" style="84" customWidth="1"/>
    <col min="14834" max="14835" width="15.85546875" style="84" customWidth="1"/>
    <col min="14836" max="14836" width="16.42578125" style="84" customWidth="1"/>
    <col min="14837" max="14837" width="18" style="84" customWidth="1"/>
    <col min="14838" max="14838" width="14" style="84" customWidth="1"/>
    <col min="14839" max="14842" width="15.140625" style="84" customWidth="1"/>
    <col min="14843" max="14843" width="14.7109375" style="84" customWidth="1"/>
    <col min="14844" max="14846" width="15.85546875" style="84" customWidth="1"/>
    <col min="14847" max="14847" width="16" style="84" customWidth="1"/>
    <col min="14848" max="14848" width="10" style="84" customWidth="1"/>
    <col min="14849" max="14849" width="16" style="84" customWidth="1"/>
    <col min="14850" max="14850" width="14.7109375" style="84" customWidth="1"/>
    <col min="14851" max="14851" width="13.28515625" style="84" customWidth="1"/>
    <col min="14852" max="14852" width="17.85546875" style="84" bestFit="1" customWidth="1"/>
    <col min="14853" max="14853" width="15.140625" style="84" customWidth="1"/>
    <col min="14854" max="14854" width="18.140625" style="84" customWidth="1"/>
    <col min="14855" max="14855" width="17.140625" style="84" customWidth="1"/>
    <col min="14856" max="14856" width="14.7109375" style="84" customWidth="1"/>
    <col min="14857" max="14857" width="16.42578125" style="84" bestFit="1" customWidth="1"/>
    <col min="14858" max="15085" width="9.140625" style="84"/>
    <col min="15086" max="15086" width="20.5703125" style="84" customWidth="1"/>
    <col min="15087" max="15087" width="14.42578125" style="84" customWidth="1"/>
    <col min="15088" max="15088" width="14.140625" style="84" customWidth="1"/>
    <col min="15089" max="15089" width="12.5703125" style="84" customWidth="1"/>
    <col min="15090" max="15091" width="15.85546875" style="84" customWidth="1"/>
    <col min="15092" max="15092" width="16.42578125" style="84" customWidth="1"/>
    <col min="15093" max="15093" width="18" style="84" customWidth="1"/>
    <col min="15094" max="15094" width="14" style="84" customWidth="1"/>
    <col min="15095" max="15098" width="15.140625" style="84" customWidth="1"/>
    <col min="15099" max="15099" width="14.7109375" style="84" customWidth="1"/>
    <col min="15100" max="15102" width="15.85546875" style="84" customWidth="1"/>
    <col min="15103" max="15103" width="16" style="84" customWidth="1"/>
    <col min="15104" max="15104" width="10" style="84" customWidth="1"/>
    <col min="15105" max="15105" width="16" style="84" customWidth="1"/>
    <col min="15106" max="15106" width="14.7109375" style="84" customWidth="1"/>
    <col min="15107" max="15107" width="13.28515625" style="84" customWidth="1"/>
    <col min="15108" max="15108" width="17.85546875" style="84" bestFit="1" customWidth="1"/>
    <col min="15109" max="15109" width="15.140625" style="84" customWidth="1"/>
    <col min="15110" max="15110" width="18.140625" style="84" customWidth="1"/>
    <col min="15111" max="15111" width="17.140625" style="84" customWidth="1"/>
    <col min="15112" max="15112" width="14.7109375" style="84" customWidth="1"/>
    <col min="15113" max="15113" width="16.42578125" style="84" bestFit="1" customWidth="1"/>
    <col min="15114" max="15341" width="9.140625" style="84"/>
    <col min="15342" max="15342" width="20.5703125" style="84" customWidth="1"/>
    <col min="15343" max="15343" width="14.42578125" style="84" customWidth="1"/>
    <col min="15344" max="15344" width="14.140625" style="84" customWidth="1"/>
    <col min="15345" max="15345" width="12.5703125" style="84" customWidth="1"/>
    <col min="15346" max="15347" width="15.85546875" style="84" customWidth="1"/>
    <col min="15348" max="15348" width="16.42578125" style="84" customWidth="1"/>
    <col min="15349" max="15349" width="18" style="84" customWidth="1"/>
    <col min="15350" max="15350" width="14" style="84" customWidth="1"/>
    <col min="15351" max="15354" width="15.140625" style="84" customWidth="1"/>
    <col min="15355" max="15355" width="14.7109375" style="84" customWidth="1"/>
    <col min="15356" max="15358" width="15.85546875" style="84" customWidth="1"/>
    <col min="15359" max="15359" width="16" style="84" customWidth="1"/>
    <col min="15360" max="15360" width="10" style="84" customWidth="1"/>
    <col min="15361" max="15361" width="16" style="84" customWidth="1"/>
    <col min="15362" max="15362" width="14.7109375" style="84" customWidth="1"/>
    <col min="15363" max="15363" width="13.28515625" style="84" customWidth="1"/>
    <col min="15364" max="15364" width="17.85546875" style="84" bestFit="1" customWidth="1"/>
    <col min="15365" max="15365" width="15.140625" style="84" customWidth="1"/>
    <col min="15366" max="15366" width="18.140625" style="84" customWidth="1"/>
    <col min="15367" max="15367" width="17.140625" style="84" customWidth="1"/>
    <col min="15368" max="15368" width="14.7109375" style="84" customWidth="1"/>
    <col min="15369" max="15369" width="16.42578125" style="84" bestFit="1" customWidth="1"/>
    <col min="15370" max="15597" width="9.140625" style="84"/>
    <col min="15598" max="15598" width="20.5703125" style="84" customWidth="1"/>
    <col min="15599" max="15599" width="14.42578125" style="84" customWidth="1"/>
    <col min="15600" max="15600" width="14.140625" style="84" customWidth="1"/>
    <col min="15601" max="15601" width="12.5703125" style="84" customWidth="1"/>
    <col min="15602" max="15603" width="15.85546875" style="84" customWidth="1"/>
    <col min="15604" max="15604" width="16.42578125" style="84" customWidth="1"/>
    <col min="15605" max="15605" width="18" style="84" customWidth="1"/>
    <col min="15606" max="15606" width="14" style="84" customWidth="1"/>
    <col min="15607" max="15610" width="15.140625" style="84" customWidth="1"/>
    <col min="15611" max="15611" width="14.7109375" style="84" customWidth="1"/>
    <col min="15612" max="15614" width="15.85546875" style="84" customWidth="1"/>
    <col min="15615" max="15615" width="16" style="84" customWidth="1"/>
    <col min="15616" max="15616" width="10" style="84" customWidth="1"/>
    <col min="15617" max="15617" width="16" style="84" customWidth="1"/>
    <col min="15618" max="15618" width="14.7109375" style="84" customWidth="1"/>
    <col min="15619" max="15619" width="13.28515625" style="84" customWidth="1"/>
    <col min="15620" max="15620" width="17.85546875" style="84" bestFit="1" customWidth="1"/>
    <col min="15621" max="15621" width="15.140625" style="84" customWidth="1"/>
    <col min="15622" max="15622" width="18.140625" style="84" customWidth="1"/>
    <col min="15623" max="15623" width="17.140625" style="84" customWidth="1"/>
    <col min="15624" max="15624" width="14.7109375" style="84" customWidth="1"/>
    <col min="15625" max="15625" width="16.42578125" style="84" bestFit="1" customWidth="1"/>
    <col min="15626" max="15853" width="9.140625" style="84"/>
    <col min="15854" max="15854" width="20.5703125" style="84" customWidth="1"/>
    <col min="15855" max="15855" width="14.42578125" style="84" customWidth="1"/>
    <col min="15856" max="15856" width="14.140625" style="84" customWidth="1"/>
    <col min="15857" max="15857" width="12.5703125" style="84" customWidth="1"/>
    <col min="15858" max="15859" width="15.85546875" style="84" customWidth="1"/>
    <col min="15860" max="15860" width="16.42578125" style="84" customWidth="1"/>
    <col min="15861" max="15861" width="18" style="84" customWidth="1"/>
    <col min="15862" max="15862" width="14" style="84" customWidth="1"/>
    <col min="15863" max="15866" width="15.140625" style="84" customWidth="1"/>
    <col min="15867" max="15867" width="14.7109375" style="84" customWidth="1"/>
    <col min="15868" max="15870" width="15.85546875" style="84" customWidth="1"/>
    <col min="15871" max="15871" width="16" style="84" customWidth="1"/>
    <col min="15872" max="15872" width="10" style="84" customWidth="1"/>
    <col min="15873" max="15873" width="16" style="84" customWidth="1"/>
    <col min="15874" max="15874" width="14.7109375" style="84" customWidth="1"/>
    <col min="15875" max="15875" width="13.28515625" style="84" customWidth="1"/>
    <col min="15876" max="15876" width="17.85546875" style="84" bestFit="1" customWidth="1"/>
    <col min="15877" max="15877" width="15.140625" style="84" customWidth="1"/>
    <col min="15878" max="15878" width="18.140625" style="84" customWidth="1"/>
    <col min="15879" max="15879" width="17.140625" style="84" customWidth="1"/>
    <col min="15880" max="15880" width="14.7109375" style="84" customWidth="1"/>
    <col min="15881" max="15881" width="16.42578125" style="84" bestFit="1" customWidth="1"/>
    <col min="15882" max="16109" width="9.140625" style="84"/>
    <col min="16110" max="16110" width="20.5703125" style="84" customWidth="1"/>
    <col min="16111" max="16111" width="14.42578125" style="84" customWidth="1"/>
    <col min="16112" max="16112" width="14.140625" style="84" customWidth="1"/>
    <col min="16113" max="16113" width="12.5703125" style="84" customWidth="1"/>
    <col min="16114" max="16115" width="15.85546875" style="84" customWidth="1"/>
    <col min="16116" max="16116" width="16.42578125" style="84" customWidth="1"/>
    <col min="16117" max="16117" width="18" style="84" customWidth="1"/>
    <col min="16118" max="16118" width="14" style="84" customWidth="1"/>
    <col min="16119" max="16122" width="15.140625" style="84" customWidth="1"/>
    <col min="16123" max="16123" width="14.7109375" style="84" customWidth="1"/>
    <col min="16124" max="16126" width="15.85546875" style="84" customWidth="1"/>
    <col min="16127" max="16127" width="16" style="84" customWidth="1"/>
    <col min="16128" max="16128" width="10" style="84" customWidth="1"/>
    <col min="16129" max="16129" width="16" style="84" customWidth="1"/>
    <col min="16130" max="16130" width="14.7109375" style="84" customWidth="1"/>
    <col min="16131" max="16131" width="13.28515625" style="84" customWidth="1"/>
    <col min="16132" max="16132" width="17.85546875" style="84" bestFit="1" customWidth="1"/>
    <col min="16133" max="16133" width="15.140625" style="84" customWidth="1"/>
    <col min="16134" max="16134" width="18.140625" style="84" customWidth="1"/>
    <col min="16135" max="16135" width="17.140625" style="84" customWidth="1"/>
    <col min="16136" max="16136" width="14.7109375" style="84" customWidth="1"/>
    <col min="16137" max="16137" width="16.42578125" style="84" bestFit="1" customWidth="1"/>
    <col min="16138" max="16384" width="9.140625" style="84"/>
  </cols>
  <sheetData>
    <row r="1" spans="1:11" s="71" customFormat="1" x14ac:dyDescent="0.3">
      <c r="A1" s="70" t="s">
        <v>75</v>
      </c>
      <c r="J1" s="71" t="s">
        <v>76</v>
      </c>
    </row>
    <row r="2" spans="1:11" s="71" customFormat="1" x14ac:dyDescent="0.3">
      <c r="A2" s="70"/>
    </row>
    <row r="3" spans="1:11" s="71" customFormat="1" x14ac:dyDescent="0.3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s="74" customFormat="1" x14ac:dyDescent="0.3">
      <c r="A4" s="73" t="s">
        <v>98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s="74" customForma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1" s="79" customFormat="1" ht="42" x14ac:dyDescent="0.25">
      <c r="A6" s="76" t="s">
        <v>77</v>
      </c>
      <c r="B6" s="58" t="s">
        <v>78</v>
      </c>
      <c r="C6" s="14" t="s">
        <v>79</v>
      </c>
      <c r="D6" s="14" t="s">
        <v>80</v>
      </c>
      <c r="E6" s="58" t="s">
        <v>81</v>
      </c>
      <c r="F6" s="14" t="s">
        <v>79</v>
      </c>
      <c r="G6" s="58" t="s">
        <v>82</v>
      </c>
      <c r="H6" s="58" t="s">
        <v>83</v>
      </c>
      <c r="I6" s="77" t="s">
        <v>84</v>
      </c>
      <c r="J6" s="78" t="s">
        <v>85</v>
      </c>
    </row>
    <row r="7" spans="1:11" s="80" customFormat="1" ht="15.75" x14ac:dyDescent="0.25">
      <c r="A7" s="22">
        <v>0</v>
      </c>
      <c r="B7" s="22">
        <v>1</v>
      </c>
      <c r="C7" s="22">
        <v>2</v>
      </c>
      <c r="D7" s="22" t="s">
        <v>86</v>
      </c>
      <c r="E7" s="22">
        <v>4</v>
      </c>
      <c r="F7" s="22">
        <v>5</v>
      </c>
      <c r="G7" s="22" t="s">
        <v>87</v>
      </c>
      <c r="H7" s="22" t="s">
        <v>88</v>
      </c>
      <c r="I7" s="22">
        <v>8</v>
      </c>
      <c r="J7" s="22" t="s">
        <v>89</v>
      </c>
    </row>
    <row r="8" spans="1:11" x14ac:dyDescent="0.3">
      <c r="A8" s="81" t="s">
        <v>90</v>
      </c>
      <c r="B8" s="82">
        <v>11567000</v>
      </c>
      <c r="C8" s="82">
        <v>120030.37</v>
      </c>
      <c r="D8" s="82">
        <f>SUM(B8:C8)</f>
        <v>11687030.369999999</v>
      </c>
      <c r="E8" s="82">
        <v>0</v>
      </c>
      <c r="F8" s="82">
        <v>2155751.98</v>
      </c>
      <c r="G8" s="82">
        <f>SUM(E8:F8)</f>
        <v>2155751.98</v>
      </c>
      <c r="H8" s="82">
        <f>D8+G8</f>
        <v>13842782.35</v>
      </c>
      <c r="I8" s="83">
        <v>0</v>
      </c>
      <c r="J8" s="83">
        <f>H11+I8</f>
        <v>39338130</v>
      </c>
    </row>
    <row r="9" spans="1:11" x14ac:dyDescent="0.3">
      <c r="A9" s="81" t="s">
        <v>91</v>
      </c>
      <c r="B9" s="85">
        <v>11567000</v>
      </c>
      <c r="C9" s="82">
        <v>0</v>
      </c>
      <c r="D9" s="82">
        <f t="shared" ref="D9:D10" si="0">SUM(B9:C9)</f>
        <v>11567000</v>
      </c>
      <c r="E9" s="86">
        <v>2361335.65</v>
      </c>
      <c r="F9" s="86">
        <v>0</v>
      </c>
      <c r="G9" s="82">
        <f t="shared" ref="G9:G10" si="1">SUM(E9:F9)</f>
        <v>2361335.65</v>
      </c>
      <c r="H9" s="82">
        <f t="shared" ref="H9:H10" si="2">D9+G9</f>
        <v>13928335.65</v>
      </c>
      <c r="I9" s="83"/>
      <c r="J9" s="83"/>
    </row>
    <row r="10" spans="1:11" x14ac:dyDescent="0.3">
      <c r="A10" s="81" t="s">
        <v>96</v>
      </c>
      <c r="B10" s="85">
        <v>0</v>
      </c>
      <c r="C10" s="82">
        <v>11567012</v>
      </c>
      <c r="D10" s="82">
        <f t="shared" si="0"/>
        <v>11567012</v>
      </c>
      <c r="E10" s="85">
        <v>0</v>
      </c>
      <c r="F10" s="86">
        <v>0</v>
      </c>
      <c r="G10" s="82">
        <f t="shared" si="1"/>
        <v>0</v>
      </c>
      <c r="H10" s="82">
        <f t="shared" si="2"/>
        <v>11567012</v>
      </c>
      <c r="I10" s="83"/>
      <c r="J10" s="83"/>
    </row>
    <row r="11" spans="1:11" ht="37.5" x14ac:dyDescent="0.3">
      <c r="A11" s="87" t="s">
        <v>97</v>
      </c>
      <c r="B11" s="88">
        <f>SUM(B8:B10)</f>
        <v>23134000</v>
      </c>
      <c r="C11" s="88">
        <f t="shared" ref="C11:H11" si="3">SUM(C8:C10)</f>
        <v>11687042.369999999</v>
      </c>
      <c r="D11" s="88">
        <f t="shared" si="3"/>
        <v>34821042.369999997</v>
      </c>
      <c r="E11" s="88">
        <f t="shared" si="3"/>
        <v>2361335.65</v>
      </c>
      <c r="F11" s="88">
        <f t="shared" si="3"/>
        <v>2155751.98</v>
      </c>
      <c r="G11" s="88">
        <f t="shared" si="3"/>
        <v>4517087.63</v>
      </c>
      <c r="H11" s="88">
        <f t="shared" si="3"/>
        <v>39338130</v>
      </c>
      <c r="I11" s="83"/>
      <c r="J11" s="83"/>
    </row>
    <row r="12" spans="1:11" x14ac:dyDescent="0.3">
      <c r="K12" s="89"/>
    </row>
    <row r="13" spans="1:11" x14ac:dyDescent="0.3">
      <c r="A13" s="90" t="s">
        <v>92</v>
      </c>
      <c r="B13" s="90"/>
      <c r="C13" s="90"/>
      <c r="D13" s="90"/>
      <c r="E13" s="90"/>
      <c r="F13" s="90"/>
      <c r="G13" s="90"/>
      <c r="H13" s="90"/>
      <c r="I13" s="3" t="s">
        <v>93</v>
      </c>
      <c r="J13" s="55"/>
    </row>
    <row r="14" spans="1:11" x14ac:dyDescent="0.3">
      <c r="A14" s="90" t="s">
        <v>94</v>
      </c>
      <c r="B14" s="90"/>
      <c r="C14" s="90"/>
      <c r="D14" s="90"/>
      <c r="E14" s="90"/>
      <c r="F14" s="90"/>
      <c r="G14" s="90"/>
      <c r="H14" s="90"/>
      <c r="I14" s="90" t="s">
        <v>95</v>
      </c>
      <c r="J14" s="55"/>
    </row>
  </sheetData>
  <mergeCells count="4">
    <mergeCell ref="A3:J3"/>
    <mergeCell ref="A4:J4"/>
    <mergeCell ref="I8:I11"/>
    <mergeCell ref="J8:J11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abSelected="1" workbookViewId="0">
      <selection activeCell="H5" sqref="H5:N6"/>
    </sheetView>
  </sheetViews>
  <sheetFormatPr defaultColWidth="13.85546875" defaultRowHeight="12.75" x14ac:dyDescent="0.2"/>
  <cols>
    <col min="1" max="1" width="30.42578125" style="55" customWidth="1"/>
    <col min="2" max="2" width="14.85546875" style="19" customWidth="1"/>
    <col min="3" max="3" width="12.140625" style="19" customWidth="1"/>
    <col min="4" max="4" width="14.85546875" style="19" customWidth="1"/>
    <col min="5" max="5" width="15.140625" style="92" customWidth="1"/>
    <col min="6" max="6" width="12.28515625" style="92" customWidth="1"/>
    <col min="7" max="10" width="15.140625" style="92" customWidth="1"/>
    <col min="11" max="11" width="13.140625" style="64" customWidth="1"/>
    <col min="12" max="12" width="12" style="64" customWidth="1"/>
    <col min="13" max="13" width="13.140625" style="64" customWidth="1"/>
    <col min="14" max="16384" width="13.85546875" style="55"/>
  </cols>
  <sheetData>
    <row r="1" spans="1:19" ht="15" x14ac:dyDescent="0.25">
      <c r="A1" s="91" t="s">
        <v>99</v>
      </c>
      <c r="B1" s="17"/>
      <c r="C1" s="17"/>
      <c r="D1" s="17"/>
      <c r="E1" s="59"/>
      <c r="F1" s="59"/>
      <c r="G1" s="59"/>
      <c r="H1" s="59"/>
      <c r="I1" s="59"/>
      <c r="J1" s="59"/>
    </row>
    <row r="2" spans="1:19" x14ac:dyDescent="0.2">
      <c r="A2" s="90" t="s">
        <v>92</v>
      </c>
      <c r="B2" s="18"/>
      <c r="C2" s="18"/>
      <c r="D2" s="18"/>
    </row>
    <row r="3" spans="1:19" x14ac:dyDescent="0.2">
      <c r="A3" s="3" t="s">
        <v>93</v>
      </c>
      <c r="B3" s="18"/>
      <c r="C3" s="18"/>
      <c r="D3" s="18"/>
    </row>
    <row r="4" spans="1:19" ht="15" x14ac:dyDescent="0.25">
      <c r="A4" s="93"/>
      <c r="B4" s="18"/>
      <c r="C4" s="18"/>
      <c r="D4" s="18"/>
    </row>
    <row r="5" spans="1:19" ht="15" customHeight="1" x14ac:dyDescent="0.2">
      <c r="A5" s="94" t="s">
        <v>100</v>
      </c>
      <c r="B5" s="94"/>
      <c r="C5" s="94"/>
      <c r="D5" s="94"/>
      <c r="E5" s="94"/>
      <c r="F5" s="94"/>
      <c r="G5" s="94"/>
      <c r="H5" s="94" t="s">
        <v>100</v>
      </c>
      <c r="I5" s="94"/>
      <c r="J5" s="94"/>
      <c r="K5" s="94"/>
      <c r="L5" s="94"/>
      <c r="M5" s="94"/>
      <c r="N5" s="94"/>
      <c r="O5" s="95"/>
      <c r="P5" s="95"/>
      <c r="Q5" s="95"/>
      <c r="R5" s="95"/>
      <c r="S5" s="95"/>
    </row>
    <row r="6" spans="1:19" ht="12.75" customHeight="1" x14ac:dyDescent="0.2">
      <c r="A6" s="96" t="s">
        <v>98</v>
      </c>
      <c r="B6" s="96"/>
      <c r="C6" s="96"/>
      <c r="D6" s="96"/>
      <c r="E6" s="96"/>
      <c r="F6" s="96"/>
      <c r="G6" s="96"/>
      <c r="H6" s="96" t="s">
        <v>98</v>
      </c>
      <c r="I6" s="96"/>
      <c r="J6" s="96"/>
      <c r="K6" s="96"/>
      <c r="L6" s="96"/>
      <c r="M6" s="96"/>
      <c r="N6" s="96"/>
      <c r="O6" s="97"/>
      <c r="P6" s="97"/>
      <c r="Q6" s="97"/>
      <c r="R6" s="97"/>
      <c r="S6" s="97"/>
    </row>
    <row r="7" spans="1:19" ht="21" customHeight="1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9" ht="16.5" customHeight="1" x14ac:dyDescent="0.2">
      <c r="A8" s="97"/>
    </row>
    <row r="9" spans="1:19" ht="63" customHeight="1" x14ac:dyDescent="0.2">
      <c r="A9" s="12" t="s">
        <v>101</v>
      </c>
      <c r="B9" s="10" t="s">
        <v>102</v>
      </c>
      <c r="C9" s="99" t="s">
        <v>103</v>
      </c>
      <c r="D9" s="10" t="s">
        <v>104</v>
      </c>
      <c r="E9" s="99" t="s">
        <v>105</v>
      </c>
      <c r="F9" s="99" t="s">
        <v>103</v>
      </c>
      <c r="G9" s="99" t="s">
        <v>106</v>
      </c>
      <c r="H9" s="99" t="s">
        <v>112</v>
      </c>
      <c r="I9" s="99" t="s">
        <v>103</v>
      </c>
      <c r="J9" s="99" t="s">
        <v>113</v>
      </c>
      <c r="K9" s="99" t="s">
        <v>114</v>
      </c>
      <c r="L9" s="99" t="s">
        <v>116</v>
      </c>
      <c r="M9" s="99" t="s">
        <v>115</v>
      </c>
      <c r="N9" s="100"/>
      <c r="O9" s="100"/>
      <c r="P9" s="100"/>
      <c r="Q9" s="100"/>
      <c r="R9" s="100"/>
      <c r="S9" s="100"/>
    </row>
    <row r="10" spans="1:19" x14ac:dyDescent="0.2">
      <c r="A10" s="11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1"/>
      <c r="O10" s="101"/>
      <c r="P10" s="101"/>
      <c r="Q10" s="101"/>
      <c r="R10" s="101"/>
      <c r="S10" s="101"/>
    </row>
    <row r="11" spans="1:19" s="1" customFormat="1" x14ac:dyDescent="0.2">
      <c r="A11" s="4" t="s">
        <v>1</v>
      </c>
      <c r="B11" s="62">
        <v>6046296</v>
      </c>
      <c r="C11" s="62">
        <v>0</v>
      </c>
      <c r="D11" s="62">
        <f>SUM(B11:C11)</f>
        <v>6046296</v>
      </c>
      <c r="E11" s="62">
        <v>6046296</v>
      </c>
      <c r="F11" s="62">
        <v>0</v>
      </c>
      <c r="G11" s="62">
        <f>SUM(E11:F11)</f>
        <v>6046296</v>
      </c>
      <c r="H11" s="62">
        <v>0</v>
      </c>
      <c r="I11" s="62">
        <v>6046296</v>
      </c>
      <c r="J11" s="62">
        <f>SUM(H11:I11)</f>
        <v>6046296</v>
      </c>
      <c r="K11" s="62">
        <f>B11+E11+H11</f>
        <v>12092592</v>
      </c>
      <c r="L11" s="62">
        <f>C11+F11+I11</f>
        <v>6046296</v>
      </c>
      <c r="M11" s="62">
        <f>SUM(K11:L11)</f>
        <v>18138888</v>
      </c>
      <c r="N11" s="102"/>
      <c r="O11" s="102"/>
      <c r="P11" s="102"/>
      <c r="Q11" s="102"/>
      <c r="R11" s="102"/>
      <c r="S11" s="102"/>
    </row>
    <row r="12" spans="1:19" s="1" customFormat="1" x14ac:dyDescent="0.2">
      <c r="A12" s="4" t="s">
        <v>2</v>
      </c>
      <c r="B12" s="62">
        <v>431868.94</v>
      </c>
      <c r="C12" s="62">
        <v>0</v>
      </c>
      <c r="D12" s="62">
        <f t="shared" ref="D12:D15" si="0">SUM(B12:C12)</f>
        <v>431868.94</v>
      </c>
      <c r="E12" s="62">
        <v>431868.94</v>
      </c>
      <c r="F12" s="62">
        <v>0</v>
      </c>
      <c r="G12" s="62">
        <f t="shared" ref="G12:G14" si="1">SUM(E12:F12)</f>
        <v>431868.94</v>
      </c>
      <c r="H12" s="62">
        <v>0</v>
      </c>
      <c r="I12" s="62">
        <v>431868.94</v>
      </c>
      <c r="J12" s="62">
        <f t="shared" ref="J12:J14" si="2">SUM(H12:I12)</f>
        <v>431868.94</v>
      </c>
      <c r="K12" s="62">
        <f t="shared" ref="K12:K14" si="3">B12+E12+H12</f>
        <v>863737.88</v>
      </c>
      <c r="L12" s="62">
        <f t="shared" ref="L12:L14" si="4">C12+F12+I12</f>
        <v>431868.94</v>
      </c>
      <c r="M12" s="62">
        <f t="shared" ref="M12:M15" si="5">SUM(K12:L12)</f>
        <v>1295606.82</v>
      </c>
      <c r="N12" s="102"/>
      <c r="O12" s="102"/>
      <c r="P12" s="102"/>
      <c r="Q12" s="102"/>
      <c r="R12" s="102"/>
      <c r="S12" s="102"/>
    </row>
    <row r="13" spans="1:19" s="1" customFormat="1" x14ac:dyDescent="0.2">
      <c r="A13" s="4" t="s">
        <v>3</v>
      </c>
      <c r="B13" s="62">
        <v>1821401.15</v>
      </c>
      <c r="C13" s="62">
        <v>0</v>
      </c>
      <c r="D13" s="62">
        <f t="shared" si="0"/>
        <v>1821401.15</v>
      </c>
      <c r="E13" s="62">
        <v>1821401.15</v>
      </c>
      <c r="F13" s="62">
        <v>0</v>
      </c>
      <c r="G13" s="62">
        <f t="shared" si="1"/>
        <v>1821401.15</v>
      </c>
      <c r="H13" s="62">
        <v>0</v>
      </c>
      <c r="I13" s="62">
        <v>1821401.15</v>
      </c>
      <c r="J13" s="62">
        <f t="shared" si="2"/>
        <v>1821401.15</v>
      </c>
      <c r="K13" s="62">
        <f t="shared" si="3"/>
        <v>3642802.3</v>
      </c>
      <c r="L13" s="62">
        <f t="shared" si="4"/>
        <v>1821401.15</v>
      </c>
      <c r="M13" s="62">
        <f t="shared" si="5"/>
        <v>5464203.4499999993</v>
      </c>
      <c r="N13" s="102"/>
      <c r="O13" s="102"/>
      <c r="P13" s="102"/>
      <c r="Q13" s="102"/>
      <c r="R13" s="102"/>
      <c r="S13" s="102"/>
    </row>
    <row r="14" spans="1:19" s="1" customFormat="1" x14ac:dyDescent="0.2">
      <c r="A14" s="4" t="s">
        <v>4</v>
      </c>
      <c r="B14" s="62">
        <v>533832</v>
      </c>
      <c r="C14" s="62">
        <v>0</v>
      </c>
      <c r="D14" s="62">
        <f t="shared" si="0"/>
        <v>533832</v>
      </c>
      <c r="E14" s="62">
        <v>533832</v>
      </c>
      <c r="F14" s="62">
        <v>0</v>
      </c>
      <c r="G14" s="62">
        <f t="shared" si="1"/>
        <v>533832</v>
      </c>
      <c r="H14" s="62">
        <v>0</v>
      </c>
      <c r="I14" s="62">
        <v>533832</v>
      </c>
      <c r="J14" s="62">
        <f t="shared" si="2"/>
        <v>533832</v>
      </c>
      <c r="K14" s="62">
        <f t="shared" si="3"/>
        <v>1067664</v>
      </c>
      <c r="L14" s="62">
        <f t="shared" si="4"/>
        <v>533832</v>
      </c>
      <c r="M14" s="62">
        <f t="shared" si="5"/>
        <v>1601496</v>
      </c>
      <c r="N14" s="102"/>
      <c r="O14" s="102"/>
      <c r="P14" s="102"/>
      <c r="Q14" s="102"/>
      <c r="R14" s="102"/>
      <c r="S14" s="102"/>
    </row>
    <row r="15" spans="1:19" s="2" customFormat="1" x14ac:dyDescent="0.2">
      <c r="A15" s="11" t="s">
        <v>5</v>
      </c>
      <c r="B15" s="9">
        <f>SUM(B11:B14)</f>
        <v>8833398.0899999999</v>
      </c>
      <c r="C15" s="9">
        <f>SUM(C11:C14)</f>
        <v>0</v>
      </c>
      <c r="D15" s="62">
        <f t="shared" si="0"/>
        <v>8833398.0899999999</v>
      </c>
      <c r="E15" s="9">
        <f>SUM(E11:E14)</f>
        <v>8833398.0899999999</v>
      </c>
      <c r="F15" s="9">
        <f t="shared" ref="F15:G15" si="6">SUM(F11:F14)</f>
        <v>0</v>
      </c>
      <c r="G15" s="9">
        <f t="shared" si="6"/>
        <v>8833398.0899999999</v>
      </c>
      <c r="H15" s="9">
        <f>SUM(H11:H14)</f>
        <v>0</v>
      </c>
      <c r="I15" s="9">
        <f t="shared" ref="I15:J15" si="7">SUM(I11:I14)</f>
        <v>8833398.0899999999</v>
      </c>
      <c r="J15" s="9">
        <f t="shared" si="7"/>
        <v>8833398.0899999999</v>
      </c>
      <c r="K15" s="53">
        <f>SUM(K11:K14)</f>
        <v>17666796.18</v>
      </c>
      <c r="L15" s="53">
        <f>SUM(L11:L14)</f>
        <v>8833398.0899999999</v>
      </c>
      <c r="M15" s="62">
        <f t="shared" si="5"/>
        <v>26500194.27</v>
      </c>
      <c r="N15" s="102"/>
      <c r="O15" s="102"/>
      <c r="P15" s="102"/>
      <c r="Q15" s="102"/>
      <c r="R15" s="102"/>
      <c r="S15" s="102"/>
    </row>
    <row r="16" spans="1:19" s="1" customFormat="1" x14ac:dyDescent="0.2">
      <c r="A16" s="11"/>
      <c r="B16" s="15"/>
      <c r="C16" s="15"/>
      <c r="D16" s="15"/>
      <c r="E16" s="103"/>
      <c r="F16" s="103"/>
      <c r="G16" s="103"/>
      <c r="H16" s="103"/>
      <c r="I16" s="103"/>
      <c r="J16" s="103"/>
      <c r="K16" s="104"/>
      <c r="L16" s="104"/>
      <c r="M16" s="104"/>
      <c r="N16" s="105"/>
      <c r="O16" s="105"/>
      <c r="P16" s="105"/>
      <c r="Q16" s="105"/>
      <c r="R16" s="105"/>
      <c r="S16" s="105"/>
    </row>
    <row r="17" spans="1:19" s="1" customFormat="1" ht="60.75" customHeight="1" x14ac:dyDescent="0.2">
      <c r="A17" s="13" t="s">
        <v>6</v>
      </c>
      <c r="B17" s="10" t="s">
        <v>102</v>
      </c>
      <c r="C17" s="99" t="s">
        <v>103</v>
      </c>
      <c r="D17" s="10" t="s">
        <v>104</v>
      </c>
      <c r="E17" s="99" t="s">
        <v>105</v>
      </c>
      <c r="F17" s="99" t="s">
        <v>103</v>
      </c>
      <c r="G17" s="99" t="s">
        <v>106</v>
      </c>
      <c r="H17" s="99" t="s">
        <v>112</v>
      </c>
      <c r="I17" s="99" t="s">
        <v>103</v>
      </c>
      <c r="J17" s="99" t="s">
        <v>113</v>
      </c>
      <c r="K17" s="99" t="s">
        <v>114</v>
      </c>
      <c r="L17" s="99" t="s">
        <v>116</v>
      </c>
      <c r="M17" s="99" t="s">
        <v>115</v>
      </c>
      <c r="N17" s="100"/>
      <c r="O17" s="100"/>
      <c r="P17" s="100"/>
      <c r="Q17" s="100"/>
      <c r="R17" s="100"/>
      <c r="S17" s="100"/>
    </row>
    <row r="18" spans="1:19" s="1" customFormat="1" x14ac:dyDescent="0.2">
      <c r="A18" s="4" t="s">
        <v>1</v>
      </c>
      <c r="B18" s="62">
        <v>617826.54</v>
      </c>
      <c r="C18" s="62">
        <v>0</v>
      </c>
      <c r="D18" s="62">
        <f>SUM(B18:C18)</f>
        <v>617826.54</v>
      </c>
      <c r="E18" s="62">
        <v>617826.54</v>
      </c>
      <c r="F18" s="62">
        <v>0</v>
      </c>
      <c r="G18" s="62">
        <f>SUM(E18:F18)</f>
        <v>617826.54</v>
      </c>
      <c r="H18" s="62">
        <v>0</v>
      </c>
      <c r="I18" s="62">
        <v>617826.54</v>
      </c>
      <c r="J18" s="62">
        <f>SUM(H18:I18)</f>
        <v>617826.54</v>
      </c>
      <c r="K18" s="62">
        <f>B18+E18+H18</f>
        <v>1235653.08</v>
      </c>
      <c r="L18" s="62">
        <f>C18+F18+I18</f>
        <v>617826.54</v>
      </c>
      <c r="M18" s="62">
        <f>SUM(K18:L18)</f>
        <v>1853479.62</v>
      </c>
      <c r="N18" s="102"/>
      <c r="O18" s="102"/>
      <c r="P18" s="102"/>
      <c r="Q18" s="102"/>
      <c r="R18" s="102"/>
      <c r="S18" s="102"/>
    </row>
    <row r="19" spans="1:19" s="1" customFormat="1" x14ac:dyDescent="0.2">
      <c r="A19" s="4" t="s">
        <v>2</v>
      </c>
      <c r="B19" s="62">
        <v>48251.89</v>
      </c>
      <c r="C19" s="62">
        <v>0</v>
      </c>
      <c r="D19" s="62">
        <f t="shared" ref="D19:D23" si="8">SUM(B19:C19)</f>
        <v>48251.89</v>
      </c>
      <c r="E19" s="62">
        <v>48251.89</v>
      </c>
      <c r="F19" s="62">
        <v>0</v>
      </c>
      <c r="G19" s="62">
        <f t="shared" ref="G19:G23" si="9">SUM(E19:F19)</f>
        <v>48251.89</v>
      </c>
      <c r="H19" s="62">
        <v>0</v>
      </c>
      <c r="I19" s="62">
        <v>48251.89</v>
      </c>
      <c r="J19" s="62">
        <f t="shared" ref="J19:J23" si="10">SUM(H19:I19)</f>
        <v>48251.89</v>
      </c>
      <c r="K19" s="62">
        <f t="shared" ref="K19:K23" si="11">B19+E19+H19</f>
        <v>96503.78</v>
      </c>
      <c r="L19" s="62">
        <f t="shared" ref="L19:L23" si="12">C19+F19+I19</f>
        <v>48251.89</v>
      </c>
      <c r="M19" s="62">
        <f t="shared" ref="M19:M23" si="13">SUM(K19:L19)</f>
        <v>144755.66999999998</v>
      </c>
      <c r="N19" s="102"/>
      <c r="O19" s="102"/>
      <c r="P19" s="102"/>
      <c r="Q19" s="102"/>
      <c r="R19" s="102"/>
      <c r="S19" s="102"/>
    </row>
    <row r="20" spans="1:19" s="1" customFormat="1" x14ac:dyDescent="0.2">
      <c r="A20" s="4" t="s">
        <v>3</v>
      </c>
      <c r="B20" s="62">
        <v>191449.55</v>
      </c>
      <c r="C20" s="62">
        <v>0</v>
      </c>
      <c r="D20" s="62">
        <f t="shared" si="8"/>
        <v>191449.55</v>
      </c>
      <c r="E20" s="62">
        <v>191449.55</v>
      </c>
      <c r="F20" s="62">
        <v>0</v>
      </c>
      <c r="G20" s="62">
        <f t="shared" si="9"/>
        <v>191449.55</v>
      </c>
      <c r="H20" s="62">
        <v>0</v>
      </c>
      <c r="I20" s="62">
        <v>191449.55</v>
      </c>
      <c r="J20" s="62">
        <f t="shared" si="10"/>
        <v>191449.55</v>
      </c>
      <c r="K20" s="62">
        <f t="shared" si="11"/>
        <v>382899.1</v>
      </c>
      <c r="L20" s="62">
        <f t="shared" si="12"/>
        <v>191449.55</v>
      </c>
      <c r="M20" s="62">
        <f t="shared" si="13"/>
        <v>574348.64999999991</v>
      </c>
      <c r="N20" s="102"/>
      <c r="O20" s="102"/>
      <c r="P20" s="102"/>
      <c r="Q20" s="102"/>
      <c r="R20" s="102"/>
      <c r="S20" s="102"/>
    </row>
    <row r="21" spans="1:19" s="1" customFormat="1" x14ac:dyDescent="0.2">
      <c r="A21" s="4" t="s">
        <v>4</v>
      </c>
      <c r="B21" s="62">
        <v>29370.720000000001</v>
      </c>
      <c r="C21" s="62">
        <v>0</v>
      </c>
      <c r="D21" s="62">
        <f t="shared" si="8"/>
        <v>29370.720000000001</v>
      </c>
      <c r="E21" s="62">
        <v>29370.720000000001</v>
      </c>
      <c r="F21" s="62">
        <v>0</v>
      </c>
      <c r="G21" s="62">
        <f t="shared" si="9"/>
        <v>29370.720000000001</v>
      </c>
      <c r="H21" s="62">
        <v>0</v>
      </c>
      <c r="I21" s="62">
        <v>29370.720000000001</v>
      </c>
      <c r="J21" s="62">
        <f t="shared" si="10"/>
        <v>29370.720000000001</v>
      </c>
      <c r="K21" s="62">
        <f t="shared" si="11"/>
        <v>58741.440000000002</v>
      </c>
      <c r="L21" s="62">
        <f t="shared" si="12"/>
        <v>29370.720000000001</v>
      </c>
      <c r="M21" s="62">
        <f t="shared" si="13"/>
        <v>88112.16</v>
      </c>
      <c r="N21" s="102"/>
      <c r="O21" s="102"/>
      <c r="P21" s="102"/>
      <c r="Q21" s="102"/>
      <c r="R21" s="102"/>
      <c r="S21" s="102"/>
    </row>
    <row r="22" spans="1:19" s="1" customFormat="1" x14ac:dyDescent="0.2">
      <c r="A22" s="4" t="s">
        <v>7</v>
      </c>
      <c r="B22" s="62">
        <v>744432.38</v>
      </c>
      <c r="C22" s="62">
        <v>0</v>
      </c>
      <c r="D22" s="62">
        <f t="shared" si="8"/>
        <v>744432.38</v>
      </c>
      <c r="E22" s="62">
        <v>744432.38</v>
      </c>
      <c r="F22" s="62">
        <v>0</v>
      </c>
      <c r="G22" s="62">
        <f t="shared" si="9"/>
        <v>744432.38</v>
      </c>
      <c r="H22" s="62">
        <v>0</v>
      </c>
      <c r="I22" s="62">
        <v>744432.38</v>
      </c>
      <c r="J22" s="62">
        <f t="shared" si="10"/>
        <v>744432.38</v>
      </c>
      <c r="K22" s="62">
        <f t="shared" si="11"/>
        <v>1488864.76</v>
      </c>
      <c r="L22" s="62">
        <f t="shared" si="12"/>
        <v>744432.38</v>
      </c>
      <c r="M22" s="62">
        <f t="shared" si="13"/>
        <v>2233297.14</v>
      </c>
      <c r="N22" s="102"/>
      <c r="O22" s="102"/>
      <c r="P22" s="102"/>
      <c r="Q22" s="102"/>
      <c r="R22" s="102"/>
      <c r="S22" s="102"/>
    </row>
    <row r="23" spans="1:19" s="1" customFormat="1" x14ac:dyDescent="0.2">
      <c r="A23" s="4" t="s">
        <v>44</v>
      </c>
      <c r="B23" s="62">
        <v>77622.600000000006</v>
      </c>
      <c r="C23" s="62">
        <v>0</v>
      </c>
      <c r="D23" s="62">
        <f t="shared" si="8"/>
        <v>77622.600000000006</v>
      </c>
      <c r="E23" s="62">
        <v>77622.600000000006</v>
      </c>
      <c r="F23" s="62"/>
      <c r="G23" s="62">
        <f t="shared" si="9"/>
        <v>77622.600000000006</v>
      </c>
      <c r="H23" s="62">
        <v>0</v>
      </c>
      <c r="I23" s="62">
        <v>77622.600000000006</v>
      </c>
      <c r="J23" s="62">
        <f t="shared" si="10"/>
        <v>77622.600000000006</v>
      </c>
      <c r="K23" s="62">
        <f t="shared" si="11"/>
        <v>155245.20000000001</v>
      </c>
      <c r="L23" s="62">
        <f t="shared" si="12"/>
        <v>77622.600000000006</v>
      </c>
      <c r="M23" s="62">
        <f t="shared" si="13"/>
        <v>232867.80000000002</v>
      </c>
      <c r="N23" s="102"/>
      <c r="O23" s="102"/>
      <c r="P23" s="102"/>
      <c r="Q23" s="102"/>
      <c r="R23" s="102"/>
      <c r="S23" s="102"/>
    </row>
    <row r="24" spans="1:19" s="2" customFormat="1" x14ac:dyDescent="0.2">
      <c r="A24" s="11" t="s">
        <v>5</v>
      </c>
      <c r="B24" s="9">
        <f>SUM(B18:B23)</f>
        <v>1708953.6800000002</v>
      </c>
      <c r="C24" s="9">
        <f t="shared" ref="C24:M24" si="14">SUM(C18:C23)</f>
        <v>0</v>
      </c>
      <c r="D24" s="9">
        <f t="shared" si="14"/>
        <v>1708953.6800000002</v>
      </c>
      <c r="E24" s="9">
        <f t="shared" si="14"/>
        <v>1708953.6800000002</v>
      </c>
      <c r="F24" s="9">
        <f t="shared" si="14"/>
        <v>0</v>
      </c>
      <c r="G24" s="9">
        <f t="shared" si="14"/>
        <v>1708953.6800000002</v>
      </c>
      <c r="H24" s="9">
        <f t="shared" ref="H24:J24" si="15">SUM(H18:H23)</f>
        <v>0</v>
      </c>
      <c r="I24" s="9">
        <f t="shared" si="15"/>
        <v>1708953.6800000002</v>
      </c>
      <c r="J24" s="9">
        <f t="shared" si="15"/>
        <v>1708953.6800000002</v>
      </c>
      <c r="K24" s="9">
        <f t="shared" si="14"/>
        <v>3417907.3600000003</v>
      </c>
      <c r="L24" s="9">
        <f t="shared" si="14"/>
        <v>1708953.6800000002</v>
      </c>
      <c r="M24" s="9">
        <f t="shared" si="14"/>
        <v>5126861.04</v>
      </c>
      <c r="N24" s="106"/>
      <c r="O24" s="106"/>
      <c r="P24" s="106"/>
      <c r="Q24" s="106"/>
      <c r="R24" s="106"/>
      <c r="S24" s="106"/>
    </row>
    <row r="25" spans="1:19" s="1" customFormat="1" x14ac:dyDescent="0.2">
      <c r="A25" s="11"/>
      <c r="B25" s="15"/>
      <c r="C25" s="15"/>
      <c r="D25" s="15"/>
      <c r="E25" s="103"/>
      <c r="F25" s="103"/>
      <c r="G25" s="103"/>
      <c r="H25" s="103"/>
      <c r="I25" s="103"/>
      <c r="J25" s="103"/>
      <c r="K25" s="104"/>
      <c r="L25" s="104"/>
      <c r="M25" s="104"/>
      <c r="N25" s="105"/>
      <c r="O25" s="105"/>
      <c r="P25" s="105"/>
      <c r="Q25" s="105"/>
      <c r="R25" s="105"/>
      <c r="S25" s="105"/>
    </row>
    <row r="26" spans="1:19" s="1" customFormat="1" ht="63.75" customHeight="1" x14ac:dyDescent="0.2">
      <c r="A26" s="14" t="s">
        <v>8</v>
      </c>
      <c r="B26" s="10" t="s">
        <v>102</v>
      </c>
      <c r="C26" s="99" t="s">
        <v>103</v>
      </c>
      <c r="D26" s="10" t="s">
        <v>104</v>
      </c>
      <c r="E26" s="99" t="s">
        <v>105</v>
      </c>
      <c r="F26" s="99" t="s">
        <v>103</v>
      </c>
      <c r="G26" s="99" t="s">
        <v>106</v>
      </c>
      <c r="H26" s="99" t="s">
        <v>112</v>
      </c>
      <c r="I26" s="99" t="s">
        <v>103</v>
      </c>
      <c r="J26" s="99" t="s">
        <v>113</v>
      </c>
      <c r="K26" s="99" t="s">
        <v>114</v>
      </c>
      <c r="L26" s="99" t="s">
        <v>116</v>
      </c>
      <c r="M26" s="99" t="s">
        <v>115</v>
      </c>
      <c r="N26" s="100"/>
      <c r="O26" s="100"/>
      <c r="P26" s="100"/>
      <c r="Q26" s="100"/>
      <c r="R26" s="100"/>
      <c r="S26" s="100"/>
    </row>
    <row r="27" spans="1:19" s="1" customFormat="1" x14ac:dyDescent="0.2">
      <c r="A27" s="4" t="s">
        <v>1</v>
      </c>
      <c r="B27" s="6">
        <v>176033.34</v>
      </c>
      <c r="C27" s="62">
        <v>0</v>
      </c>
      <c r="D27" s="62">
        <f>SUM(B27:C27)</f>
        <v>176033.34</v>
      </c>
      <c r="E27" s="6">
        <v>176033.34</v>
      </c>
      <c r="F27" s="62">
        <v>0</v>
      </c>
      <c r="G27" s="62">
        <f>SUM(E27:F27)</f>
        <v>176033.34</v>
      </c>
      <c r="H27" s="6">
        <v>0</v>
      </c>
      <c r="I27" s="62">
        <v>176033.34</v>
      </c>
      <c r="J27" s="62">
        <f>SUM(H27:I27)</f>
        <v>176033.34</v>
      </c>
      <c r="K27" s="62">
        <f>B27+E27+H27</f>
        <v>352066.68</v>
      </c>
      <c r="L27" s="62">
        <f>C27+F27+I27</f>
        <v>176033.34</v>
      </c>
      <c r="M27" s="62">
        <f>SUM(K27:L27)</f>
        <v>528100.02</v>
      </c>
      <c r="N27" s="102"/>
      <c r="O27" s="102"/>
      <c r="P27" s="102"/>
      <c r="Q27" s="102"/>
      <c r="R27" s="102"/>
      <c r="S27" s="102"/>
    </row>
    <row r="28" spans="1:19" s="1" customFormat="1" x14ac:dyDescent="0.2">
      <c r="A28" s="4" t="s">
        <v>2</v>
      </c>
      <c r="B28" s="6">
        <v>4204.55</v>
      </c>
      <c r="C28" s="62">
        <v>0</v>
      </c>
      <c r="D28" s="62">
        <f t="shared" ref="D28:D32" si="16">SUM(B28:C28)</f>
        <v>4204.55</v>
      </c>
      <c r="E28" s="6">
        <v>4204.55</v>
      </c>
      <c r="F28" s="62">
        <v>0</v>
      </c>
      <c r="G28" s="62">
        <f t="shared" ref="G28:G32" si="17">SUM(E28:F28)</f>
        <v>4204.55</v>
      </c>
      <c r="H28" s="6">
        <v>0</v>
      </c>
      <c r="I28" s="62">
        <v>4204.55</v>
      </c>
      <c r="J28" s="62">
        <f t="shared" ref="J28:J32" si="18">SUM(H28:I28)</f>
        <v>4204.55</v>
      </c>
      <c r="K28" s="62">
        <f t="shared" ref="K28:K31" si="19">B28+E28+H28</f>
        <v>8409.1</v>
      </c>
      <c r="L28" s="62">
        <f t="shared" ref="L28:L31" si="20">C28+F28+I28</f>
        <v>4204.55</v>
      </c>
      <c r="M28" s="62">
        <f t="shared" ref="M28:M32" si="21">SUM(K28:L28)</f>
        <v>12613.650000000001</v>
      </c>
      <c r="N28" s="102"/>
      <c r="O28" s="102"/>
      <c r="P28" s="102"/>
      <c r="Q28" s="102"/>
      <c r="R28" s="102"/>
      <c r="S28" s="102"/>
    </row>
    <row r="29" spans="1:19" s="1" customFormat="1" x14ac:dyDescent="0.2">
      <c r="A29" s="4" t="s">
        <v>3</v>
      </c>
      <c r="B29" s="6">
        <v>34248.67</v>
      </c>
      <c r="C29" s="62">
        <v>0</v>
      </c>
      <c r="D29" s="62">
        <f t="shared" si="16"/>
        <v>34248.67</v>
      </c>
      <c r="E29" s="6">
        <v>34248.67</v>
      </c>
      <c r="F29" s="62">
        <v>0</v>
      </c>
      <c r="G29" s="62">
        <f t="shared" si="17"/>
        <v>34248.67</v>
      </c>
      <c r="H29" s="6">
        <v>0</v>
      </c>
      <c r="I29" s="62">
        <v>34248.67</v>
      </c>
      <c r="J29" s="62">
        <f t="shared" si="18"/>
        <v>34248.67</v>
      </c>
      <c r="K29" s="62">
        <f t="shared" si="19"/>
        <v>68497.34</v>
      </c>
      <c r="L29" s="62">
        <f t="shared" si="20"/>
        <v>34248.67</v>
      </c>
      <c r="M29" s="62">
        <f t="shared" si="21"/>
        <v>102746.01</v>
      </c>
      <c r="N29" s="102"/>
      <c r="O29" s="102"/>
      <c r="P29" s="102"/>
      <c r="Q29" s="102"/>
      <c r="R29" s="102"/>
      <c r="S29" s="102"/>
    </row>
    <row r="30" spans="1:19" s="1" customFormat="1" x14ac:dyDescent="0.2">
      <c r="A30" s="4" t="s">
        <v>4</v>
      </c>
      <c r="B30" s="6">
        <v>2820</v>
      </c>
      <c r="C30" s="62">
        <v>0</v>
      </c>
      <c r="D30" s="62">
        <f t="shared" si="16"/>
        <v>2820</v>
      </c>
      <c r="E30" s="6">
        <v>2820</v>
      </c>
      <c r="F30" s="62">
        <v>0</v>
      </c>
      <c r="G30" s="62">
        <f t="shared" si="17"/>
        <v>2820</v>
      </c>
      <c r="H30" s="6">
        <v>0</v>
      </c>
      <c r="I30" s="62">
        <v>2820</v>
      </c>
      <c r="J30" s="62">
        <f t="shared" si="18"/>
        <v>2820</v>
      </c>
      <c r="K30" s="62">
        <f t="shared" si="19"/>
        <v>5640</v>
      </c>
      <c r="L30" s="62">
        <f t="shared" si="20"/>
        <v>2820</v>
      </c>
      <c r="M30" s="62">
        <f t="shared" si="21"/>
        <v>8460</v>
      </c>
      <c r="N30" s="102"/>
      <c r="O30" s="102"/>
      <c r="P30" s="102"/>
      <c r="Q30" s="102"/>
      <c r="R30" s="102"/>
      <c r="S30" s="102"/>
    </row>
    <row r="31" spans="1:19" s="1" customFormat="1" x14ac:dyDescent="0.2">
      <c r="A31" s="4" t="s">
        <v>66</v>
      </c>
      <c r="B31" s="6">
        <v>7555</v>
      </c>
      <c r="C31" s="62">
        <v>0</v>
      </c>
      <c r="D31" s="62">
        <f>SUM(B31:C31)</f>
        <v>7555</v>
      </c>
      <c r="E31" s="6">
        <v>7555</v>
      </c>
      <c r="F31" s="62">
        <v>0</v>
      </c>
      <c r="G31" s="62">
        <f t="shared" si="17"/>
        <v>7555</v>
      </c>
      <c r="H31" s="6">
        <v>0</v>
      </c>
      <c r="I31" s="62">
        <v>7555</v>
      </c>
      <c r="J31" s="62">
        <f t="shared" si="18"/>
        <v>7555</v>
      </c>
      <c r="K31" s="62">
        <f t="shared" si="19"/>
        <v>15110</v>
      </c>
      <c r="L31" s="62">
        <f t="shared" si="20"/>
        <v>7555</v>
      </c>
      <c r="M31" s="62">
        <f t="shared" si="21"/>
        <v>22665</v>
      </c>
      <c r="N31" s="102"/>
      <c r="O31" s="102"/>
      <c r="P31" s="102"/>
      <c r="Q31" s="102"/>
      <c r="R31" s="102"/>
      <c r="S31" s="102"/>
    </row>
    <row r="32" spans="1:19" s="2" customFormat="1" x14ac:dyDescent="0.2">
      <c r="A32" s="11" t="s">
        <v>5</v>
      </c>
      <c r="B32" s="9">
        <f>SUM(B27:B31)</f>
        <v>224861.56</v>
      </c>
      <c r="C32" s="9">
        <f>SUM(C27:C31)</f>
        <v>0</v>
      </c>
      <c r="D32" s="62">
        <f t="shared" si="16"/>
        <v>224861.56</v>
      </c>
      <c r="E32" s="9">
        <f>SUM(E27:E31)</f>
        <v>224861.56</v>
      </c>
      <c r="F32" s="9">
        <f>SUM(F27:F31)</f>
        <v>0</v>
      </c>
      <c r="G32" s="62">
        <f t="shared" si="17"/>
        <v>224861.56</v>
      </c>
      <c r="H32" s="9">
        <f>SUM(H27:H31)</f>
        <v>0</v>
      </c>
      <c r="I32" s="9">
        <f>SUM(I27:I31)</f>
        <v>224861.56</v>
      </c>
      <c r="J32" s="62">
        <f t="shared" si="18"/>
        <v>224861.56</v>
      </c>
      <c r="K32" s="53">
        <f>SUM(K27:K31)</f>
        <v>449723.12</v>
      </c>
      <c r="L32" s="53">
        <f>SUM(L27:L31)</f>
        <v>224861.56</v>
      </c>
      <c r="M32" s="62">
        <f t="shared" si="21"/>
        <v>674584.67999999993</v>
      </c>
      <c r="N32" s="106"/>
      <c r="O32" s="106"/>
      <c r="P32" s="106"/>
      <c r="Q32" s="106"/>
      <c r="R32" s="106"/>
      <c r="S32" s="106"/>
    </row>
    <row r="33" spans="1:19" s="1" customFormat="1" x14ac:dyDescent="0.2">
      <c r="A33" s="11"/>
      <c r="B33" s="15"/>
      <c r="C33" s="15"/>
      <c r="D33" s="15"/>
      <c r="E33" s="103"/>
      <c r="F33" s="103"/>
      <c r="G33" s="103"/>
      <c r="H33" s="103"/>
      <c r="I33" s="103"/>
      <c r="J33" s="103"/>
      <c r="K33" s="104"/>
      <c r="L33" s="104"/>
      <c r="M33" s="104"/>
      <c r="N33" s="105"/>
      <c r="O33" s="105"/>
      <c r="P33" s="105"/>
      <c r="Q33" s="105"/>
      <c r="R33" s="105"/>
      <c r="S33" s="105"/>
    </row>
    <row r="34" spans="1:19" s="1" customFormat="1" ht="50.25" customHeight="1" x14ac:dyDescent="0.2">
      <c r="A34" s="13" t="s">
        <v>9</v>
      </c>
      <c r="B34" s="10" t="s">
        <v>102</v>
      </c>
      <c r="C34" s="99" t="s">
        <v>103</v>
      </c>
      <c r="D34" s="10" t="s">
        <v>104</v>
      </c>
      <c r="E34" s="99" t="s">
        <v>105</v>
      </c>
      <c r="F34" s="99" t="s">
        <v>103</v>
      </c>
      <c r="G34" s="99" t="s">
        <v>106</v>
      </c>
      <c r="H34" s="99" t="s">
        <v>112</v>
      </c>
      <c r="I34" s="99" t="s">
        <v>103</v>
      </c>
      <c r="J34" s="99" t="s">
        <v>113</v>
      </c>
      <c r="K34" s="99" t="s">
        <v>114</v>
      </c>
      <c r="L34" s="99" t="s">
        <v>116</v>
      </c>
      <c r="M34" s="99" t="s">
        <v>115</v>
      </c>
      <c r="N34" s="100"/>
      <c r="O34" s="100"/>
      <c r="P34" s="100"/>
      <c r="Q34" s="100"/>
      <c r="R34" s="100"/>
      <c r="S34" s="100"/>
    </row>
    <row r="35" spans="1:19" s="1" customFormat="1" x14ac:dyDescent="0.2">
      <c r="A35" s="4" t="s">
        <v>1</v>
      </c>
      <c r="B35" s="62">
        <v>339138.72</v>
      </c>
      <c r="C35" s="62">
        <v>0</v>
      </c>
      <c r="D35" s="62">
        <f>SUM(B35:C35)</f>
        <v>339138.72</v>
      </c>
      <c r="E35" s="62">
        <v>339138.72</v>
      </c>
      <c r="F35" s="62">
        <v>0</v>
      </c>
      <c r="G35" s="62">
        <v>435805.00999999995</v>
      </c>
      <c r="H35" s="62">
        <v>0</v>
      </c>
      <c r="I35" s="62">
        <v>339150.72</v>
      </c>
      <c r="J35" s="62">
        <v>435805.00999999995</v>
      </c>
      <c r="K35" s="62">
        <f>B35+E35+H35</f>
        <v>678277.44</v>
      </c>
      <c r="L35" s="62">
        <f>C35+F35+I35</f>
        <v>339150.72</v>
      </c>
      <c r="M35" s="62">
        <f>SUM(K35:L35)</f>
        <v>1017428.1599999999</v>
      </c>
      <c r="N35" s="102"/>
      <c r="O35" s="102"/>
      <c r="P35" s="102"/>
      <c r="Q35" s="102"/>
      <c r="R35" s="102"/>
      <c r="S35" s="102"/>
    </row>
    <row r="36" spans="1:19" s="1" customFormat="1" x14ac:dyDescent="0.2">
      <c r="A36" s="4" t="s">
        <v>2</v>
      </c>
      <c r="B36" s="62">
        <v>46379.890000000014</v>
      </c>
      <c r="C36" s="62">
        <v>0</v>
      </c>
      <c r="D36" s="62">
        <f t="shared" ref="D36:D41" si="22">SUM(B36:C36)</f>
        <v>46379.890000000014</v>
      </c>
      <c r="E36" s="62">
        <v>46379.890000000014</v>
      </c>
      <c r="F36" s="62">
        <v>0</v>
      </c>
      <c r="G36" s="62">
        <f>SUM(E36:F36)</f>
        <v>46379.890000000014</v>
      </c>
      <c r="H36" s="62">
        <v>0</v>
      </c>
      <c r="I36" s="62">
        <v>46379.890000000014</v>
      </c>
      <c r="J36" s="62">
        <f>SUM(H36:I36)</f>
        <v>46379.890000000014</v>
      </c>
      <c r="K36" s="62">
        <f t="shared" ref="K36:K40" si="23">B36+E36+H36</f>
        <v>92759.780000000028</v>
      </c>
      <c r="L36" s="62">
        <f t="shared" ref="L36:L40" si="24">C36+F36+I36</f>
        <v>46379.890000000014</v>
      </c>
      <c r="M36" s="62">
        <f t="shared" ref="M36:M41" si="25">SUM(K36:L36)</f>
        <v>139139.67000000004</v>
      </c>
      <c r="N36" s="102"/>
      <c r="O36" s="102"/>
      <c r="P36" s="102"/>
      <c r="Q36" s="102"/>
      <c r="R36" s="102"/>
      <c r="S36" s="102"/>
    </row>
    <row r="37" spans="1:19" s="1" customFormat="1" x14ac:dyDescent="0.2">
      <c r="A37" s="4" t="s">
        <v>3</v>
      </c>
      <c r="B37" s="62">
        <v>158500.00000000023</v>
      </c>
      <c r="C37" s="62">
        <v>0</v>
      </c>
      <c r="D37" s="62">
        <f t="shared" si="22"/>
        <v>158500.00000000023</v>
      </c>
      <c r="E37" s="62">
        <v>158500.00000000023</v>
      </c>
      <c r="F37" s="62">
        <v>0</v>
      </c>
      <c r="G37" s="62">
        <v>158500</v>
      </c>
      <c r="H37" s="62">
        <v>0</v>
      </c>
      <c r="I37" s="62">
        <v>158500.00000000023</v>
      </c>
      <c r="J37" s="62">
        <v>158500</v>
      </c>
      <c r="K37" s="62">
        <f t="shared" si="23"/>
        <v>317000.00000000047</v>
      </c>
      <c r="L37" s="62">
        <f t="shared" si="24"/>
        <v>158500.00000000023</v>
      </c>
      <c r="M37" s="62">
        <f t="shared" si="25"/>
        <v>475500.0000000007</v>
      </c>
      <c r="N37" s="102"/>
      <c r="O37" s="102"/>
      <c r="P37" s="102"/>
      <c r="Q37" s="102"/>
      <c r="R37" s="102"/>
      <c r="S37" s="102"/>
    </row>
    <row r="38" spans="1:19" s="1" customFormat="1" x14ac:dyDescent="0.2">
      <c r="A38" s="4" t="s">
        <v>4</v>
      </c>
      <c r="B38" s="62">
        <v>44091.660000000033</v>
      </c>
      <c r="C38" s="62">
        <v>27181.45</v>
      </c>
      <c r="D38" s="62">
        <f t="shared" si="22"/>
        <v>71273.11000000003</v>
      </c>
      <c r="E38" s="62">
        <v>44091.660000000033</v>
      </c>
      <c r="F38" s="62">
        <v>0</v>
      </c>
      <c r="G38" s="62">
        <v>50775.75</v>
      </c>
      <c r="H38" s="62">
        <v>0</v>
      </c>
      <c r="I38" s="62">
        <v>44091.660000000033</v>
      </c>
      <c r="J38" s="62">
        <v>50775.75</v>
      </c>
      <c r="K38" s="62">
        <f t="shared" si="23"/>
        <v>88183.320000000065</v>
      </c>
      <c r="L38" s="62">
        <f t="shared" si="24"/>
        <v>71273.11000000003</v>
      </c>
      <c r="M38" s="62">
        <f t="shared" si="25"/>
        <v>159456.43000000011</v>
      </c>
      <c r="N38" s="102"/>
      <c r="O38" s="102"/>
      <c r="P38" s="102"/>
      <c r="Q38" s="102"/>
      <c r="R38" s="102"/>
      <c r="S38" s="102"/>
    </row>
    <row r="39" spans="1:19" s="1" customFormat="1" x14ac:dyDescent="0.2">
      <c r="A39" s="4" t="s">
        <v>107</v>
      </c>
      <c r="B39" s="62">
        <v>139715</v>
      </c>
      <c r="C39" s="62">
        <v>0</v>
      </c>
      <c r="D39" s="62">
        <f t="shared" si="22"/>
        <v>139715</v>
      </c>
      <c r="E39" s="62">
        <v>139715</v>
      </c>
      <c r="F39" s="62">
        <v>0</v>
      </c>
      <c r="G39" s="62">
        <v>137316</v>
      </c>
      <c r="H39" s="62">
        <v>0</v>
      </c>
      <c r="I39" s="62">
        <v>139715</v>
      </c>
      <c r="J39" s="62">
        <v>137316</v>
      </c>
      <c r="K39" s="62">
        <f t="shared" si="23"/>
        <v>279430</v>
      </c>
      <c r="L39" s="62">
        <f t="shared" si="24"/>
        <v>139715</v>
      </c>
      <c r="M39" s="62">
        <f t="shared" si="25"/>
        <v>419145</v>
      </c>
      <c r="N39" s="102"/>
      <c r="O39" s="102"/>
      <c r="P39" s="102"/>
      <c r="Q39" s="102"/>
      <c r="R39" s="102"/>
      <c r="S39" s="102"/>
    </row>
    <row r="40" spans="1:19" s="1" customFormat="1" x14ac:dyDescent="0.2">
      <c r="A40" s="4" t="s">
        <v>66</v>
      </c>
      <c r="B40" s="62">
        <v>71961.399999999994</v>
      </c>
      <c r="C40" s="62">
        <v>92848.92</v>
      </c>
      <c r="D40" s="62">
        <f t="shared" si="22"/>
        <v>164810.32</v>
      </c>
      <c r="E40" s="62">
        <v>71961.399999999994</v>
      </c>
      <c r="F40" s="62">
        <v>0</v>
      </c>
      <c r="G40" s="62">
        <f>SUM(E40:F40)</f>
        <v>71961.399999999994</v>
      </c>
      <c r="H40" s="62">
        <v>0</v>
      </c>
      <c r="I40" s="62">
        <v>71961.399999999994</v>
      </c>
      <c r="J40" s="62">
        <f>SUM(H40:I40)</f>
        <v>71961.399999999994</v>
      </c>
      <c r="K40" s="62">
        <f t="shared" si="23"/>
        <v>143922.79999999999</v>
      </c>
      <c r="L40" s="62">
        <f t="shared" si="24"/>
        <v>164810.32</v>
      </c>
      <c r="M40" s="62">
        <f t="shared" si="25"/>
        <v>308733.12</v>
      </c>
      <c r="N40" s="102"/>
      <c r="O40" s="102"/>
      <c r="P40" s="102"/>
      <c r="Q40" s="102"/>
      <c r="R40" s="102"/>
      <c r="S40" s="102"/>
    </row>
    <row r="41" spans="1:19" s="2" customFormat="1" x14ac:dyDescent="0.2">
      <c r="A41" s="11" t="s">
        <v>5</v>
      </c>
      <c r="B41" s="53">
        <f>SUM(B35:B40)</f>
        <v>799786.67000000027</v>
      </c>
      <c r="C41" s="53">
        <f>SUM(C35:C40)</f>
        <v>120030.37</v>
      </c>
      <c r="D41" s="62">
        <f t="shared" si="22"/>
        <v>919817.04000000027</v>
      </c>
      <c r="E41" s="53">
        <f>SUM(E35:E40)</f>
        <v>799786.67000000027</v>
      </c>
      <c r="F41" s="53">
        <f>SUM(F35:F40)</f>
        <v>0</v>
      </c>
      <c r="G41" s="62">
        <f t="shared" ref="G41" si="26">SUM(E41:F41)</f>
        <v>799786.67000000027</v>
      </c>
      <c r="H41" s="53">
        <f>SUM(H35:H40)</f>
        <v>0</v>
      </c>
      <c r="I41" s="53">
        <f>SUM(I35:I40)</f>
        <v>799798.67000000027</v>
      </c>
      <c r="J41" s="62">
        <f t="shared" ref="J41" si="27">SUM(H41:I41)</f>
        <v>799798.67000000027</v>
      </c>
      <c r="K41" s="53">
        <f>SUM(K35:K40)</f>
        <v>1599573.3400000005</v>
      </c>
      <c r="L41" s="53">
        <f>SUM(L35:L40)</f>
        <v>919829.04000000027</v>
      </c>
      <c r="M41" s="62">
        <f t="shared" si="25"/>
        <v>2519402.3800000008</v>
      </c>
      <c r="N41" s="106"/>
      <c r="O41" s="106"/>
      <c r="P41" s="106"/>
      <c r="Q41" s="106"/>
      <c r="R41" s="106"/>
      <c r="S41" s="106"/>
    </row>
    <row r="42" spans="1:19" s="1" customFormat="1" x14ac:dyDescent="0.2">
      <c r="A42" s="11"/>
      <c r="B42" s="15"/>
      <c r="C42" s="15"/>
      <c r="D42" s="15"/>
      <c r="E42" s="103"/>
      <c r="F42" s="103"/>
      <c r="G42" s="103"/>
      <c r="H42" s="103"/>
      <c r="I42" s="103"/>
      <c r="J42" s="103"/>
      <c r="K42" s="104"/>
      <c r="L42" s="104"/>
      <c r="M42" s="104"/>
      <c r="N42" s="105"/>
      <c r="O42" s="105"/>
      <c r="P42" s="105"/>
      <c r="Q42" s="105"/>
      <c r="R42" s="105"/>
      <c r="S42" s="105"/>
    </row>
    <row r="43" spans="1:19" s="1" customFormat="1" ht="57" customHeight="1" x14ac:dyDescent="0.2">
      <c r="A43" s="13" t="s">
        <v>10</v>
      </c>
      <c r="B43" s="10" t="s">
        <v>102</v>
      </c>
      <c r="C43" s="99" t="s">
        <v>103</v>
      </c>
      <c r="D43" s="10" t="s">
        <v>104</v>
      </c>
      <c r="E43" s="99" t="s">
        <v>105</v>
      </c>
      <c r="F43" s="99" t="s">
        <v>103</v>
      </c>
      <c r="G43" s="99" t="s">
        <v>106</v>
      </c>
      <c r="H43" s="99" t="s">
        <v>112</v>
      </c>
      <c r="I43" s="99" t="s">
        <v>103</v>
      </c>
      <c r="J43" s="99" t="s">
        <v>113</v>
      </c>
      <c r="K43" s="99" t="s">
        <v>114</v>
      </c>
      <c r="L43" s="99" t="s">
        <v>116</v>
      </c>
      <c r="M43" s="99" t="s">
        <v>115</v>
      </c>
      <c r="N43" s="100"/>
      <c r="O43" s="100"/>
      <c r="P43" s="100"/>
      <c r="Q43" s="100"/>
      <c r="R43" s="100"/>
      <c r="S43" s="100"/>
    </row>
    <row r="44" spans="1:19" s="1" customFormat="1" x14ac:dyDescent="0.2">
      <c r="A44" s="4" t="s">
        <v>1</v>
      </c>
      <c r="B44" s="62">
        <f t="shared" ref="B44:C47" si="28">B27+B35</f>
        <v>515172.05999999994</v>
      </c>
      <c r="C44" s="62">
        <f t="shared" si="28"/>
        <v>0</v>
      </c>
      <c r="D44" s="62">
        <f>SUM(B44:C44)</f>
        <v>515172.05999999994</v>
      </c>
      <c r="E44" s="62">
        <f t="shared" ref="E44:F47" si="29">E27+E35</f>
        <v>515172.05999999994</v>
      </c>
      <c r="F44" s="62">
        <f t="shared" si="29"/>
        <v>0</v>
      </c>
      <c r="G44" s="62">
        <f>SUM(E44:F44)</f>
        <v>515172.05999999994</v>
      </c>
      <c r="H44" s="62">
        <f t="shared" ref="H44:I44" si="30">H27+H35</f>
        <v>0</v>
      </c>
      <c r="I44" s="62">
        <f t="shared" si="30"/>
        <v>515184.05999999994</v>
      </c>
      <c r="J44" s="62">
        <f>SUM(H44:I44)</f>
        <v>515184.05999999994</v>
      </c>
      <c r="K44" s="62">
        <f t="shared" ref="K44:M47" si="31">K27+K35</f>
        <v>1030344.1199999999</v>
      </c>
      <c r="L44" s="62">
        <f t="shared" si="31"/>
        <v>515184.05999999994</v>
      </c>
      <c r="M44" s="62">
        <f t="shared" si="31"/>
        <v>1545528.18</v>
      </c>
      <c r="N44" s="102"/>
      <c r="O44" s="102"/>
      <c r="P44" s="102"/>
      <c r="Q44" s="102"/>
      <c r="R44" s="102"/>
      <c r="S44" s="102"/>
    </row>
    <row r="45" spans="1:19" s="1" customFormat="1" x14ac:dyDescent="0.2">
      <c r="A45" s="4" t="s">
        <v>2</v>
      </c>
      <c r="B45" s="62">
        <f t="shared" si="28"/>
        <v>50584.440000000017</v>
      </c>
      <c r="C45" s="62">
        <f t="shared" si="28"/>
        <v>0</v>
      </c>
      <c r="D45" s="62">
        <f t="shared" ref="D45:D48" si="32">SUM(B45:C45)</f>
        <v>50584.440000000017</v>
      </c>
      <c r="E45" s="62">
        <f t="shared" si="29"/>
        <v>50584.440000000017</v>
      </c>
      <c r="F45" s="62">
        <f t="shared" si="29"/>
        <v>0</v>
      </c>
      <c r="G45" s="62">
        <f t="shared" ref="G45:G48" si="33">SUM(E45:F45)</f>
        <v>50584.440000000017</v>
      </c>
      <c r="H45" s="62">
        <f t="shared" ref="H45:I45" si="34">H28+H36</f>
        <v>0</v>
      </c>
      <c r="I45" s="62">
        <f t="shared" si="34"/>
        <v>50584.440000000017</v>
      </c>
      <c r="J45" s="62">
        <f t="shared" ref="J45:J48" si="35">SUM(H45:I45)</f>
        <v>50584.440000000017</v>
      </c>
      <c r="K45" s="62">
        <f t="shared" si="31"/>
        <v>101168.88000000003</v>
      </c>
      <c r="L45" s="62">
        <f t="shared" si="31"/>
        <v>50584.440000000017</v>
      </c>
      <c r="M45" s="62">
        <f t="shared" si="31"/>
        <v>151753.32000000004</v>
      </c>
      <c r="N45" s="102"/>
      <c r="O45" s="102"/>
      <c r="P45" s="102"/>
      <c r="Q45" s="102"/>
      <c r="R45" s="102"/>
      <c r="S45" s="102"/>
    </row>
    <row r="46" spans="1:19" s="1" customFormat="1" x14ac:dyDescent="0.2">
      <c r="A46" s="4" t="s">
        <v>3</v>
      </c>
      <c r="B46" s="62">
        <f t="shared" si="28"/>
        <v>192748.67000000022</v>
      </c>
      <c r="C46" s="62">
        <f t="shared" si="28"/>
        <v>0</v>
      </c>
      <c r="D46" s="62">
        <f t="shared" si="32"/>
        <v>192748.67000000022</v>
      </c>
      <c r="E46" s="62">
        <f t="shared" si="29"/>
        <v>192748.67000000022</v>
      </c>
      <c r="F46" s="62">
        <f t="shared" si="29"/>
        <v>0</v>
      </c>
      <c r="G46" s="62">
        <f t="shared" si="33"/>
        <v>192748.67000000022</v>
      </c>
      <c r="H46" s="62">
        <f t="shared" ref="H46:I46" si="36">H29+H37</f>
        <v>0</v>
      </c>
      <c r="I46" s="62">
        <f t="shared" si="36"/>
        <v>192748.67000000022</v>
      </c>
      <c r="J46" s="62">
        <f t="shared" si="35"/>
        <v>192748.67000000022</v>
      </c>
      <c r="K46" s="62">
        <f t="shared" si="31"/>
        <v>385497.34000000043</v>
      </c>
      <c r="L46" s="62">
        <f t="shared" si="31"/>
        <v>192748.67000000022</v>
      </c>
      <c r="M46" s="62">
        <f t="shared" si="31"/>
        <v>578246.01000000071</v>
      </c>
      <c r="N46" s="102"/>
      <c r="O46" s="102"/>
      <c r="P46" s="102"/>
      <c r="Q46" s="102"/>
      <c r="R46" s="102"/>
      <c r="S46" s="102"/>
    </row>
    <row r="47" spans="1:19" s="1" customFormat="1" x14ac:dyDescent="0.2">
      <c r="A47" s="4" t="s">
        <v>4</v>
      </c>
      <c r="B47" s="62">
        <f t="shared" si="28"/>
        <v>46911.660000000033</v>
      </c>
      <c r="C47" s="62">
        <f t="shared" si="28"/>
        <v>27181.45</v>
      </c>
      <c r="D47" s="62">
        <f t="shared" si="32"/>
        <v>74093.11000000003</v>
      </c>
      <c r="E47" s="62">
        <f t="shared" si="29"/>
        <v>46911.660000000033</v>
      </c>
      <c r="F47" s="62">
        <f t="shared" si="29"/>
        <v>0</v>
      </c>
      <c r="G47" s="62">
        <f t="shared" si="33"/>
        <v>46911.660000000033</v>
      </c>
      <c r="H47" s="62">
        <f t="shared" ref="H47:I47" si="37">H30+H38</f>
        <v>0</v>
      </c>
      <c r="I47" s="62">
        <f t="shared" si="37"/>
        <v>46911.660000000033</v>
      </c>
      <c r="J47" s="62">
        <f t="shared" si="35"/>
        <v>46911.660000000033</v>
      </c>
      <c r="K47" s="62">
        <f t="shared" si="31"/>
        <v>93823.320000000065</v>
      </c>
      <c r="L47" s="62">
        <f t="shared" si="31"/>
        <v>74093.11000000003</v>
      </c>
      <c r="M47" s="62">
        <f t="shared" si="31"/>
        <v>167916.43000000011</v>
      </c>
      <c r="N47" s="102"/>
      <c r="O47" s="102"/>
      <c r="P47" s="102"/>
      <c r="Q47" s="102"/>
      <c r="R47" s="102"/>
      <c r="S47" s="102"/>
    </row>
    <row r="48" spans="1:19" s="1" customFormat="1" x14ac:dyDescent="0.2">
      <c r="A48" s="4" t="s">
        <v>107</v>
      </c>
      <c r="B48" s="62">
        <f>B39</f>
        <v>139715</v>
      </c>
      <c r="C48" s="62">
        <f>C39</f>
        <v>0</v>
      </c>
      <c r="D48" s="62">
        <f t="shared" si="32"/>
        <v>139715</v>
      </c>
      <c r="E48" s="62">
        <f>E39</f>
        <v>139715</v>
      </c>
      <c r="F48" s="62">
        <f>F39</f>
        <v>0</v>
      </c>
      <c r="G48" s="62">
        <f t="shared" si="33"/>
        <v>139715</v>
      </c>
      <c r="H48" s="62">
        <f>H39</f>
        <v>0</v>
      </c>
      <c r="I48" s="62">
        <f>I39</f>
        <v>139715</v>
      </c>
      <c r="J48" s="62">
        <f t="shared" si="35"/>
        <v>139715</v>
      </c>
      <c r="K48" s="62">
        <f>K39</f>
        <v>279430</v>
      </c>
      <c r="L48" s="62">
        <f>L39</f>
        <v>139715</v>
      </c>
      <c r="M48" s="62">
        <f>M39</f>
        <v>419145</v>
      </c>
      <c r="N48" s="102"/>
      <c r="O48" s="102"/>
      <c r="P48" s="102"/>
      <c r="Q48" s="102"/>
      <c r="R48" s="102"/>
      <c r="S48" s="102"/>
    </row>
    <row r="49" spans="1:19" s="1" customFormat="1" x14ac:dyDescent="0.2">
      <c r="A49" s="4" t="s">
        <v>66</v>
      </c>
      <c r="B49" s="62">
        <f>B40+B31</f>
        <v>79516.399999999994</v>
      </c>
      <c r="C49" s="62">
        <f t="shared" ref="C49" si="38">C40</f>
        <v>92848.92</v>
      </c>
      <c r="D49" s="62">
        <f>D40+D31</f>
        <v>172365.32</v>
      </c>
      <c r="E49" s="62">
        <f t="shared" ref="E49:M49" si="39">E40+E31</f>
        <v>79516.399999999994</v>
      </c>
      <c r="F49" s="62">
        <f t="shared" si="39"/>
        <v>0</v>
      </c>
      <c r="G49" s="62">
        <f t="shared" si="39"/>
        <v>79516.399999999994</v>
      </c>
      <c r="H49" s="62">
        <f t="shared" ref="H49:J49" si="40">H40+H31</f>
        <v>0</v>
      </c>
      <c r="I49" s="62">
        <f t="shared" si="40"/>
        <v>79516.399999999994</v>
      </c>
      <c r="J49" s="62">
        <f t="shared" si="40"/>
        <v>79516.399999999994</v>
      </c>
      <c r="K49" s="62">
        <f t="shared" si="39"/>
        <v>159032.79999999999</v>
      </c>
      <c r="L49" s="62">
        <f t="shared" si="39"/>
        <v>172365.32</v>
      </c>
      <c r="M49" s="62">
        <f t="shared" si="39"/>
        <v>331398.12</v>
      </c>
      <c r="N49" s="41"/>
      <c r="O49" s="41"/>
      <c r="P49" s="41"/>
      <c r="Q49" s="41"/>
      <c r="R49" s="41"/>
      <c r="S49" s="41"/>
    </row>
    <row r="50" spans="1:19" s="2" customFormat="1" x14ac:dyDescent="0.2">
      <c r="A50" s="11" t="s">
        <v>5</v>
      </c>
      <c r="B50" s="53">
        <f>SUM(B44:B49)</f>
        <v>1024648.2300000002</v>
      </c>
      <c r="C50" s="53">
        <f t="shared" ref="C50:M50" si="41">SUM(C44:C49)</f>
        <v>120030.37</v>
      </c>
      <c r="D50" s="53">
        <f t="shared" si="41"/>
        <v>1144678.6000000001</v>
      </c>
      <c r="E50" s="53">
        <f t="shared" si="41"/>
        <v>1024648.2300000002</v>
      </c>
      <c r="F50" s="53">
        <f t="shared" si="41"/>
        <v>0</v>
      </c>
      <c r="G50" s="53">
        <f t="shared" si="41"/>
        <v>1024648.2300000002</v>
      </c>
      <c r="H50" s="53">
        <f t="shared" ref="H50:J50" si="42">SUM(H44:H49)</f>
        <v>0</v>
      </c>
      <c r="I50" s="53">
        <f t="shared" si="42"/>
        <v>1024660.2300000002</v>
      </c>
      <c r="J50" s="53">
        <f t="shared" si="42"/>
        <v>1024660.2300000002</v>
      </c>
      <c r="K50" s="53">
        <f t="shared" si="41"/>
        <v>2049296.4600000004</v>
      </c>
      <c r="L50" s="53">
        <f t="shared" si="41"/>
        <v>1144690.6000000001</v>
      </c>
      <c r="M50" s="53">
        <f t="shared" si="41"/>
        <v>3193987.060000001</v>
      </c>
      <c r="N50" s="20"/>
      <c r="O50" s="20"/>
      <c r="P50" s="20"/>
      <c r="Q50" s="20"/>
      <c r="R50" s="20"/>
      <c r="S50" s="20"/>
    </row>
    <row r="51" spans="1:19" s="1" customFormat="1" x14ac:dyDescent="0.2">
      <c r="A51" s="11"/>
      <c r="B51" s="15"/>
      <c r="C51" s="15"/>
      <c r="D51" s="15"/>
      <c r="E51" s="103"/>
      <c r="F51" s="103"/>
      <c r="G51" s="103"/>
      <c r="H51" s="103"/>
      <c r="I51" s="103"/>
      <c r="J51" s="103"/>
      <c r="K51" s="104"/>
      <c r="L51" s="104"/>
      <c r="M51" s="104"/>
      <c r="N51" s="105"/>
      <c r="O51" s="105"/>
      <c r="P51" s="105"/>
      <c r="Q51" s="105"/>
      <c r="R51" s="105"/>
      <c r="S51" s="105"/>
    </row>
    <row r="52" spans="1:19" s="1" customFormat="1" ht="60.75" customHeight="1" x14ac:dyDescent="0.2">
      <c r="A52" s="13" t="s">
        <v>11</v>
      </c>
      <c r="B52" s="10" t="s">
        <v>102</v>
      </c>
      <c r="C52" s="99" t="s">
        <v>103</v>
      </c>
      <c r="D52" s="10" t="s">
        <v>104</v>
      </c>
      <c r="E52" s="99" t="s">
        <v>105</v>
      </c>
      <c r="F52" s="99" t="s">
        <v>103</v>
      </c>
      <c r="G52" s="99" t="s">
        <v>106</v>
      </c>
      <c r="H52" s="99" t="s">
        <v>112</v>
      </c>
      <c r="I52" s="99" t="s">
        <v>103</v>
      </c>
      <c r="J52" s="99" t="s">
        <v>113</v>
      </c>
      <c r="K52" s="99" t="s">
        <v>114</v>
      </c>
      <c r="L52" s="99" t="s">
        <v>116</v>
      </c>
      <c r="M52" s="99" t="s">
        <v>115</v>
      </c>
      <c r="N52" s="100"/>
      <c r="O52" s="100"/>
      <c r="P52" s="100"/>
      <c r="Q52" s="100"/>
      <c r="R52" s="100"/>
      <c r="S52" s="100"/>
    </row>
    <row r="53" spans="1:19" s="1" customFormat="1" x14ac:dyDescent="0.2">
      <c r="A53" s="11" t="s">
        <v>1</v>
      </c>
      <c r="B53" s="53">
        <f t="shared" ref="B53:M56" si="43">B11+B18+B44</f>
        <v>7179294.5999999996</v>
      </c>
      <c r="C53" s="53">
        <f t="shared" si="43"/>
        <v>0</v>
      </c>
      <c r="D53" s="53">
        <f t="shared" si="43"/>
        <v>7179294.5999999996</v>
      </c>
      <c r="E53" s="53">
        <f t="shared" si="43"/>
        <v>7179294.5999999996</v>
      </c>
      <c r="F53" s="53">
        <f t="shared" si="43"/>
        <v>0</v>
      </c>
      <c r="G53" s="53">
        <f t="shared" si="43"/>
        <v>7179294.5999999996</v>
      </c>
      <c r="H53" s="53">
        <f t="shared" ref="H53:J53" si="44">H11+H18+H44</f>
        <v>0</v>
      </c>
      <c r="I53" s="53">
        <f t="shared" si="44"/>
        <v>7179306.5999999996</v>
      </c>
      <c r="J53" s="53">
        <f t="shared" si="44"/>
        <v>7179306.5999999996</v>
      </c>
      <c r="K53" s="53">
        <f t="shared" si="43"/>
        <v>14358589.199999999</v>
      </c>
      <c r="L53" s="53">
        <f t="shared" si="43"/>
        <v>7179306.5999999996</v>
      </c>
      <c r="M53" s="53">
        <f t="shared" si="43"/>
        <v>21537895.800000001</v>
      </c>
      <c r="N53" s="102"/>
      <c r="O53" s="102"/>
      <c r="P53" s="102"/>
      <c r="Q53" s="102"/>
      <c r="R53" s="102"/>
      <c r="S53" s="102"/>
    </row>
    <row r="54" spans="1:19" s="1" customFormat="1" x14ac:dyDescent="0.2">
      <c r="A54" s="11" t="s">
        <v>2</v>
      </c>
      <c r="B54" s="53">
        <f t="shared" si="43"/>
        <v>530705.27</v>
      </c>
      <c r="C54" s="53">
        <f t="shared" si="43"/>
        <v>0</v>
      </c>
      <c r="D54" s="53">
        <f t="shared" si="43"/>
        <v>530705.27</v>
      </c>
      <c r="E54" s="53">
        <f t="shared" si="43"/>
        <v>530705.27</v>
      </c>
      <c r="F54" s="53">
        <f t="shared" si="43"/>
        <v>0</v>
      </c>
      <c r="G54" s="53">
        <f t="shared" si="43"/>
        <v>530705.27</v>
      </c>
      <c r="H54" s="53">
        <f t="shared" ref="H54:J54" si="45">H12+H19+H45</f>
        <v>0</v>
      </c>
      <c r="I54" s="53">
        <f t="shared" si="45"/>
        <v>530705.27</v>
      </c>
      <c r="J54" s="53">
        <f t="shared" si="45"/>
        <v>530705.27</v>
      </c>
      <c r="K54" s="53">
        <f t="shared" si="43"/>
        <v>1061410.54</v>
      </c>
      <c r="L54" s="53">
        <f t="shared" si="43"/>
        <v>530705.27</v>
      </c>
      <c r="M54" s="53">
        <f t="shared" si="43"/>
        <v>1592115.81</v>
      </c>
      <c r="N54" s="102"/>
      <c r="O54" s="102"/>
      <c r="P54" s="102"/>
      <c r="Q54" s="102"/>
      <c r="R54" s="102"/>
      <c r="S54" s="102"/>
    </row>
    <row r="55" spans="1:19" s="1" customFormat="1" x14ac:dyDescent="0.2">
      <c r="A55" s="11" t="s">
        <v>3</v>
      </c>
      <c r="B55" s="53">
        <f t="shared" si="43"/>
        <v>2205599.37</v>
      </c>
      <c r="C55" s="53">
        <f t="shared" si="43"/>
        <v>0</v>
      </c>
      <c r="D55" s="53">
        <f t="shared" si="43"/>
        <v>2205599.37</v>
      </c>
      <c r="E55" s="53">
        <f t="shared" si="43"/>
        <v>2205599.37</v>
      </c>
      <c r="F55" s="53">
        <f t="shared" si="43"/>
        <v>0</v>
      </c>
      <c r="G55" s="53">
        <f t="shared" si="43"/>
        <v>2205599.37</v>
      </c>
      <c r="H55" s="53">
        <f t="shared" ref="H55:J55" si="46">H13+H20+H46</f>
        <v>0</v>
      </c>
      <c r="I55" s="53">
        <f t="shared" si="46"/>
        <v>2205599.37</v>
      </c>
      <c r="J55" s="53">
        <f t="shared" si="46"/>
        <v>2205599.37</v>
      </c>
      <c r="K55" s="53">
        <f t="shared" si="43"/>
        <v>4411198.74</v>
      </c>
      <c r="L55" s="53">
        <f t="shared" si="43"/>
        <v>2205599.37</v>
      </c>
      <c r="M55" s="53">
        <f t="shared" si="43"/>
        <v>6616798.1100000003</v>
      </c>
      <c r="N55" s="102"/>
      <c r="O55" s="102"/>
      <c r="P55" s="102"/>
      <c r="Q55" s="102"/>
      <c r="R55" s="102"/>
      <c r="S55" s="102"/>
    </row>
    <row r="56" spans="1:19" s="1" customFormat="1" x14ac:dyDescent="0.2">
      <c r="A56" s="11" t="s">
        <v>4</v>
      </c>
      <c r="B56" s="53">
        <f t="shared" si="43"/>
        <v>610114.38</v>
      </c>
      <c r="C56" s="53">
        <f t="shared" si="43"/>
        <v>27181.45</v>
      </c>
      <c r="D56" s="53">
        <f t="shared" si="43"/>
        <v>637295.82999999996</v>
      </c>
      <c r="E56" s="53">
        <f t="shared" si="43"/>
        <v>610114.38</v>
      </c>
      <c r="F56" s="53">
        <f t="shared" si="43"/>
        <v>0</v>
      </c>
      <c r="G56" s="53">
        <f t="shared" si="43"/>
        <v>610114.38</v>
      </c>
      <c r="H56" s="53">
        <f t="shared" ref="H56:J56" si="47">H14+H21+H47</f>
        <v>0</v>
      </c>
      <c r="I56" s="53">
        <f t="shared" si="47"/>
        <v>610114.38</v>
      </c>
      <c r="J56" s="53">
        <f t="shared" si="47"/>
        <v>610114.38</v>
      </c>
      <c r="K56" s="53">
        <f t="shared" si="43"/>
        <v>1220228.76</v>
      </c>
      <c r="L56" s="53">
        <f t="shared" si="43"/>
        <v>637295.82999999996</v>
      </c>
      <c r="M56" s="53">
        <f t="shared" si="43"/>
        <v>1857524.59</v>
      </c>
      <c r="N56" s="102"/>
      <c r="O56" s="102"/>
      <c r="P56" s="102"/>
      <c r="Q56" s="102"/>
      <c r="R56" s="102"/>
      <c r="S56" s="102"/>
    </row>
    <row r="57" spans="1:19" s="1" customFormat="1" x14ac:dyDescent="0.2">
      <c r="A57" s="11" t="s">
        <v>7</v>
      </c>
      <c r="B57" s="53">
        <f>B22</f>
        <v>744432.38</v>
      </c>
      <c r="C57" s="53">
        <f t="shared" ref="C57:D57" si="48">C22</f>
        <v>0</v>
      </c>
      <c r="D57" s="53">
        <f t="shared" si="48"/>
        <v>744432.38</v>
      </c>
      <c r="E57" s="53">
        <f>E22</f>
        <v>744432.38</v>
      </c>
      <c r="F57" s="53">
        <f t="shared" ref="F57:G57" si="49">F22</f>
        <v>0</v>
      </c>
      <c r="G57" s="53">
        <f t="shared" si="49"/>
        <v>744432.38</v>
      </c>
      <c r="H57" s="53">
        <f>H22</f>
        <v>0</v>
      </c>
      <c r="I57" s="53">
        <f t="shared" ref="I57:J57" si="50">I22</f>
        <v>744432.38</v>
      </c>
      <c r="J57" s="53">
        <f t="shared" si="50"/>
        <v>744432.38</v>
      </c>
      <c r="K57" s="53">
        <f>K22</f>
        <v>1488864.76</v>
      </c>
      <c r="L57" s="53">
        <f t="shared" ref="L57:M57" si="51">L22</f>
        <v>744432.38</v>
      </c>
      <c r="M57" s="53">
        <f t="shared" si="51"/>
        <v>2233297.14</v>
      </c>
      <c r="N57" s="102"/>
      <c r="O57" s="102"/>
      <c r="P57" s="102"/>
      <c r="Q57" s="102"/>
      <c r="R57" s="102"/>
      <c r="S57" s="102"/>
    </row>
    <row r="58" spans="1:19" s="1" customFormat="1" x14ac:dyDescent="0.2">
      <c r="A58" s="11" t="s">
        <v>107</v>
      </c>
      <c r="B58" s="53">
        <f>B48</f>
        <v>139715</v>
      </c>
      <c r="C58" s="53">
        <f t="shared" ref="C58:D58" si="52">C48</f>
        <v>0</v>
      </c>
      <c r="D58" s="53">
        <f t="shared" si="52"/>
        <v>139715</v>
      </c>
      <c r="E58" s="53">
        <f>E48</f>
        <v>139715</v>
      </c>
      <c r="F58" s="53">
        <f t="shared" ref="F58:G58" si="53">F48</f>
        <v>0</v>
      </c>
      <c r="G58" s="53">
        <f t="shared" si="53"/>
        <v>139715</v>
      </c>
      <c r="H58" s="53">
        <f>H48</f>
        <v>0</v>
      </c>
      <c r="I58" s="53">
        <f t="shared" ref="I58:J58" si="54">I48</f>
        <v>139715</v>
      </c>
      <c r="J58" s="53">
        <f t="shared" si="54"/>
        <v>139715</v>
      </c>
      <c r="K58" s="53">
        <f>K48</f>
        <v>279430</v>
      </c>
      <c r="L58" s="53">
        <f t="shared" ref="L58:M58" si="55">L48</f>
        <v>139715</v>
      </c>
      <c r="M58" s="53">
        <f t="shared" si="55"/>
        <v>419145</v>
      </c>
      <c r="N58" s="102"/>
      <c r="O58" s="102"/>
      <c r="P58" s="102"/>
      <c r="Q58" s="102"/>
      <c r="R58" s="102"/>
      <c r="S58" s="102"/>
    </row>
    <row r="59" spans="1:19" s="1" customFormat="1" x14ac:dyDescent="0.2">
      <c r="A59" s="4" t="s">
        <v>44</v>
      </c>
      <c r="B59" s="53">
        <f>B23</f>
        <v>77622.600000000006</v>
      </c>
      <c r="C59" s="53">
        <f t="shared" ref="C59:M59" si="56">C23</f>
        <v>0</v>
      </c>
      <c r="D59" s="53">
        <f t="shared" si="56"/>
        <v>77622.600000000006</v>
      </c>
      <c r="E59" s="53">
        <f t="shared" si="56"/>
        <v>77622.600000000006</v>
      </c>
      <c r="F59" s="53">
        <f t="shared" si="56"/>
        <v>0</v>
      </c>
      <c r="G59" s="53">
        <f t="shared" si="56"/>
        <v>77622.600000000006</v>
      </c>
      <c r="H59" s="53">
        <f t="shared" ref="H59:J59" si="57">H23</f>
        <v>0</v>
      </c>
      <c r="I59" s="53">
        <f t="shared" si="57"/>
        <v>77622.600000000006</v>
      </c>
      <c r="J59" s="53">
        <f t="shared" si="57"/>
        <v>77622.600000000006</v>
      </c>
      <c r="K59" s="53">
        <f t="shared" si="56"/>
        <v>155245.20000000001</v>
      </c>
      <c r="L59" s="53">
        <f t="shared" si="56"/>
        <v>77622.600000000006</v>
      </c>
      <c r="M59" s="53">
        <f t="shared" si="56"/>
        <v>232867.80000000002</v>
      </c>
      <c r="N59" s="102"/>
      <c r="O59" s="102"/>
      <c r="P59" s="102"/>
      <c r="Q59" s="102"/>
      <c r="R59" s="102"/>
      <c r="S59" s="102"/>
    </row>
    <row r="60" spans="1:19" s="1" customFormat="1" x14ac:dyDescent="0.2">
      <c r="A60" s="4" t="s">
        <v>66</v>
      </c>
      <c r="B60" s="53">
        <f>B49</f>
        <v>79516.399999999994</v>
      </c>
      <c r="C60" s="53">
        <f t="shared" ref="C60:M60" si="58">C49</f>
        <v>92848.92</v>
      </c>
      <c r="D60" s="53">
        <f t="shared" si="58"/>
        <v>172365.32</v>
      </c>
      <c r="E60" s="53">
        <f t="shared" si="58"/>
        <v>79516.399999999994</v>
      </c>
      <c r="F60" s="53">
        <f t="shared" si="58"/>
        <v>0</v>
      </c>
      <c r="G60" s="53">
        <f t="shared" si="58"/>
        <v>79516.399999999994</v>
      </c>
      <c r="H60" s="53">
        <f t="shared" ref="H60:J60" si="59">H49</f>
        <v>0</v>
      </c>
      <c r="I60" s="53">
        <f t="shared" si="59"/>
        <v>79516.399999999994</v>
      </c>
      <c r="J60" s="53">
        <f t="shared" si="59"/>
        <v>79516.399999999994</v>
      </c>
      <c r="K60" s="53">
        <f t="shared" si="58"/>
        <v>159032.79999999999</v>
      </c>
      <c r="L60" s="53">
        <f t="shared" si="58"/>
        <v>172365.32</v>
      </c>
      <c r="M60" s="53">
        <f t="shared" si="58"/>
        <v>331398.12</v>
      </c>
      <c r="N60" s="107"/>
      <c r="O60" s="107"/>
      <c r="P60" s="107"/>
      <c r="Q60" s="107"/>
      <c r="R60" s="107"/>
      <c r="S60" s="107"/>
    </row>
    <row r="61" spans="1:19" s="1" customFormat="1" x14ac:dyDescent="0.2">
      <c r="A61" s="11" t="s">
        <v>5</v>
      </c>
      <c r="B61" s="53">
        <f>SUM(B53:B60)</f>
        <v>11567000</v>
      </c>
      <c r="C61" s="53">
        <f t="shared" ref="C61:M61" si="60">SUM(C53:C60)</f>
        <v>120030.37</v>
      </c>
      <c r="D61" s="53">
        <f t="shared" si="60"/>
        <v>11687030.369999999</v>
      </c>
      <c r="E61" s="53">
        <f t="shared" si="60"/>
        <v>11567000</v>
      </c>
      <c r="F61" s="53">
        <f t="shared" si="60"/>
        <v>0</v>
      </c>
      <c r="G61" s="53">
        <f t="shared" si="60"/>
        <v>11567000</v>
      </c>
      <c r="H61" s="53">
        <f t="shared" ref="H61:J61" si="61">SUM(H53:H60)</f>
        <v>0</v>
      </c>
      <c r="I61" s="53">
        <f t="shared" si="61"/>
        <v>11567012</v>
      </c>
      <c r="J61" s="53">
        <f t="shared" si="61"/>
        <v>11567012</v>
      </c>
      <c r="K61" s="53">
        <f t="shared" si="60"/>
        <v>23134000</v>
      </c>
      <c r="L61" s="53">
        <f t="shared" si="60"/>
        <v>11687042.369999999</v>
      </c>
      <c r="M61" s="53">
        <f t="shared" si="60"/>
        <v>34821042.36999999</v>
      </c>
      <c r="N61" s="20"/>
      <c r="O61" s="20"/>
      <c r="P61" s="20"/>
      <c r="Q61" s="20"/>
      <c r="R61" s="20"/>
      <c r="S61" s="20"/>
    </row>
    <row r="62" spans="1:19" s="113" customFormat="1" x14ac:dyDescent="0.2">
      <c r="A62" s="108"/>
      <c r="B62" s="109"/>
      <c r="C62" s="109"/>
      <c r="D62" s="109"/>
      <c r="E62" s="110"/>
      <c r="F62" s="110"/>
      <c r="G62" s="110"/>
      <c r="H62" s="110"/>
      <c r="I62" s="110"/>
      <c r="J62" s="110"/>
      <c r="K62" s="111"/>
      <c r="L62" s="111"/>
      <c r="M62" s="111"/>
      <c r="N62" s="112"/>
      <c r="O62" s="112"/>
      <c r="P62" s="112"/>
      <c r="Q62" s="112"/>
      <c r="R62" s="112"/>
      <c r="S62" s="112"/>
    </row>
    <row r="63" spans="1:19" s="113" customFormat="1" ht="51" x14ac:dyDescent="0.2">
      <c r="A63" s="114" t="s">
        <v>108</v>
      </c>
      <c r="B63" s="10" t="s">
        <v>102</v>
      </c>
      <c r="C63" s="99" t="s">
        <v>103</v>
      </c>
      <c r="D63" s="10" t="s">
        <v>104</v>
      </c>
      <c r="E63" s="99" t="s">
        <v>105</v>
      </c>
      <c r="F63" s="99" t="s">
        <v>103</v>
      </c>
      <c r="G63" s="99" t="s">
        <v>106</v>
      </c>
      <c r="H63" s="99" t="s">
        <v>112</v>
      </c>
      <c r="I63" s="99" t="s">
        <v>103</v>
      </c>
      <c r="J63" s="99" t="s">
        <v>113</v>
      </c>
      <c r="K63" s="99" t="s">
        <v>114</v>
      </c>
      <c r="L63" s="99" t="s">
        <v>116</v>
      </c>
      <c r="M63" s="99" t="s">
        <v>115</v>
      </c>
      <c r="N63" s="100"/>
      <c r="O63" s="100"/>
      <c r="P63" s="100"/>
      <c r="Q63" s="100"/>
      <c r="R63" s="100"/>
      <c r="S63" s="100"/>
    </row>
    <row r="64" spans="1:19" s="113" customFormat="1" x14ac:dyDescent="0.2">
      <c r="A64" s="4" t="s">
        <v>1</v>
      </c>
      <c r="B64" s="109">
        <v>0</v>
      </c>
      <c r="C64" s="110">
        <v>850399.84</v>
      </c>
      <c r="D64" s="109">
        <f>SUM(B64:C64)</f>
        <v>850399.84</v>
      </c>
      <c r="E64" s="110">
        <v>1446338.16</v>
      </c>
      <c r="F64" s="110">
        <v>0</v>
      </c>
      <c r="G64" s="110">
        <f>SUM(E64:F64)</f>
        <v>1446338.16</v>
      </c>
      <c r="H64" s="110">
        <v>0</v>
      </c>
      <c r="I64" s="110">
        <v>0</v>
      </c>
      <c r="J64" s="110">
        <f>SUM(H64:I64)</f>
        <v>0</v>
      </c>
      <c r="K64" s="62">
        <f>B64+E64+H64</f>
        <v>1446338.16</v>
      </c>
      <c r="L64" s="62">
        <f>C64+F64+I64</f>
        <v>850399.84</v>
      </c>
      <c r="M64" s="111">
        <f>SUM(K64:L64)</f>
        <v>2296738</v>
      </c>
      <c r="N64" s="102"/>
      <c r="O64" s="102"/>
      <c r="P64" s="102"/>
      <c r="Q64" s="102"/>
      <c r="R64" s="102"/>
      <c r="S64" s="102"/>
    </row>
    <row r="65" spans="1:19" s="113" customFormat="1" x14ac:dyDescent="0.2">
      <c r="A65" s="4" t="s">
        <v>2</v>
      </c>
      <c r="B65" s="109">
        <v>0</v>
      </c>
      <c r="C65" s="110">
        <v>324991.51</v>
      </c>
      <c r="D65" s="109">
        <f>SUM(B65:C65)</f>
        <v>324991.51</v>
      </c>
      <c r="E65" s="110">
        <v>279551.18</v>
      </c>
      <c r="F65" s="110">
        <v>0</v>
      </c>
      <c r="G65" s="110">
        <f>SUM(E65:F65)</f>
        <v>279551.18</v>
      </c>
      <c r="H65" s="110">
        <v>0</v>
      </c>
      <c r="I65" s="110">
        <v>0</v>
      </c>
      <c r="J65" s="110">
        <f t="shared" ref="J65:J67" si="62">SUM(H65:I65)</f>
        <v>0</v>
      </c>
      <c r="K65" s="62">
        <f t="shared" ref="K65:K67" si="63">B65+E65+H65</f>
        <v>279551.18</v>
      </c>
      <c r="L65" s="62">
        <f t="shared" ref="L65:L67" si="64">C65+F65+I65</f>
        <v>324991.51</v>
      </c>
      <c r="M65" s="111">
        <f>SUM(K65:L65)</f>
        <v>604542.68999999994</v>
      </c>
      <c r="N65" s="102"/>
      <c r="O65" s="102"/>
      <c r="P65" s="102"/>
      <c r="Q65" s="102"/>
      <c r="R65" s="102"/>
      <c r="S65" s="102"/>
    </row>
    <row r="66" spans="1:19" s="113" customFormat="1" x14ac:dyDescent="0.2">
      <c r="A66" s="4" t="s">
        <v>3</v>
      </c>
      <c r="B66" s="109">
        <v>0</v>
      </c>
      <c r="C66" s="110">
        <v>794833.05</v>
      </c>
      <c r="D66" s="109">
        <f>SUM(B66:C66)</f>
        <v>794833.05</v>
      </c>
      <c r="E66" s="110">
        <v>635446.31000000006</v>
      </c>
      <c r="F66" s="110">
        <v>0</v>
      </c>
      <c r="G66" s="110">
        <f>SUM(E66:F66)</f>
        <v>635446.31000000006</v>
      </c>
      <c r="H66" s="110">
        <v>0</v>
      </c>
      <c r="I66" s="110">
        <v>0</v>
      </c>
      <c r="J66" s="110">
        <f t="shared" si="62"/>
        <v>0</v>
      </c>
      <c r="K66" s="62">
        <f t="shared" si="63"/>
        <v>635446.31000000006</v>
      </c>
      <c r="L66" s="62">
        <f t="shared" si="64"/>
        <v>794833.05</v>
      </c>
      <c r="M66" s="111">
        <f>SUM(K66:L66)</f>
        <v>1430279.36</v>
      </c>
      <c r="N66" s="102"/>
      <c r="O66" s="102"/>
      <c r="P66" s="102"/>
      <c r="Q66" s="102"/>
      <c r="R66" s="102"/>
      <c r="S66" s="102"/>
    </row>
    <row r="67" spans="1:19" s="113" customFormat="1" x14ac:dyDescent="0.2">
      <c r="A67" s="4" t="s">
        <v>4</v>
      </c>
      <c r="B67" s="109">
        <v>0</v>
      </c>
      <c r="C67" s="110">
        <v>185527.58</v>
      </c>
      <c r="D67" s="109">
        <f>SUM(B67:C67)</f>
        <v>185527.58</v>
      </c>
      <c r="E67" s="110">
        <v>0</v>
      </c>
      <c r="F67" s="110">
        <v>0</v>
      </c>
      <c r="G67" s="110">
        <f>SUM(E67:F67)</f>
        <v>0</v>
      </c>
      <c r="H67" s="110">
        <v>0</v>
      </c>
      <c r="I67" s="110">
        <v>0</v>
      </c>
      <c r="J67" s="110">
        <f t="shared" si="62"/>
        <v>0</v>
      </c>
      <c r="K67" s="62">
        <f t="shared" si="63"/>
        <v>0</v>
      </c>
      <c r="L67" s="62">
        <f t="shared" si="64"/>
        <v>185527.58</v>
      </c>
      <c r="M67" s="111">
        <f>SUM(K67:L67)</f>
        <v>185527.58</v>
      </c>
      <c r="N67" s="102"/>
      <c r="O67" s="102"/>
      <c r="P67" s="102"/>
      <c r="Q67" s="102"/>
      <c r="R67" s="102"/>
      <c r="S67" s="102"/>
    </row>
    <row r="68" spans="1:19" s="113" customFormat="1" x14ac:dyDescent="0.2">
      <c r="A68" s="11" t="s">
        <v>5</v>
      </c>
      <c r="B68" s="109">
        <f>SUM(B64:B67)</f>
        <v>0</v>
      </c>
      <c r="C68" s="109">
        <f>SUM(C64:C67)</f>
        <v>2155751.98</v>
      </c>
      <c r="D68" s="109">
        <f t="shared" ref="D68:M68" si="65">SUM(D64:D67)</f>
        <v>2155751.98</v>
      </c>
      <c r="E68" s="109">
        <f t="shared" si="65"/>
        <v>2361335.65</v>
      </c>
      <c r="F68" s="109">
        <f t="shared" si="65"/>
        <v>0</v>
      </c>
      <c r="G68" s="109">
        <f t="shared" si="65"/>
        <v>2361335.65</v>
      </c>
      <c r="H68" s="109">
        <f>SUM(H64:H67)</f>
        <v>0</v>
      </c>
      <c r="I68" s="109">
        <f t="shared" ref="I68:J68" si="66">SUM(I64:I67)</f>
        <v>0</v>
      </c>
      <c r="J68" s="109">
        <f t="shared" si="66"/>
        <v>0</v>
      </c>
      <c r="K68" s="109">
        <f t="shared" si="65"/>
        <v>2361335.65</v>
      </c>
      <c r="L68" s="109">
        <f t="shared" si="65"/>
        <v>2155751.98</v>
      </c>
      <c r="M68" s="109">
        <f t="shared" si="65"/>
        <v>4517087.63</v>
      </c>
      <c r="N68" s="115"/>
      <c r="O68" s="115"/>
      <c r="P68" s="115"/>
      <c r="Q68" s="115"/>
      <c r="R68" s="115"/>
      <c r="S68" s="115"/>
    </row>
    <row r="69" spans="1:19" s="113" customFormat="1" x14ac:dyDescent="0.2">
      <c r="A69" s="108"/>
      <c r="B69" s="109"/>
      <c r="C69" s="109"/>
      <c r="D69" s="109"/>
      <c r="E69" s="110"/>
      <c r="F69" s="110"/>
      <c r="G69" s="110"/>
      <c r="H69" s="110"/>
      <c r="I69" s="110"/>
      <c r="J69" s="110"/>
      <c r="K69" s="111"/>
      <c r="L69" s="111"/>
      <c r="M69" s="111"/>
      <c r="N69" s="112"/>
      <c r="O69" s="112"/>
      <c r="P69" s="112"/>
      <c r="Q69" s="112"/>
      <c r="R69" s="112"/>
      <c r="S69" s="112"/>
    </row>
    <row r="70" spans="1:19" s="3" customFormat="1" ht="13.5" customHeight="1" x14ac:dyDescent="0.2">
      <c r="A70" s="13" t="s">
        <v>109</v>
      </c>
      <c r="B70" s="116" t="s">
        <v>110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7"/>
      <c r="O70" s="117"/>
      <c r="P70" s="117"/>
      <c r="Q70" s="117"/>
      <c r="R70" s="117"/>
      <c r="S70" s="117"/>
    </row>
    <row r="71" spans="1:19" s="3" customFormat="1" ht="15" customHeight="1" x14ac:dyDescent="0.2">
      <c r="A71" s="4" t="s">
        <v>1</v>
      </c>
      <c r="B71" s="118">
        <v>0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02"/>
      <c r="O71" s="102"/>
      <c r="P71" s="102"/>
      <c r="Q71" s="102"/>
      <c r="R71" s="102"/>
      <c r="S71" s="102"/>
    </row>
    <row r="72" spans="1:19" s="3" customFormat="1" x14ac:dyDescent="0.2">
      <c r="A72" s="4" t="s">
        <v>3</v>
      </c>
      <c r="B72" s="118">
        <v>0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02"/>
      <c r="O72" s="102"/>
      <c r="P72" s="102"/>
      <c r="Q72" s="102"/>
      <c r="R72" s="102"/>
      <c r="S72" s="102"/>
    </row>
    <row r="73" spans="1:19" s="3" customFormat="1" x14ac:dyDescent="0.2">
      <c r="A73" s="11" t="s">
        <v>5</v>
      </c>
      <c r="B73" s="118">
        <f>B71+B72</f>
        <v>0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9"/>
      <c r="O73" s="119"/>
      <c r="P73" s="119"/>
      <c r="Q73" s="119"/>
      <c r="R73" s="119"/>
      <c r="S73" s="119"/>
    </row>
    <row r="74" spans="1:19" s="3" customFormat="1" x14ac:dyDescent="0.2">
      <c r="A74" s="53"/>
      <c r="B74" s="120"/>
      <c r="C74" s="121"/>
      <c r="D74" s="122"/>
      <c r="E74" s="123"/>
      <c r="F74" s="123"/>
      <c r="G74" s="123"/>
      <c r="H74" s="123"/>
      <c r="I74" s="123"/>
      <c r="J74" s="123"/>
      <c r="K74" s="123"/>
      <c r="L74" s="123"/>
      <c r="M74" s="123"/>
      <c r="N74" s="124"/>
      <c r="O74" s="124"/>
      <c r="P74" s="124"/>
      <c r="Q74" s="124"/>
      <c r="R74" s="124"/>
      <c r="S74" s="124"/>
    </row>
    <row r="75" spans="1:19" s="3" customFormat="1" ht="62.25" customHeight="1" x14ac:dyDescent="0.2">
      <c r="A75" s="13" t="s">
        <v>111</v>
      </c>
      <c r="B75" s="10" t="s">
        <v>102</v>
      </c>
      <c r="C75" s="99" t="s">
        <v>103</v>
      </c>
      <c r="D75" s="10" t="s">
        <v>104</v>
      </c>
      <c r="E75" s="99" t="s">
        <v>105</v>
      </c>
      <c r="F75" s="99" t="s">
        <v>103</v>
      </c>
      <c r="G75" s="99" t="s">
        <v>106</v>
      </c>
      <c r="H75" s="99" t="s">
        <v>112</v>
      </c>
      <c r="I75" s="99" t="s">
        <v>103</v>
      </c>
      <c r="J75" s="99" t="s">
        <v>113</v>
      </c>
      <c r="K75" s="99" t="s">
        <v>114</v>
      </c>
      <c r="L75" s="99" t="s">
        <v>116</v>
      </c>
      <c r="M75" s="99" t="s">
        <v>115</v>
      </c>
      <c r="N75" s="100"/>
      <c r="O75" s="100"/>
      <c r="P75" s="100"/>
      <c r="Q75" s="100"/>
      <c r="R75" s="100"/>
      <c r="S75" s="100"/>
    </row>
    <row r="76" spans="1:19" s="3" customFormat="1" x14ac:dyDescent="0.2">
      <c r="A76" s="11" t="s">
        <v>1</v>
      </c>
      <c r="B76" s="53">
        <f>B53+B64</f>
        <v>7179294.5999999996</v>
      </c>
      <c r="C76" s="53">
        <f>C53+C64</f>
        <v>850399.84</v>
      </c>
      <c r="D76" s="53">
        <f>D53+D64</f>
        <v>8029694.4399999995</v>
      </c>
      <c r="E76" s="53">
        <f>E53+E64</f>
        <v>8625632.7599999998</v>
      </c>
      <c r="F76" s="53">
        <f>F53+F64</f>
        <v>0</v>
      </c>
      <c r="G76" s="53">
        <f>E76+F76</f>
        <v>8625632.7599999998</v>
      </c>
      <c r="H76" s="53">
        <f>H53+H64</f>
        <v>0</v>
      </c>
      <c r="I76" s="53">
        <f>I53+I64</f>
        <v>7179306.5999999996</v>
      </c>
      <c r="J76" s="53">
        <f>H76+I76</f>
        <v>7179306.5999999996</v>
      </c>
      <c r="K76" s="53">
        <f>K53+K64</f>
        <v>15804927.359999999</v>
      </c>
      <c r="L76" s="53">
        <f>L53+L64</f>
        <v>8029706.4399999995</v>
      </c>
      <c r="M76" s="53">
        <f>SUM(K76:L76)</f>
        <v>23834633.799999997</v>
      </c>
      <c r="N76" s="102"/>
      <c r="O76" s="102"/>
      <c r="P76" s="102"/>
      <c r="Q76" s="102"/>
      <c r="R76" s="102"/>
      <c r="S76" s="102"/>
    </row>
    <row r="77" spans="1:19" s="3" customFormat="1" x14ac:dyDescent="0.2">
      <c r="A77" s="11" t="s">
        <v>2</v>
      </c>
      <c r="B77" s="53">
        <f t="shared" ref="B77:F79" si="67">B54+B65</f>
        <v>530705.27</v>
      </c>
      <c r="C77" s="53">
        <f t="shared" si="67"/>
        <v>324991.51</v>
      </c>
      <c r="D77" s="53">
        <f t="shared" si="67"/>
        <v>855696.78</v>
      </c>
      <c r="E77" s="53">
        <f t="shared" si="67"/>
        <v>810256.45</v>
      </c>
      <c r="F77" s="53">
        <f t="shared" si="67"/>
        <v>0</v>
      </c>
      <c r="G77" s="53">
        <f t="shared" ref="G77:G83" si="68">E77+F77</f>
        <v>810256.45</v>
      </c>
      <c r="H77" s="53">
        <f t="shared" ref="H77:I77" si="69">H54+H65</f>
        <v>0</v>
      </c>
      <c r="I77" s="53">
        <f t="shared" si="69"/>
        <v>530705.27</v>
      </c>
      <c r="J77" s="53">
        <f t="shared" ref="J77:J83" si="70">H77+I77</f>
        <v>530705.27</v>
      </c>
      <c r="K77" s="53">
        <f t="shared" ref="K77:L79" si="71">K54+K65</f>
        <v>1340961.72</v>
      </c>
      <c r="L77" s="53">
        <f t="shared" si="71"/>
        <v>855696.78</v>
      </c>
      <c r="M77" s="53">
        <f t="shared" ref="M77:M83" si="72">SUM(K77:L77)</f>
        <v>2196658.5</v>
      </c>
      <c r="N77" s="102"/>
      <c r="O77" s="102"/>
      <c r="P77" s="102"/>
      <c r="Q77" s="102"/>
      <c r="R77" s="102"/>
      <c r="S77" s="102"/>
    </row>
    <row r="78" spans="1:19" s="3" customFormat="1" x14ac:dyDescent="0.2">
      <c r="A78" s="11" t="s">
        <v>3</v>
      </c>
      <c r="B78" s="53">
        <f t="shared" si="67"/>
        <v>2205599.37</v>
      </c>
      <c r="C78" s="53">
        <f t="shared" si="67"/>
        <v>794833.05</v>
      </c>
      <c r="D78" s="53">
        <f t="shared" si="67"/>
        <v>3000432.42</v>
      </c>
      <c r="E78" s="53">
        <f t="shared" si="67"/>
        <v>2841045.68</v>
      </c>
      <c r="F78" s="53">
        <f t="shared" si="67"/>
        <v>0</v>
      </c>
      <c r="G78" s="53">
        <f t="shared" si="68"/>
        <v>2841045.68</v>
      </c>
      <c r="H78" s="53">
        <f t="shared" ref="H78:I78" si="73">H55+H66</f>
        <v>0</v>
      </c>
      <c r="I78" s="53">
        <f t="shared" si="73"/>
        <v>2205599.37</v>
      </c>
      <c r="J78" s="53">
        <f t="shared" si="70"/>
        <v>2205599.37</v>
      </c>
      <c r="K78" s="53">
        <f t="shared" si="71"/>
        <v>5046645.0500000007</v>
      </c>
      <c r="L78" s="53">
        <f t="shared" si="71"/>
        <v>3000432.42</v>
      </c>
      <c r="M78" s="53">
        <f t="shared" si="72"/>
        <v>8047077.4700000007</v>
      </c>
      <c r="N78" s="102"/>
      <c r="O78" s="102"/>
      <c r="P78" s="102"/>
      <c r="Q78" s="102"/>
      <c r="R78" s="102"/>
      <c r="S78" s="102"/>
    </row>
    <row r="79" spans="1:19" s="3" customFormat="1" x14ac:dyDescent="0.2">
      <c r="A79" s="11" t="s">
        <v>4</v>
      </c>
      <c r="B79" s="53">
        <f t="shared" si="67"/>
        <v>610114.38</v>
      </c>
      <c r="C79" s="53">
        <f t="shared" si="67"/>
        <v>212709.03</v>
      </c>
      <c r="D79" s="53">
        <f t="shared" si="67"/>
        <v>822823.40999999992</v>
      </c>
      <c r="E79" s="53">
        <f t="shared" si="67"/>
        <v>610114.38</v>
      </c>
      <c r="F79" s="53">
        <f t="shared" si="67"/>
        <v>0</v>
      </c>
      <c r="G79" s="53">
        <f t="shared" si="68"/>
        <v>610114.38</v>
      </c>
      <c r="H79" s="53">
        <f t="shared" ref="H79:I79" si="74">H56+H67</f>
        <v>0</v>
      </c>
      <c r="I79" s="53">
        <f t="shared" si="74"/>
        <v>610114.38</v>
      </c>
      <c r="J79" s="53">
        <f t="shared" si="70"/>
        <v>610114.38</v>
      </c>
      <c r="K79" s="53">
        <f t="shared" si="71"/>
        <v>1220228.76</v>
      </c>
      <c r="L79" s="53">
        <f t="shared" si="71"/>
        <v>822823.40999999992</v>
      </c>
      <c r="M79" s="53">
        <f t="shared" si="72"/>
        <v>2043052.17</v>
      </c>
      <c r="N79" s="102"/>
      <c r="O79" s="102"/>
      <c r="P79" s="102"/>
      <c r="Q79" s="102"/>
      <c r="R79" s="102"/>
      <c r="S79" s="102"/>
    </row>
    <row r="80" spans="1:19" s="3" customFormat="1" x14ac:dyDescent="0.2">
      <c r="A80" s="11" t="s">
        <v>7</v>
      </c>
      <c r="B80" s="53">
        <f t="shared" ref="B80:L83" si="75">B57</f>
        <v>744432.38</v>
      </c>
      <c r="C80" s="53">
        <f t="shared" si="75"/>
        <v>0</v>
      </c>
      <c r="D80" s="53">
        <f t="shared" si="75"/>
        <v>744432.38</v>
      </c>
      <c r="E80" s="53">
        <f t="shared" si="75"/>
        <v>744432.38</v>
      </c>
      <c r="F80" s="53">
        <f t="shared" si="75"/>
        <v>0</v>
      </c>
      <c r="G80" s="53">
        <f t="shared" si="68"/>
        <v>744432.38</v>
      </c>
      <c r="H80" s="53">
        <f t="shared" ref="H80:I80" si="76">H57</f>
        <v>0</v>
      </c>
      <c r="I80" s="53">
        <f t="shared" si="76"/>
        <v>744432.38</v>
      </c>
      <c r="J80" s="53">
        <f t="shared" si="70"/>
        <v>744432.38</v>
      </c>
      <c r="K80" s="53">
        <f t="shared" si="75"/>
        <v>1488864.76</v>
      </c>
      <c r="L80" s="53">
        <f t="shared" si="75"/>
        <v>744432.38</v>
      </c>
      <c r="M80" s="53">
        <f t="shared" si="72"/>
        <v>2233297.14</v>
      </c>
      <c r="N80" s="102"/>
      <c r="O80" s="102"/>
      <c r="P80" s="102"/>
      <c r="Q80" s="102"/>
      <c r="R80" s="102"/>
      <c r="S80" s="102"/>
    </row>
    <row r="81" spans="1:19" s="3" customFormat="1" x14ac:dyDescent="0.2">
      <c r="A81" s="11" t="s">
        <v>107</v>
      </c>
      <c r="B81" s="53">
        <f t="shared" si="75"/>
        <v>139715</v>
      </c>
      <c r="C81" s="53">
        <f t="shared" si="75"/>
        <v>0</v>
      </c>
      <c r="D81" s="53">
        <f t="shared" si="75"/>
        <v>139715</v>
      </c>
      <c r="E81" s="53">
        <f t="shared" si="75"/>
        <v>139715</v>
      </c>
      <c r="F81" s="53">
        <f t="shared" si="75"/>
        <v>0</v>
      </c>
      <c r="G81" s="53">
        <f t="shared" si="68"/>
        <v>139715</v>
      </c>
      <c r="H81" s="53">
        <f t="shared" ref="H81:I81" si="77">H58</f>
        <v>0</v>
      </c>
      <c r="I81" s="53">
        <f t="shared" si="77"/>
        <v>139715</v>
      </c>
      <c r="J81" s="53">
        <f t="shared" si="70"/>
        <v>139715</v>
      </c>
      <c r="K81" s="53">
        <f t="shared" si="75"/>
        <v>279430</v>
      </c>
      <c r="L81" s="53">
        <f t="shared" si="75"/>
        <v>139715</v>
      </c>
      <c r="M81" s="53">
        <f t="shared" si="72"/>
        <v>419145</v>
      </c>
      <c r="N81" s="102"/>
      <c r="O81" s="102"/>
      <c r="P81" s="102"/>
      <c r="Q81" s="102"/>
      <c r="R81" s="102"/>
      <c r="S81" s="102"/>
    </row>
    <row r="82" spans="1:19" s="3" customFormat="1" x14ac:dyDescent="0.2">
      <c r="A82" s="4" t="s">
        <v>44</v>
      </c>
      <c r="B82" s="53">
        <f t="shared" si="75"/>
        <v>77622.600000000006</v>
      </c>
      <c r="C82" s="53">
        <f t="shared" si="75"/>
        <v>0</v>
      </c>
      <c r="D82" s="53">
        <f t="shared" si="75"/>
        <v>77622.600000000006</v>
      </c>
      <c r="E82" s="53">
        <f t="shared" si="75"/>
        <v>77622.600000000006</v>
      </c>
      <c r="F82" s="53">
        <f t="shared" si="75"/>
        <v>0</v>
      </c>
      <c r="G82" s="53">
        <f t="shared" si="68"/>
        <v>77622.600000000006</v>
      </c>
      <c r="H82" s="53">
        <f t="shared" ref="H82:I82" si="78">H59</f>
        <v>0</v>
      </c>
      <c r="I82" s="53">
        <f t="shared" si="78"/>
        <v>77622.600000000006</v>
      </c>
      <c r="J82" s="53">
        <f t="shared" si="70"/>
        <v>77622.600000000006</v>
      </c>
      <c r="K82" s="53">
        <f t="shared" si="75"/>
        <v>155245.20000000001</v>
      </c>
      <c r="L82" s="53">
        <f t="shared" si="75"/>
        <v>77622.600000000006</v>
      </c>
      <c r="M82" s="53">
        <f t="shared" si="72"/>
        <v>232867.80000000002</v>
      </c>
      <c r="N82" s="102"/>
      <c r="O82" s="102"/>
      <c r="P82" s="102"/>
      <c r="Q82" s="102"/>
      <c r="R82" s="102"/>
      <c r="S82" s="102"/>
    </row>
    <row r="83" spans="1:19" s="3" customFormat="1" x14ac:dyDescent="0.2">
      <c r="A83" s="4" t="s">
        <v>66</v>
      </c>
      <c r="B83" s="53">
        <f>B60</f>
        <v>79516.399999999994</v>
      </c>
      <c r="C83" s="53">
        <f t="shared" si="75"/>
        <v>92848.92</v>
      </c>
      <c r="D83" s="53">
        <f t="shared" si="75"/>
        <v>172365.32</v>
      </c>
      <c r="E83" s="53">
        <f t="shared" si="75"/>
        <v>79516.399999999994</v>
      </c>
      <c r="F83" s="53">
        <f t="shared" si="75"/>
        <v>0</v>
      </c>
      <c r="G83" s="53">
        <f t="shared" si="68"/>
        <v>79516.399999999994</v>
      </c>
      <c r="H83" s="53">
        <f>H60</f>
        <v>0</v>
      </c>
      <c r="I83" s="53">
        <f t="shared" ref="I83" si="79">I60</f>
        <v>79516.399999999994</v>
      </c>
      <c r="J83" s="53">
        <f t="shared" si="70"/>
        <v>79516.399999999994</v>
      </c>
      <c r="K83" s="53">
        <f t="shared" si="75"/>
        <v>159032.79999999999</v>
      </c>
      <c r="L83" s="53">
        <f t="shared" si="75"/>
        <v>172365.32</v>
      </c>
      <c r="M83" s="53">
        <f t="shared" si="72"/>
        <v>331398.12</v>
      </c>
      <c r="N83" s="107"/>
      <c r="O83" s="107"/>
      <c r="P83" s="107"/>
      <c r="Q83" s="107"/>
      <c r="R83" s="107"/>
      <c r="S83" s="107"/>
    </row>
    <row r="84" spans="1:19" s="3" customFormat="1" x14ac:dyDescent="0.2">
      <c r="A84" s="11" t="s">
        <v>5</v>
      </c>
      <c r="B84" s="53">
        <f>SUM(B76:B83)</f>
        <v>11567000</v>
      </c>
      <c r="C84" s="53">
        <f t="shared" ref="C84:M84" si="80">SUM(C76:C83)</f>
        <v>2275782.35</v>
      </c>
      <c r="D84" s="53">
        <f t="shared" si="80"/>
        <v>13842782.35</v>
      </c>
      <c r="E84" s="53">
        <f t="shared" si="80"/>
        <v>13928335.65</v>
      </c>
      <c r="F84" s="53">
        <f t="shared" si="80"/>
        <v>0</v>
      </c>
      <c r="G84" s="53">
        <f t="shared" si="80"/>
        <v>13928335.65</v>
      </c>
      <c r="H84" s="53">
        <f>SUM(H76:H83)</f>
        <v>0</v>
      </c>
      <c r="I84" s="53">
        <f t="shared" ref="I84:J84" si="81">SUM(I76:I83)</f>
        <v>11567012</v>
      </c>
      <c r="J84" s="53">
        <f t="shared" si="81"/>
        <v>11567012</v>
      </c>
      <c r="K84" s="53">
        <f t="shared" si="80"/>
        <v>25495335.650000002</v>
      </c>
      <c r="L84" s="53">
        <f t="shared" si="80"/>
        <v>13842794.35</v>
      </c>
      <c r="M84" s="53">
        <f t="shared" si="80"/>
        <v>39338129.999999993</v>
      </c>
      <c r="N84" s="20"/>
      <c r="O84" s="20"/>
      <c r="P84" s="20"/>
      <c r="Q84" s="20"/>
      <c r="R84" s="20"/>
      <c r="S84" s="20"/>
    </row>
    <row r="85" spans="1:19" s="3" customFormat="1" x14ac:dyDescent="0.2">
      <c r="A85" s="3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x14ac:dyDescent="0.2">
      <c r="B86" s="55"/>
      <c r="C86" s="55"/>
      <c r="D86" s="55"/>
      <c r="E86" s="64"/>
      <c r="F86" s="64"/>
      <c r="G86" s="64"/>
      <c r="H86" s="64"/>
      <c r="I86" s="64"/>
      <c r="J86" s="64"/>
      <c r="K86" s="55"/>
      <c r="L86" s="55"/>
      <c r="M86" s="55"/>
    </row>
    <row r="87" spans="1:19" x14ac:dyDescent="0.2">
      <c r="B87" s="90" t="s">
        <v>92</v>
      </c>
      <c r="C87" s="90"/>
      <c r="D87" s="90"/>
      <c r="E87" s="90"/>
      <c r="F87" s="3" t="s">
        <v>93</v>
      </c>
      <c r="G87" s="55"/>
      <c r="H87" s="90" t="s">
        <v>92</v>
      </c>
      <c r="I87" s="55"/>
      <c r="J87" s="55"/>
      <c r="L87" s="3" t="s">
        <v>93</v>
      </c>
      <c r="M87" s="55"/>
    </row>
    <row r="88" spans="1:19" x14ac:dyDescent="0.2">
      <c r="B88" s="90" t="s">
        <v>94</v>
      </c>
      <c r="C88" s="90"/>
      <c r="D88" s="90"/>
      <c r="E88" s="90"/>
      <c r="F88" s="90" t="s">
        <v>95</v>
      </c>
      <c r="G88" s="55"/>
      <c r="H88" s="90" t="s">
        <v>94</v>
      </c>
      <c r="I88" s="55"/>
      <c r="J88" s="55"/>
      <c r="L88" s="90" t="s">
        <v>95</v>
      </c>
      <c r="M88" s="55"/>
    </row>
    <row r="89" spans="1:19" x14ac:dyDescent="0.2">
      <c r="B89" s="55"/>
      <c r="C89" s="55"/>
      <c r="D89" s="55"/>
      <c r="E89" s="64"/>
      <c r="F89" s="64"/>
      <c r="G89" s="64"/>
      <c r="H89" s="64"/>
      <c r="I89" s="64"/>
      <c r="J89" s="64"/>
      <c r="K89" s="55"/>
      <c r="L89" s="55"/>
      <c r="M89" s="55"/>
    </row>
    <row r="90" spans="1:19" x14ac:dyDescent="0.2">
      <c r="B90" s="55"/>
      <c r="C90" s="55"/>
      <c r="D90" s="55"/>
      <c r="E90" s="64"/>
      <c r="F90" s="64"/>
      <c r="G90" s="64"/>
      <c r="H90" s="64"/>
      <c r="I90" s="64"/>
      <c r="J90" s="64"/>
      <c r="K90" s="55"/>
      <c r="L90" s="55"/>
      <c r="M90" s="55"/>
    </row>
    <row r="91" spans="1:19" x14ac:dyDescent="0.2">
      <c r="B91" s="55"/>
      <c r="C91" s="55"/>
      <c r="D91" s="55"/>
      <c r="E91" s="64"/>
      <c r="F91" s="64"/>
      <c r="G91" s="64"/>
      <c r="H91" s="64"/>
      <c r="I91" s="64"/>
      <c r="J91" s="64"/>
      <c r="K91" s="55"/>
      <c r="L91" s="55"/>
      <c r="M91" s="55"/>
    </row>
    <row r="92" spans="1:19" x14ac:dyDescent="0.2">
      <c r="B92" s="55"/>
      <c r="C92" s="55"/>
      <c r="D92" s="55"/>
      <c r="E92" s="64"/>
      <c r="F92" s="64"/>
      <c r="G92" s="64"/>
      <c r="H92" s="64"/>
      <c r="I92" s="64"/>
      <c r="J92" s="64"/>
      <c r="K92" s="55"/>
      <c r="L92" s="55"/>
      <c r="M92" s="55"/>
    </row>
    <row r="93" spans="1:19" x14ac:dyDescent="0.2">
      <c r="B93" s="55"/>
      <c r="C93" s="55"/>
      <c r="D93" s="55"/>
      <c r="E93" s="64"/>
      <c r="F93" s="64"/>
      <c r="G93" s="64"/>
      <c r="H93" s="64"/>
      <c r="I93" s="64"/>
      <c r="J93" s="64"/>
      <c r="K93" s="55"/>
      <c r="L93" s="55"/>
      <c r="M93" s="55"/>
    </row>
    <row r="94" spans="1:19" x14ac:dyDescent="0.2">
      <c r="B94" s="55"/>
      <c r="C94" s="55"/>
      <c r="D94" s="55"/>
      <c r="E94" s="64"/>
      <c r="F94" s="64"/>
      <c r="G94" s="64"/>
      <c r="H94" s="64"/>
      <c r="I94" s="64"/>
      <c r="J94" s="64"/>
      <c r="K94" s="55"/>
      <c r="L94" s="55"/>
      <c r="M94" s="55"/>
    </row>
    <row r="95" spans="1:19" x14ac:dyDescent="0.2">
      <c r="B95" s="55"/>
      <c r="C95" s="55"/>
      <c r="D95" s="55"/>
      <c r="E95" s="64"/>
      <c r="F95" s="64"/>
      <c r="G95" s="64"/>
      <c r="H95" s="64"/>
      <c r="I95" s="64"/>
      <c r="J95" s="64"/>
      <c r="K95" s="55"/>
      <c r="L95" s="55"/>
      <c r="M95" s="55"/>
    </row>
    <row r="96" spans="1:19" x14ac:dyDescent="0.2">
      <c r="B96" s="55"/>
      <c r="C96" s="55"/>
      <c r="D96" s="55"/>
      <c r="E96" s="64"/>
      <c r="F96" s="64"/>
      <c r="G96" s="64"/>
      <c r="H96" s="64"/>
      <c r="I96" s="64"/>
      <c r="J96" s="64"/>
      <c r="K96" s="55"/>
      <c r="L96" s="55"/>
      <c r="M96" s="55"/>
    </row>
    <row r="97" spans="2:13" x14ac:dyDescent="0.2">
      <c r="B97" s="55"/>
      <c r="C97" s="55"/>
      <c r="D97" s="55"/>
      <c r="E97" s="64"/>
      <c r="F97" s="64"/>
      <c r="G97" s="64"/>
      <c r="H97" s="64"/>
      <c r="I97" s="64"/>
      <c r="J97" s="64"/>
      <c r="K97" s="55"/>
      <c r="L97" s="55"/>
      <c r="M97" s="55"/>
    </row>
    <row r="98" spans="2:13" x14ac:dyDescent="0.2">
      <c r="B98" s="55"/>
      <c r="C98" s="55"/>
      <c r="D98" s="55"/>
      <c r="E98" s="64"/>
      <c r="F98" s="64"/>
      <c r="G98" s="64"/>
      <c r="H98" s="64"/>
      <c r="I98" s="64"/>
      <c r="J98" s="64"/>
      <c r="K98" s="55"/>
      <c r="L98" s="55"/>
      <c r="M98" s="55"/>
    </row>
    <row r="99" spans="2:13" x14ac:dyDescent="0.2">
      <c r="B99" s="55"/>
      <c r="C99" s="55"/>
      <c r="D99" s="55"/>
      <c r="E99" s="64"/>
      <c r="F99" s="64"/>
      <c r="G99" s="64"/>
      <c r="H99" s="64"/>
      <c r="I99" s="64"/>
      <c r="J99" s="64"/>
      <c r="K99" s="55"/>
      <c r="L99" s="55"/>
      <c r="M99" s="55"/>
    </row>
    <row r="100" spans="2:13" x14ac:dyDescent="0.2">
      <c r="B100" s="55"/>
      <c r="C100" s="55"/>
      <c r="D100" s="55"/>
      <c r="E100" s="64"/>
      <c r="F100" s="64"/>
      <c r="G100" s="64"/>
      <c r="H100" s="64"/>
      <c r="I100" s="64"/>
      <c r="J100" s="64"/>
      <c r="K100" s="55"/>
      <c r="L100" s="55"/>
      <c r="M100" s="55"/>
    </row>
    <row r="101" spans="2:13" x14ac:dyDescent="0.2">
      <c r="B101" s="55"/>
      <c r="C101" s="55"/>
      <c r="D101" s="55"/>
      <c r="E101" s="64"/>
      <c r="F101" s="64"/>
      <c r="G101" s="64"/>
      <c r="H101" s="64"/>
      <c r="I101" s="64"/>
      <c r="J101" s="64"/>
      <c r="K101" s="55"/>
      <c r="L101" s="55"/>
      <c r="M101" s="55"/>
    </row>
    <row r="102" spans="2:13" x14ac:dyDescent="0.2">
      <c r="B102" s="55"/>
      <c r="C102" s="55"/>
      <c r="D102" s="55"/>
      <c r="E102" s="64"/>
      <c r="F102" s="64"/>
      <c r="G102" s="64"/>
      <c r="H102" s="64"/>
      <c r="I102" s="64"/>
      <c r="J102" s="64"/>
      <c r="K102" s="55"/>
      <c r="L102" s="55"/>
      <c r="M102" s="55"/>
    </row>
    <row r="103" spans="2:13" x14ac:dyDescent="0.2">
      <c r="B103" s="55"/>
      <c r="C103" s="55"/>
      <c r="D103" s="55"/>
      <c r="E103" s="64"/>
      <c r="F103" s="64"/>
      <c r="G103" s="64"/>
      <c r="H103" s="64"/>
      <c r="I103" s="64"/>
      <c r="J103" s="64"/>
      <c r="K103" s="55"/>
      <c r="L103" s="55"/>
      <c r="M103" s="55"/>
    </row>
    <row r="104" spans="2:13" x14ac:dyDescent="0.2">
      <c r="B104" s="55"/>
      <c r="C104" s="55"/>
      <c r="D104" s="55"/>
      <c r="E104" s="64"/>
      <c r="F104" s="64"/>
      <c r="G104" s="64"/>
      <c r="H104" s="64"/>
      <c r="I104" s="64"/>
      <c r="J104" s="64"/>
      <c r="K104" s="55"/>
      <c r="L104" s="55"/>
      <c r="M104" s="55"/>
    </row>
    <row r="105" spans="2:13" x14ac:dyDescent="0.2">
      <c r="B105" s="55"/>
      <c r="C105" s="55"/>
      <c r="D105" s="55"/>
      <c r="E105" s="64"/>
      <c r="F105" s="64"/>
      <c r="G105" s="64"/>
      <c r="H105" s="64"/>
      <c r="I105" s="64"/>
      <c r="J105" s="64"/>
      <c r="K105" s="55"/>
      <c r="L105" s="55"/>
      <c r="M105" s="55"/>
    </row>
    <row r="106" spans="2:13" x14ac:dyDescent="0.2">
      <c r="B106" s="55"/>
      <c r="C106" s="55"/>
      <c r="D106" s="55"/>
      <c r="E106" s="64"/>
      <c r="F106" s="64"/>
      <c r="G106" s="64"/>
      <c r="H106" s="64"/>
      <c r="I106" s="64"/>
      <c r="J106" s="64"/>
      <c r="K106" s="55"/>
      <c r="L106" s="55"/>
      <c r="M106" s="55"/>
    </row>
    <row r="107" spans="2:13" x14ac:dyDescent="0.2">
      <c r="B107" s="55"/>
      <c r="C107" s="55"/>
      <c r="D107" s="55"/>
      <c r="E107" s="64"/>
      <c r="F107" s="64"/>
      <c r="G107" s="64"/>
      <c r="H107" s="64"/>
      <c r="I107" s="64"/>
      <c r="J107" s="64"/>
      <c r="K107" s="55"/>
      <c r="L107" s="55"/>
      <c r="M107" s="55"/>
    </row>
    <row r="108" spans="2:13" x14ac:dyDescent="0.2">
      <c r="B108" s="55"/>
      <c r="C108" s="55"/>
      <c r="D108" s="55"/>
      <c r="E108" s="64"/>
      <c r="F108" s="64"/>
      <c r="G108" s="64"/>
      <c r="H108" s="64"/>
      <c r="I108" s="64"/>
      <c r="J108" s="64"/>
      <c r="K108" s="55"/>
      <c r="L108" s="55"/>
      <c r="M108" s="55"/>
    </row>
    <row r="109" spans="2:13" x14ac:dyDescent="0.2">
      <c r="B109" s="55"/>
      <c r="C109" s="55"/>
      <c r="D109" s="55"/>
      <c r="E109" s="64"/>
      <c r="F109" s="64"/>
      <c r="G109" s="64"/>
      <c r="H109" s="64"/>
      <c r="I109" s="64"/>
      <c r="J109" s="64"/>
      <c r="K109" s="55"/>
      <c r="L109" s="55"/>
      <c r="M109" s="55"/>
    </row>
    <row r="110" spans="2:13" x14ac:dyDescent="0.2">
      <c r="B110" s="55"/>
      <c r="C110" s="55"/>
      <c r="D110" s="55"/>
      <c r="E110" s="64"/>
      <c r="F110" s="64"/>
      <c r="G110" s="64"/>
      <c r="H110" s="64"/>
      <c r="I110" s="64"/>
      <c r="J110" s="64"/>
      <c r="K110" s="55"/>
      <c r="L110" s="55"/>
      <c r="M110" s="55"/>
    </row>
    <row r="111" spans="2:13" x14ac:dyDescent="0.2">
      <c r="B111" s="55"/>
      <c r="C111" s="55"/>
      <c r="D111" s="55"/>
      <c r="E111" s="64"/>
      <c r="F111" s="64"/>
      <c r="G111" s="64"/>
      <c r="H111" s="64"/>
      <c r="I111" s="64"/>
      <c r="J111" s="64"/>
      <c r="K111" s="55"/>
      <c r="L111" s="55"/>
      <c r="M111" s="55"/>
    </row>
    <row r="112" spans="2:13" x14ac:dyDescent="0.2">
      <c r="B112" s="55"/>
      <c r="C112" s="55"/>
      <c r="D112" s="55"/>
      <c r="E112" s="64"/>
      <c r="F112" s="64"/>
      <c r="G112" s="64"/>
      <c r="H112" s="64"/>
      <c r="I112" s="64"/>
      <c r="J112" s="64"/>
      <c r="K112" s="55"/>
      <c r="L112" s="55"/>
      <c r="M112" s="55"/>
    </row>
    <row r="113" spans="2:13" x14ac:dyDescent="0.2">
      <c r="B113" s="55"/>
      <c r="C113" s="55"/>
      <c r="D113" s="55"/>
      <c r="E113" s="64"/>
      <c r="F113" s="64"/>
      <c r="G113" s="64"/>
      <c r="H113" s="64"/>
      <c r="I113" s="64"/>
      <c r="J113" s="64"/>
      <c r="K113" s="55"/>
      <c r="L113" s="55"/>
      <c r="M113" s="55"/>
    </row>
    <row r="114" spans="2:13" x14ac:dyDescent="0.2">
      <c r="B114" s="55"/>
      <c r="C114" s="55"/>
      <c r="D114" s="55"/>
      <c r="E114" s="64"/>
      <c r="F114" s="64"/>
      <c r="G114" s="64"/>
      <c r="H114" s="64"/>
      <c r="I114" s="64"/>
      <c r="J114" s="64"/>
      <c r="K114" s="55"/>
      <c r="L114" s="55"/>
      <c r="M114" s="55"/>
    </row>
    <row r="115" spans="2:13" x14ac:dyDescent="0.2">
      <c r="B115" s="55"/>
      <c r="C115" s="55"/>
      <c r="D115" s="55"/>
      <c r="E115" s="64"/>
      <c r="F115" s="64"/>
      <c r="G115" s="64"/>
      <c r="H115" s="64"/>
      <c r="I115" s="64"/>
      <c r="J115" s="64"/>
      <c r="K115" s="55"/>
      <c r="L115" s="55"/>
      <c r="M115" s="55"/>
    </row>
    <row r="116" spans="2:13" x14ac:dyDescent="0.2">
      <c r="B116" s="55"/>
      <c r="C116" s="55"/>
      <c r="D116" s="55"/>
      <c r="E116" s="64"/>
      <c r="F116" s="64"/>
      <c r="G116" s="64"/>
      <c r="H116" s="64"/>
      <c r="I116" s="64"/>
      <c r="J116" s="64"/>
      <c r="K116" s="55"/>
      <c r="L116" s="55"/>
      <c r="M116" s="55"/>
    </row>
    <row r="117" spans="2:13" x14ac:dyDescent="0.2">
      <c r="B117" s="55"/>
      <c r="C117" s="55"/>
      <c r="D117" s="55"/>
      <c r="E117" s="64"/>
      <c r="F117" s="64"/>
      <c r="G117" s="64"/>
      <c r="H117" s="64"/>
      <c r="I117" s="64"/>
      <c r="J117" s="64"/>
      <c r="K117" s="55"/>
      <c r="L117" s="55"/>
      <c r="M117" s="55"/>
    </row>
    <row r="118" spans="2:13" x14ac:dyDescent="0.2">
      <c r="B118" s="55"/>
      <c r="C118" s="55"/>
      <c r="D118" s="55"/>
      <c r="E118" s="64"/>
      <c r="F118" s="64"/>
      <c r="G118" s="64"/>
      <c r="H118" s="64"/>
      <c r="I118" s="64"/>
      <c r="J118" s="64"/>
      <c r="K118" s="55"/>
      <c r="L118" s="55"/>
      <c r="M118" s="55"/>
    </row>
    <row r="119" spans="2:13" x14ac:dyDescent="0.2">
      <c r="B119" s="55"/>
      <c r="C119" s="55"/>
      <c r="D119" s="55"/>
      <c r="E119" s="64"/>
      <c r="F119" s="64"/>
      <c r="G119" s="64"/>
      <c r="H119" s="64"/>
      <c r="I119" s="64"/>
      <c r="J119" s="64"/>
      <c r="K119" s="55"/>
      <c r="L119" s="55"/>
      <c r="M119" s="55"/>
    </row>
    <row r="120" spans="2:13" x14ac:dyDescent="0.2">
      <c r="B120" s="55"/>
      <c r="C120" s="55"/>
      <c r="D120" s="55"/>
      <c r="E120" s="64"/>
      <c r="F120" s="64"/>
      <c r="G120" s="64"/>
      <c r="H120" s="64"/>
      <c r="I120" s="64"/>
      <c r="J120" s="64"/>
      <c r="K120" s="55"/>
      <c r="L120" s="55"/>
      <c r="M120" s="55"/>
    </row>
    <row r="121" spans="2:13" x14ac:dyDescent="0.2">
      <c r="B121" s="55"/>
      <c r="C121" s="55"/>
      <c r="D121" s="55"/>
      <c r="E121" s="64"/>
      <c r="F121" s="64"/>
      <c r="G121" s="64"/>
      <c r="H121" s="64"/>
      <c r="I121" s="64"/>
      <c r="J121" s="64"/>
      <c r="K121" s="55"/>
      <c r="L121" s="55"/>
      <c r="M121" s="55"/>
    </row>
    <row r="122" spans="2:13" x14ac:dyDescent="0.2">
      <c r="B122" s="55"/>
      <c r="C122" s="55"/>
      <c r="D122" s="55"/>
      <c r="E122" s="64"/>
      <c r="F122" s="64"/>
      <c r="G122" s="64"/>
      <c r="H122" s="64"/>
      <c r="I122" s="64"/>
      <c r="J122" s="64"/>
      <c r="K122" s="55"/>
      <c r="L122" s="55"/>
      <c r="M122" s="55"/>
    </row>
    <row r="123" spans="2:13" x14ac:dyDescent="0.2">
      <c r="B123" s="55"/>
      <c r="C123" s="55"/>
      <c r="D123" s="55"/>
      <c r="E123" s="64"/>
      <c r="F123" s="64"/>
      <c r="G123" s="64"/>
      <c r="H123" s="64"/>
      <c r="I123" s="64"/>
      <c r="J123" s="64"/>
      <c r="K123" s="55"/>
      <c r="L123" s="55"/>
      <c r="M123" s="55"/>
    </row>
    <row r="124" spans="2:13" x14ac:dyDescent="0.2">
      <c r="B124" s="55"/>
      <c r="C124" s="55"/>
      <c r="D124" s="55"/>
      <c r="E124" s="64"/>
      <c r="F124" s="64"/>
      <c r="G124" s="64"/>
      <c r="H124" s="64"/>
      <c r="I124" s="64"/>
      <c r="J124" s="64"/>
      <c r="K124" s="55"/>
      <c r="L124" s="55"/>
      <c r="M124" s="55"/>
    </row>
    <row r="125" spans="2:13" x14ac:dyDescent="0.2">
      <c r="B125" s="55"/>
      <c r="C125" s="55"/>
      <c r="D125" s="55"/>
      <c r="E125" s="64"/>
      <c r="F125" s="64"/>
      <c r="G125" s="64"/>
      <c r="H125" s="64"/>
      <c r="I125" s="64"/>
      <c r="J125" s="64"/>
      <c r="K125" s="55"/>
      <c r="L125" s="55"/>
      <c r="M125" s="55"/>
    </row>
    <row r="126" spans="2:13" x14ac:dyDescent="0.2">
      <c r="B126" s="55"/>
      <c r="C126" s="55"/>
      <c r="D126" s="55"/>
      <c r="E126" s="64"/>
      <c r="F126" s="64"/>
      <c r="G126" s="64"/>
      <c r="H126" s="64"/>
      <c r="I126" s="64"/>
      <c r="J126" s="64"/>
      <c r="K126" s="55"/>
      <c r="L126" s="55"/>
      <c r="M126" s="55"/>
    </row>
    <row r="127" spans="2:13" x14ac:dyDescent="0.2">
      <c r="B127" s="55"/>
      <c r="C127" s="55"/>
      <c r="D127" s="55"/>
      <c r="E127" s="64"/>
      <c r="F127" s="64"/>
      <c r="G127" s="64"/>
      <c r="H127" s="64"/>
      <c r="I127" s="64"/>
      <c r="J127" s="64"/>
      <c r="K127" s="55"/>
      <c r="L127" s="55"/>
      <c r="M127" s="55"/>
    </row>
    <row r="128" spans="2:13" x14ac:dyDescent="0.2">
      <c r="B128" s="55"/>
      <c r="C128" s="55"/>
      <c r="D128" s="55"/>
      <c r="E128" s="64"/>
      <c r="F128" s="64"/>
      <c r="G128" s="64"/>
      <c r="H128" s="64"/>
      <c r="I128" s="64"/>
      <c r="J128" s="64"/>
      <c r="K128" s="55"/>
      <c r="L128" s="55"/>
      <c r="M128" s="55"/>
    </row>
    <row r="129" spans="2:13" x14ac:dyDescent="0.2">
      <c r="B129" s="55"/>
      <c r="C129" s="55"/>
      <c r="D129" s="55"/>
      <c r="E129" s="64"/>
      <c r="F129" s="64"/>
      <c r="G129" s="64"/>
      <c r="H129" s="64"/>
      <c r="I129" s="64"/>
      <c r="J129" s="64"/>
      <c r="K129" s="55"/>
      <c r="L129" s="55"/>
      <c r="M129" s="55"/>
    </row>
    <row r="130" spans="2:13" x14ac:dyDescent="0.2">
      <c r="B130" s="55"/>
      <c r="C130" s="55"/>
      <c r="D130" s="55"/>
      <c r="E130" s="64"/>
      <c r="F130" s="64"/>
      <c r="G130" s="64"/>
      <c r="H130" s="64"/>
      <c r="I130" s="64"/>
      <c r="J130" s="64"/>
      <c r="K130" s="55"/>
      <c r="L130" s="55"/>
      <c r="M130" s="55"/>
    </row>
    <row r="131" spans="2:13" x14ac:dyDescent="0.2">
      <c r="B131" s="55"/>
      <c r="C131" s="55"/>
      <c r="D131" s="55"/>
      <c r="E131" s="64"/>
      <c r="F131" s="64"/>
      <c r="G131" s="64"/>
      <c r="H131" s="64"/>
      <c r="I131" s="64"/>
      <c r="J131" s="64"/>
      <c r="K131" s="55"/>
      <c r="L131" s="55"/>
      <c r="M131" s="55"/>
    </row>
    <row r="132" spans="2:13" x14ac:dyDescent="0.2">
      <c r="B132" s="55"/>
      <c r="C132" s="55"/>
      <c r="D132" s="55"/>
      <c r="E132" s="64"/>
      <c r="F132" s="64"/>
      <c r="G132" s="64"/>
      <c r="H132" s="64"/>
      <c r="I132" s="64"/>
      <c r="J132" s="64"/>
      <c r="K132" s="55"/>
      <c r="L132" s="55"/>
      <c r="M132" s="55"/>
    </row>
    <row r="133" spans="2:13" x14ac:dyDescent="0.2">
      <c r="B133" s="55"/>
      <c r="C133" s="55"/>
      <c r="D133" s="55"/>
      <c r="E133" s="64"/>
      <c r="F133" s="64"/>
      <c r="G133" s="64"/>
      <c r="H133" s="64"/>
      <c r="I133" s="64"/>
      <c r="J133" s="64"/>
      <c r="K133" s="55"/>
      <c r="L133" s="55"/>
      <c r="M133" s="55"/>
    </row>
    <row r="134" spans="2:13" x14ac:dyDescent="0.2">
      <c r="B134" s="55"/>
      <c r="C134" s="55"/>
      <c r="D134" s="55"/>
      <c r="E134" s="64"/>
      <c r="F134" s="64"/>
      <c r="G134" s="64"/>
      <c r="H134" s="64"/>
      <c r="I134" s="64"/>
      <c r="J134" s="64"/>
      <c r="K134" s="55"/>
      <c r="L134" s="55"/>
      <c r="M134" s="55"/>
    </row>
    <row r="135" spans="2:13" x14ac:dyDescent="0.2">
      <c r="B135" s="55"/>
      <c r="C135" s="55"/>
      <c r="D135" s="55"/>
      <c r="E135" s="64"/>
      <c r="F135" s="64"/>
      <c r="G135" s="64"/>
      <c r="H135" s="64"/>
      <c r="I135" s="64"/>
      <c r="J135" s="64"/>
      <c r="K135" s="55"/>
      <c r="L135" s="55"/>
      <c r="M135" s="55"/>
    </row>
    <row r="136" spans="2:13" x14ac:dyDescent="0.2">
      <c r="B136" s="55"/>
      <c r="C136" s="55"/>
      <c r="D136" s="55"/>
      <c r="E136" s="64"/>
      <c r="F136" s="64"/>
      <c r="G136" s="64"/>
      <c r="H136" s="64"/>
      <c r="I136" s="64"/>
      <c r="J136" s="64"/>
      <c r="K136" s="55"/>
      <c r="L136" s="55"/>
      <c r="M136" s="55"/>
    </row>
    <row r="137" spans="2:13" x14ac:dyDescent="0.2">
      <c r="B137" s="55"/>
      <c r="C137" s="55"/>
      <c r="D137" s="55"/>
      <c r="E137" s="64"/>
      <c r="F137" s="64"/>
      <c r="G137" s="64"/>
      <c r="H137" s="64"/>
      <c r="I137" s="64"/>
      <c r="J137" s="64"/>
      <c r="K137" s="55"/>
      <c r="L137" s="55"/>
      <c r="M137" s="55"/>
    </row>
    <row r="138" spans="2:13" x14ac:dyDescent="0.2">
      <c r="B138" s="55"/>
      <c r="C138" s="55"/>
      <c r="D138" s="55"/>
      <c r="E138" s="64"/>
      <c r="F138" s="64"/>
      <c r="G138" s="64"/>
      <c r="H138" s="64"/>
      <c r="I138" s="64"/>
      <c r="J138" s="64"/>
      <c r="K138" s="55"/>
      <c r="L138" s="55"/>
      <c r="M138" s="55"/>
    </row>
    <row r="139" spans="2:13" x14ac:dyDescent="0.2">
      <c r="B139" s="55"/>
      <c r="C139" s="55"/>
      <c r="D139" s="55"/>
      <c r="E139" s="64"/>
      <c r="F139" s="64"/>
      <c r="G139" s="64"/>
      <c r="H139" s="64"/>
      <c r="I139" s="64"/>
      <c r="J139" s="64"/>
      <c r="K139" s="55"/>
      <c r="L139" s="55"/>
      <c r="M139" s="55"/>
    </row>
    <row r="140" spans="2:13" x14ac:dyDescent="0.2">
      <c r="B140" s="55"/>
      <c r="C140" s="55"/>
      <c r="D140" s="55"/>
      <c r="E140" s="64"/>
      <c r="F140" s="64"/>
      <c r="G140" s="64"/>
      <c r="H140" s="64"/>
      <c r="I140" s="64"/>
      <c r="J140" s="64"/>
      <c r="K140" s="55"/>
      <c r="L140" s="55"/>
      <c r="M140" s="55"/>
    </row>
    <row r="141" spans="2:13" x14ac:dyDescent="0.2">
      <c r="B141" s="55"/>
      <c r="C141" s="55"/>
      <c r="D141" s="55"/>
      <c r="E141" s="64"/>
      <c r="F141" s="64"/>
      <c r="G141" s="64"/>
      <c r="H141" s="64"/>
      <c r="I141" s="64"/>
      <c r="J141" s="64"/>
      <c r="K141" s="55"/>
      <c r="L141" s="55"/>
      <c r="M141" s="55"/>
    </row>
    <row r="142" spans="2:13" x14ac:dyDescent="0.2">
      <c r="B142" s="55"/>
      <c r="C142" s="55"/>
      <c r="D142" s="55"/>
      <c r="E142" s="64"/>
      <c r="F142" s="64"/>
      <c r="G142" s="64"/>
      <c r="H142" s="64"/>
      <c r="I142" s="64"/>
      <c r="J142" s="64"/>
      <c r="K142" s="55"/>
      <c r="L142" s="55"/>
      <c r="M142" s="55"/>
    </row>
    <row r="143" spans="2:13" x14ac:dyDescent="0.2">
      <c r="B143" s="55"/>
      <c r="C143" s="55"/>
      <c r="D143" s="55"/>
      <c r="E143" s="64"/>
      <c r="F143" s="64"/>
      <c r="G143" s="64"/>
      <c r="H143" s="64"/>
      <c r="I143" s="64"/>
      <c r="J143" s="64"/>
      <c r="K143" s="55"/>
      <c r="L143" s="55"/>
      <c r="M143" s="55"/>
    </row>
    <row r="144" spans="2:13" x14ac:dyDescent="0.2">
      <c r="B144" s="55"/>
      <c r="C144" s="55"/>
      <c r="D144" s="55"/>
      <c r="E144" s="64"/>
      <c r="F144" s="64"/>
      <c r="G144" s="64"/>
      <c r="H144" s="64"/>
      <c r="I144" s="64"/>
      <c r="J144" s="64"/>
      <c r="K144" s="55"/>
      <c r="L144" s="55"/>
      <c r="M144" s="55"/>
    </row>
    <row r="145" spans="2:13" x14ac:dyDescent="0.2">
      <c r="B145" s="55"/>
      <c r="C145" s="55"/>
      <c r="D145" s="55"/>
      <c r="E145" s="64"/>
      <c r="F145" s="64"/>
      <c r="G145" s="64"/>
      <c r="H145" s="64"/>
      <c r="I145" s="64"/>
      <c r="J145" s="64"/>
      <c r="K145" s="55"/>
      <c r="L145" s="55"/>
      <c r="M145" s="55"/>
    </row>
    <row r="146" spans="2:13" x14ac:dyDescent="0.2">
      <c r="B146" s="55"/>
      <c r="C146" s="55"/>
      <c r="D146" s="55"/>
      <c r="E146" s="64"/>
      <c r="F146" s="64"/>
      <c r="G146" s="64"/>
      <c r="H146" s="64"/>
      <c r="I146" s="64"/>
      <c r="J146" s="64"/>
      <c r="K146" s="55"/>
      <c r="L146" s="55"/>
      <c r="M146" s="55"/>
    </row>
    <row r="147" spans="2:13" x14ac:dyDescent="0.2">
      <c r="B147" s="55"/>
      <c r="C147" s="55"/>
      <c r="D147" s="55"/>
      <c r="E147" s="64"/>
      <c r="F147" s="64"/>
      <c r="G147" s="64"/>
      <c r="H147" s="64"/>
      <c r="I147" s="64"/>
      <c r="J147" s="64"/>
      <c r="K147" s="55"/>
      <c r="L147" s="55"/>
      <c r="M147" s="55"/>
    </row>
    <row r="148" spans="2:13" x14ac:dyDescent="0.2">
      <c r="B148" s="55"/>
      <c r="C148" s="55"/>
      <c r="D148" s="55"/>
      <c r="E148" s="64"/>
      <c r="F148" s="64"/>
      <c r="G148" s="64"/>
      <c r="H148" s="64"/>
      <c r="I148" s="64"/>
      <c r="J148" s="64"/>
      <c r="K148" s="55"/>
      <c r="L148" s="55"/>
      <c r="M148" s="55"/>
    </row>
    <row r="149" spans="2:13" x14ac:dyDescent="0.2">
      <c r="B149" s="55"/>
      <c r="C149" s="55"/>
      <c r="D149" s="55"/>
      <c r="E149" s="64"/>
      <c r="F149" s="64"/>
      <c r="G149" s="64"/>
      <c r="H149" s="64"/>
      <c r="I149" s="64"/>
      <c r="J149" s="64"/>
      <c r="K149" s="55"/>
      <c r="L149" s="55"/>
      <c r="M149" s="55"/>
    </row>
    <row r="150" spans="2:13" x14ac:dyDescent="0.2">
      <c r="B150" s="55"/>
      <c r="C150" s="55"/>
      <c r="D150" s="55"/>
      <c r="E150" s="64"/>
      <c r="F150" s="64"/>
      <c r="G150" s="64"/>
      <c r="H150" s="64"/>
      <c r="I150" s="64"/>
      <c r="J150" s="64"/>
      <c r="K150" s="55"/>
      <c r="L150" s="55"/>
      <c r="M150" s="55"/>
    </row>
    <row r="151" spans="2:13" x14ac:dyDescent="0.2">
      <c r="B151" s="55"/>
      <c r="C151" s="55"/>
      <c r="D151" s="55"/>
      <c r="E151" s="64"/>
      <c r="F151" s="64"/>
      <c r="G151" s="64"/>
      <c r="H151" s="64"/>
      <c r="I151" s="64"/>
      <c r="J151" s="64"/>
      <c r="K151" s="55"/>
      <c r="L151" s="55"/>
      <c r="M151" s="55"/>
    </row>
    <row r="152" spans="2:13" x14ac:dyDescent="0.2">
      <c r="B152" s="55"/>
      <c r="C152" s="55"/>
      <c r="D152" s="55"/>
      <c r="E152" s="64"/>
      <c r="F152" s="64"/>
      <c r="G152" s="64"/>
      <c r="H152" s="64"/>
      <c r="I152" s="64"/>
      <c r="J152" s="64"/>
      <c r="K152" s="55"/>
      <c r="L152" s="55"/>
      <c r="M152" s="55"/>
    </row>
    <row r="153" spans="2:13" x14ac:dyDescent="0.2">
      <c r="B153" s="55"/>
      <c r="C153" s="55"/>
      <c r="D153" s="55"/>
      <c r="E153" s="64"/>
      <c r="F153" s="64"/>
      <c r="G153" s="64"/>
      <c r="H153" s="64"/>
      <c r="I153" s="64"/>
      <c r="J153" s="64"/>
      <c r="K153" s="55"/>
      <c r="L153" s="55"/>
      <c r="M153" s="55"/>
    </row>
    <row r="154" spans="2:13" x14ac:dyDescent="0.2">
      <c r="B154" s="55"/>
      <c r="C154" s="55"/>
      <c r="D154" s="55"/>
      <c r="E154" s="64"/>
      <c r="F154" s="64"/>
      <c r="G154" s="64"/>
      <c r="H154" s="64"/>
      <c r="I154" s="64"/>
      <c r="J154" s="64"/>
      <c r="K154" s="55"/>
      <c r="L154" s="55"/>
      <c r="M154" s="55"/>
    </row>
    <row r="155" spans="2:13" x14ac:dyDescent="0.2">
      <c r="B155" s="55"/>
      <c r="C155" s="55"/>
      <c r="D155" s="55"/>
      <c r="E155" s="64"/>
      <c r="F155" s="64"/>
      <c r="G155" s="64"/>
      <c r="H155" s="64"/>
      <c r="I155" s="64"/>
      <c r="J155" s="64"/>
      <c r="K155" s="55"/>
      <c r="L155" s="55"/>
      <c r="M155" s="55"/>
    </row>
    <row r="156" spans="2:13" x14ac:dyDescent="0.2">
      <c r="B156" s="55"/>
      <c r="C156" s="55"/>
      <c r="D156" s="55"/>
      <c r="E156" s="64"/>
      <c r="F156" s="64"/>
      <c r="G156" s="64"/>
      <c r="H156" s="64"/>
      <c r="I156" s="64"/>
      <c r="J156" s="64"/>
      <c r="K156" s="55"/>
      <c r="L156" s="55"/>
      <c r="M156" s="55"/>
    </row>
    <row r="157" spans="2:13" x14ac:dyDescent="0.2">
      <c r="B157" s="55"/>
      <c r="C157" s="55"/>
      <c r="D157" s="55"/>
      <c r="E157" s="64"/>
      <c r="F157" s="64"/>
      <c r="G157" s="64"/>
      <c r="H157" s="64"/>
      <c r="I157" s="64"/>
      <c r="J157" s="64"/>
      <c r="K157" s="55"/>
      <c r="L157" s="55"/>
      <c r="M157" s="55"/>
    </row>
    <row r="158" spans="2:13" x14ac:dyDescent="0.2">
      <c r="B158" s="55"/>
      <c r="C158" s="55"/>
      <c r="D158" s="55"/>
      <c r="E158" s="64"/>
      <c r="F158" s="64"/>
      <c r="G158" s="64"/>
      <c r="H158" s="64"/>
      <c r="I158" s="64"/>
      <c r="J158" s="64"/>
      <c r="K158" s="55"/>
      <c r="L158" s="55"/>
      <c r="M158" s="55"/>
    </row>
    <row r="159" spans="2:13" x14ac:dyDescent="0.2">
      <c r="B159" s="55"/>
      <c r="C159" s="55"/>
      <c r="D159" s="55"/>
      <c r="E159" s="64"/>
      <c r="F159" s="64"/>
      <c r="G159" s="64"/>
      <c r="H159" s="64"/>
      <c r="I159" s="64"/>
      <c r="J159" s="64"/>
      <c r="K159" s="55"/>
      <c r="L159" s="55"/>
      <c r="M159" s="55"/>
    </row>
    <row r="160" spans="2:13" x14ac:dyDescent="0.2">
      <c r="B160" s="55"/>
      <c r="C160" s="55"/>
      <c r="D160" s="55"/>
      <c r="E160" s="64"/>
      <c r="F160" s="64"/>
      <c r="G160" s="64"/>
      <c r="H160" s="64"/>
      <c r="I160" s="64"/>
      <c r="J160" s="64"/>
      <c r="K160" s="55"/>
      <c r="L160" s="55"/>
      <c r="M160" s="55"/>
    </row>
    <row r="161" spans="2:13" x14ac:dyDescent="0.2">
      <c r="B161" s="55"/>
      <c r="C161" s="55"/>
      <c r="D161" s="55"/>
      <c r="E161" s="64"/>
      <c r="F161" s="64"/>
      <c r="G161" s="64"/>
      <c r="H161" s="64"/>
      <c r="I161" s="64"/>
      <c r="J161" s="64"/>
      <c r="K161" s="55"/>
      <c r="L161" s="55"/>
      <c r="M161" s="55"/>
    </row>
    <row r="162" spans="2:13" x14ac:dyDescent="0.2">
      <c r="B162" s="55"/>
      <c r="C162" s="55"/>
      <c r="D162" s="55"/>
      <c r="E162" s="64"/>
      <c r="F162" s="64"/>
      <c r="G162" s="64"/>
      <c r="H162" s="64"/>
      <c r="I162" s="64"/>
      <c r="J162" s="64"/>
      <c r="K162" s="55"/>
      <c r="L162" s="55"/>
      <c r="M162" s="55"/>
    </row>
    <row r="163" spans="2:13" x14ac:dyDescent="0.2">
      <c r="B163" s="55"/>
      <c r="C163" s="55"/>
      <c r="D163" s="55"/>
      <c r="E163" s="64"/>
      <c r="F163" s="64"/>
      <c r="G163" s="64"/>
      <c r="H163" s="64"/>
      <c r="I163" s="64"/>
      <c r="J163" s="64"/>
      <c r="K163" s="55"/>
      <c r="L163" s="55"/>
      <c r="M163" s="55"/>
    </row>
    <row r="164" spans="2:13" x14ac:dyDescent="0.2">
      <c r="B164" s="55"/>
      <c r="C164" s="55"/>
      <c r="D164" s="55"/>
      <c r="E164" s="64"/>
      <c r="F164" s="64"/>
      <c r="G164" s="64"/>
      <c r="H164" s="64"/>
      <c r="I164" s="64"/>
      <c r="J164" s="64"/>
      <c r="K164" s="55"/>
      <c r="L164" s="55"/>
      <c r="M164" s="55"/>
    </row>
    <row r="165" spans="2:13" x14ac:dyDescent="0.2">
      <c r="B165" s="55"/>
      <c r="C165" s="55"/>
      <c r="D165" s="55"/>
      <c r="E165" s="64"/>
      <c r="F165" s="64"/>
      <c r="G165" s="64"/>
      <c r="H165" s="64"/>
      <c r="I165" s="64"/>
      <c r="J165" s="64"/>
      <c r="K165" s="55"/>
      <c r="L165" s="55"/>
      <c r="M165" s="55"/>
    </row>
    <row r="166" spans="2:13" x14ac:dyDescent="0.2">
      <c r="B166" s="55"/>
      <c r="C166" s="55"/>
      <c r="D166" s="55"/>
      <c r="E166" s="64"/>
      <c r="F166" s="64"/>
      <c r="G166" s="64"/>
      <c r="H166" s="64"/>
      <c r="I166" s="64"/>
      <c r="J166" s="64"/>
      <c r="K166" s="55"/>
      <c r="L166" s="55"/>
      <c r="M166" s="55"/>
    </row>
    <row r="167" spans="2:13" x14ac:dyDescent="0.2">
      <c r="B167" s="55"/>
      <c r="C167" s="55"/>
      <c r="D167" s="55"/>
      <c r="E167" s="64"/>
      <c r="F167" s="64"/>
      <c r="G167" s="64"/>
      <c r="H167" s="64"/>
      <c r="I167" s="64"/>
      <c r="J167" s="64"/>
      <c r="K167" s="55"/>
      <c r="L167" s="55"/>
      <c r="M167" s="55"/>
    </row>
    <row r="168" spans="2:13" x14ac:dyDescent="0.2">
      <c r="B168" s="55"/>
      <c r="C168" s="55"/>
      <c r="D168" s="55"/>
      <c r="E168" s="64"/>
      <c r="F168" s="64"/>
      <c r="G168" s="64"/>
      <c r="H168" s="64"/>
      <c r="I168" s="64"/>
      <c r="J168" s="64"/>
      <c r="K168" s="55"/>
      <c r="L168" s="55"/>
      <c r="M168" s="55"/>
    </row>
    <row r="169" spans="2:13" x14ac:dyDescent="0.2">
      <c r="B169" s="55"/>
      <c r="C169" s="55"/>
      <c r="D169" s="55"/>
      <c r="E169" s="64"/>
      <c r="F169" s="64"/>
      <c r="G169" s="64"/>
      <c r="H169" s="64"/>
      <c r="I169" s="64"/>
      <c r="J169" s="64"/>
      <c r="K169" s="55"/>
      <c r="L169" s="55"/>
      <c r="M169" s="55"/>
    </row>
    <row r="170" spans="2:13" x14ac:dyDescent="0.2">
      <c r="B170" s="55"/>
      <c r="C170" s="55"/>
      <c r="D170" s="55"/>
      <c r="E170" s="64"/>
      <c r="F170" s="64"/>
      <c r="G170" s="64"/>
      <c r="H170" s="64"/>
      <c r="I170" s="64"/>
      <c r="J170" s="64"/>
      <c r="K170" s="55"/>
      <c r="L170" s="55"/>
      <c r="M170" s="55"/>
    </row>
    <row r="171" spans="2:13" x14ac:dyDescent="0.2">
      <c r="B171" s="55"/>
      <c r="C171" s="55"/>
      <c r="D171" s="55"/>
      <c r="E171" s="64"/>
      <c r="F171" s="64"/>
      <c r="G171" s="64"/>
      <c r="H171" s="64"/>
      <c r="I171" s="64"/>
      <c r="J171" s="64"/>
      <c r="K171" s="55"/>
      <c r="L171" s="55"/>
      <c r="M171" s="55"/>
    </row>
    <row r="172" spans="2:13" x14ac:dyDescent="0.2">
      <c r="B172" s="55"/>
      <c r="C172" s="55"/>
      <c r="D172" s="55"/>
      <c r="E172" s="64"/>
      <c r="F172" s="64"/>
      <c r="G172" s="64"/>
      <c r="H172" s="64"/>
      <c r="I172" s="64"/>
      <c r="J172" s="64"/>
      <c r="K172" s="55"/>
      <c r="L172" s="55"/>
      <c r="M172" s="55"/>
    </row>
    <row r="173" spans="2:13" x14ac:dyDescent="0.2">
      <c r="B173" s="55"/>
      <c r="C173" s="55"/>
      <c r="D173" s="55"/>
      <c r="E173" s="64"/>
      <c r="F173" s="64"/>
      <c r="G173" s="64"/>
      <c r="H173" s="64"/>
      <c r="I173" s="64"/>
      <c r="J173" s="64"/>
      <c r="K173" s="55"/>
      <c r="L173" s="55"/>
      <c r="M173" s="55"/>
    </row>
    <row r="174" spans="2:13" x14ac:dyDescent="0.2">
      <c r="B174" s="55"/>
      <c r="C174" s="55"/>
      <c r="D174" s="55"/>
      <c r="E174" s="64"/>
      <c r="F174" s="64"/>
      <c r="G174" s="64"/>
      <c r="H174" s="64"/>
      <c r="I174" s="64"/>
      <c r="J174" s="64"/>
      <c r="K174" s="55"/>
      <c r="L174" s="55"/>
      <c r="M174" s="55"/>
    </row>
    <row r="175" spans="2:13" x14ac:dyDescent="0.2">
      <c r="B175" s="55"/>
      <c r="C175" s="55"/>
      <c r="D175" s="55"/>
      <c r="E175" s="64"/>
      <c r="F175" s="64"/>
      <c r="G175" s="64"/>
      <c r="H175" s="64"/>
      <c r="I175" s="64"/>
      <c r="J175" s="64"/>
      <c r="K175" s="55"/>
      <c r="L175" s="55"/>
      <c r="M175" s="55"/>
    </row>
    <row r="176" spans="2:13" x14ac:dyDescent="0.2">
      <c r="B176" s="55"/>
      <c r="C176" s="55"/>
      <c r="D176" s="55"/>
      <c r="E176" s="64"/>
      <c r="F176" s="64"/>
      <c r="G176" s="64"/>
      <c r="H176" s="64"/>
      <c r="I176" s="64"/>
      <c r="J176" s="64"/>
      <c r="K176" s="55"/>
      <c r="L176" s="55"/>
      <c r="M176" s="55"/>
    </row>
    <row r="177" spans="2:13" x14ac:dyDescent="0.2">
      <c r="B177" s="55"/>
      <c r="C177" s="55"/>
      <c r="D177" s="55"/>
      <c r="E177" s="64"/>
      <c r="F177" s="64"/>
      <c r="G177" s="64"/>
      <c r="H177" s="64"/>
      <c r="I177" s="64"/>
      <c r="J177" s="64"/>
      <c r="K177" s="55"/>
      <c r="L177" s="55"/>
      <c r="M177" s="55"/>
    </row>
    <row r="178" spans="2:13" x14ac:dyDescent="0.2">
      <c r="B178" s="55"/>
      <c r="C178" s="55"/>
      <c r="D178" s="55"/>
      <c r="E178" s="64"/>
      <c r="F178" s="64"/>
      <c r="G178" s="64"/>
      <c r="H178" s="64"/>
      <c r="I178" s="64"/>
      <c r="J178" s="64"/>
      <c r="K178" s="55"/>
      <c r="L178" s="55"/>
      <c r="M178" s="55"/>
    </row>
    <row r="179" spans="2:13" x14ac:dyDescent="0.2">
      <c r="B179" s="55"/>
      <c r="C179" s="55"/>
      <c r="D179" s="55"/>
      <c r="E179" s="64"/>
      <c r="F179" s="64"/>
      <c r="G179" s="64"/>
      <c r="H179" s="64"/>
      <c r="I179" s="64"/>
      <c r="J179" s="64"/>
      <c r="K179" s="55"/>
      <c r="L179" s="55"/>
      <c r="M179" s="55"/>
    </row>
    <row r="180" spans="2:13" x14ac:dyDescent="0.2">
      <c r="B180" s="55"/>
      <c r="C180" s="55"/>
      <c r="D180" s="55"/>
      <c r="E180" s="64"/>
      <c r="F180" s="64"/>
      <c r="G180" s="64"/>
      <c r="H180" s="64"/>
      <c r="I180" s="64"/>
      <c r="J180" s="64"/>
      <c r="K180" s="55"/>
      <c r="L180" s="55"/>
      <c r="M180" s="55"/>
    </row>
    <row r="181" spans="2:13" x14ac:dyDescent="0.2">
      <c r="B181" s="55"/>
      <c r="C181" s="55"/>
      <c r="D181" s="55"/>
      <c r="E181" s="64"/>
      <c r="F181" s="64"/>
      <c r="G181" s="64"/>
      <c r="H181" s="64"/>
      <c r="I181" s="64"/>
      <c r="J181" s="64"/>
      <c r="K181" s="55"/>
      <c r="L181" s="55"/>
      <c r="M181" s="55"/>
    </row>
    <row r="182" spans="2:13" x14ac:dyDescent="0.2">
      <c r="B182" s="55"/>
      <c r="C182" s="55"/>
      <c r="D182" s="55"/>
      <c r="E182" s="64"/>
      <c r="F182" s="64"/>
      <c r="G182" s="64"/>
      <c r="H182" s="64"/>
      <c r="I182" s="64"/>
      <c r="J182" s="64"/>
      <c r="K182" s="55"/>
      <c r="L182" s="55"/>
      <c r="M182" s="55"/>
    </row>
    <row r="183" spans="2:13" x14ac:dyDescent="0.2">
      <c r="B183" s="55"/>
      <c r="C183" s="55"/>
      <c r="D183" s="55"/>
      <c r="E183" s="64"/>
      <c r="F183" s="64"/>
      <c r="G183" s="64"/>
      <c r="H183" s="64"/>
      <c r="I183" s="64"/>
      <c r="J183" s="64"/>
      <c r="K183" s="55"/>
      <c r="L183" s="55"/>
      <c r="M183" s="55"/>
    </row>
    <row r="184" spans="2:13" x14ac:dyDescent="0.2">
      <c r="B184" s="55"/>
      <c r="C184" s="55"/>
      <c r="D184" s="55"/>
      <c r="E184" s="64"/>
      <c r="F184" s="64"/>
      <c r="G184" s="64"/>
      <c r="H184" s="64"/>
      <c r="I184" s="64"/>
      <c r="J184" s="64"/>
      <c r="K184" s="55"/>
      <c r="L184" s="55"/>
      <c r="M184" s="55"/>
    </row>
    <row r="185" spans="2:13" x14ac:dyDescent="0.2">
      <c r="B185" s="55"/>
      <c r="C185" s="55"/>
      <c r="D185" s="55"/>
      <c r="E185" s="64"/>
      <c r="F185" s="64"/>
      <c r="G185" s="64"/>
      <c r="H185" s="64"/>
      <c r="I185" s="64"/>
      <c r="J185" s="64"/>
      <c r="K185" s="55"/>
      <c r="L185" s="55"/>
      <c r="M185" s="55"/>
    </row>
    <row r="186" spans="2:13" x14ac:dyDescent="0.2">
      <c r="B186" s="55"/>
      <c r="C186" s="55"/>
      <c r="D186" s="55"/>
      <c r="E186" s="64"/>
      <c r="F186" s="64"/>
      <c r="G186" s="64"/>
      <c r="H186" s="64"/>
      <c r="I186" s="64"/>
      <c r="J186" s="64"/>
      <c r="K186" s="55"/>
      <c r="L186" s="55"/>
      <c r="M186" s="55"/>
    </row>
    <row r="187" spans="2:13" x14ac:dyDescent="0.2">
      <c r="B187" s="55"/>
      <c r="C187" s="55"/>
      <c r="D187" s="55"/>
      <c r="E187" s="64"/>
      <c r="F187" s="64"/>
      <c r="G187" s="64"/>
      <c r="H187" s="64"/>
      <c r="I187" s="64"/>
      <c r="J187" s="64"/>
      <c r="K187" s="55"/>
      <c r="L187" s="55"/>
      <c r="M187" s="55"/>
    </row>
    <row r="188" spans="2:13" x14ac:dyDescent="0.2">
      <c r="B188" s="55"/>
      <c r="C188" s="55"/>
      <c r="D188" s="55"/>
      <c r="E188" s="64"/>
      <c r="F188" s="64"/>
      <c r="G188" s="64"/>
      <c r="H188" s="64"/>
      <c r="I188" s="64"/>
      <c r="J188" s="64"/>
      <c r="K188" s="55"/>
      <c r="L188" s="55"/>
      <c r="M188" s="55"/>
    </row>
  </sheetData>
  <mergeCells count="8">
    <mergeCell ref="B70:M70"/>
    <mergeCell ref="B71:M71"/>
    <mergeCell ref="B72:M72"/>
    <mergeCell ref="B73:M73"/>
    <mergeCell ref="A5:G5"/>
    <mergeCell ref="A6:G6"/>
    <mergeCell ref="H5:N5"/>
    <mergeCell ref="H6:N6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repartizare martie 2021</vt:lpstr>
      <vt:lpstr>centralizator</vt:lpstr>
      <vt:lpstr>desfasurator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2021-02-26T11:51:55Z</dcterms:modified>
</cp:coreProperties>
</file>