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985" windowWidth="14805" windowHeight="1335" tabRatio="589" activeTab="1"/>
  </bookViews>
  <sheets>
    <sheet name="repartizare" sheetId="59" r:id="rId1"/>
    <sheet name="desfasurator luni" sheetId="60" r:id="rId2"/>
  </sheets>
  <calcPr calcId="145621"/>
</workbook>
</file>

<file path=xl/calcChain.xml><?xml version="1.0" encoding="utf-8"?>
<calcChain xmlns="http://schemas.openxmlformats.org/spreadsheetml/2006/main">
  <c r="G16" i="59" l="1"/>
  <c r="G27" i="59"/>
  <c r="AM11" i="60" l="1"/>
  <c r="E9" i="59" l="1"/>
  <c r="AM36" i="60" l="1"/>
  <c r="K13" i="59" l="1"/>
  <c r="AE38" i="60" l="1"/>
  <c r="AE37" i="60"/>
  <c r="AE36" i="60"/>
  <c r="AE35" i="60"/>
  <c r="AE30" i="60"/>
  <c r="AE29" i="60"/>
  <c r="AE28" i="60"/>
  <c r="AE27" i="60"/>
  <c r="AE21" i="60"/>
  <c r="AE20" i="60"/>
  <c r="AE19" i="60"/>
  <c r="AE18" i="60"/>
  <c r="AE11" i="60"/>
  <c r="AM23" i="60" l="1"/>
  <c r="AM19" i="60" l="1"/>
  <c r="AM65" i="60" l="1"/>
  <c r="AM66" i="60"/>
  <c r="AM67" i="60"/>
  <c r="AL69" i="60"/>
  <c r="AN69" i="60" s="1"/>
  <c r="AM69" i="60"/>
  <c r="AL70" i="60"/>
  <c r="AM70" i="60"/>
  <c r="AL71" i="60"/>
  <c r="AM71" i="60"/>
  <c r="AM64" i="60"/>
  <c r="AM37" i="60"/>
  <c r="AM38" i="60"/>
  <c r="AM39" i="60"/>
  <c r="AM40" i="60"/>
  <c r="AM35" i="60"/>
  <c r="AM28" i="60"/>
  <c r="AM29" i="60"/>
  <c r="AM30" i="60"/>
  <c r="AM31" i="60"/>
  <c r="AM27" i="60"/>
  <c r="AM20" i="60"/>
  <c r="AM21" i="60"/>
  <c r="AM22" i="60"/>
  <c r="AM18" i="60"/>
  <c r="AM12" i="60"/>
  <c r="AM13" i="60"/>
  <c r="AM14" i="60"/>
  <c r="AJ65" i="60"/>
  <c r="AJ66" i="60"/>
  <c r="AJ67" i="60"/>
  <c r="AJ68" i="60"/>
  <c r="AJ69" i="60"/>
  <c r="AJ70" i="60"/>
  <c r="AJ71" i="60"/>
  <c r="AJ72" i="60"/>
  <c r="AJ64" i="60"/>
  <c r="AJ48" i="60"/>
  <c r="AJ36" i="60"/>
  <c r="AJ37" i="60"/>
  <c r="AJ38" i="60"/>
  <c r="AJ39" i="60"/>
  <c r="AJ40" i="60"/>
  <c r="AJ35" i="60"/>
  <c r="AJ28" i="60"/>
  <c r="AJ29" i="60"/>
  <c r="AJ30" i="60"/>
  <c r="AJ31" i="60"/>
  <c r="AJ27" i="60"/>
  <c r="AJ19" i="60"/>
  <c r="AJ20" i="60"/>
  <c r="AJ21" i="60"/>
  <c r="AJ22" i="60"/>
  <c r="AJ23" i="60"/>
  <c r="AJ18" i="60"/>
  <c r="AJ12" i="60"/>
  <c r="AJ13" i="60"/>
  <c r="AJ14" i="60"/>
  <c r="AJ11" i="60"/>
  <c r="AG59" i="60"/>
  <c r="AG82" i="60" s="1"/>
  <c r="AG58" i="60"/>
  <c r="AJ58" i="60" s="1"/>
  <c r="AG57" i="60"/>
  <c r="AG49" i="60"/>
  <c r="AG60" i="60" s="1"/>
  <c r="AG47" i="60"/>
  <c r="AJ47" i="60" s="1"/>
  <c r="AG46" i="60"/>
  <c r="AJ46" i="60" s="1"/>
  <c r="AG45" i="60"/>
  <c r="AG54" i="60" s="1"/>
  <c r="AJ54" i="60" s="1"/>
  <c r="AG44" i="60"/>
  <c r="AG53" i="60" s="1"/>
  <c r="AG76" i="60" s="1"/>
  <c r="AG41" i="60"/>
  <c r="AG32" i="60"/>
  <c r="AG24" i="60"/>
  <c r="AG15" i="60"/>
  <c r="AN70" i="60" l="1"/>
  <c r="AJ73" i="60"/>
  <c r="AJ44" i="60"/>
  <c r="AM41" i="60"/>
  <c r="AN71" i="60"/>
  <c r="AM32" i="60"/>
  <c r="AG81" i="60"/>
  <c r="AJ59" i="60"/>
  <c r="AJ15" i="60"/>
  <c r="AM15" i="60"/>
  <c r="AJ53" i="60"/>
  <c r="AJ32" i="60"/>
  <c r="AG80" i="60"/>
  <c r="AM24" i="60"/>
  <c r="AJ57" i="60"/>
  <c r="AJ24" i="60"/>
  <c r="AJ41" i="60"/>
  <c r="AG55" i="60"/>
  <c r="AJ55" i="60" s="1"/>
  <c r="AG50" i="60"/>
  <c r="AJ45" i="60"/>
  <c r="AG83" i="60"/>
  <c r="AJ60" i="60"/>
  <c r="AG77" i="60"/>
  <c r="AG56" i="60"/>
  <c r="AJ49" i="60"/>
  <c r="AG78" i="60" l="1"/>
  <c r="AG61" i="60"/>
  <c r="AJ56" i="60"/>
  <c r="AJ61" i="60" s="1"/>
  <c r="AG79" i="60"/>
  <c r="AJ50" i="60"/>
  <c r="AG84" i="60" l="1"/>
  <c r="W12" i="60" l="1"/>
  <c r="W13" i="60"/>
  <c r="W14" i="60"/>
  <c r="W16" i="60"/>
  <c r="Z16" i="60" s="1"/>
  <c r="W18" i="60"/>
  <c r="W19" i="60"/>
  <c r="W20" i="60"/>
  <c r="W21" i="60"/>
  <c r="W22" i="60"/>
  <c r="W23" i="60"/>
  <c r="W25" i="60"/>
  <c r="Z25" i="60" s="1"/>
  <c r="W27" i="60"/>
  <c r="W28" i="60"/>
  <c r="W29" i="60"/>
  <c r="W30" i="60"/>
  <c r="W31" i="60"/>
  <c r="W33" i="60"/>
  <c r="Z33" i="60" s="1"/>
  <c r="W35" i="60"/>
  <c r="W36" i="60"/>
  <c r="W37" i="60"/>
  <c r="W38" i="60"/>
  <c r="W39" i="60"/>
  <c r="W40" i="60"/>
  <c r="W42" i="60"/>
  <c r="Z42" i="60" s="1"/>
  <c r="W51" i="60"/>
  <c r="Z51" i="60" s="1"/>
  <c r="W62" i="60"/>
  <c r="Z62" i="60" s="1"/>
  <c r="W64" i="60"/>
  <c r="W65" i="60"/>
  <c r="W66" i="60"/>
  <c r="W67" i="60"/>
  <c r="W69" i="60"/>
  <c r="Z69" i="60" s="1"/>
  <c r="W70" i="60"/>
  <c r="Z70" i="60" s="1"/>
  <c r="W71" i="60"/>
  <c r="Z71" i="60" s="1"/>
  <c r="W72" i="60"/>
  <c r="Z72" i="60" s="1"/>
  <c r="W73" i="60"/>
  <c r="Z73" i="60" s="1"/>
  <c r="W74" i="60"/>
  <c r="Z74" i="60" s="1"/>
  <c r="W11" i="60"/>
  <c r="V65" i="60"/>
  <c r="X65" i="60" s="1"/>
  <c r="V66" i="60"/>
  <c r="V67" i="60"/>
  <c r="V64" i="60"/>
  <c r="V12" i="60"/>
  <c r="X12" i="60" s="1"/>
  <c r="V13" i="60"/>
  <c r="V14" i="60"/>
  <c r="V16" i="60"/>
  <c r="Y16" i="60" s="1"/>
  <c r="AA16" i="60" s="1"/>
  <c r="V18" i="60"/>
  <c r="X18" i="60" s="1"/>
  <c r="V19" i="60"/>
  <c r="V20" i="60"/>
  <c r="V21" i="60"/>
  <c r="V22" i="60"/>
  <c r="X22" i="60" s="1"/>
  <c r="V23" i="60"/>
  <c r="V25" i="60"/>
  <c r="Y25" i="60" s="1"/>
  <c r="V27" i="60"/>
  <c r="X27" i="60" s="1"/>
  <c r="V28" i="60"/>
  <c r="X28" i="60" s="1"/>
  <c r="V29" i="60"/>
  <c r="V30" i="60"/>
  <c r="V31" i="60"/>
  <c r="V33" i="60"/>
  <c r="Y33" i="60" s="1"/>
  <c r="AA33" i="60" s="1"/>
  <c r="V35" i="60"/>
  <c r="V36" i="60"/>
  <c r="V37" i="60"/>
  <c r="X37" i="60" s="1"/>
  <c r="V38" i="60"/>
  <c r="V39" i="60"/>
  <c r="V40" i="60"/>
  <c r="V42" i="60"/>
  <c r="Y42" i="60" s="1"/>
  <c r="V51" i="60"/>
  <c r="Y51" i="60" s="1"/>
  <c r="AA51" i="60" s="1"/>
  <c r="V62" i="60"/>
  <c r="V69" i="60"/>
  <c r="Y69" i="60" s="1"/>
  <c r="V70" i="60"/>
  <c r="V71" i="60"/>
  <c r="X71" i="60" s="1"/>
  <c r="V72" i="60"/>
  <c r="Y72" i="60" s="1"/>
  <c r="V73" i="60"/>
  <c r="Y73" i="60" s="1"/>
  <c r="V74" i="60"/>
  <c r="Y74" i="60" s="1"/>
  <c r="V11" i="60"/>
  <c r="AE12" i="60"/>
  <c r="AE13" i="60"/>
  <c r="AE14" i="60"/>
  <c r="AE22" i="60"/>
  <c r="AE23" i="60"/>
  <c r="AE31" i="60"/>
  <c r="AE39" i="60"/>
  <c r="AE40" i="60"/>
  <c r="AK11" i="60"/>
  <c r="AD68" i="60"/>
  <c r="AD59" i="60"/>
  <c r="AD57" i="60"/>
  <c r="AD49" i="60"/>
  <c r="AD48" i="60"/>
  <c r="AD47" i="60"/>
  <c r="AD56" i="60" s="1"/>
  <c r="AD46" i="60"/>
  <c r="AD45" i="60"/>
  <c r="AD44" i="60"/>
  <c r="AD41" i="60"/>
  <c r="AD32" i="60"/>
  <c r="AD24" i="60"/>
  <c r="AD15" i="60"/>
  <c r="AC68" i="60"/>
  <c r="AC59" i="60"/>
  <c r="AC57" i="60"/>
  <c r="AC80" i="60" s="1"/>
  <c r="AC49" i="60"/>
  <c r="AC48" i="60"/>
  <c r="AC58" i="60" s="1"/>
  <c r="AC81" i="60" s="1"/>
  <c r="AC47" i="60"/>
  <c r="AC46" i="60"/>
  <c r="AC45" i="60"/>
  <c r="AC44" i="60"/>
  <c r="AC41" i="60"/>
  <c r="AC32" i="60"/>
  <c r="AC24" i="60"/>
  <c r="AC15" i="60"/>
  <c r="AB68" i="60"/>
  <c r="AB59" i="60"/>
  <c r="AB57" i="60"/>
  <c r="AB80" i="60" s="1"/>
  <c r="AB49" i="60"/>
  <c r="AB48" i="60"/>
  <c r="AB47" i="60"/>
  <c r="AB46" i="60"/>
  <c r="AB45" i="60"/>
  <c r="AB44" i="60"/>
  <c r="AB53" i="60" s="1"/>
  <c r="AB41" i="60"/>
  <c r="AB32" i="60"/>
  <c r="AB24" i="60"/>
  <c r="AB15" i="60"/>
  <c r="U68" i="60"/>
  <c r="U59" i="60"/>
  <c r="U82" i="60" s="1"/>
  <c r="U57" i="60"/>
  <c r="U80" i="60" s="1"/>
  <c r="U49" i="60"/>
  <c r="U60" i="60" s="1"/>
  <c r="U83" i="60" s="1"/>
  <c r="U48" i="60"/>
  <c r="U47" i="60"/>
  <c r="U56" i="60" s="1"/>
  <c r="U79" i="60" s="1"/>
  <c r="U46" i="60"/>
  <c r="U55" i="60" s="1"/>
  <c r="U78" i="60" s="1"/>
  <c r="U45" i="60"/>
  <c r="U44" i="60"/>
  <c r="U53" i="60" s="1"/>
  <c r="U41" i="60"/>
  <c r="U32" i="60"/>
  <c r="U24" i="60"/>
  <c r="U15" i="60"/>
  <c r="T68" i="60"/>
  <c r="T59" i="60"/>
  <c r="T82" i="60" s="1"/>
  <c r="T57" i="60"/>
  <c r="T49" i="60"/>
  <c r="T48" i="60"/>
  <c r="T47" i="60"/>
  <c r="T46" i="60"/>
  <c r="T45" i="60"/>
  <c r="T44" i="60"/>
  <c r="T41" i="60"/>
  <c r="T32" i="60"/>
  <c r="T24" i="60"/>
  <c r="T15" i="60"/>
  <c r="AA74" i="60" l="1"/>
  <c r="AA42" i="60"/>
  <c r="X40" i="60"/>
  <c r="X30" i="60"/>
  <c r="X39" i="60"/>
  <c r="X29" i="60"/>
  <c r="X66" i="60"/>
  <c r="X62" i="60"/>
  <c r="X23" i="60"/>
  <c r="X13" i="60"/>
  <c r="X11" i="60"/>
  <c r="X21" i="60"/>
  <c r="X19" i="60"/>
  <c r="AD80" i="60"/>
  <c r="AE80" i="60" s="1"/>
  <c r="W82" i="60"/>
  <c r="AD82" i="60"/>
  <c r="AD58" i="60"/>
  <c r="AD81" i="60" s="1"/>
  <c r="T60" i="60"/>
  <c r="W60" i="60" s="1"/>
  <c r="X31" i="60"/>
  <c r="AD53" i="60"/>
  <c r="AD76" i="60" s="1"/>
  <c r="X35" i="60"/>
  <c r="W41" i="60"/>
  <c r="AK31" i="60"/>
  <c r="AK20" i="60"/>
  <c r="AA73" i="60"/>
  <c r="X20" i="60"/>
  <c r="AK19" i="60"/>
  <c r="AK30" i="60"/>
  <c r="AK40" i="60"/>
  <c r="AK29" i="60"/>
  <c r="AK18" i="60"/>
  <c r="T80" i="60"/>
  <c r="AM57" i="60"/>
  <c r="T53" i="60"/>
  <c r="T76" i="60" s="1"/>
  <c r="AM44" i="60"/>
  <c r="W68" i="60"/>
  <c r="AM68" i="60"/>
  <c r="AM72" i="60" s="1"/>
  <c r="AK39" i="60"/>
  <c r="AK28" i="60"/>
  <c r="AK14" i="60"/>
  <c r="AK38" i="60"/>
  <c r="AK27" i="60"/>
  <c r="AK13" i="60"/>
  <c r="X36" i="60"/>
  <c r="AA25" i="60"/>
  <c r="AK23" i="60"/>
  <c r="AK37" i="60"/>
  <c r="AK36" i="60"/>
  <c r="AK22" i="60"/>
  <c r="AK12" i="60"/>
  <c r="T58" i="60"/>
  <c r="AM48" i="60"/>
  <c r="AK35" i="60"/>
  <c r="AK21" i="60"/>
  <c r="X64" i="60"/>
  <c r="AC82" i="60"/>
  <c r="AC54" i="60"/>
  <c r="AC55" i="60"/>
  <c r="AC56" i="60"/>
  <c r="AC79" i="60" s="1"/>
  <c r="AC60" i="60"/>
  <c r="AB56" i="60"/>
  <c r="AE47" i="60"/>
  <c r="AB54" i="60"/>
  <c r="AE45" i="60"/>
  <c r="AB55" i="60"/>
  <c r="AE41" i="60"/>
  <c r="AK41" i="60" s="1"/>
  <c r="AE32" i="60"/>
  <c r="AK32" i="60" s="1"/>
  <c r="X14" i="60"/>
  <c r="X38" i="60"/>
  <c r="AD60" i="60"/>
  <c r="AD54" i="60"/>
  <c r="AE24" i="60"/>
  <c r="AD55" i="60"/>
  <c r="T55" i="60"/>
  <c r="AM46" i="60"/>
  <c r="AB82" i="60"/>
  <c r="AM59" i="60"/>
  <c r="T54" i="60"/>
  <c r="AM45" i="60"/>
  <c r="T56" i="60"/>
  <c r="AM47" i="60"/>
  <c r="AB60" i="60"/>
  <c r="AM49" i="60"/>
  <c r="AC50" i="60"/>
  <c r="X67" i="60"/>
  <c r="W15" i="60"/>
  <c r="AA72" i="60"/>
  <c r="W24" i="60"/>
  <c r="X70" i="60"/>
  <c r="W32" i="60"/>
  <c r="AE15" i="60"/>
  <c r="AE48" i="60"/>
  <c r="AA69" i="60"/>
  <c r="AC53" i="60"/>
  <c r="W59" i="60"/>
  <c r="X69" i="60"/>
  <c r="Y71" i="60"/>
  <c r="AA71" i="60" s="1"/>
  <c r="AE46" i="60"/>
  <c r="Y70" i="60"/>
  <c r="AA70" i="60" s="1"/>
  <c r="Y62" i="60"/>
  <c r="AA62" i="60" s="1"/>
  <c r="W57" i="60"/>
  <c r="W49" i="60"/>
  <c r="X51" i="60"/>
  <c r="AE44" i="60"/>
  <c r="W48" i="60"/>
  <c r="X74" i="60"/>
  <c r="X42" i="60"/>
  <c r="AE59" i="60"/>
  <c r="V68" i="60"/>
  <c r="W47" i="60"/>
  <c r="X73" i="60"/>
  <c r="X33" i="60"/>
  <c r="X25" i="60"/>
  <c r="W46" i="60"/>
  <c r="X72" i="60"/>
  <c r="X16" i="60"/>
  <c r="AE57" i="60"/>
  <c r="AE49" i="60"/>
  <c r="W45" i="60"/>
  <c r="W44" i="60"/>
  <c r="AD50" i="60"/>
  <c r="AB76" i="60"/>
  <c r="AB50" i="60"/>
  <c r="AB58" i="60"/>
  <c r="U76" i="60"/>
  <c r="U54" i="60"/>
  <c r="U77" i="60" s="1"/>
  <c r="U50" i="60"/>
  <c r="U58" i="60"/>
  <c r="U81" i="60" s="1"/>
  <c r="T50" i="60"/>
  <c r="AK15" i="60" l="1"/>
  <c r="W55" i="60"/>
  <c r="AM80" i="60"/>
  <c r="T83" i="60"/>
  <c r="W83" i="60" s="1"/>
  <c r="W53" i="60"/>
  <c r="AK24" i="60"/>
  <c r="AK59" i="60"/>
  <c r="AK46" i="60"/>
  <c r="AK45" i="60"/>
  <c r="T81" i="60"/>
  <c r="W81" i="60" s="1"/>
  <c r="AM58" i="60"/>
  <c r="W80" i="60"/>
  <c r="AK47" i="60"/>
  <c r="AK44" i="60"/>
  <c r="AK49" i="60"/>
  <c r="AK57" i="60"/>
  <c r="X68" i="60"/>
  <c r="AK48" i="60"/>
  <c r="AC78" i="60"/>
  <c r="AC83" i="60"/>
  <c r="AC77" i="60"/>
  <c r="AE54" i="60"/>
  <c r="AC76" i="60"/>
  <c r="AE56" i="60"/>
  <c r="AB78" i="60"/>
  <c r="AM82" i="60"/>
  <c r="AB77" i="60"/>
  <c r="AE60" i="60"/>
  <c r="AB79" i="60"/>
  <c r="AM50" i="60"/>
  <c r="AE50" i="60"/>
  <c r="AK50" i="60" s="1"/>
  <c r="AM54" i="60"/>
  <c r="AD77" i="60"/>
  <c r="AD78" i="60"/>
  <c r="T77" i="60"/>
  <c r="AE55" i="60"/>
  <c r="AD83" i="60"/>
  <c r="AD61" i="60"/>
  <c r="AD79" i="60"/>
  <c r="T79" i="60"/>
  <c r="AM56" i="60"/>
  <c r="W56" i="60"/>
  <c r="T61" i="60"/>
  <c r="AB83" i="60"/>
  <c r="AM60" i="60"/>
  <c r="AM53" i="60"/>
  <c r="AE82" i="60"/>
  <c r="T78" i="60"/>
  <c r="AM55" i="60"/>
  <c r="W50" i="60"/>
  <c r="W54" i="60"/>
  <c r="W76" i="60"/>
  <c r="AB81" i="60"/>
  <c r="AE58" i="60"/>
  <c r="AC61" i="60"/>
  <c r="AE53" i="60"/>
  <c r="W58" i="60"/>
  <c r="AB61" i="60"/>
  <c r="U84" i="60"/>
  <c r="U61" i="60"/>
  <c r="AM81" i="60" l="1"/>
  <c r="AK54" i="60"/>
  <c r="AK56" i="60"/>
  <c r="AK55" i="60"/>
  <c r="AK60" i="60"/>
  <c r="AK58" i="60"/>
  <c r="AM77" i="60"/>
  <c r="AK53" i="60"/>
  <c r="AM76" i="60"/>
  <c r="AE76" i="60"/>
  <c r="AC84" i="60"/>
  <c r="AE79" i="60"/>
  <c r="W77" i="60"/>
  <c r="T84" i="60"/>
  <c r="AE78" i="60"/>
  <c r="AD84" i="60"/>
  <c r="AE77" i="60"/>
  <c r="AM83" i="60"/>
  <c r="AE83" i="60"/>
  <c r="AE81" i="60"/>
  <c r="W78" i="60"/>
  <c r="AM78" i="60"/>
  <c r="W61" i="60"/>
  <c r="AM61" i="60"/>
  <c r="W79" i="60"/>
  <c r="AM79" i="60"/>
  <c r="AE61" i="60"/>
  <c r="AK61" i="60" s="1"/>
  <c r="AB84" i="60"/>
  <c r="W84" i="60" l="1"/>
  <c r="AJ83" i="60"/>
  <c r="AK83" i="60" s="1"/>
  <c r="AE69" i="60"/>
  <c r="AK69" i="60" s="1"/>
  <c r="AE42" i="60"/>
  <c r="AE68" i="60"/>
  <c r="AK68" i="60" s="1"/>
  <c r="AE33" i="60"/>
  <c r="AE67" i="60"/>
  <c r="AK67" i="60" s="1"/>
  <c r="AE25" i="60"/>
  <c r="AE74" i="60"/>
  <c r="AE66" i="60"/>
  <c r="AK66" i="60" s="1"/>
  <c r="AE16" i="60"/>
  <c r="AE65" i="60"/>
  <c r="AK65" i="60" s="1"/>
  <c r="AE72" i="60"/>
  <c r="AK72" i="60" s="1"/>
  <c r="AE71" i="60"/>
  <c r="AK71" i="60" s="1"/>
  <c r="AE51" i="60"/>
  <c r="AE73" i="60"/>
  <c r="AK73" i="60" s="1"/>
  <c r="AE64" i="60"/>
  <c r="AK64" i="60" s="1"/>
  <c r="AE62" i="60"/>
  <c r="AE70" i="60"/>
  <c r="AK70" i="60" s="1"/>
  <c r="AE84" i="60"/>
  <c r="AJ76" i="60"/>
  <c r="AJ80" i="60"/>
  <c r="AK80" i="60" s="1"/>
  <c r="AJ81" i="60"/>
  <c r="AK81" i="60" s="1"/>
  <c r="AJ82" i="60"/>
  <c r="AK82" i="60" s="1"/>
  <c r="AJ78" i="60"/>
  <c r="AK78" i="60" s="1"/>
  <c r="AJ79" i="60"/>
  <c r="AK79" i="60" s="1"/>
  <c r="AJ77" i="60"/>
  <c r="AK77" i="60" s="1"/>
  <c r="AM84" i="60"/>
  <c r="AJ84" i="60" l="1"/>
  <c r="AK84" i="60" s="1"/>
  <c r="AK76" i="60"/>
  <c r="B73" i="60"/>
  <c r="O68" i="60"/>
  <c r="N68" i="60"/>
  <c r="I68" i="60"/>
  <c r="H68" i="60"/>
  <c r="F68" i="60"/>
  <c r="E68" i="60"/>
  <c r="C68" i="60"/>
  <c r="B68" i="60"/>
  <c r="P67" i="60"/>
  <c r="L67" i="60"/>
  <c r="K67" i="60"/>
  <c r="J67" i="60"/>
  <c r="G67" i="60"/>
  <c r="D67" i="60"/>
  <c r="P66" i="60"/>
  <c r="L66" i="60"/>
  <c r="K66" i="60"/>
  <c r="J66" i="60"/>
  <c r="G66" i="60"/>
  <c r="D66" i="60"/>
  <c r="P65" i="60"/>
  <c r="L65" i="60"/>
  <c r="K65" i="60"/>
  <c r="Y65" i="60" s="1"/>
  <c r="J65" i="60"/>
  <c r="G65" i="60"/>
  <c r="D65" i="60"/>
  <c r="P64" i="60"/>
  <c r="L64" i="60"/>
  <c r="Z64" i="60" s="1"/>
  <c r="K64" i="60"/>
  <c r="J64" i="60"/>
  <c r="G64" i="60"/>
  <c r="D64" i="60"/>
  <c r="B60" i="60"/>
  <c r="B83" i="60" s="1"/>
  <c r="O59" i="60"/>
  <c r="O82" i="60" s="1"/>
  <c r="N59" i="60"/>
  <c r="I59" i="60"/>
  <c r="I82" i="60" s="1"/>
  <c r="H59" i="60"/>
  <c r="H82" i="60" s="1"/>
  <c r="F59" i="60"/>
  <c r="F82" i="60" s="1"/>
  <c r="E59" i="60"/>
  <c r="E82" i="60" s="1"/>
  <c r="C59" i="60"/>
  <c r="C82" i="60" s="1"/>
  <c r="B59" i="60"/>
  <c r="B82" i="60" s="1"/>
  <c r="B58" i="60"/>
  <c r="B81" i="60" s="1"/>
  <c r="O57" i="60"/>
  <c r="O80" i="60" s="1"/>
  <c r="N57" i="60"/>
  <c r="I57" i="60"/>
  <c r="I80" i="60" s="1"/>
  <c r="H57" i="60"/>
  <c r="H80" i="60" s="1"/>
  <c r="F57" i="60"/>
  <c r="F80" i="60" s="1"/>
  <c r="E57" i="60"/>
  <c r="E80" i="60" s="1"/>
  <c r="C57" i="60"/>
  <c r="C80" i="60" s="1"/>
  <c r="B57" i="60"/>
  <c r="B80" i="60" s="1"/>
  <c r="B56" i="60"/>
  <c r="B79" i="60" s="1"/>
  <c r="B55" i="60"/>
  <c r="B78" i="60" s="1"/>
  <c r="B54" i="60"/>
  <c r="B77" i="60" s="1"/>
  <c r="B53" i="60"/>
  <c r="B50" i="60"/>
  <c r="O49" i="60"/>
  <c r="O60" i="60" s="1"/>
  <c r="O83" i="60" s="1"/>
  <c r="N49" i="60"/>
  <c r="I49" i="60"/>
  <c r="I60" i="60" s="1"/>
  <c r="I83" i="60" s="1"/>
  <c r="H49" i="60"/>
  <c r="H60" i="60" s="1"/>
  <c r="H83" i="60" s="1"/>
  <c r="F49" i="60"/>
  <c r="F60" i="60" s="1"/>
  <c r="F83" i="60" s="1"/>
  <c r="E49" i="60"/>
  <c r="E60" i="60" s="1"/>
  <c r="E83" i="60" s="1"/>
  <c r="C49" i="60"/>
  <c r="C60" i="60" s="1"/>
  <c r="C83" i="60" s="1"/>
  <c r="O48" i="60"/>
  <c r="O58" i="60" s="1"/>
  <c r="O81" i="60" s="1"/>
  <c r="N48" i="60"/>
  <c r="I48" i="60"/>
  <c r="I58" i="60" s="1"/>
  <c r="I81" i="60" s="1"/>
  <c r="H48" i="60"/>
  <c r="F48" i="60"/>
  <c r="F58" i="60" s="1"/>
  <c r="F81" i="60" s="1"/>
  <c r="E48" i="60"/>
  <c r="C48" i="60"/>
  <c r="D48" i="60" s="1"/>
  <c r="O47" i="60"/>
  <c r="O56" i="60" s="1"/>
  <c r="O79" i="60" s="1"/>
  <c r="N47" i="60"/>
  <c r="V47" i="60" s="1"/>
  <c r="X47" i="60" s="1"/>
  <c r="I47" i="60"/>
  <c r="I56" i="60" s="1"/>
  <c r="I79" i="60" s="1"/>
  <c r="H47" i="60"/>
  <c r="H56" i="60" s="1"/>
  <c r="H79" i="60" s="1"/>
  <c r="F47" i="60"/>
  <c r="E47" i="60"/>
  <c r="E56" i="60" s="1"/>
  <c r="E79" i="60" s="1"/>
  <c r="C47" i="60"/>
  <c r="C56" i="60" s="1"/>
  <c r="C79" i="60" s="1"/>
  <c r="O46" i="60"/>
  <c r="N46" i="60"/>
  <c r="I46" i="60"/>
  <c r="I55" i="60" s="1"/>
  <c r="I78" i="60" s="1"/>
  <c r="H46" i="60"/>
  <c r="H55" i="60" s="1"/>
  <c r="H78" i="60" s="1"/>
  <c r="F46" i="60"/>
  <c r="F55" i="60" s="1"/>
  <c r="F78" i="60" s="1"/>
  <c r="E46" i="60"/>
  <c r="E55" i="60" s="1"/>
  <c r="E78" i="60" s="1"/>
  <c r="C46" i="60"/>
  <c r="C55" i="60" s="1"/>
  <c r="C78" i="60" s="1"/>
  <c r="O45" i="60"/>
  <c r="O54" i="60" s="1"/>
  <c r="O77" i="60" s="1"/>
  <c r="N45" i="60"/>
  <c r="I45" i="60"/>
  <c r="I54" i="60" s="1"/>
  <c r="I77" i="60" s="1"/>
  <c r="H45" i="60"/>
  <c r="H54" i="60" s="1"/>
  <c r="H77" i="60" s="1"/>
  <c r="F45" i="60"/>
  <c r="F54" i="60" s="1"/>
  <c r="F77" i="60" s="1"/>
  <c r="E45" i="60"/>
  <c r="E54" i="60" s="1"/>
  <c r="E77" i="60" s="1"/>
  <c r="C45" i="60"/>
  <c r="C54" i="60" s="1"/>
  <c r="C77" i="60" s="1"/>
  <c r="O44" i="60"/>
  <c r="O53" i="60" s="1"/>
  <c r="N44" i="60"/>
  <c r="V44" i="60" s="1"/>
  <c r="X44" i="60" s="1"/>
  <c r="I44" i="60"/>
  <c r="I53" i="60" s="1"/>
  <c r="H44" i="60"/>
  <c r="H53" i="60" s="1"/>
  <c r="F44" i="60"/>
  <c r="F53" i="60" s="1"/>
  <c r="E44" i="60"/>
  <c r="C44" i="60"/>
  <c r="O41" i="60"/>
  <c r="N41" i="60"/>
  <c r="V41" i="60" s="1"/>
  <c r="X41" i="60" s="1"/>
  <c r="I41" i="60"/>
  <c r="H41" i="60"/>
  <c r="F41" i="60"/>
  <c r="E41" i="60"/>
  <c r="C41" i="60"/>
  <c r="B41" i="60"/>
  <c r="P40" i="60"/>
  <c r="AF40" i="60" s="1"/>
  <c r="L40" i="60"/>
  <c r="Z40" i="60" s="1"/>
  <c r="K40" i="60"/>
  <c r="Y40" i="60" s="1"/>
  <c r="J40" i="60"/>
  <c r="G40" i="60"/>
  <c r="D40" i="60"/>
  <c r="P39" i="60"/>
  <c r="AF39" i="60" s="1"/>
  <c r="L39" i="60"/>
  <c r="Z39" i="60" s="1"/>
  <c r="K39" i="60"/>
  <c r="J39" i="60"/>
  <c r="G39" i="60"/>
  <c r="D39" i="60"/>
  <c r="P38" i="60"/>
  <c r="AF38" i="60" s="1"/>
  <c r="L38" i="60"/>
  <c r="K38" i="60"/>
  <c r="J38" i="60"/>
  <c r="G38" i="60"/>
  <c r="D38" i="60"/>
  <c r="P37" i="60"/>
  <c r="AF37" i="60" s="1"/>
  <c r="L37" i="60"/>
  <c r="K37" i="60"/>
  <c r="Y37" i="60" s="1"/>
  <c r="J37" i="60"/>
  <c r="G37" i="60"/>
  <c r="D37" i="60"/>
  <c r="P36" i="60"/>
  <c r="AF36" i="60" s="1"/>
  <c r="L36" i="60"/>
  <c r="K36" i="60"/>
  <c r="Y36" i="60" s="1"/>
  <c r="J36" i="60"/>
  <c r="G36" i="60"/>
  <c r="D36" i="60"/>
  <c r="P35" i="60"/>
  <c r="AF35" i="60" s="1"/>
  <c r="L35" i="60"/>
  <c r="Z35" i="60" s="1"/>
  <c r="K35" i="60"/>
  <c r="J35" i="60"/>
  <c r="G35" i="60"/>
  <c r="D35" i="60"/>
  <c r="O32" i="60"/>
  <c r="N32" i="60"/>
  <c r="V32" i="60" s="1"/>
  <c r="X32" i="60" s="1"/>
  <c r="I32" i="60"/>
  <c r="H32" i="60"/>
  <c r="F32" i="60"/>
  <c r="E32" i="60"/>
  <c r="C32" i="60"/>
  <c r="B32" i="60"/>
  <c r="P31" i="60"/>
  <c r="AF31" i="60" s="1"/>
  <c r="L31" i="60"/>
  <c r="K31" i="60"/>
  <c r="J31" i="60"/>
  <c r="G31" i="60"/>
  <c r="D31" i="60"/>
  <c r="P30" i="60"/>
  <c r="AF30" i="60" s="1"/>
  <c r="L30" i="60"/>
  <c r="K30" i="60"/>
  <c r="J30" i="60"/>
  <c r="G30" i="60"/>
  <c r="D30" i="60"/>
  <c r="P29" i="60"/>
  <c r="AF29" i="60" s="1"/>
  <c r="L29" i="60"/>
  <c r="Z29" i="60" s="1"/>
  <c r="K29" i="60"/>
  <c r="J29" i="60"/>
  <c r="G29" i="60"/>
  <c r="D29" i="60"/>
  <c r="P28" i="60"/>
  <c r="AF28" i="60" s="1"/>
  <c r="L28" i="60"/>
  <c r="K28" i="60"/>
  <c r="J28" i="60"/>
  <c r="G28" i="60"/>
  <c r="D28" i="60"/>
  <c r="P27" i="60"/>
  <c r="AF27" i="60" s="1"/>
  <c r="L27" i="60"/>
  <c r="K27" i="60"/>
  <c r="Y27" i="60" s="1"/>
  <c r="J27" i="60"/>
  <c r="G27" i="60"/>
  <c r="D27" i="60"/>
  <c r="O24" i="60"/>
  <c r="N24" i="60"/>
  <c r="V24" i="60" s="1"/>
  <c r="X24" i="60" s="1"/>
  <c r="I24" i="60"/>
  <c r="H24" i="60"/>
  <c r="F24" i="60"/>
  <c r="E24" i="60"/>
  <c r="C24" i="60"/>
  <c r="B24" i="60"/>
  <c r="P23" i="60"/>
  <c r="L23" i="60"/>
  <c r="K23" i="60"/>
  <c r="J23" i="60"/>
  <c r="J59" i="60" s="1"/>
  <c r="G23" i="60"/>
  <c r="G59" i="60" s="1"/>
  <c r="D23" i="60"/>
  <c r="P22" i="60"/>
  <c r="L22" i="60"/>
  <c r="K22" i="60"/>
  <c r="J22" i="60"/>
  <c r="J57" i="60" s="1"/>
  <c r="G22" i="60"/>
  <c r="G57" i="60" s="1"/>
  <c r="D22" i="60"/>
  <c r="P21" i="60"/>
  <c r="AF21" i="60" s="1"/>
  <c r="L21" i="60"/>
  <c r="K21" i="60"/>
  <c r="J21" i="60"/>
  <c r="G21" i="60"/>
  <c r="D21" i="60"/>
  <c r="P20" i="60"/>
  <c r="AF20" i="60" s="1"/>
  <c r="L20" i="60"/>
  <c r="K20" i="60"/>
  <c r="Y20" i="60" s="1"/>
  <c r="J20" i="60"/>
  <c r="G20" i="60"/>
  <c r="D20" i="60"/>
  <c r="P19" i="60"/>
  <c r="AF19" i="60" s="1"/>
  <c r="L19" i="60"/>
  <c r="Z19" i="60" s="1"/>
  <c r="K19" i="60"/>
  <c r="J19" i="60"/>
  <c r="G19" i="60"/>
  <c r="D19" i="60"/>
  <c r="P18" i="60"/>
  <c r="AF18" i="60" s="1"/>
  <c r="L18" i="60"/>
  <c r="K18" i="60"/>
  <c r="J18" i="60"/>
  <c r="G18" i="60"/>
  <c r="D18" i="60"/>
  <c r="O15" i="60"/>
  <c r="N15" i="60"/>
  <c r="V15" i="60" s="1"/>
  <c r="X15" i="60" s="1"/>
  <c r="I15" i="60"/>
  <c r="H15" i="60"/>
  <c r="F15" i="60"/>
  <c r="E15" i="60"/>
  <c r="C15" i="60"/>
  <c r="B15" i="60"/>
  <c r="P14" i="60"/>
  <c r="AF14" i="60" s="1"/>
  <c r="L14" i="60"/>
  <c r="Z14" i="60" s="1"/>
  <c r="K14" i="60"/>
  <c r="Y14" i="60" s="1"/>
  <c r="J14" i="60"/>
  <c r="G14" i="60"/>
  <c r="D14" i="60"/>
  <c r="P13" i="60"/>
  <c r="AF13" i="60" s="1"/>
  <c r="L13" i="60"/>
  <c r="K13" i="60"/>
  <c r="Y13" i="60" s="1"/>
  <c r="J13" i="60"/>
  <c r="G13" i="60"/>
  <c r="D13" i="60"/>
  <c r="P12" i="60"/>
  <c r="AF12" i="60" s="1"/>
  <c r="L12" i="60"/>
  <c r="Z12" i="60" s="1"/>
  <c r="K12" i="60"/>
  <c r="Y12" i="60" s="1"/>
  <c r="J12" i="60"/>
  <c r="G12" i="60"/>
  <c r="D12" i="60"/>
  <c r="P11" i="60"/>
  <c r="AF11" i="60" s="1"/>
  <c r="L11" i="60"/>
  <c r="K11" i="60"/>
  <c r="J11" i="60"/>
  <c r="G11" i="60"/>
  <c r="D11" i="60"/>
  <c r="J27" i="59"/>
  <c r="F27" i="59"/>
  <c r="I26" i="59"/>
  <c r="I27" i="59" s="1"/>
  <c r="G26" i="59"/>
  <c r="F26" i="59"/>
  <c r="H25" i="59"/>
  <c r="K25" i="59" s="1"/>
  <c r="K24" i="59"/>
  <c r="H24" i="59"/>
  <c r="H23" i="59"/>
  <c r="H26" i="59" s="1"/>
  <c r="K26" i="59" s="1"/>
  <c r="I21" i="59"/>
  <c r="G21" i="59"/>
  <c r="F21" i="59"/>
  <c r="H20" i="59"/>
  <c r="K20" i="59" s="1"/>
  <c r="H19" i="59"/>
  <c r="K19" i="59" s="1"/>
  <c r="H18" i="59"/>
  <c r="K18" i="59" s="1"/>
  <c r="J17" i="59"/>
  <c r="J22" i="59" s="1"/>
  <c r="F17" i="59"/>
  <c r="F22" i="59" s="1"/>
  <c r="I16" i="59"/>
  <c r="F16" i="59"/>
  <c r="H15" i="59"/>
  <c r="K15" i="59" s="1"/>
  <c r="H14" i="59"/>
  <c r="K14" i="59" s="1"/>
  <c r="H13" i="59"/>
  <c r="I12" i="59"/>
  <c r="G12" i="59"/>
  <c r="G17" i="59" s="1"/>
  <c r="G28" i="59" s="1"/>
  <c r="F12" i="59"/>
  <c r="K11" i="59"/>
  <c r="H11" i="59"/>
  <c r="I10" i="59"/>
  <c r="H10" i="59"/>
  <c r="K10" i="59" s="1"/>
  <c r="H9" i="59"/>
  <c r="K9" i="59" s="1"/>
  <c r="AL21" i="60" l="1"/>
  <c r="AN21" i="60" s="1"/>
  <c r="G41" i="60"/>
  <c r="Q36" i="60"/>
  <c r="AL65" i="60"/>
  <c r="AN65" i="60" s="1"/>
  <c r="D32" i="60"/>
  <c r="P59" i="60"/>
  <c r="P82" i="60" s="1"/>
  <c r="V82" i="60" s="1"/>
  <c r="X82" i="60" s="1"/>
  <c r="AF23" i="60"/>
  <c r="AL39" i="60"/>
  <c r="AN39" i="60" s="1"/>
  <c r="AL20" i="60"/>
  <c r="AN20" i="60" s="1"/>
  <c r="AL27" i="60"/>
  <c r="AN27" i="60" s="1"/>
  <c r="AL31" i="60"/>
  <c r="AN31" i="60" s="1"/>
  <c r="AF15" i="60"/>
  <c r="P57" i="60"/>
  <c r="AF57" i="60" s="1"/>
  <c r="AF22" i="60"/>
  <c r="AF41" i="60"/>
  <c r="AL37" i="60"/>
  <c r="AN37" i="60" s="1"/>
  <c r="AF32" i="60"/>
  <c r="AL67" i="60"/>
  <c r="AN67" i="60" s="1"/>
  <c r="P80" i="60"/>
  <c r="I17" i="59"/>
  <c r="I28" i="59" s="1"/>
  <c r="K16" i="59"/>
  <c r="AL14" i="60"/>
  <c r="AN14" i="60" s="1"/>
  <c r="Q37" i="60"/>
  <c r="AA40" i="60"/>
  <c r="D58" i="60"/>
  <c r="D81" i="60" s="1"/>
  <c r="AL12" i="60"/>
  <c r="AN12" i="60" s="1"/>
  <c r="AL19" i="60"/>
  <c r="AN19" i="60" s="1"/>
  <c r="D59" i="60"/>
  <c r="D82" i="60" s="1"/>
  <c r="AL23" i="60"/>
  <c r="AN23" i="60" s="1"/>
  <c r="AL30" i="60"/>
  <c r="AN30" i="60" s="1"/>
  <c r="AL38" i="60"/>
  <c r="AN38" i="60" s="1"/>
  <c r="G48" i="60"/>
  <c r="G58" i="60" s="1"/>
  <c r="AL66" i="60"/>
  <c r="AN66" i="60" s="1"/>
  <c r="AL18" i="60"/>
  <c r="D57" i="60"/>
  <c r="D80" i="60" s="1"/>
  <c r="AL22" i="60"/>
  <c r="AN22" i="60" s="1"/>
  <c r="AL36" i="60"/>
  <c r="AN36" i="60" s="1"/>
  <c r="AL11" i="60"/>
  <c r="AL29" i="60"/>
  <c r="AN29" i="60" s="1"/>
  <c r="AL28" i="60"/>
  <c r="AN28" i="60" s="1"/>
  <c r="AL35" i="60"/>
  <c r="AL40" i="60"/>
  <c r="AN40" i="60" s="1"/>
  <c r="AL64" i="60"/>
  <c r="AN64" i="60" s="1"/>
  <c r="AL13" i="60"/>
  <c r="AN13" i="60" s="1"/>
  <c r="AA12" i="60"/>
  <c r="K23" i="59"/>
  <c r="D15" i="60"/>
  <c r="AA14" i="60"/>
  <c r="R18" i="60"/>
  <c r="Z18" i="60"/>
  <c r="R22" i="60"/>
  <c r="R57" i="60" s="1"/>
  <c r="R80" i="60" s="1"/>
  <c r="Z22" i="60"/>
  <c r="R36" i="60"/>
  <c r="Z36" i="60"/>
  <c r="AA36" i="60" s="1"/>
  <c r="N55" i="60"/>
  <c r="V46" i="60"/>
  <c r="X46" i="60" s="1"/>
  <c r="R65" i="60"/>
  <c r="Z65" i="60"/>
  <c r="AA65" i="60" s="1"/>
  <c r="Q21" i="60"/>
  <c r="Y21" i="60"/>
  <c r="Q28" i="60"/>
  <c r="Y28" i="60"/>
  <c r="Q35" i="60"/>
  <c r="Y35" i="60"/>
  <c r="AA35" i="60" s="1"/>
  <c r="N54" i="60"/>
  <c r="V45" i="60"/>
  <c r="X45" i="60" s="1"/>
  <c r="Q64" i="60"/>
  <c r="Y64" i="60"/>
  <c r="AA64" i="60" s="1"/>
  <c r="R21" i="60"/>
  <c r="Z21" i="60"/>
  <c r="L45" i="60"/>
  <c r="Z45" i="60" s="1"/>
  <c r="Z28" i="60"/>
  <c r="N80" i="60"/>
  <c r="V57" i="60"/>
  <c r="X57" i="60" s="1"/>
  <c r="R13" i="60"/>
  <c r="Z13" i="60"/>
  <c r="AA13" i="60" s="1"/>
  <c r="R14" i="60"/>
  <c r="Q31" i="60"/>
  <c r="Y31" i="60"/>
  <c r="Q39" i="60"/>
  <c r="Q48" i="60" s="1"/>
  <c r="Q58" i="60" s="1"/>
  <c r="Q81" i="60" s="1"/>
  <c r="Y39" i="60"/>
  <c r="AA39" i="60" s="1"/>
  <c r="N82" i="60"/>
  <c r="V59" i="60"/>
  <c r="X59" i="60" s="1"/>
  <c r="Q67" i="60"/>
  <c r="Y67" i="60"/>
  <c r="R20" i="60"/>
  <c r="Z20" i="60"/>
  <c r="AA20" i="60" s="1"/>
  <c r="R27" i="60"/>
  <c r="Z27" i="60"/>
  <c r="AA27" i="60" s="1"/>
  <c r="R31" i="60"/>
  <c r="Z31" i="60"/>
  <c r="R67" i="60"/>
  <c r="Z67" i="60"/>
  <c r="Q19" i="60"/>
  <c r="Y19" i="60"/>
  <c r="AA19" i="60" s="1"/>
  <c r="K59" i="60"/>
  <c r="Y23" i="60"/>
  <c r="K47" i="60"/>
  <c r="Y47" i="60" s="1"/>
  <c r="Y30" i="60"/>
  <c r="Q38" i="60"/>
  <c r="Y38" i="60"/>
  <c r="N60" i="60"/>
  <c r="V49" i="60"/>
  <c r="X49" i="60" s="1"/>
  <c r="Q66" i="60"/>
  <c r="Y66" i="60"/>
  <c r="Q11" i="60"/>
  <c r="Y11" i="60"/>
  <c r="L59" i="60"/>
  <c r="Z23" i="60"/>
  <c r="L47" i="60"/>
  <c r="Z47" i="60" s="1"/>
  <c r="Z30" i="60"/>
  <c r="R38" i="60"/>
  <c r="Z38" i="60"/>
  <c r="N58" i="60"/>
  <c r="V48" i="60"/>
  <c r="X48" i="60" s="1"/>
  <c r="R66" i="60"/>
  <c r="Z66" i="60"/>
  <c r="R11" i="60"/>
  <c r="Z11" i="60"/>
  <c r="Q18" i="60"/>
  <c r="Y18" i="60"/>
  <c r="Q22" i="60"/>
  <c r="Q57" i="60" s="1"/>
  <c r="Q80" i="60" s="1"/>
  <c r="Y22" i="60"/>
  <c r="Q29" i="60"/>
  <c r="Y29" i="60"/>
  <c r="AA29" i="60" s="1"/>
  <c r="R37" i="60"/>
  <c r="Z37" i="60"/>
  <c r="AA37" i="60" s="1"/>
  <c r="M20" i="60"/>
  <c r="S20" i="60" s="1"/>
  <c r="J41" i="60"/>
  <c r="P46" i="60"/>
  <c r="J82" i="60"/>
  <c r="M19" i="60"/>
  <c r="S19" i="60" s="1"/>
  <c r="D41" i="60"/>
  <c r="M29" i="60"/>
  <c r="S29" i="60" s="1"/>
  <c r="R30" i="60"/>
  <c r="G80" i="60"/>
  <c r="P41" i="60"/>
  <c r="D45" i="60"/>
  <c r="D54" i="60" s="1"/>
  <c r="D46" i="60"/>
  <c r="D55" i="60" s="1"/>
  <c r="M64" i="60"/>
  <c r="S64" i="60" s="1"/>
  <c r="K32" i="60"/>
  <c r="Y32" i="60" s="1"/>
  <c r="G32" i="60"/>
  <c r="G78" i="60"/>
  <c r="G47" i="60"/>
  <c r="J48" i="60"/>
  <c r="J58" i="60" s="1"/>
  <c r="J24" i="60"/>
  <c r="L41" i="60"/>
  <c r="D68" i="60"/>
  <c r="P32" i="60"/>
  <c r="P44" i="60"/>
  <c r="B61" i="60"/>
  <c r="G68" i="60"/>
  <c r="G15" i="60"/>
  <c r="Q20" i="60"/>
  <c r="Q30" i="60"/>
  <c r="J49" i="60"/>
  <c r="J60" i="60" s="1"/>
  <c r="G44" i="60"/>
  <c r="K49" i="60"/>
  <c r="M27" i="60"/>
  <c r="S27" i="60" s="1"/>
  <c r="L49" i="60"/>
  <c r="J68" i="60"/>
  <c r="K68" i="60"/>
  <c r="Y68" i="60" s="1"/>
  <c r="J15" i="60"/>
  <c r="M13" i="60"/>
  <c r="P24" i="60"/>
  <c r="P49" i="60"/>
  <c r="J77" i="60"/>
  <c r="K15" i="60"/>
  <c r="Y15" i="60" s="1"/>
  <c r="Q14" i="60"/>
  <c r="D24" i="60"/>
  <c r="Q27" i="60"/>
  <c r="M39" i="60"/>
  <c r="S39" i="60" s="1"/>
  <c r="S48" i="60" s="1"/>
  <c r="S58" i="60" s="1"/>
  <c r="S81" i="60" s="1"/>
  <c r="R40" i="60"/>
  <c r="K44" i="60"/>
  <c r="G46" i="60"/>
  <c r="H58" i="60"/>
  <c r="H81" i="60" s="1"/>
  <c r="J81" i="60" s="1"/>
  <c r="K41" i="60"/>
  <c r="Y41" i="60" s="1"/>
  <c r="P68" i="60"/>
  <c r="Q65" i="60"/>
  <c r="M21" i="60"/>
  <c r="S21" i="60" s="1"/>
  <c r="M31" i="60"/>
  <c r="S31" i="60" s="1"/>
  <c r="M37" i="60"/>
  <c r="S37" i="60" s="1"/>
  <c r="D49" i="60"/>
  <c r="D60" i="60" s="1"/>
  <c r="G24" i="60"/>
  <c r="J32" i="60"/>
  <c r="G49" i="60"/>
  <c r="C50" i="60"/>
  <c r="P45" i="60"/>
  <c r="K46" i="60"/>
  <c r="P47" i="60"/>
  <c r="K48" i="60"/>
  <c r="J80" i="60"/>
  <c r="G82" i="60"/>
  <c r="F76" i="60"/>
  <c r="G77" i="60"/>
  <c r="I61" i="60"/>
  <c r="I76" i="60"/>
  <c r="I84" i="60" s="1"/>
  <c r="G83" i="60"/>
  <c r="J78" i="60"/>
  <c r="J79" i="60"/>
  <c r="J83" i="60"/>
  <c r="O76" i="60"/>
  <c r="Q12" i="60"/>
  <c r="M23" i="60"/>
  <c r="R12" i="60"/>
  <c r="L15" i="60"/>
  <c r="Z15" i="60" s="1"/>
  <c r="R28" i="60"/>
  <c r="Q13" i="60"/>
  <c r="M14" i="60"/>
  <c r="Q23" i="60"/>
  <c r="Q59" i="60" s="1"/>
  <c r="Q82" i="60" s="1"/>
  <c r="M30" i="60"/>
  <c r="M36" i="60"/>
  <c r="S36" i="60" s="1"/>
  <c r="M40" i="60"/>
  <c r="D44" i="60"/>
  <c r="L44" i="60"/>
  <c r="Z44" i="60" s="1"/>
  <c r="K45" i="60"/>
  <c r="J46" i="60"/>
  <c r="J55" i="60" s="1"/>
  <c r="P48" i="60"/>
  <c r="E50" i="60"/>
  <c r="C53" i="60"/>
  <c r="O55" i="60"/>
  <c r="O78" i="60" s="1"/>
  <c r="K57" i="60"/>
  <c r="M65" i="60"/>
  <c r="S65" i="60" s="1"/>
  <c r="R19" i="60"/>
  <c r="R23" i="60"/>
  <c r="R59" i="60" s="1"/>
  <c r="R82" i="60" s="1"/>
  <c r="R29" i="60"/>
  <c r="L32" i="60"/>
  <c r="R35" i="60"/>
  <c r="R39" i="60"/>
  <c r="R48" i="60" s="1"/>
  <c r="R58" i="60" s="1"/>
  <c r="R81" i="60" s="1"/>
  <c r="J47" i="60"/>
  <c r="J56" i="60" s="1"/>
  <c r="F50" i="60"/>
  <c r="N50" i="60"/>
  <c r="V50" i="60" s="1"/>
  <c r="X50" i="60" s="1"/>
  <c r="F56" i="60"/>
  <c r="F79" i="60" s="1"/>
  <c r="G79" i="60" s="1"/>
  <c r="N56" i="60"/>
  <c r="L57" i="60"/>
  <c r="R64" i="60"/>
  <c r="Q40" i="60"/>
  <c r="L46" i="60"/>
  <c r="O50" i="60"/>
  <c r="E53" i="60"/>
  <c r="C58" i="60"/>
  <c r="C81" i="60" s="1"/>
  <c r="M66" i="60"/>
  <c r="S66" i="60" s="1"/>
  <c r="H76" i="60"/>
  <c r="P15" i="60"/>
  <c r="D47" i="60"/>
  <c r="D56" i="60" s="1"/>
  <c r="H50" i="60"/>
  <c r="N53" i="60"/>
  <c r="V53" i="60" s="1"/>
  <c r="X53" i="60" s="1"/>
  <c r="L68" i="60"/>
  <c r="Z68" i="60" s="1"/>
  <c r="M11" i="60"/>
  <c r="M12" i="60"/>
  <c r="M18" i="60"/>
  <c r="M22" i="60"/>
  <c r="K24" i="60"/>
  <c r="Y24" i="60" s="1"/>
  <c r="M28" i="60"/>
  <c r="M38" i="60"/>
  <c r="S38" i="60" s="1"/>
  <c r="G45" i="60"/>
  <c r="L48" i="60"/>
  <c r="I50" i="60"/>
  <c r="E58" i="60"/>
  <c r="E81" i="60" s="1"/>
  <c r="G81" i="60" s="1"/>
  <c r="M67" i="60"/>
  <c r="S67" i="60" s="1"/>
  <c r="B76" i="60"/>
  <c r="B84" i="60" s="1"/>
  <c r="L24" i="60"/>
  <c r="Z24" i="60" s="1"/>
  <c r="M35" i="60"/>
  <c r="S35" i="60" s="1"/>
  <c r="J44" i="60"/>
  <c r="J45" i="60"/>
  <c r="J54" i="60" s="1"/>
  <c r="G22" i="59"/>
  <c r="J28" i="59"/>
  <c r="H16" i="59"/>
  <c r="H12" i="59"/>
  <c r="H21" i="59"/>
  <c r="K21" i="59" s="1"/>
  <c r="K27" i="59" s="1"/>
  <c r="F28" i="59"/>
  <c r="Q45" i="60" l="1"/>
  <c r="AF24" i="60"/>
  <c r="P58" i="60"/>
  <c r="P81" i="60" s="1"/>
  <c r="AF48" i="60"/>
  <c r="P53" i="60"/>
  <c r="AF53" i="60" s="1"/>
  <c r="AF44" i="60"/>
  <c r="Q44" i="60"/>
  <c r="Q53" i="60" s="1"/>
  <c r="Q76" i="60" s="1"/>
  <c r="AF59" i="60"/>
  <c r="AF80" i="60"/>
  <c r="AF82" i="60"/>
  <c r="P55" i="60"/>
  <c r="AF46" i="60"/>
  <c r="V80" i="60"/>
  <c r="X80" i="60" s="1"/>
  <c r="P56" i="60"/>
  <c r="AF47" i="60"/>
  <c r="P60" i="60"/>
  <c r="AF49" i="60"/>
  <c r="P54" i="60"/>
  <c r="AF54" i="60" s="1"/>
  <c r="AF45" i="60"/>
  <c r="I22" i="59"/>
  <c r="Q46" i="60"/>
  <c r="Q55" i="60" s="1"/>
  <c r="Q78" i="60" s="1"/>
  <c r="AA22" i="60"/>
  <c r="R49" i="60"/>
  <c r="R60" i="60" s="1"/>
  <c r="R83" i="60" s="1"/>
  <c r="AL57" i="60"/>
  <c r="AN57" i="60" s="1"/>
  <c r="AA28" i="60"/>
  <c r="AL24" i="60"/>
  <c r="AN18" i="60"/>
  <c r="AN24" i="60" s="1"/>
  <c r="AN35" i="60"/>
  <c r="AN41" i="60" s="1"/>
  <c r="AL41" i="60"/>
  <c r="AL48" i="60"/>
  <c r="AN48" i="60" s="1"/>
  <c r="AA30" i="60"/>
  <c r="AL59" i="60"/>
  <c r="AN59" i="60" s="1"/>
  <c r="AA18" i="60"/>
  <c r="AA66" i="60"/>
  <c r="AN11" i="60"/>
  <c r="AN15" i="60" s="1"/>
  <c r="AL15" i="60"/>
  <c r="AN32" i="60"/>
  <c r="AL32" i="60"/>
  <c r="L54" i="60"/>
  <c r="Z54" i="60" s="1"/>
  <c r="Q49" i="60"/>
  <c r="Q60" i="60" s="1"/>
  <c r="Q83" i="60" s="1"/>
  <c r="R46" i="60"/>
  <c r="R55" i="60" s="1"/>
  <c r="R78" i="60" s="1"/>
  <c r="Q68" i="60"/>
  <c r="AA47" i="60"/>
  <c r="L56" i="60"/>
  <c r="L79" i="60" s="1"/>
  <c r="Z79" i="60" s="1"/>
  <c r="G55" i="60"/>
  <c r="AL46" i="60"/>
  <c r="AN46" i="60" s="1"/>
  <c r="G53" i="60"/>
  <c r="AL44" i="60"/>
  <c r="G56" i="60"/>
  <c r="AL47" i="60"/>
  <c r="AN47" i="60" s="1"/>
  <c r="D77" i="60"/>
  <c r="AL80" i="60"/>
  <c r="AN80" i="60" s="1"/>
  <c r="D79" i="60"/>
  <c r="G54" i="60"/>
  <c r="AL45" i="60"/>
  <c r="AN45" i="60" s="1"/>
  <c r="G60" i="60"/>
  <c r="AL49" i="60"/>
  <c r="AN49" i="60" s="1"/>
  <c r="AL68" i="60"/>
  <c r="AL82" i="60"/>
  <c r="AN82" i="60" s="1"/>
  <c r="R45" i="60"/>
  <c r="R54" i="60" s="1"/>
  <c r="R77" i="60" s="1"/>
  <c r="K56" i="60"/>
  <c r="K79" i="60" s="1"/>
  <c r="D83" i="60"/>
  <c r="AA15" i="60"/>
  <c r="D78" i="60"/>
  <c r="Q32" i="60"/>
  <c r="AA11" i="60"/>
  <c r="AA24" i="60"/>
  <c r="R15" i="60"/>
  <c r="R47" i="60"/>
  <c r="R56" i="60" s="1"/>
  <c r="R79" i="60" s="1"/>
  <c r="R68" i="60"/>
  <c r="R44" i="60"/>
  <c r="R53" i="60" s="1"/>
  <c r="M48" i="60"/>
  <c r="M58" i="60" s="1"/>
  <c r="AA23" i="60"/>
  <c r="AA68" i="60"/>
  <c r="L82" i="60"/>
  <c r="Z82" i="60" s="1"/>
  <c r="Z59" i="60"/>
  <c r="N78" i="60"/>
  <c r="V55" i="60"/>
  <c r="X55" i="60" s="1"/>
  <c r="L80" i="60"/>
  <c r="Z80" i="60" s="1"/>
  <c r="Z57" i="60"/>
  <c r="N81" i="60"/>
  <c r="V58" i="60"/>
  <c r="X58" i="60" s="1"/>
  <c r="L60" i="60"/>
  <c r="Z49" i="60"/>
  <c r="M41" i="60"/>
  <c r="Z41" i="60"/>
  <c r="AA41" i="60" s="1"/>
  <c r="N79" i="60"/>
  <c r="V56" i="60"/>
  <c r="X56" i="60" s="1"/>
  <c r="L58" i="60"/>
  <c r="Z48" i="60"/>
  <c r="K58" i="60"/>
  <c r="Y48" i="60"/>
  <c r="AA21" i="60"/>
  <c r="K54" i="60"/>
  <c r="Y45" i="60"/>
  <c r="AA45" i="60" s="1"/>
  <c r="K53" i="60"/>
  <c r="Y44" i="60"/>
  <c r="AA44" i="60" s="1"/>
  <c r="K60" i="60"/>
  <c r="Y49" i="60"/>
  <c r="K82" i="60"/>
  <c r="Y59" i="60"/>
  <c r="K55" i="60"/>
  <c r="Y46" i="60"/>
  <c r="AA31" i="60"/>
  <c r="L55" i="60"/>
  <c r="Z46" i="60"/>
  <c r="K80" i="60"/>
  <c r="Y57" i="60"/>
  <c r="N83" i="60"/>
  <c r="V60" i="60"/>
  <c r="X60" i="60" s="1"/>
  <c r="N77" i="60"/>
  <c r="V54" i="60"/>
  <c r="X54" i="60" s="1"/>
  <c r="M32" i="60"/>
  <c r="Z32" i="60"/>
  <c r="AA32" i="60" s="1"/>
  <c r="Q47" i="60"/>
  <c r="Q56" i="60" s="1"/>
  <c r="Q79" i="60" s="1"/>
  <c r="AA38" i="60"/>
  <c r="AA67" i="60"/>
  <c r="Q24" i="60"/>
  <c r="M15" i="60"/>
  <c r="Q54" i="60"/>
  <c r="Q77" i="60" s="1"/>
  <c r="G50" i="60"/>
  <c r="K50" i="60"/>
  <c r="Y50" i="60" s="1"/>
  <c r="S46" i="60"/>
  <c r="O61" i="60"/>
  <c r="M46" i="60"/>
  <c r="M55" i="60" s="1"/>
  <c r="L50" i="60"/>
  <c r="Z50" i="60" s="1"/>
  <c r="D50" i="60"/>
  <c r="S13" i="60"/>
  <c r="F61" i="60"/>
  <c r="Q15" i="60"/>
  <c r="Q41" i="60"/>
  <c r="H61" i="60"/>
  <c r="R24" i="60"/>
  <c r="E76" i="60"/>
  <c r="E61" i="60"/>
  <c r="M47" i="60"/>
  <c r="M56" i="60" s="1"/>
  <c r="S30" i="60"/>
  <c r="S47" i="60" s="1"/>
  <c r="M59" i="60"/>
  <c r="S23" i="60"/>
  <c r="S59" i="60" s="1"/>
  <c r="S82" i="60" s="1"/>
  <c r="L53" i="60"/>
  <c r="Z53" i="60" s="1"/>
  <c r="M57" i="60"/>
  <c r="S22" i="60"/>
  <c r="S57" i="60" s="1"/>
  <c r="S80" i="60" s="1"/>
  <c r="S14" i="60"/>
  <c r="M44" i="60"/>
  <c r="M53" i="60" s="1"/>
  <c r="M24" i="60"/>
  <c r="S18" i="60"/>
  <c r="O84" i="60"/>
  <c r="S44" i="60"/>
  <c r="J76" i="60"/>
  <c r="J84" i="60" s="1"/>
  <c r="H84" i="60"/>
  <c r="M45" i="60"/>
  <c r="M54" i="60" s="1"/>
  <c r="S28" i="60"/>
  <c r="S45" i="60" s="1"/>
  <c r="R32" i="60"/>
  <c r="J50" i="60"/>
  <c r="S12" i="60"/>
  <c r="S68" i="60"/>
  <c r="J53" i="60"/>
  <c r="J61" i="60" s="1"/>
  <c r="S11" i="60"/>
  <c r="R41" i="60"/>
  <c r="M49" i="60"/>
  <c r="M60" i="60" s="1"/>
  <c r="S40" i="60"/>
  <c r="S49" i="60" s="1"/>
  <c r="S60" i="60" s="1"/>
  <c r="S83" i="60" s="1"/>
  <c r="M68" i="60"/>
  <c r="D53" i="60"/>
  <c r="C76" i="60"/>
  <c r="C84" i="60" s="1"/>
  <c r="C61" i="60"/>
  <c r="P50" i="60"/>
  <c r="F84" i="60"/>
  <c r="N61" i="60"/>
  <c r="V61" i="60" s="1"/>
  <c r="X61" i="60" s="1"/>
  <c r="N76" i="60"/>
  <c r="H27" i="59"/>
  <c r="K12" i="59"/>
  <c r="K17" i="59" s="1"/>
  <c r="H17" i="59"/>
  <c r="Y80" i="60" l="1"/>
  <c r="AA80" i="60" s="1"/>
  <c r="AL81" i="60"/>
  <c r="AN81" i="60" s="1"/>
  <c r="P77" i="60"/>
  <c r="V77" i="60" s="1"/>
  <c r="X77" i="60" s="1"/>
  <c r="P76" i="60"/>
  <c r="V76" i="60" s="1"/>
  <c r="X76" i="60" s="1"/>
  <c r="AL55" i="60"/>
  <c r="AN55" i="60" s="1"/>
  <c r="AL56" i="60"/>
  <c r="AN56" i="60" s="1"/>
  <c r="AF58" i="60"/>
  <c r="AF81" i="60" s="1"/>
  <c r="P61" i="60"/>
  <c r="AL58" i="60"/>
  <c r="AN58" i="60" s="1"/>
  <c r="AL54" i="60"/>
  <c r="AN54" i="60" s="1"/>
  <c r="AF76" i="60"/>
  <c r="P83" i="60"/>
  <c r="AL83" i="60" s="1"/>
  <c r="AN83" i="60" s="1"/>
  <c r="AF60" i="60"/>
  <c r="AF77" i="60"/>
  <c r="AF50" i="60"/>
  <c r="AF79" i="60"/>
  <c r="P79" i="60"/>
  <c r="V79" i="60" s="1"/>
  <c r="X79" i="60" s="1"/>
  <c r="AF56" i="60"/>
  <c r="AL60" i="60"/>
  <c r="AN60" i="60" s="1"/>
  <c r="V81" i="60"/>
  <c r="X81" i="60" s="1"/>
  <c r="AF78" i="60"/>
  <c r="P78" i="60"/>
  <c r="V78" i="60" s="1"/>
  <c r="X78" i="60" s="1"/>
  <c r="AF55" i="60"/>
  <c r="K22" i="59"/>
  <c r="K28" i="59"/>
  <c r="Z56" i="60"/>
  <c r="Q50" i="60"/>
  <c r="R50" i="60"/>
  <c r="L77" i="60"/>
  <c r="Z77" i="60" s="1"/>
  <c r="AA50" i="60"/>
  <c r="S56" i="60"/>
  <c r="S79" i="60" s="1"/>
  <c r="AA57" i="60"/>
  <c r="S32" i="60"/>
  <c r="G61" i="60"/>
  <c r="S15" i="60"/>
  <c r="M80" i="60"/>
  <c r="AL77" i="60"/>
  <c r="AN77" i="60" s="1"/>
  <c r="AL53" i="60"/>
  <c r="M79" i="60"/>
  <c r="AN44" i="60"/>
  <c r="AN50" i="60" s="1"/>
  <c r="AL50" i="60"/>
  <c r="AL72" i="60"/>
  <c r="AN68" i="60"/>
  <c r="AN72" i="60" s="1"/>
  <c r="K61" i="60"/>
  <c r="Y61" i="60" s="1"/>
  <c r="Y54" i="60"/>
  <c r="AA54" i="60" s="1"/>
  <c r="N84" i="60"/>
  <c r="K78" i="60"/>
  <c r="Y55" i="60"/>
  <c r="L78" i="60"/>
  <c r="Z78" i="60" s="1"/>
  <c r="Z55" i="60"/>
  <c r="AA59" i="60"/>
  <c r="K77" i="60"/>
  <c r="M82" i="60"/>
  <c r="Y82" i="60"/>
  <c r="AA82" i="60" s="1"/>
  <c r="AA48" i="60"/>
  <c r="AA49" i="60"/>
  <c r="K81" i="60"/>
  <c r="Y58" i="60"/>
  <c r="L83" i="60"/>
  <c r="Z83" i="60" s="1"/>
  <c r="Z60" i="60"/>
  <c r="K83" i="60"/>
  <c r="Y60" i="60"/>
  <c r="L81" i="60"/>
  <c r="Z58" i="60"/>
  <c r="K76" i="60"/>
  <c r="Y76" i="60" s="1"/>
  <c r="Y53" i="60"/>
  <c r="AA53" i="60" s="1"/>
  <c r="S54" i="60"/>
  <c r="S77" i="60" s="1"/>
  <c r="AA46" i="60"/>
  <c r="Y56" i="60"/>
  <c r="S50" i="60"/>
  <c r="S41" i="60"/>
  <c r="Q84" i="60"/>
  <c r="S24" i="60"/>
  <c r="Q61" i="60"/>
  <c r="S55" i="60"/>
  <c r="S78" i="60" s="1"/>
  <c r="E84" i="60"/>
  <c r="G76" i="60"/>
  <c r="G84" i="60" s="1"/>
  <c r="M61" i="60"/>
  <c r="M50" i="60"/>
  <c r="S53" i="60"/>
  <c r="D76" i="60"/>
  <c r="D61" i="60"/>
  <c r="R61" i="60"/>
  <c r="R76" i="60"/>
  <c r="R84" i="60" s="1"/>
  <c r="L76" i="60"/>
  <c r="Z76" i="60" s="1"/>
  <c r="L61" i="60"/>
  <c r="Z61" i="60" s="1"/>
  <c r="H28" i="59"/>
  <c r="H22" i="59"/>
  <c r="Y81" i="60" l="1"/>
  <c r="AL79" i="60"/>
  <c r="AN79" i="60" s="1"/>
  <c r="Y79" i="60"/>
  <c r="AA79" i="60" s="1"/>
  <c r="AF61" i="60"/>
  <c r="AL78" i="60"/>
  <c r="AN78" i="60" s="1"/>
  <c r="AF83" i="60"/>
  <c r="P84" i="60"/>
  <c r="V83" i="60"/>
  <c r="X83" i="60" s="1"/>
  <c r="AA56" i="60"/>
  <c r="AA61" i="60"/>
  <c r="AN53" i="60"/>
  <c r="AN61" i="60" s="1"/>
  <c r="AL61" i="60"/>
  <c r="D84" i="60"/>
  <c r="AL76" i="60"/>
  <c r="AA60" i="60"/>
  <c r="AA58" i="60"/>
  <c r="M83" i="60"/>
  <c r="K84" i="60"/>
  <c r="M77" i="60"/>
  <c r="Y77" i="60"/>
  <c r="AA77" i="60" s="1"/>
  <c r="AA76" i="60"/>
  <c r="AA55" i="60"/>
  <c r="M81" i="60"/>
  <c r="Z81" i="60"/>
  <c r="Y78" i="60"/>
  <c r="AA78" i="60" s="1"/>
  <c r="M78" i="60"/>
  <c r="S76" i="60"/>
  <c r="S84" i="60" s="1"/>
  <c r="S61" i="60"/>
  <c r="L84" i="60"/>
  <c r="Z84" i="60" s="1"/>
  <c r="M76" i="60"/>
  <c r="AA81" i="60" l="1"/>
  <c r="V84" i="60"/>
  <c r="X84" i="60" s="1"/>
  <c r="Y83" i="60"/>
  <c r="AA83" i="60" s="1"/>
  <c r="AF84" i="60"/>
  <c r="AN76" i="60"/>
  <c r="AN84" i="60" s="1"/>
  <c r="AL84" i="60"/>
  <c r="M84" i="60"/>
  <c r="Y84" i="60" l="1"/>
  <c r="AA84" i="60" s="1"/>
</calcChain>
</file>

<file path=xl/sharedStrings.xml><?xml version="1.0" encoding="utf-8"?>
<sst xmlns="http://schemas.openxmlformats.org/spreadsheetml/2006/main" count="452" uniqueCount="107">
  <si>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</si>
  <si>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</si>
  <si>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</si>
  <si>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</si>
  <si>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</si>
  <si>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</si>
  <si>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</si>
  <si>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</si>
  <si>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</si>
  <si>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</si>
  <si>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</si>
  <si>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</si>
  <si>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SITUATIA</t>
  </si>
  <si>
    <t>SC Domus Med SRL Piatra-Olt</t>
  </si>
  <si>
    <t xml:space="preserve">Direcţia Relaţii Contractuale, </t>
  </si>
  <si>
    <t>COMP.E.C.S.M.M.D.M.</t>
  </si>
  <si>
    <t>Ec. Sorina-Daniela OANCEA</t>
  </si>
  <si>
    <t>Ec. Eduard DRAPATOF</t>
  </si>
  <si>
    <t>CASA DE ASIGURARI DE SANATATE OLT</t>
  </si>
  <si>
    <t>CAS OLT</t>
  </si>
  <si>
    <t>Anexa nr.1</t>
  </si>
  <si>
    <t>SITUAŢIE</t>
  </si>
  <si>
    <t xml:space="preserve">privind repartizarea serviciilor medicale spitalicesti pentru anul-2022, </t>
  </si>
  <si>
    <t>Unitatea Sanitară,                                           DRG(ACUȚI)</t>
  </si>
  <si>
    <t xml:space="preserve">Valoare contract ianuarie 2022 </t>
  </si>
  <si>
    <t>Influente (+/-)</t>
  </si>
  <si>
    <t>Valoare contract ianuarie 2022 modificat</t>
  </si>
  <si>
    <t xml:space="preserve">Valoare contract februarie 2022 </t>
  </si>
  <si>
    <t>Valoare contract februarie 2022 modificat</t>
  </si>
  <si>
    <t xml:space="preserve">Valoare contract martie 2022 </t>
  </si>
  <si>
    <t>Valoare contract martie 2022 modificat</t>
  </si>
  <si>
    <t xml:space="preserve">Valoare contract trimestrul I- 2022 </t>
  </si>
  <si>
    <t>Influente    (+/-)</t>
  </si>
  <si>
    <t>Valoare contract trimestrul I- 2022  modificat</t>
  </si>
  <si>
    <t>SC Lisimed SRL Slatina</t>
  </si>
  <si>
    <t>Hospital Phoenix Network One Day</t>
  </si>
  <si>
    <t>Cheltuielile efectiv realizate care depășesc nivelul total contractat (acuți+cronici)</t>
  </si>
  <si>
    <t>Valoare acte aditionale incheiate in luna ianuarie 2022</t>
  </si>
  <si>
    <t>Valoare acte aditionale incheiate in luna ianuarie 2022  modificata</t>
  </si>
  <si>
    <t>Valoare acte aditionale incheiate in luna februarie 2022 (pentru cheltuieli efective aferente lunii decembrie 2021)</t>
  </si>
  <si>
    <t>Valoare acte aditionale incheiate in luna februarie 2022 (pentru cheltuieli efective aferente lunii ianuarie 2022)</t>
  </si>
  <si>
    <t>Valoare acte aditionale incheiate in luna februarie 2022 (pentru cheltuieli efective aferente lunilor decembrie 2020 si ianuarie 2022)</t>
  </si>
  <si>
    <t>Valoare acte aditionale incheiate in luna martie 2022 (pentru cheltuieli efective aferente lunii februarie 2022)</t>
  </si>
  <si>
    <t xml:space="preserve">Valoare acte aditionale incheiate in trimestrul I- 2022 </t>
  </si>
  <si>
    <t>Valoare acte aditionale incheiate in trimestrul I- 2022   modificata</t>
  </si>
  <si>
    <t>ATI (1%)</t>
  </si>
  <si>
    <t>Valoare contract trimestrul I-2022</t>
  </si>
  <si>
    <t>TOTAL GENERAL</t>
  </si>
  <si>
    <t xml:space="preserve">Valoare contract aprilie 2022 </t>
  </si>
  <si>
    <t>Valoare contract aprilie 2022 modificat</t>
  </si>
  <si>
    <t xml:space="preserve">Valoare contract perioada ianuarie-aprilie 2022 </t>
  </si>
  <si>
    <t>Valoare contract perioada ianuarie-aprilie 2022  modificat</t>
  </si>
  <si>
    <t>Valoare acte aditionale incheiate in luna martie 2022 (partial cheltuieli efective aferente lunii martie 2022)</t>
  </si>
  <si>
    <t>DIRECTIA RELATII CONTRACTUALE</t>
  </si>
  <si>
    <t>privind serviciile  in asistenţa medicală spitaliceasca  aferente anului 2022</t>
  </si>
  <si>
    <t>Luna/an</t>
  </si>
  <si>
    <t>CREDITE DE ANGAJAMENT APROBATE, DIN CARE:</t>
  </si>
  <si>
    <t>CREDITE DE ANGAJAMENT RETINUTE-ATI 1%</t>
  </si>
  <si>
    <t>CREDITE DE ANGAJAMENT RETINUTE-SERVICII 5%</t>
  </si>
  <si>
    <t>CREDITE DE ANGAJAMENT RAMASE DE CONTRACTAT--94%</t>
  </si>
  <si>
    <t>CREDITE DE ANGAJAMENT INITIALE-SERVICII</t>
  </si>
  <si>
    <t>INFLUENTE  CREDITE DE ANGAJAMENT SERVICII                   (+/-)</t>
  </si>
  <si>
    <t>CREDITE DE ANGAJAMENT FINALE-SERVICII</t>
  </si>
  <si>
    <t>CHELTUIELI EFECTIVE REALIZATE</t>
  </si>
  <si>
    <t>CREDITE DE ANGAJAMENT -ATI</t>
  </si>
  <si>
    <t>CREDITE DE ANGAJAMENT TOTAL</t>
  </si>
  <si>
    <t>4=1-2-3</t>
  </si>
  <si>
    <t>7=5+6</t>
  </si>
  <si>
    <t>10=7+8+9</t>
  </si>
  <si>
    <t xml:space="preserve">ianuarie </t>
  </si>
  <si>
    <t xml:space="preserve">februarie </t>
  </si>
  <si>
    <t>martie</t>
  </si>
  <si>
    <t>trim. I 2022</t>
  </si>
  <si>
    <t>aprilie</t>
  </si>
  <si>
    <t xml:space="preserve">mai </t>
  </si>
  <si>
    <t xml:space="preserve">iunie </t>
  </si>
  <si>
    <t>trim. II 2022</t>
  </si>
  <si>
    <t>Semestrul I 2022</t>
  </si>
  <si>
    <t>iulie</t>
  </si>
  <si>
    <t>august</t>
  </si>
  <si>
    <t>septembrie</t>
  </si>
  <si>
    <t>trim. III 2022</t>
  </si>
  <si>
    <t>octombrie</t>
  </si>
  <si>
    <t>noiembrie</t>
  </si>
  <si>
    <t>decembrie</t>
  </si>
  <si>
    <t>trim. IV 2022</t>
  </si>
  <si>
    <t>Semestrul II 2022</t>
  </si>
  <si>
    <t>Anul 2022</t>
  </si>
  <si>
    <t xml:space="preserve">Anexa </t>
  </si>
  <si>
    <t xml:space="preserve">Valoare contract mai 2022 </t>
  </si>
  <si>
    <t xml:space="preserve">Valoare contract iunie 2022 </t>
  </si>
  <si>
    <t xml:space="preserve">Valoare contract trimestrul II- 2022 </t>
  </si>
  <si>
    <t>Valoare contract trimestrul II- 2022  modificat</t>
  </si>
  <si>
    <t xml:space="preserve">Valoare contract semestrul I- 2022 </t>
  </si>
  <si>
    <t>Valoare contract semestrul  I- 2022  modificat</t>
  </si>
  <si>
    <t xml:space="preserve">Valoare initiala contract iulie 2022 </t>
  </si>
  <si>
    <t xml:space="preserve">Valoare contract august 2022 </t>
  </si>
  <si>
    <t xml:space="preserve">Valoare contract octombrie 2022 </t>
  </si>
  <si>
    <t xml:space="preserve">Valoare contract noiembrie 2022 </t>
  </si>
  <si>
    <t xml:space="preserve">Valoare contract decembrie 2022 </t>
  </si>
  <si>
    <t xml:space="preserve">Valoare contract trimestrul IV- 2022 </t>
  </si>
  <si>
    <t xml:space="preserve">Valoare contract semestrul II- 2022 </t>
  </si>
  <si>
    <t>Valoare contract initial anul 2022</t>
  </si>
  <si>
    <t>Valoare contract final anul 2022</t>
  </si>
  <si>
    <t xml:space="preserve">Valoare contract trimestrul III- 2022 </t>
  </si>
  <si>
    <t xml:space="preserve">Valoare contract initial septembrie 2022 </t>
  </si>
  <si>
    <t>Valoare contract trimestrele II si III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</si>
</sst>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</font>
    <font>
      <sz val="8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left"/>
    </xf>
    <xf numFmtId="4" fontId="1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 applyAlignment="1">
      <alignment horizontal="center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0" fontId="2" fillId="2" borderId="0" xfId="0" applyFont="1" applyFill="1"/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4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0" fontId="10" fillId="0" borderId="0" xfId="0" applyFont="1"/>
    <xf numFmtId="4" fontId="2" fillId="0" borderId="0" xfId="0" applyNumberFormat="1" applyFont="1"/>
    <xf numFmtId="4" fontId="1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3" fontId="10" fillId="0" borderId="0" xfId="0" applyNumberFormat="1" applyFont="1"/>
    <xf numFmtId="3" fontId="12" fillId="0" borderId="0" xfId="0" applyNumberFormat="1" applyFont="1"/>
    <xf numFmtId="0" fontId="1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1" xfId="0" applyFont="1" applyBorder="1"/>
    <xf numFmtId="4" fontId="13" fillId="0" borderId="1" xfId="0" applyNumberFormat="1" applyFont="1" applyFill="1" applyBorder="1"/>
    <xf numFmtId="4" fontId="13" fillId="0" borderId="2" xfId="0" applyNumberFormat="1" applyFont="1" applyFill="1" applyBorder="1" applyAlignment="1"/>
    <xf numFmtId="4" fontId="13" fillId="0" borderId="0" xfId="0" applyNumberFormat="1" applyFont="1" applyFill="1" applyBorder="1" applyAlignment="1"/>
    <xf numFmtId="4" fontId="14" fillId="0" borderId="1" xfId="0" applyNumberFormat="1" applyFont="1" applyBorder="1" applyAlignment="1"/>
    <xf numFmtId="0" fontId="12" fillId="0" borderId="1" xfId="0" applyFont="1" applyBorder="1"/>
    <xf numFmtId="4" fontId="15" fillId="0" borderId="1" xfId="0" applyNumberFormat="1" applyFont="1" applyBorder="1"/>
    <xf numFmtId="4" fontId="15" fillId="0" borderId="4" xfId="0" applyNumberFormat="1" applyFont="1" applyFill="1" applyBorder="1" applyAlignment="1"/>
    <xf numFmtId="4" fontId="15" fillId="0" borderId="0" xfId="0" applyNumberFormat="1" applyFont="1" applyFill="1" applyBorder="1" applyAlignment="1"/>
    <xf numFmtId="4" fontId="12" fillId="0" borderId="0" xfId="0" applyNumberFormat="1" applyFont="1"/>
    <xf numFmtId="4" fontId="13" fillId="0" borderId="1" xfId="0" applyNumberFormat="1" applyFont="1" applyBorder="1"/>
    <xf numFmtId="4" fontId="13" fillId="0" borderId="2" xfId="0" applyNumberFormat="1" applyFont="1" applyBorder="1" applyAlignment="1"/>
    <xf numFmtId="4" fontId="13" fillId="0" borderId="0" xfId="0" applyNumberFormat="1" applyFont="1" applyBorder="1" applyAlignment="1"/>
    <xf numFmtId="4" fontId="15" fillId="0" borderId="4" xfId="0" applyNumberFormat="1" applyFont="1" applyBorder="1" applyAlignment="1"/>
    <xf numFmtId="4" fontId="15" fillId="0" borderId="0" xfId="0" applyNumberFormat="1" applyFont="1" applyBorder="1" applyAlignment="1"/>
    <xf numFmtId="4" fontId="15" fillId="0" borderId="1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0" fillId="0" borderId="0" xfId="0" applyNumberFormat="1" applyFont="1"/>
    <xf numFmtId="4" fontId="14" fillId="0" borderId="1" xfId="0" applyNumberFormat="1" applyFont="1" applyBorder="1"/>
    <xf numFmtId="14" fontId="12" fillId="0" borderId="1" xfId="0" applyNumberFormat="1" applyFont="1" applyBorder="1"/>
    <xf numFmtId="4" fontId="15" fillId="0" borderId="0" xfId="0" applyNumberFormat="1" applyFont="1" applyBorder="1"/>
    <xf numFmtId="4" fontId="13" fillId="0" borderId="4" xfId="0" applyNumberFormat="1" applyFont="1" applyBorder="1" applyAlignment="1"/>
    <xf numFmtId="4" fontId="10" fillId="0" borderId="1" xfId="0" applyNumberFormat="1" applyFont="1" applyBorder="1"/>
    <xf numFmtId="4" fontId="10" fillId="0" borderId="0" xfId="0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" xfId="0" applyFont="1" applyBorder="1" applyAlignment="1">
      <alignment wrapText="1"/>
    </xf>
    <xf numFmtId="0" fontId="2" fillId="0" borderId="1" xfId="0" applyFon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9" fontId="10" fillId="0" borderId="0" xfId="0" applyNumberFormat="1" applyFont="1"/>
    <xf numFmtId="9" fontId="13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B10" workbookViewId="0">
      <selection activeCell="D9" sqref="D9:D28"/>
    </sheetView>
  </sheetViews>
  <sheetFormatPr defaultRowHeight="18.75" x14ac:dyDescent="0.3"/>
  <cols>
    <col min="1" max="1" width="22" style="38" customWidth="1"/>
    <col min="2" max="4" width="14.42578125" style="38" customWidth="1"/>
    <col min="5" max="5" width="16" style="38" customWidth="1"/>
    <col min="6" max="6" width="17.7109375" style="38" customWidth="1"/>
    <col min="7" max="7" width="17" style="38" customWidth="1"/>
    <col min="8" max="9" width="19.5703125" style="38" customWidth="1"/>
    <col min="10" max="10" width="16.42578125" style="38" bestFit="1" customWidth="1"/>
    <col min="11" max="12" width="18" style="38" customWidth="1"/>
    <col min="13" max="13" width="18" style="38" bestFit="1" customWidth="1"/>
    <col min="14" max="14" width="17.85546875" style="38" bestFit="1" customWidth="1"/>
    <col min="15" max="15" width="16.42578125" style="38" bestFit="1" customWidth="1"/>
    <col min="16" max="239" width="9.140625" style="38"/>
    <col min="240" max="240" width="20.5703125" style="38" customWidth="1"/>
    <col min="241" max="241" width="14.42578125" style="38" customWidth="1"/>
    <col min="242" max="242" width="14.140625" style="38" customWidth="1"/>
    <col min="243" max="243" width="12.5703125" style="38" customWidth="1"/>
    <col min="244" max="245" width="15.85546875" style="38" customWidth="1"/>
    <col min="246" max="246" width="16.42578125" style="38" customWidth="1"/>
    <col min="247" max="247" width="18" style="38" customWidth="1"/>
    <col min="248" max="248" width="14" style="38" customWidth="1"/>
    <col min="249" max="252" width="15.140625" style="38" customWidth="1"/>
    <col min="253" max="253" width="14.7109375" style="38" customWidth="1"/>
    <col min="254" max="256" width="15.85546875" style="38" customWidth="1"/>
    <col min="257" max="257" width="16" style="38" customWidth="1"/>
    <col min="258" max="258" width="10" style="38" customWidth="1"/>
    <col min="259" max="259" width="16" style="38" customWidth="1"/>
    <col min="260" max="260" width="14.7109375" style="38" customWidth="1"/>
    <col min="261" max="261" width="13.28515625" style="38" customWidth="1"/>
    <col min="262" max="262" width="17.85546875" style="38" bestFit="1" customWidth="1"/>
    <col min="263" max="263" width="15.140625" style="38" customWidth="1"/>
    <col min="264" max="264" width="18.140625" style="38" customWidth="1"/>
    <col min="265" max="265" width="17.140625" style="38" customWidth="1"/>
    <col min="266" max="266" width="14.7109375" style="38" customWidth="1"/>
    <col min="267" max="267" width="16.42578125" style="38" bestFit="1" customWidth="1"/>
    <col min="268" max="495" width="9.140625" style="38"/>
    <col min="496" max="496" width="20.5703125" style="38" customWidth="1"/>
    <col min="497" max="497" width="14.42578125" style="38" customWidth="1"/>
    <col min="498" max="498" width="14.140625" style="38" customWidth="1"/>
    <col min="499" max="499" width="12.5703125" style="38" customWidth="1"/>
    <col min="500" max="501" width="15.85546875" style="38" customWidth="1"/>
    <col min="502" max="502" width="16.42578125" style="38" customWidth="1"/>
    <col min="503" max="503" width="18" style="38" customWidth="1"/>
    <col min="504" max="504" width="14" style="38" customWidth="1"/>
    <col min="505" max="508" width="15.140625" style="38" customWidth="1"/>
    <col min="509" max="509" width="14.7109375" style="38" customWidth="1"/>
    <col min="510" max="512" width="15.85546875" style="38" customWidth="1"/>
    <col min="513" max="513" width="16" style="38" customWidth="1"/>
    <col min="514" max="514" width="10" style="38" customWidth="1"/>
    <col min="515" max="515" width="16" style="38" customWidth="1"/>
    <col min="516" max="516" width="14.7109375" style="38" customWidth="1"/>
    <col min="517" max="517" width="13.28515625" style="38" customWidth="1"/>
    <col min="518" max="518" width="17.85546875" style="38" bestFit="1" customWidth="1"/>
    <col min="519" max="519" width="15.140625" style="38" customWidth="1"/>
    <col min="520" max="520" width="18.140625" style="38" customWidth="1"/>
    <col min="521" max="521" width="17.140625" style="38" customWidth="1"/>
    <col min="522" max="522" width="14.7109375" style="38" customWidth="1"/>
    <col min="523" max="523" width="16.42578125" style="38" bestFit="1" customWidth="1"/>
    <col min="524" max="751" width="9.140625" style="38"/>
    <col min="752" max="752" width="20.5703125" style="38" customWidth="1"/>
    <col min="753" max="753" width="14.42578125" style="38" customWidth="1"/>
    <col min="754" max="754" width="14.140625" style="38" customWidth="1"/>
    <col min="755" max="755" width="12.5703125" style="38" customWidth="1"/>
    <col min="756" max="757" width="15.85546875" style="38" customWidth="1"/>
    <col min="758" max="758" width="16.42578125" style="38" customWidth="1"/>
    <col min="759" max="759" width="18" style="38" customWidth="1"/>
    <col min="760" max="760" width="14" style="38" customWidth="1"/>
    <col min="761" max="764" width="15.140625" style="38" customWidth="1"/>
    <col min="765" max="765" width="14.7109375" style="38" customWidth="1"/>
    <col min="766" max="768" width="15.85546875" style="38" customWidth="1"/>
    <col min="769" max="769" width="16" style="38" customWidth="1"/>
    <col min="770" max="770" width="10" style="38" customWidth="1"/>
    <col min="771" max="771" width="16" style="38" customWidth="1"/>
    <col min="772" max="772" width="14.7109375" style="38" customWidth="1"/>
    <col min="773" max="773" width="13.28515625" style="38" customWidth="1"/>
    <col min="774" max="774" width="17.85546875" style="38" bestFit="1" customWidth="1"/>
    <col min="775" max="775" width="15.140625" style="38" customWidth="1"/>
    <col min="776" max="776" width="18.140625" style="38" customWidth="1"/>
    <col min="777" max="777" width="17.140625" style="38" customWidth="1"/>
    <col min="778" max="778" width="14.7109375" style="38" customWidth="1"/>
    <col min="779" max="779" width="16.42578125" style="38" bestFit="1" customWidth="1"/>
    <col min="780" max="1007" width="9.140625" style="38"/>
    <col min="1008" max="1008" width="20.5703125" style="38" customWidth="1"/>
    <col min="1009" max="1009" width="14.42578125" style="38" customWidth="1"/>
    <col min="1010" max="1010" width="14.140625" style="38" customWidth="1"/>
    <col min="1011" max="1011" width="12.5703125" style="38" customWidth="1"/>
    <col min="1012" max="1013" width="15.85546875" style="38" customWidth="1"/>
    <col min="1014" max="1014" width="16.42578125" style="38" customWidth="1"/>
    <col min="1015" max="1015" width="18" style="38" customWidth="1"/>
    <col min="1016" max="1016" width="14" style="38" customWidth="1"/>
    <col min="1017" max="1020" width="15.140625" style="38" customWidth="1"/>
    <col min="1021" max="1021" width="14.7109375" style="38" customWidth="1"/>
    <col min="1022" max="1024" width="15.85546875" style="38" customWidth="1"/>
    <col min="1025" max="1025" width="16" style="38" customWidth="1"/>
    <col min="1026" max="1026" width="10" style="38" customWidth="1"/>
    <col min="1027" max="1027" width="16" style="38" customWidth="1"/>
    <col min="1028" max="1028" width="14.7109375" style="38" customWidth="1"/>
    <col min="1029" max="1029" width="13.28515625" style="38" customWidth="1"/>
    <col min="1030" max="1030" width="17.85546875" style="38" bestFit="1" customWidth="1"/>
    <col min="1031" max="1031" width="15.140625" style="38" customWidth="1"/>
    <col min="1032" max="1032" width="18.140625" style="38" customWidth="1"/>
    <col min="1033" max="1033" width="17.140625" style="38" customWidth="1"/>
    <col min="1034" max="1034" width="14.7109375" style="38" customWidth="1"/>
    <col min="1035" max="1035" width="16.42578125" style="38" bestFit="1" customWidth="1"/>
    <col min="1036" max="1263" width="9.140625" style="38"/>
    <col min="1264" max="1264" width="20.5703125" style="38" customWidth="1"/>
    <col min="1265" max="1265" width="14.42578125" style="38" customWidth="1"/>
    <col min="1266" max="1266" width="14.140625" style="38" customWidth="1"/>
    <col min="1267" max="1267" width="12.5703125" style="38" customWidth="1"/>
    <col min="1268" max="1269" width="15.85546875" style="38" customWidth="1"/>
    <col min="1270" max="1270" width="16.42578125" style="38" customWidth="1"/>
    <col min="1271" max="1271" width="18" style="38" customWidth="1"/>
    <col min="1272" max="1272" width="14" style="38" customWidth="1"/>
    <col min="1273" max="1276" width="15.140625" style="38" customWidth="1"/>
    <col min="1277" max="1277" width="14.7109375" style="38" customWidth="1"/>
    <col min="1278" max="1280" width="15.85546875" style="38" customWidth="1"/>
    <col min="1281" max="1281" width="16" style="38" customWidth="1"/>
    <col min="1282" max="1282" width="10" style="38" customWidth="1"/>
    <col min="1283" max="1283" width="16" style="38" customWidth="1"/>
    <col min="1284" max="1284" width="14.7109375" style="38" customWidth="1"/>
    <col min="1285" max="1285" width="13.28515625" style="38" customWidth="1"/>
    <col min="1286" max="1286" width="17.85546875" style="38" bestFit="1" customWidth="1"/>
    <col min="1287" max="1287" width="15.140625" style="38" customWidth="1"/>
    <col min="1288" max="1288" width="18.140625" style="38" customWidth="1"/>
    <col min="1289" max="1289" width="17.140625" style="38" customWidth="1"/>
    <col min="1290" max="1290" width="14.7109375" style="38" customWidth="1"/>
    <col min="1291" max="1291" width="16.42578125" style="38" bestFit="1" customWidth="1"/>
    <col min="1292" max="1519" width="9.140625" style="38"/>
    <col min="1520" max="1520" width="20.5703125" style="38" customWidth="1"/>
    <col min="1521" max="1521" width="14.42578125" style="38" customWidth="1"/>
    <col min="1522" max="1522" width="14.140625" style="38" customWidth="1"/>
    <col min="1523" max="1523" width="12.5703125" style="38" customWidth="1"/>
    <col min="1524" max="1525" width="15.85546875" style="38" customWidth="1"/>
    <col min="1526" max="1526" width="16.42578125" style="38" customWidth="1"/>
    <col min="1527" max="1527" width="18" style="38" customWidth="1"/>
    <col min="1528" max="1528" width="14" style="38" customWidth="1"/>
    <col min="1529" max="1532" width="15.140625" style="38" customWidth="1"/>
    <col min="1533" max="1533" width="14.7109375" style="38" customWidth="1"/>
    <col min="1534" max="1536" width="15.85546875" style="38" customWidth="1"/>
    <col min="1537" max="1537" width="16" style="38" customWidth="1"/>
    <col min="1538" max="1538" width="10" style="38" customWidth="1"/>
    <col min="1539" max="1539" width="16" style="38" customWidth="1"/>
    <col min="1540" max="1540" width="14.7109375" style="38" customWidth="1"/>
    <col min="1541" max="1541" width="13.28515625" style="38" customWidth="1"/>
    <col min="1542" max="1542" width="17.85546875" style="38" bestFit="1" customWidth="1"/>
    <col min="1543" max="1543" width="15.140625" style="38" customWidth="1"/>
    <col min="1544" max="1544" width="18.140625" style="38" customWidth="1"/>
    <col min="1545" max="1545" width="17.140625" style="38" customWidth="1"/>
    <col min="1546" max="1546" width="14.7109375" style="38" customWidth="1"/>
    <col min="1547" max="1547" width="16.42578125" style="38" bestFit="1" customWidth="1"/>
    <col min="1548" max="1775" width="9.140625" style="38"/>
    <col min="1776" max="1776" width="20.5703125" style="38" customWidth="1"/>
    <col min="1777" max="1777" width="14.42578125" style="38" customWidth="1"/>
    <col min="1778" max="1778" width="14.140625" style="38" customWidth="1"/>
    <col min="1779" max="1779" width="12.5703125" style="38" customWidth="1"/>
    <col min="1780" max="1781" width="15.85546875" style="38" customWidth="1"/>
    <col min="1782" max="1782" width="16.42578125" style="38" customWidth="1"/>
    <col min="1783" max="1783" width="18" style="38" customWidth="1"/>
    <col min="1784" max="1784" width="14" style="38" customWidth="1"/>
    <col min="1785" max="1788" width="15.140625" style="38" customWidth="1"/>
    <col min="1789" max="1789" width="14.7109375" style="38" customWidth="1"/>
    <col min="1790" max="1792" width="15.85546875" style="38" customWidth="1"/>
    <col min="1793" max="1793" width="16" style="38" customWidth="1"/>
    <col min="1794" max="1794" width="10" style="38" customWidth="1"/>
    <col min="1795" max="1795" width="16" style="38" customWidth="1"/>
    <col min="1796" max="1796" width="14.7109375" style="38" customWidth="1"/>
    <col min="1797" max="1797" width="13.28515625" style="38" customWidth="1"/>
    <col min="1798" max="1798" width="17.85546875" style="38" bestFit="1" customWidth="1"/>
    <col min="1799" max="1799" width="15.140625" style="38" customWidth="1"/>
    <col min="1800" max="1800" width="18.140625" style="38" customWidth="1"/>
    <col min="1801" max="1801" width="17.140625" style="38" customWidth="1"/>
    <col min="1802" max="1802" width="14.7109375" style="38" customWidth="1"/>
    <col min="1803" max="1803" width="16.42578125" style="38" bestFit="1" customWidth="1"/>
    <col min="1804" max="2031" width="9.140625" style="38"/>
    <col min="2032" max="2032" width="20.5703125" style="38" customWidth="1"/>
    <col min="2033" max="2033" width="14.42578125" style="38" customWidth="1"/>
    <col min="2034" max="2034" width="14.140625" style="38" customWidth="1"/>
    <col min="2035" max="2035" width="12.5703125" style="38" customWidth="1"/>
    <col min="2036" max="2037" width="15.85546875" style="38" customWidth="1"/>
    <col min="2038" max="2038" width="16.42578125" style="38" customWidth="1"/>
    <col min="2039" max="2039" width="18" style="38" customWidth="1"/>
    <col min="2040" max="2040" width="14" style="38" customWidth="1"/>
    <col min="2041" max="2044" width="15.140625" style="38" customWidth="1"/>
    <col min="2045" max="2045" width="14.7109375" style="38" customWidth="1"/>
    <col min="2046" max="2048" width="15.85546875" style="38" customWidth="1"/>
    <col min="2049" max="2049" width="16" style="38" customWidth="1"/>
    <col min="2050" max="2050" width="10" style="38" customWidth="1"/>
    <col min="2051" max="2051" width="16" style="38" customWidth="1"/>
    <col min="2052" max="2052" width="14.7109375" style="38" customWidth="1"/>
    <col min="2053" max="2053" width="13.28515625" style="38" customWidth="1"/>
    <col min="2054" max="2054" width="17.85546875" style="38" bestFit="1" customWidth="1"/>
    <col min="2055" max="2055" width="15.140625" style="38" customWidth="1"/>
    <col min="2056" max="2056" width="18.140625" style="38" customWidth="1"/>
    <col min="2057" max="2057" width="17.140625" style="38" customWidth="1"/>
    <col min="2058" max="2058" width="14.7109375" style="38" customWidth="1"/>
    <col min="2059" max="2059" width="16.42578125" style="38" bestFit="1" customWidth="1"/>
    <col min="2060" max="2287" width="9.140625" style="38"/>
    <col min="2288" max="2288" width="20.5703125" style="38" customWidth="1"/>
    <col min="2289" max="2289" width="14.42578125" style="38" customWidth="1"/>
    <col min="2290" max="2290" width="14.140625" style="38" customWidth="1"/>
    <col min="2291" max="2291" width="12.5703125" style="38" customWidth="1"/>
    <col min="2292" max="2293" width="15.85546875" style="38" customWidth="1"/>
    <col min="2294" max="2294" width="16.42578125" style="38" customWidth="1"/>
    <col min="2295" max="2295" width="18" style="38" customWidth="1"/>
    <col min="2296" max="2296" width="14" style="38" customWidth="1"/>
    <col min="2297" max="2300" width="15.140625" style="38" customWidth="1"/>
    <col min="2301" max="2301" width="14.7109375" style="38" customWidth="1"/>
    <col min="2302" max="2304" width="15.85546875" style="38" customWidth="1"/>
    <col min="2305" max="2305" width="16" style="38" customWidth="1"/>
    <col min="2306" max="2306" width="10" style="38" customWidth="1"/>
    <col min="2307" max="2307" width="16" style="38" customWidth="1"/>
    <col min="2308" max="2308" width="14.7109375" style="38" customWidth="1"/>
    <col min="2309" max="2309" width="13.28515625" style="38" customWidth="1"/>
    <col min="2310" max="2310" width="17.85546875" style="38" bestFit="1" customWidth="1"/>
    <col min="2311" max="2311" width="15.140625" style="38" customWidth="1"/>
    <col min="2312" max="2312" width="18.140625" style="38" customWidth="1"/>
    <col min="2313" max="2313" width="17.140625" style="38" customWidth="1"/>
    <col min="2314" max="2314" width="14.7109375" style="38" customWidth="1"/>
    <col min="2315" max="2315" width="16.42578125" style="38" bestFit="1" customWidth="1"/>
    <col min="2316" max="2543" width="9.140625" style="38"/>
    <col min="2544" max="2544" width="20.5703125" style="38" customWidth="1"/>
    <col min="2545" max="2545" width="14.42578125" style="38" customWidth="1"/>
    <col min="2546" max="2546" width="14.140625" style="38" customWidth="1"/>
    <col min="2547" max="2547" width="12.5703125" style="38" customWidth="1"/>
    <col min="2548" max="2549" width="15.85546875" style="38" customWidth="1"/>
    <col min="2550" max="2550" width="16.42578125" style="38" customWidth="1"/>
    <col min="2551" max="2551" width="18" style="38" customWidth="1"/>
    <col min="2552" max="2552" width="14" style="38" customWidth="1"/>
    <col min="2553" max="2556" width="15.140625" style="38" customWidth="1"/>
    <col min="2557" max="2557" width="14.7109375" style="38" customWidth="1"/>
    <col min="2558" max="2560" width="15.85546875" style="38" customWidth="1"/>
    <col min="2561" max="2561" width="16" style="38" customWidth="1"/>
    <col min="2562" max="2562" width="10" style="38" customWidth="1"/>
    <col min="2563" max="2563" width="16" style="38" customWidth="1"/>
    <col min="2564" max="2564" width="14.7109375" style="38" customWidth="1"/>
    <col min="2565" max="2565" width="13.28515625" style="38" customWidth="1"/>
    <col min="2566" max="2566" width="17.85546875" style="38" bestFit="1" customWidth="1"/>
    <col min="2567" max="2567" width="15.140625" style="38" customWidth="1"/>
    <col min="2568" max="2568" width="18.140625" style="38" customWidth="1"/>
    <col min="2569" max="2569" width="17.140625" style="38" customWidth="1"/>
    <col min="2570" max="2570" width="14.7109375" style="38" customWidth="1"/>
    <col min="2571" max="2571" width="16.42578125" style="38" bestFit="1" customWidth="1"/>
    <col min="2572" max="2799" width="9.140625" style="38"/>
    <col min="2800" max="2800" width="20.5703125" style="38" customWidth="1"/>
    <col min="2801" max="2801" width="14.42578125" style="38" customWidth="1"/>
    <col min="2802" max="2802" width="14.140625" style="38" customWidth="1"/>
    <col min="2803" max="2803" width="12.5703125" style="38" customWidth="1"/>
    <col min="2804" max="2805" width="15.85546875" style="38" customWidth="1"/>
    <col min="2806" max="2806" width="16.42578125" style="38" customWidth="1"/>
    <col min="2807" max="2807" width="18" style="38" customWidth="1"/>
    <col min="2808" max="2808" width="14" style="38" customWidth="1"/>
    <col min="2809" max="2812" width="15.140625" style="38" customWidth="1"/>
    <col min="2813" max="2813" width="14.7109375" style="38" customWidth="1"/>
    <col min="2814" max="2816" width="15.85546875" style="38" customWidth="1"/>
    <col min="2817" max="2817" width="16" style="38" customWidth="1"/>
    <col min="2818" max="2818" width="10" style="38" customWidth="1"/>
    <col min="2819" max="2819" width="16" style="38" customWidth="1"/>
    <col min="2820" max="2820" width="14.7109375" style="38" customWidth="1"/>
    <col min="2821" max="2821" width="13.28515625" style="38" customWidth="1"/>
    <col min="2822" max="2822" width="17.85546875" style="38" bestFit="1" customWidth="1"/>
    <col min="2823" max="2823" width="15.140625" style="38" customWidth="1"/>
    <col min="2824" max="2824" width="18.140625" style="38" customWidth="1"/>
    <col min="2825" max="2825" width="17.140625" style="38" customWidth="1"/>
    <col min="2826" max="2826" width="14.7109375" style="38" customWidth="1"/>
    <col min="2827" max="2827" width="16.42578125" style="38" bestFit="1" customWidth="1"/>
    <col min="2828" max="3055" width="9.140625" style="38"/>
    <col min="3056" max="3056" width="20.5703125" style="38" customWidth="1"/>
    <col min="3057" max="3057" width="14.42578125" style="38" customWidth="1"/>
    <col min="3058" max="3058" width="14.140625" style="38" customWidth="1"/>
    <col min="3059" max="3059" width="12.5703125" style="38" customWidth="1"/>
    <col min="3060" max="3061" width="15.85546875" style="38" customWidth="1"/>
    <col min="3062" max="3062" width="16.42578125" style="38" customWidth="1"/>
    <col min="3063" max="3063" width="18" style="38" customWidth="1"/>
    <col min="3064" max="3064" width="14" style="38" customWidth="1"/>
    <col min="3065" max="3068" width="15.140625" style="38" customWidth="1"/>
    <col min="3069" max="3069" width="14.7109375" style="38" customWidth="1"/>
    <col min="3070" max="3072" width="15.85546875" style="38" customWidth="1"/>
    <col min="3073" max="3073" width="16" style="38" customWidth="1"/>
    <col min="3074" max="3074" width="10" style="38" customWidth="1"/>
    <col min="3075" max="3075" width="16" style="38" customWidth="1"/>
    <col min="3076" max="3076" width="14.7109375" style="38" customWidth="1"/>
    <col min="3077" max="3077" width="13.28515625" style="38" customWidth="1"/>
    <col min="3078" max="3078" width="17.85546875" style="38" bestFit="1" customWidth="1"/>
    <col min="3079" max="3079" width="15.140625" style="38" customWidth="1"/>
    <col min="3080" max="3080" width="18.140625" style="38" customWidth="1"/>
    <col min="3081" max="3081" width="17.140625" style="38" customWidth="1"/>
    <col min="3082" max="3082" width="14.7109375" style="38" customWidth="1"/>
    <col min="3083" max="3083" width="16.42578125" style="38" bestFit="1" customWidth="1"/>
    <col min="3084" max="3311" width="9.140625" style="38"/>
    <col min="3312" max="3312" width="20.5703125" style="38" customWidth="1"/>
    <col min="3313" max="3313" width="14.42578125" style="38" customWidth="1"/>
    <col min="3314" max="3314" width="14.140625" style="38" customWidth="1"/>
    <col min="3315" max="3315" width="12.5703125" style="38" customWidth="1"/>
    <col min="3316" max="3317" width="15.85546875" style="38" customWidth="1"/>
    <col min="3318" max="3318" width="16.42578125" style="38" customWidth="1"/>
    <col min="3319" max="3319" width="18" style="38" customWidth="1"/>
    <col min="3320" max="3320" width="14" style="38" customWidth="1"/>
    <col min="3321" max="3324" width="15.140625" style="38" customWidth="1"/>
    <col min="3325" max="3325" width="14.7109375" style="38" customWidth="1"/>
    <col min="3326" max="3328" width="15.85546875" style="38" customWidth="1"/>
    <col min="3329" max="3329" width="16" style="38" customWidth="1"/>
    <col min="3330" max="3330" width="10" style="38" customWidth="1"/>
    <col min="3331" max="3331" width="16" style="38" customWidth="1"/>
    <col min="3332" max="3332" width="14.7109375" style="38" customWidth="1"/>
    <col min="3333" max="3333" width="13.28515625" style="38" customWidth="1"/>
    <col min="3334" max="3334" width="17.85546875" style="38" bestFit="1" customWidth="1"/>
    <col min="3335" max="3335" width="15.140625" style="38" customWidth="1"/>
    <col min="3336" max="3336" width="18.140625" style="38" customWidth="1"/>
    <col min="3337" max="3337" width="17.140625" style="38" customWidth="1"/>
    <col min="3338" max="3338" width="14.7109375" style="38" customWidth="1"/>
    <col min="3339" max="3339" width="16.42578125" style="38" bestFit="1" customWidth="1"/>
    <col min="3340" max="3567" width="9.140625" style="38"/>
    <col min="3568" max="3568" width="20.5703125" style="38" customWidth="1"/>
    <col min="3569" max="3569" width="14.42578125" style="38" customWidth="1"/>
    <col min="3570" max="3570" width="14.140625" style="38" customWidth="1"/>
    <col min="3571" max="3571" width="12.5703125" style="38" customWidth="1"/>
    <col min="3572" max="3573" width="15.85546875" style="38" customWidth="1"/>
    <col min="3574" max="3574" width="16.42578125" style="38" customWidth="1"/>
    <col min="3575" max="3575" width="18" style="38" customWidth="1"/>
    <col min="3576" max="3576" width="14" style="38" customWidth="1"/>
    <col min="3577" max="3580" width="15.140625" style="38" customWidth="1"/>
    <col min="3581" max="3581" width="14.7109375" style="38" customWidth="1"/>
    <col min="3582" max="3584" width="15.85546875" style="38" customWidth="1"/>
    <col min="3585" max="3585" width="16" style="38" customWidth="1"/>
    <col min="3586" max="3586" width="10" style="38" customWidth="1"/>
    <col min="3587" max="3587" width="16" style="38" customWidth="1"/>
    <col min="3588" max="3588" width="14.7109375" style="38" customWidth="1"/>
    <col min="3589" max="3589" width="13.28515625" style="38" customWidth="1"/>
    <col min="3590" max="3590" width="17.85546875" style="38" bestFit="1" customWidth="1"/>
    <col min="3591" max="3591" width="15.140625" style="38" customWidth="1"/>
    <col min="3592" max="3592" width="18.140625" style="38" customWidth="1"/>
    <col min="3593" max="3593" width="17.140625" style="38" customWidth="1"/>
    <col min="3594" max="3594" width="14.7109375" style="38" customWidth="1"/>
    <col min="3595" max="3595" width="16.42578125" style="38" bestFit="1" customWidth="1"/>
    <col min="3596" max="3823" width="9.140625" style="38"/>
    <col min="3824" max="3824" width="20.5703125" style="38" customWidth="1"/>
    <col min="3825" max="3825" width="14.42578125" style="38" customWidth="1"/>
    <col min="3826" max="3826" width="14.140625" style="38" customWidth="1"/>
    <col min="3827" max="3827" width="12.5703125" style="38" customWidth="1"/>
    <col min="3828" max="3829" width="15.85546875" style="38" customWidth="1"/>
    <col min="3830" max="3830" width="16.42578125" style="38" customWidth="1"/>
    <col min="3831" max="3831" width="18" style="38" customWidth="1"/>
    <col min="3832" max="3832" width="14" style="38" customWidth="1"/>
    <col min="3833" max="3836" width="15.140625" style="38" customWidth="1"/>
    <col min="3837" max="3837" width="14.7109375" style="38" customWidth="1"/>
    <col min="3838" max="3840" width="15.85546875" style="38" customWidth="1"/>
    <col min="3841" max="3841" width="16" style="38" customWidth="1"/>
    <col min="3842" max="3842" width="10" style="38" customWidth="1"/>
    <col min="3843" max="3843" width="16" style="38" customWidth="1"/>
    <col min="3844" max="3844" width="14.7109375" style="38" customWidth="1"/>
    <col min="3845" max="3845" width="13.28515625" style="38" customWidth="1"/>
    <col min="3846" max="3846" width="17.85546875" style="38" bestFit="1" customWidth="1"/>
    <col min="3847" max="3847" width="15.140625" style="38" customWidth="1"/>
    <col min="3848" max="3848" width="18.140625" style="38" customWidth="1"/>
    <col min="3849" max="3849" width="17.140625" style="38" customWidth="1"/>
    <col min="3850" max="3850" width="14.7109375" style="38" customWidth="1"/>
    <col min="3851" max="3851" width="16.42578125" style="38" bestFit="1" customWidth="1"/>
    <col min="3852" max="4079" width="9.140625" style="38"/>
    <col min="4080" max="4080" width="20.5703125" style="38" customWidth="1"/>
    <col min="4081" max="4081" width="14.42578125" style="38" customWidth="1"/>
    <col min="4082" max="4082" width="14.140625" style="38" customWidth="1"/>
    <col min="4083" max="4083" width="12.5703125" style="38" customWidth="1"/>
    <col min="4084" max="4085" width="15.85546875" style="38" customWidth="1"/>
    <col min="4086" max="4086" width="16.42578125" style="38" customWidth="1"/>
    <col min="4087" max="4087" width="18" style="38" customWidth="1"/>
    <col min="4088" max="4088" width="14" style="38" customWidth="1"/>
    <col min="4089" max="4092" width="15.140625" style="38" customWidth="1"/>
    <col min="4093" max="4093" width="14.7109375" style="38" customWidth="1"/>
    <col min="4094" max="4096" width="15.85546875" style="38" customWidth="1"/>
    <col min="4097" max="4097" width="16" style="38" customWidth="1"/>
    <col min="4098" max="4098" width="10" style="38" customWidth="1"/>
    <col min="4099" max="4099" width="16" style="38" customWidth="1"/>
    <col min="4100" max="4100" width="14.7109375" style="38" customWidth="1"/>
    <col min="4101" max="4101" width="13.28515625" style="38" customWidth="1"/>
    <col min="4102" max="4102" width="17.85546875" style="38" bestFit="1" customWidth="1"/>
    <col min="4103" max="4103" width="15.140625" style="38" customWidth="1"/>
    <col min="4104" max="4104" width="18.140625" style="38" customWidth="1"/>
    <col min="4105" max="4105" width="17.140625" style="38" customWidth="1"/>
    <col min="4106" max="4106" width="14.7109375" style="38" customWidth="1"/>
    <col min="4107" max="4107" width="16.42578125" style="38" bestFit="1" customWidth="1"/>
    <col min="4108" max="4335" width="9.140625" style="38"/>
    <col min="4336" max="4336" width="20.5703125" style="38" customWidth="1"/>
    <col min="4337" max="4337" width="14.42578125" style="38" customWidth="1"/>
    <col min="4338" max="4338" width="14.140625" style="38" customWidth="1"/>
    <col min="4339" max="4339" width="12.5703125" style="38" customWidth="1"/>
    <col min="4340" max="4341" width="15.85546875" style="38" customWidth="1"/>
    <col min="4342" max="4342" width="16.42578125" style="38" customWidth="1"/>
    <col min="4343" max="4343" width="18" style="38" customWidth="1"/>
    <col min="4344" max="4344" width="14" style="38" customWidth="1"/>
    <col min="4345" max="4348" width="15.140625" style="38" customWidth="1"/>
    <col min="4349" max="4349" width="14.7109375" style="38" customWidth="1"/>
    <col min="4350" max="4352" width="15.85546875" style="38" customWidth="1"/>
    <col min="4353" max="4353" width="16" style="38" customWidth="1"/>
    <col min="4354" max="4354" width="10" style="38" customWidth="1"/>
    <col min="4355" max="4355" width="16" style="38" customWidth="1"/>
    <col min="4356" max="4356" width="14.7109375" style="38" customWidth="1"/>
    <col min="4357" max="4357" width="13.28515625" style="38" customWidth="1"/>
    <col min="4358" max="4358" width="17.85546875" style="38" bestFit="1" customWidth="1"/>
    <col min="4359" max="4359" width="15.140625" style="38" customWidth="1"/>
    <col min="4360" max="4360" width="18.140625" style="38" customWidth="1"/>
    <col min="4361" max="4361" width="17.140625" style="38" customWidth="1"/>
    <col min="4362" max="4362" width="14.7109375" style="38" customWidth="1"/>
    <col min="4363" max="4363" width="16.42578125" style="38" bestFit="1" customWidth="1"/>
    <col min="4364" max="4591" width="9.140625" style="38"/>
    <col min="4592" max="4592" width="20.5703125" style="38" customWidth="1"/>
    <col min="4593" max="4593" width="14.42578125" style="38" customWidth="1"/>
    <col min="4594" max="4594" width="14.140625" style="38" customWidth="1"/>
    <col min="4595" max="4595" width="12.5703125" style="38" customWidth="1"/>
    <col min="4596" max="4597" width="15.85546875" style="38" customWidth="1"/>
    <col min="4598" max="4598" width="16.42578125" style="38" customWidth="1"/>
    <col min="4599" max="4599" width="18" style="38" customWidth="1"/>
    <col min="4600" max="4600" width="14" style="38" customWidth="1"/>
    <col min="4601" max="4604" width="15.140625" style="38" customWidth="1"/>
    <col min="4605" max="4605" width="14.7109375" style="38" customWidth="1"/>
    <col min="4606" max="4608" width="15.85546875" style="38" customWidth="1"/>
    <col min="4609" max="4609" width="16" style="38" customWidth="1"/>
    <col min="4610" max="4610" width="10" style="38" customWidth="1"/>
    <col min="4611" max="4611" width="16" style="38" customWidth="1"/>
    <col min="4612" max="4612" width="14.7109375" style="38" customWidth="1"/>
    <col min="4613" max="4613" width="13.28515625" style="38" customWidth="1"/>
    <col min="4614" max="4614" width="17.85546875" style="38" bestFit="1" customWidth="1"/>
    <col min="4615" max="4615" width="15.140625" style="38" customWidth="1"/>
    <col min="4616" max="4616" width="18.140625" style="38" customWidth="1"/>
    <col min="4617" max="4617" width="17.140625" style="38" customWidth="1"/>
    <col min="4618" max="4618" width="14.7109375" style="38" customWidth="1"/>
    <col min="4619" max="4619" width="16.42578125" style="38" bestFit="1" customWidth="1"/>
    <col min="4620" max="4847" width="9.140625" style="38"/>
    <col min="4848" max="4848" width="20.5703125" style="38" customWidth="1"/>
    <col min="4849" max="4849" width="14.42578125" style="38" customWidth="1"/>
    <col min="4850" max="4850" width="14.140625" style="38" customWidth="1"/>
    <col min="4851" max="4851" width="12.5703125" style="38" customWidth="1"/>
    <col min="4852" max="4853" width="15.85546875" style="38" customWidth="1"/>
    <col min="4854" max="4854" width="16.42578125" style="38" customWidth="1"/>
    <col min="4855" max="4855" width="18" style="38" customWidth="1"/>
    <col min="4856" max="4856" width="14" style="38" customWidth="1"/>
    <col min="4857" max="4860" width="15.140625" style="38" customWidth="1"/>
    <col min="4861" max="4861" width="14.7109375" style="38" customWidth="1"/>
    <col min="4862" max="4864" width="15.85546875" style="38" customWidth="1"/>
    <col min="4865" max="4865" width="16" style="38" customWidth="1"/>
    <col min="4866" max="4866" width="10" style="38" customWidth="1"/>
    <col min="4867" max="4867" width="16" style="38" customWidth="1"/>
    <col min="4868" max="4868" width="14.7109375" style="38" customWidth="1"/>
    <col min="4869" max="4869" width="13.28515625" style="38" customWidth="1"/>
    <col min="4870" max="4870" width="17.85546875" style="38" bestFit="1" customWidth="1"/>
    <col min="4871" max="4871" width="15.140625" style="38" customWidth="1"/>
    <col min="4872" max="4872" width="18.140625" style="38" customWidth="1"/>
    <col min="4873" max="4873" width="17.140625" style="38" customWidth="1"/>
    <col min="4874" max="4874" width="14.7109375" style="38" customWidth="1"/>
    <col min="4875" max="4875" width="16.42578125" style="38" bestFit="1" customWidth="1"/>
    <col min="4876" max="5103" width="9.140625" style="38"/>
    <col min="5104" max="5104" width="20.5703125" style="38" customWidth="1"/>
    <col min="5105" max="5105" width="14.42578125" style="38" customWidth="1"/>
    <col min="5106" max="5106" width="14.140625" style="38" customWidth="1"/>
    <col min="5107" max="5107" width="12.5703125" style="38" customWidth="1"/>
    <col min="5108" max="5109" width="15.85546875" style="38" customWidth="1"/>
    <col min="5110" max="5110" width="16.42578125" style="38" customWidth="1"/>
    <col min="5111" max="5111" width="18" style="38" customWidth="1"/>
    <col min="5112" max="5112" width="14" style="38" customWidth="1"/>
    <col min="5113" max="5116" width="15.140625" style="38" customWidth="1"/>
    <col min="5117" max="5117" width="14.7109375" style="38" customWidth="1"/>
    <col min="5118" max="5120" width="15.85546875" style="38" customWidth="1"/>
    <col min="5121" max="5121" width="16" style="38" customWidth="1"/>
    <col min="5122" max="5122" width="10" style="38" customWidth="1"/>
    <col min="5123" max="5123" width="16" style="38" customWidth="1"/>
    <col min="5124" max="5124" width="14.7109375" style="38" customWidth="1"/>
    <col min="5125" max="5125" width="13.28515625" style="38" customWidth="1"/>
    <col min="5126" max="5126" width="17.85546875" style="38" bestFit="1" customWidth="1"/>
    <col min="5127" max="5127" width="15.140625" style="38" customWidth="1"/>
    <col min="5128" max="5128" width="18.140625" style="38" customWidth="1"/>
    <col min="5129" max="5129" width="17.140625" style="38" customWidth="1"/>
    <col min="5130" max="5130" width="14.7109375" style="38" customWidth="1"/>
    <col min="5131" max="5131" width="16.42578125" style="38" bestFit="1" customWidth="1"/>
    <col min="5132" max="5359" width="9.140625" style="38"/>
    <col min="5360" max="5360" width="20.5703125" style="38" customWidth="1"/>
    <col min="5361" max="5361" width="14.42578125" style="38" customWidth="1"/>
    <col min="5362" max="5362" width="14.140625" style="38" customWidth="1"/>
    <col min="5363" max="5363" width="12.5703125" style="38" customWidth="1"/>
    <col min="5364" max="5365" width="15.85546875" style="38" customWidth="1"/>
    <col min="5366" max="5366" width="16.42578125" style="38" customWidth="1"/>
    <col min="5367" max="5367" width="18" style="38" customWidth="1"/>
    <col min="5368" max="5368" width="14" style="38" customWidth="1"/>
    <col min="5369" max="5372" width="15.140625" style="38" customWidth="1"/>
    <col min="5373" max="5373" width="14.7109375" style="38" customWidth="1"/>
    <col min="5374" max="5376" width="15.85546875" style="38" customWidth="1"/>
    <col min="5377" max="5377" width="16" style="38" customWidth="1"/>
    <col min="5378" max="5378" width="10" style="38" customWidth="1"/>
    <col min="5379" max="5379" width="16" style="38" customWidth="1"/>
    <col min="5380" max="5380" width="14.7109375" style="38" customWidth="1"/>
    <col min="5381" max="5381" width="13.28515625" style="38" customWidth="1"/>
    <col min="5382" max="5382" width="17.85546875" style="38" bestFit="1" customWidth="1"/>
    <col min="5383" max="5383" width="15.140625" style="38" customWidth="1"/>
    <col min="5384" max="5384" width="18.140625" style="38" customWidth="1"/>
    <col min="5385" max="5385" width="17.140625" style="38" customWidth="1"/>
    <col min="5386" max="5386" width="14.7109375" style="38" customWidth="1"/>
    <col min="5387" max="5387" width="16.42578125" style="38" bestFit="1" customWidth="1"/>
    <col min="5388" max="5615" width="9.140625" style="38"/>
    <col min="5616" max="5616" width="20.5703125" style="38" customWidth="1"/>
    <col min="5617" max="5617" width="14.42578125" style="38" customWidth="1"/>
    <col min="5618" max="5618" width="14.140625" style="38" customWidth="1"/>
    <col min="5619" max="5619" width="12.5703125" style="38" customWidth="1"/>
    <col min="5620" max="5621" width="15.85546875" style="38" customWidth="1"/>
    <col min="5622" max="5622" width="16.42578125" style="38" customWidth="1"/>
    <col min="5623" max="5623" width="18" style="38" customWidth="1"/>
    <col min="5624" max="5624" width="14" style="38" customWidth="1"/>
    <col min="5625" max="5628" width="15.140625" style="38" customWidth="1"/>
    <col min="5629" max="5629" width="14.7109375" style="38" customWidth="1"/>
    <col min="5630" max="5632" width="15.85546875" style="38" customWidth="1"/>
    <col min="5633" max="5633" width="16" style="38" customWidth="1"/>
    <col min="5634" max="5634" width="10" style="38" customWidth="1"/>
    <col min="5635" max="5635" width="16" style="38" customWidth="1"/>
    <col min="5636" max="5636" width="14.7109375" style="38" customWidth="1"/>
    <col min="5637" max="5637" width="13.28515625" style="38" customWidth="1"/>
    <col min="5638" max="5638" width="17.85546875" style="38" bestFit="1" customWidth="1"/>
    <col min="5639" max="5639" width="15.140625" style="38" customWidth="1"/>
    <col min="5640" max="5640" width="18.140625" style="38" customWidth="1"/>
    <col min="5641" max="5641" width="17.140625" style="38" customWidth="1"/>
    <col min="5642" max="5642" width="14.7109375" style="38" customWidth="1"/>
    <col min="5643" max="5643" width="16.42578125" style="38" bestFit="1" customWidth="1"/>
    <col min="5644" max="5871" width="9.140625" style="38"/>
    <col min="5872" max="5872" width="20.5703125" style="38" customWidth="1"/>
    <col min="5873" max="5873" width="14.42578125" style="38" customWidth="1"/>
    <col min="5874" max="5874" width="14.140625" style="38" customWidth="1"/>
    <col min="5875" max="5875" width="12.5703125" style="38" customWidth="1"/>
    <col min="5876" max="5877" width="15.85546875" style="38" customWidth="1"/>
    <col min="5878" max="5878" width="16.42578125" style="38" customWidth="1"/>
    <col min="5879" max="5879" width="18" style="38" customWidth="1"/>
    <col min="5880" max="5880" width="14" style="38" customWidth="1"/>
    <col min="5881" max="5884" width="15.140625" style="38" customWidth="1"/>
    <col min="5885" max="5885" width="14.7109375" style="38" customWidth="1"/>
    <col min="5886" max="5888" width="15.85546875" style="38" customWidth="1"/>
    <col min="5889" max="5889" width="16" style="38" customWidth="1"/>
    <col min="5890" max="5890" width="10" style="38" customWidth="1"/>
    <col min="5891" max="5891" width="16" style="38" customWidth="1"/>
    <col min="5892" max="5892" width="14.7109375" style="38" customWidth="1"/>
    <col min="5893" max="5893" width="13.28515625" style="38" customWidth="1"/>
    <col min="5894" max="5894" width="17.85546875" style="38" bestFit="1" customWidth="1"/>
    <col min="5895" max="5895" width="15.140625" style="38" customWidth="1"/>
    <col min="5896" max="5896" width="18.140625" style="38" customWidth="1"/>
    <col min="5897" max="5897" width="17.140625" style="38" customWidth="1"/>
    <col min="5898" max="5898" width="14.7109375" style="38" customWidth="1"/>
    <col min="5899" max="5899" width="16.42578125" style="38" bestFit="1" customWidth="1"/>
    <col min="5900" max="6127" width="9.140625" style="38"/>
    <col min="6128" max="6128" width="20.5703125" style="38" customWidth="1"/>
    <col min="6129" max="6129" width="14.42578125" style="38" customWidth="1"/>
    <col min="6130" max="6130" width="14.140625" style="38" customWidth="1"/>
    <col min="6131" max="6131" width="12.5703125" style="38" customWidth="1"/>
    <col min="6132" max="6133" width="15.85546875" style="38" customWidth="1"/>
    <col min="6134" max="6134" width="16.42578125" style="38" customWidth="1"/>
    <col min="6135" max="6135" width="18" style="38" customWidth="1"/>
    <col min="6136" max="6136" width="14" style="38" customWidth="1"/>
    <col min="6137" max="6140" width="15.140625" style="38" customWidth="1"/>
    <col min="6141" max="6141" width="14.7109375" style="38" customWidth="1"/>
    <col min="6142" max="6144" width="15.85546875" style="38" customWidth="1"/>
    <col min="6145" max="6145" width="16" style="38" customWidth="1"/>
    <col min="6146" max="6146" width="10" style="38" customWidth="1"/>
    <col min="6147" max="6147" width="16" style="38" customWidth="1"/>
    <col min="6148" max="6148" width="14.7109375" style="38" customWidth="1"/>
    <col min="6149" max="6149" width="13.28515625" style="38" customWidth="1"/>
    <col min="6150" max="6150" width="17.85546875" style="38" bestFit="1" customWidth="1"/>
    <col min="6151" max="6151" width="15.140625" style="38" customWidth="1"/>
    <col min="6152" max="6152" width="18.140625" style="38" customWidth="1"/>
    <col min="6153" max="6153" width="17.140625" style="38" customWidth="1"/>
    <col min="6154" max="6154" width="14.7109375" style="38" customWidth="1"/>
    <col min="6155" max="6155" width="16.42578125" style="38" bestFit="1" customWidth="1"/>
    <col min="6156" max="6383" width="9.140625" style="38"/>
    <col min="6384" max="6384" width="20.5703125" style="38" customWidth="1"/>
    <col min="6385" max="6385" width="14.42578125" style="38" customWidth="1"/>
    <col min="6386" max="6386" width="14.140625" style="38" customWidth="1"/>
    <col min="6387" max="6387" width="12.5703125" style="38" customWidth="1"/>
    <col min="6388" max="6389" width="15.85546875" style="38" customWidth="1"/>
    <col min="6390" max="6390" width="16.42578125" style="38" customWidth="1"/>
    <col min="6391" max="6391" width="18" style="38" customWidth="1"/>
    <col min="6392" max="6392" width="14" style="38" customWidth="1"/>
    <col min="6393" max="6396" width="15.140625" style="38" customWidth="1"/>
    <col min="6397" max="6397" width="14.7109375" style="38" customWidth="1"/>
    <col min="6398" max="6400" width="15.85546875" style="38" customWidth="1"/>
    <col min="6401" max="6401" width="16" style="38" customWidth="1"/>
    <col min="6402" max="6402" width="10" style="38" customWidth="1"/>
    <col min="6403" max="6403" width="16" style="38" customWidth="1"/>
    <col min="6404" max="6404" width="14.7109375" style="38" customWidth="1"/>
    <col min="6405" max="6405" width="13.28515625" style="38" customWidth="1"/>
    <col min="6406" max="6406" width="17.85546875" style="38" bestFit="1" customWidth="1"/>
    <col min="6407" max="6407" width="15.140625" style="38" customWidth="1"/>
    <col min="6408" max="6408" width="18.140625" style="38" customWidth="1"/>
    <col min="6409" max="6409" width="17.140625" style="38" customWidth="1"/>
    <col min="6410" max="6410" width="14.7109375" style="38" customWidth="1"/>
    <col min="6411" max="6411" width="16.42578125" style="38" bestFit="1" customWidth="1"/>
    <col min="6412" max="6639" width="9.140625" style="38"/>
    <col min="6640" max="6640" width="20.5703125" style="38" customWidth="1"/>
    <col min="6641" max="6641" width="14.42578125" style="38" customWidth="1"/>
    <col min="6642" max="6642" width="14.140625" style="38" customWidth="1"/>
    <col min="6643" max="6643" width="12.5703125" style="38" customWidth="1"/>
    <col min="6644" max="6645" width="15.85546875" style="38" customWidth="1"/>
    <col min="6646" max="6646" width="16.42578125" style="38" customWidth="1"/>
    <col min="6647" max="6647" width="18" style="38" customWidth="1"/>
    <col min="6648" max="6648" width="14" style="38" customWidth="1"/>
    <col min="6649" max="6652" width="15.140625" style="38" customWidth="1"/>
    <col min="6653" max="6653" width="14.7109375" style="38" customWidth="1"/>
    <col min="6654" max="6656" width="15.85546875" style="38" customWidth="1"/>
    <col min="6657" max="6657" width="16" style="38" customWidth="1"/>
    <col min="6658" max="6658" width="10" style="38" customWidth="1"/>
    <col min="6659" max="6659" width="16" style="38" customWidth="1"/>
    <col min="6660" max="6660" width="14.7109375" style="38" customWidth="1"/>
    <col min="6661" max="6661" width="13.28515625" style="38" customWidth="1"/>
    <col min="6662" max="6662" width="17.85546875" style="38" bestFit="1" customWidth="1"/>
    <col min="6663" max="6663" width="15.140625" style="38" customWidth="1"/>
    <col min="6664" max="6664" width="18.140625" style="38" customWidth="1"/>
    <col min="6665" max="6665" width="17.140625" style="38" customWidth="1"/>
    <col min="6666" max="6666" width="14.7109375" style="38" customWidth="1"/>
    <col min="6667" max="6667" width="16.42578125" style="38" bestFit="1" customWidth="1"/>
    <col min="6668" max="6895" width="9.140625" style="38"/>
    <col min="6896" max="6896" width="20.5703125" style="38" customWidth="1"/>
    <col min="6897" max="6897" width="14.42578125" style="38" customWidth="1"/>
    <col min="6898" max="6898" width="14.140625" style="38" customWidth="1"/>
    <col min="6899" max="6899" width="12.5703125" style="38" customWidth="1"/>
    <col min="6900" max="6901" width="15.85546875" style="38" customWidth="1"/>
    <col min="6902" max="6902" width="16.42578125" style="38" customWidth="1"/>
    <col min="6903" max="6903" width="18" style="38" customWidth="1"/>
    <col min="6904" max="6904" width="14" style="38" customWidth="1"/>
    <col min="6905" max="6908" width="15.140625" style="38" customWidth="1"/>
    <col min="6909" max="6909" width="14.7109375" style="38" customWidth="1"/>
    <col min="6910" max="6912" width="15.85546875" style="38" customWidth="1"/>
    <col min="6913" max="6913" width="16" style="38" customWidth="1"/>
    <col min="6914" max="6914" width="10" style="38" customWidth="1"/>
    <col min="6915" max="6915" width="16" style="38" customWidth="1"/>
    <col min="6916" max="6916" width="14.7109375" style="38" customWidth="1"/>
    <col min="6917" max="6917" width="13.28515625" style="38" customWidth="1"/>
    <col min="6918" max="6918" width="17.85546875" style="38" bestFit="1" customWidth="1"/>
    <col min="6919" max="6919" width="15.140625" style="38" customWidth="1"/>
    <col min="6920" max="6920" width="18.140625" style="38" customWidth="1"/>
    <col min="6921" max="6921" width="17.140625" style="38" customWidth="1"/>
    <col min="6922" max="6922" width="14.7109375" style="38" customWidth="1"/>
    <col min="6923" max="6923" width="16.42578125" style="38" bestFit="1" customWidth="1"/>
    <col min="6924" max="7151" width="9.140625" style="38"/>
    <col min="7152" max="7152" width="20.5703125" style="38" customWidth="1"/>
    <col min="7153" max="7153" width="14.42578125" style="38" customWidth="1"/>
    <col min="7154" max="7154" width="14.140625" style="38" customWidth="1"/>
    <col min="7155" max="7155" width="12.5703125" style="38" customWidth="1"/>
    <col min="7156" max="7157" width="15.85546875" style="38" customWidth="1"/>
    <col min="7158" max="7158" width="16.42578125" style="38" customWidth="1"/>
    <col min="7159" max="7159" width="18" style="38" customWidth="1"/>
    <col min="7160" max="7160" width="14" style="38" customWidth="1"/>
    <col min="7161" max="7164" width="15.140625" style="38" customWidth="1"/>
    <col min="7165" max="7165" width="14.7109375" style="38" customWidth="1"/>
    <col min="7166" max="7168" width="15.85546875" style="38" customWidth="1"/>
    <col min="7169" max="7169" width="16" style="38" customWidth="1"/>
    <col min="7170" max="7170" width="10" style="38" customWidth="1"/>
    <col min="7171" max="7171" width="16" style="38" customWidth="1"/>
    <col min="7172" max="7172" width="14.7109375" style="38" customWidth="1"/>
    <col min="7173" max="7173" width="13.28515625" style="38" customWidth="1"/>
    <col min="7174" max="7174" width="17.85546875" style="38" bestFit="1" customWidth="1"/>
    <col min="7175" max="7175" width="15.140625" style="38" customWidth="1"/>
    <col min="7176" max="7176" width="18.140625" style="38" customWidth="1"/>
    <col min="7177" max="7177" width="17.140625" style="38" customWidth="1"/>
    <col min="7178" max="7178" width="14.7109375" style="38" customWidth="1"/>
    <col min="7179" max="7179" width="16.42578125" style="38" bestFit="1" customWidth="1"/>
    <col min="7180" max="7407" width="9.140625" style="38"/>
    <col min="7408" max="7408" width="20.5703125" style="38" customWidth="1"/>
    <col min="7409" max="7409" width="14.42578125" style="38" customWidth="1"/>
    <col min="7410" max="7410" width="14.140625" style="38" customWidth="1"/>
    <col min="7411" max="7411" width="12.5703125" style="38" customWidth="1"/>
    <col min="7412" max="7413" width="15.85546875" style="38" customWidth="1"/>
    <col min="7414" max="7414" width="16.42578125" style="38" customWidth="1"/>
    <col min="7415" max="7415" width="18" style="38" customWidth="1"/>
    <col min="7416" max="7416" width="14" style="38" customWidth="1"/>
    <col min="7417" max="7420" width="15.140625" style="38" customWidth="1"/>
    <col min="7421" max="7421" width="14.7109375" style="38" customWidth="1"/>
    <col min="7422" max="7424" width="15.85546875" style="38" customWidth="1"/>
    <col min="7425" max="7425" width="16" style="38" customWidth="1"/>
    <col min="7426" max="7426" width="10" style="38" customWidth="1"/>
    <col min="7427" max="7427" width="16" style="38" customWidth="1"/>
    <col min="7428" max="7428" width="14.7109375" style="38" customWidth="1"/>
    <col min="7429" max="7429" width="13.28515625" style="38" customWidth="1"/>
    <col min="7430" max="7430" width="17.85546875" style="38" bestFit="1" customWidth="1"/>
    <col min="7431" max="7431" width="15.140625" style="38" customWidth="1"/>
    <col min="7432" max="7432" width="18.140625" style="38" customWidth="1"/>
    <col min="7433" max="7433" width="17.140625" style="38" customWidth="1"/>
    <col min="7434" max="7434" width="14.7109375" style="38" customWidth="1"/>
    <col min="7435" max="7435" width="16.42578125" style="38" bestFit="1" customWidth="1"/>
    <col min="7436" max="7663" width="9.140625" style="38"/>
    <col min="7664" max="7664" width="20.5703125" style="38" customWidth="1"/>
    <col min="7665" max="7665" width="14.42578125" style="38" customWidth="1"/>
    <col min="7666" max="7666" width="14.140625" style="38" customWidth="1"/>
    <col min="7667" max="7667" width="12.5703125" style="38" customWidth="1"/>
    <col min="7668" max="7669" width="15.85546875" style="38" customWidth="1"/>
    <col min="7670" max="7670" width="16.42578125" style="38" customWidth="1"/>
    <col min="7671" max="7671" width="18" style="38" customWidth="1"/>
    <col min="7672" max="7672" width="14" style="38" customWidth="1"/>
    <col min="7673" max="7676" width="15.140625" style="38" customWidth="1"/>
    <col min="7677" max="7677" width="14.7109375" style="38" customWidth="1"/>
    <col min="7678" max="7680" width="15.85546875" style="38" customWidth="1"/>
    <col min="7681" max="7681" width="16" style="38" customWidth="1"/>
    <col min="7682" max="7682" width="10" style="38" customWidth="1"/>
    <col min="7683" max="7683" width="16" style="38" customWidth="1"/>
    <col min="7684" max="7684" width="14.7109375" style="38" customWidth="1"/>
    <col min="7685" max="7685" width="13.28515625" style="38" customWidth="1"/>
    <col min="7686" max="7686" width="17.85546875" style="38" bestFit="1" customWidth="1"/>
    <col min="7687" max="7687" width="15.140625" style="38" customWidth="1"/>
    <col min="7688" max="7688" width="18.140625" style="38" customWidth="1"/>
    <col min="7689" max="7689" width="17.140625" style="38" customWidth="1"/>
    <col min="7690" max="7690" width="14.7109375" style="38" customWidth="1"/>
    <col min="7691" max="7691" width="16.42578125" style="38" bestFit="1" customWidth="1"/>
    <col min="7692" max="7919" width="9.140625" style="38"/>
    <col min="7920" max="7920" width="20.5703125" style="38" customWidth="1"/>
    <col min="7921" max="7921" width="14.42578125" style="38" customWidth="1"/>
    <col min="7922" max="7922" width="14.140625" style="38" customWidth="1"/>
    <col min="7923" max="7923" width="12.5703125" style="38" customWidth="1"/>
    <col min="7924" max="7925" width="15.85546875" style="38" customWidth="1"/>
    <col min="7926" max="7926" width="16.42578125" style="38" customWidth="1"/>
    <col min="7927" max="7927" width="18" style="38" customWidth="1"/>
    <col min="7928" max="7928" width="14" style="38" customWidth="1"/>
    <col min="7929" max="7932" width="15.140625" style="38" customWidth="1"/>
    <col min="7933" max="7933" width="14.7109375" style="38" customWidth="1"/>
    <col min="7934" max="7936" width="15.85546875" style="38" customWidth="1"/>
    <col min="7937" max="7937" width="16" style="38" customWidth="1"/>
    <col min="7938" max="7938" width="10" style="38" customWidth="1"/>
    <col min="7939" max="7939" width="16" style="38" customWidth="1"/>
    <col min="7940" max="7940" width="14.7109375" style="38" customWidth="1"/>
    <col min="7941" max="7941" width="13.28515625" style="38" customWidth="1"/>
    <col min="7942" max="7942" width="17.85546875" style="38" bestFit="1" customWidth="1"/>
    <col min="7943" max="7943" width="15.140625" style="38" customWidth="1"/>
    <col min="7944" max="7944" width="18.140625" style="38" customWidth="1"/>
    <col min="7945" max="7945" width="17.140625" style="38" customWidth="1"/>
    <col min="7946" max="7946" width="14.7109375" style="38" customWidth="1"/>
    <col min="7947" max="7947" width="16.42578125" style="38" bestFit="1" customWidth="1"/>
    <col min="7948" max="8175" width="9.140625" style="38"/>
    <col min="8176" max="8176" width="20.5703125" style="38" customWidth="1"/>
    <col min="8177" max="8177" width="14.42578125" style="38" customWidth="1"/>
    <col min="8178" max="8178" width="14.140625" style="38" customWidth="1"/>
    <col min="8179" max="8179" width="12.5703125" style="38" customWidth="1"/>
    <col min="8180" max="8181" width="15.85546875" style="38" customWidth="1"/>
    <col min="8182" max="8182" width="16.42578125" style="38" customWidth="1"/>
    <col min="8183" max="8183" width="18" style="38" customWidth="1"/>
    <col min="8184" max="8184" width="14" style="38" customWidth="1"/>
    <col min="8185" max="8188" width="15.140625" style="38" customWidth="1"/>
    <col min="8189" max="8189" width="14.7109375" style="38" customWidth="1"/>
    <col min="8190" max="8192" width="15.85546875" style="38" customWidth="1"/>
    <col min="8193" max="8193" width="16" style="38" customWidth="1"/>
    <col min="8194" max="8194" width="10" style="38" customWidth="1"/>
    <col min="8195" max="8195" width="16" style="38" customWidth="1"/>
    <col min="8196" max="8196" width="14.7109375" style="38" customWidth="1"/>
    <col min="8197" max="8197" width="13.28515625" style="38" customWidth="1"/>
    <col min="8198" max="8198" width="17.85546875" style="38" bestFit="1" customWidth="1"/>
    <col min="8199" max="8199" width="15.140625" style="38" customWidth="1"/>
    <col min="8200" max="8200" width="18.140625" style="38" customWidth="1"/>
    <col min="8201" max="8201" width="17.140625" style="38" customWidth="1"/>
    <col min="8202" max="8202" width="14.7109375" style="38" customWidth="1"/>
    <col min="8203" max="8203" width="16.42578125" style="38" bestFit="1" customWidth="1"/>
    <col min="8204" max="8431" width="9.140625" style="38"/>
    <col min="8432" max="8432" width="20.5703125" style="38" customWidth="1"/>
    <col min="8433" max="8433" width="14.42578125" style="38" customWidth="1"/>
    <col min="8434" max="8434" width="14.140625" style="38" customWidth="1"/>
    <col min="8435" max="8435" width="12.5703125" style="38" customWidth="1"/>
    <col min="8436" max="8437" width="15.85546875" style="38" customWidth="1"/>
    <col min="8438" max="8438" width="16.42578125" style="38" customWidth="1"/>
    <col min="8439" max="8439" width="18" style="38" customWidth="1"/>
    <col min="8440" max="8440" width="14" style="38" customWidth="1"/>
    <col min="8441" max="8444" width="15.140625" style="38" customWidth="1"/>
    <col min="8445" max="8445" width="14.7109375" style="38" customWidth="1"/>
    <col min="8446" max="8448" width="15.85546875" style="38" customWidth="1"/>
    <col min="8449" max="8449" width="16" style="38" customWidth="1"/>
    <col min="8450" max="8450" width="10" style="38" customWidth="1"/>
    <col min="8451" max="8451" width="16" style="38" customWidth="1"/>
    <col min="8452" max="8452" width="14.7109375" style="38" customWidth="1"/>
    <col min="8453" max="8453" width="13.28515625" style="38" customWidth="1"/>
    <col min="8454" max="8454" width="17.85546875" style="38" bestFit="1" customWidth="1"/>
    <col min="8455" max="8455" width="15.140625" style="38" customWidth="1"/>
    <col min="8456" max="8456" width="18.140625" style="38" customWidth="1"/>
    <col min="8457" max="8457" width="17.140625" style="38" customWidth="1"/>
    <col min="8458" max="8458" width="14.7109375" style="38" customWidth="1"/>
    <col min="8459" max="8459" width="16.42578125" style="38" bestFit="1" customWidth="1"/>
    <col min="8460" max="8687" width="9.140625" style="38"/>
    <col min="8688" max="8688" width="20.5703125" style="38" customWidth="1"/>
    <col min="8689" max="8689" width="14.42578125" style="38" customWidth="1"/>
    <col min="8690" max="8690" width="14.140625" style="38" customWidth="1"/>
    <col min="8691" max="8691" width="12.5703125" style="38" customWidth="1"/>
    <col min="8692" max="8693" width="15.85546875" style="38" customWidth="1"/>
    <col min="8694" max="8694" width="16.42578125" style="38" customWidth="1"/>
    <col min="8695" max="8695" width="18" style="38" customWidth="1"/>
    <col min="8696" max="8696" width="14" style="38" customWidth="1"/>
    <col min="8697" max="8700" width="15.140625" style="38" customWidth="1"/>
    <col min="8701" max="8701" width="14.7109375" style="38" customWidth="1"/>
    <col min="8702" max="8704" width="15.85546875" style="38" customWidth="1"/>
    <col min="8705" max="8705" width="16" style="38" customWidth="1"/>
    <col min="8706" max="8706" width="10" style="38" customWidth="1"/>
    <col min="8707" max="8707" width="16" style="38" customWidth="1"/>
    <col min="8708" max="8708" width="14.7109375" style="38" customWidth="1"/>
    <col min="8709" max="8709" width="13.28515625" style="38" customWidth="1"/>
    <col min="8710" max="8710" width="17.85546875" style="38" bestFit="1" customWidth="1"/>
    <col min="8711" max="8711" width="15.140625" style="38" customWidth="1"/>
    <col min="8712" max="8712" width="18.140625" style="38" customWidth="1"/>
    <col min="8713" max="8713" width="17.140625" style="38" customWidth="1"/>
    <col min="8714" max="8714" width="14.7109375" style="38" customWidth="1"/>
    <col min="8715" max="8715" width="16.42578125" style="38" bestFit="1" customWidth="1"/>
    <col min="8716" max="8943" width="9.140625" style="38"/>
    <col min="8944" max="8944" width="20.5703125" style="38" customWidth="1"/>
    <col min="8945" max="8945" width="14.42578125" style="38" customWidth="1"/>
    <col min="8946" max="8946" width="14.140625" style="38" customWidth="1"/>
    <col min="8947" max="8947" width="12.5703125" style="38" customWidth="1"/>
    <col min="8948" max="8949" width="15.85546875" style="38" customWidth="1"/>
    <col min="8950" max="8950" width="16.42578125" style="38" customWidth="1"/>
    <col min="8951" max="8951" width="18" style="38" customWidth="1"/>
    <col min="8952" max="8952" width="14" style="38" customWidth="1"/>
    <col min="8953" max="8956" width="15.140625" style="38" customWidth="1"/>
    <col min="8957" max="8957" width="14.7109375" style="38" customWidth="1"/>
    <col min="8958" max="8960" width="15.85546875" style="38" customWidth="1"/>
    <col min="8961" max="8961" width="16" style="38" customWidth="1"/>
    <col min="8962" max="8962" width="10" style="38" customWidth="1"/>
    <col min="8963" max="8963" width="16" style="38" customWidth="1"/>
    <col min="8964" max="8964" width="14.7109375" style="38" customWidth="1"/>
    <col min="8965" max="8965" width="13.28515625" style="38" customWidth="1"/>
    <col min="8966" max="8966" width="17.85546875" style="38" bestFit="1" customWidth="1"/>
    <col min="8967" max="8967" width="15.140625" style="38" customWidth="1"/>
    <col min="8968" max="8968" width="18.140625" style="38" customWidth="1"/>
    <col min="8969" max="8969" width="17.140625" style="38" customWidth="1"/>
    <col min="8970" max="8970" width="14.7109375" style="38" customWidth="1"/>
    <col min="8971" max="8971" width="16.42578125" style="38" bestFit="1" customWidth="1"/>
    <col min="8972" max="9199" width="9.140625" style="38"/>
    <col min="9200" max="9200" width="20.5703125" style="38" customWidth="1"/>
    <col min="9201" max="9201" width="14.42578125" style="38" customWidth="1"/>
    <col min="9202" max="9202" width="14.140625" style="38" customWidth="1"/>
    <col min="9203" max="9203" width="12.5703125" style="38" customWidth="1"/>
    <col min="9204" max="9205" width="15.85546875" style="38" customWidth="1"/>
    <col min="9206" max="9206" width="16.42578125" style="38" customWidth="1"/>
    <col min="9207" max="9207" width="18" style="38" customWidth="1"/>
    <col min="9208" max="9208" width="14" style="38" customWidth="1"/>
    <col min="9209" max="9212" width="15.140625" style="38" customWidth="1"/>
    <col min="9213" max="9213" width="14.7109375" style="38" customWidth="1"/>
    <col min="9214" max="9216" width="15.85546875" style="38" customWidth="1"/>
    <col min="9217" max="9217" width="16" style="38" customWidth="1"/>
    <col min="9218" max="9218" width="10" style="38" customWidth="1"/>
    <col min="9219" max="9219" width="16" style="38" customWidth="1"/>
    <col min="9220" max="9220" width="14.7109375" style="38" customWidth="1"/>
    <col min="9221" max="9221" width="13.28515625" style="38" customWidth="1"/>
    <col min="9222" max="9222" width="17.85546875" style="38" bestFit="1" customWidth="1"/>
    <col min="9223" max="9223" width="15.140625" style="38" customWidth="1"/>
    <col min="9224" max="9224" width="18.140625" style="38" customWidth="1"/>
    <col min="9225" max="9225" width="17.140625" style="38" customWidth="1"/>
    <col min="9226" max="9226" width="14.7109375" style="38" customWidth="1"/>
    <col min="9227" max="9227" width="16.42578125" style="38" bestFit="1" customWidth="1"/>
    <col min="9228" max="9455" width="9.140625" style="38"/>
    <col min="9456" max="9456" width="20.5703125" style="38" customWidth="1"/>
    <col min="9457" max="9457" width="14.42578125" style="38" customWidth="1"/>
    <col min="9458" max="9458" width="14.140625" style="38" customWidth="1"/>
    <col min="9459" max="9459" width="12.5703125" style="38" customWidth="1"/>
    <col min="9460" max="9461" width="15.85546875" style="38" customWidth="1"/>
    <col min="9462" max="9462" width="16.42578125" style="38" customWidth="1"/>
    <col min="9463" max="9463" width="18" style="38" customWidth="1"/>
    <col min="9464" max="9464" width="14" style="38" customWidth="1"/>
    <col min="9465" max="9468" width="15.140625" style="38" customWidth="1"/>
    <col min="9469" max="9469" width="14.7109375" style="38" customWidth="1"/>
    <col min="9470" max="9472" width="15.85546875" style="38" customWidth="1"/>
    <col min="9473" max="9473" width="16" style="38" customWidth="1"/>
    <col min="9474" max="9474" width="10" style="38" customWidth="1"/>
    <col min="9475" max="9475" width="16" style="38" customWidth="1"/>
    <col min="9476" max="9476" width="14.7109375" style="38" customWidth="1"/>
    <col min="9477" max="9477" width="13.28515625" style="38" customWidth="1"/>
    <col min="9478" max="9478" width="17.85546875" style="38" bestFit="1" customWidth="1"/>
    <col min="9479" max="9479" width="15.140625" style="38" customWidth="1"/>
    <col min="9480" max="9480" width="18.140625" style="38" customWidth="1"/>
    <col min="9481" max="9481" width="17.140625" style="38" customWidth="1"/>
    <col min="9482" max="9482" width="14.7109375" style="38" customWidth="1"/>
    <col min="9483" max="9483" width="16.42578125" style="38" bestFit="1" customWidth="1"/>
    <col min="9484" max="9711" width="9.140625" style="38"/>
    <col min="9712" max="9712" width="20.5703125" style="38" customWidth="1"/>
    <col min="9713" max="9713" width="14.42578125" style="38" customWidth="1"/>
    <col min="9714" max="9714" width="14.140625" style="38" customWidth="1"/>
    <col min="9715" max="9715" width="12.5703125" style="38" customWidth="1"/>
    <col min="9716" max="9717" width="15.85546875" style="38" customWidth="1"/>
    <col min="9718" max="9718" width="16.42578125" style="38" customWidth="1"/>
    <col min="9719" max="9719" width="18" style="38" customWidth="1"/>
    <col min="9720" max="9720" width="14" style="38" customWidth="1"/>
    <col min="9721" max="9724" width="15.140625" style="38" customWidth="1"/>
    <col min="9725" max="9725" width="14.7109375" style="38" customWidth="1"/>
    <col min="9726" max="9728" width="15.85546875" style="38" customWidth="1"/>
    <col min="9729" max="9729" width="16" style="38" customWidth="1"/>
    <col min="9730" max="9730" width="10" style="38" customWidth="1"/>
    <col min="9731" max="9731" width="16" style="38" customWidth="1"/>
    <col min="9732" max="9732" width="14.7109375" style="38" customWidth="1"/>
    <col min="9733" max="9733" width="13.28515625" style="38" customWidth="1"/>
    <col min="9734" max="9734" width="17.85546875" style="38" bestFit="1" customWidth="1"/>
    <col min="9735" max="9735" width="15.140625" style="38" customWidth="1"/>
    <col min="9736" max="9736" width="18.140625" style="38" customWidth="1"/>
    <col min="9737" max="9737" width="17.140625" style="38" customWidth="1"/>
    <col min="9738" max="9738" width="14.7109375" style="38" customWidth="1"/>
    <col min="9739" max="9739" width="16.42578125" style="38" bestFit="1" customWidth="1"/>
    <col min="9740" max="9967" width="9.140625" style="38"/>
    <col min="9968" max="9968" width="20.5703125" style="38" customWidth="1"/>
    <col min="9969" max="9969" width="14.42578125" style="38" customWidth="1"/>
    <col min="9970" max="9970" width="14.140625" style="38" customWidth="1"/>
    <col min="9971" max="9971" width="12.5703125" style="38" customWidth="1"/>
    <col min="9972" max="9973" width="15.85546875" style="38" customWidth="1"/>
    <col min="9974" max="9974" width="16.42578125" style="38" customWidth="1"/>
    <col min="9975" max="9975" width="18" style="38" customWidth="1"/>
    <col min="9976" max="9976" width="14" style="38" customWidth="1"/>
    <col min="9977" max="9980" width="15.140625" style="38" customWidth="1"/>
    <col min="9981" max="9981" width="14.7109375" style="38" customWidth="1"/>
    <col min="9982" max="9984" width="15.85546875" style="38" customWidth="1"/>
    <col min="9985" max="9985" width="16" style="38" customWidth="1"/>
    <col min="9986" max="9986" width="10" style="38" customWidth="1"/>
    <col min="9987" max="9987" width="16" style="38" customWidth="1"/>
    <col min="9988" max="9988" width="14.7109375" style="38" customWidth="1"/>
    <col min="9989" max="9989" width="13.28515625" style="38" customWidth="1"/>
    <col min="9990" max="9990" width="17.85546875" style="38" bestFit="1" customWidth="1"/>
    <col min="9991" max="9991" width="15.140625" style="38" customWidth="1"/>
    <col min="9992" max="9992" width="18.140625" style="38" customWidth="1"/>
    <col min="9993" max="9993" width="17.140625" style="38" customWidth="1"/>
    <col min="9994" max="9994" width="14.7109375" style="38" customWidth="1"/>
    <col min="9995" max="9995" width="16.42578125" style="38" bestFit="1" customWidth="1"/>
    <col min="9996" max="10223" width="9.140625" style="38"/>
    <col min="10224" max="10224" width="20.5703125" style="38" customWidth="1"/>
    <col min="10225" max="10225" width="14.42578125" style="38" customWidth="1"/>
    <col min="10226" max="10226" width="14.140625" style="38" customWidth="1"/>
    <col min="10227" max="10227" width="12.5703125" style="38" customWidth="1"/>
    <col min="10228" max="10229" width="15.85546875" style="38" customWidth="1"/>
    <col min="10230" max="10230" width="16.42578125" style="38" customWidth="1"/>
    <col min="10231" max="10231" width="18" style="38" customWidth="1"/>
    <col min="10232" max="10232" width="14" style="38" customWidth="1"/>
    <col min="10233" max="10236" width="15.140625" style="38" customWidth="1"/>
    <col min="10237" max="10237" width="14.7109375" style="38" customWidth="1"/>
    <col min="10238" max="10240" width="15.85546875" style="38" customWidth="1"/>
    <col min="10241" max="10241" width="16" style="38" customWidth="1"/>
    <col min="10242" max="10242" width="10" style="38" customWidth="1"/>
    <col min="10243" max="10243" width="16" style="38" customWidth="1"/>
    <col min="10244" max="10244" width="14.7109375" style="38" customWidth="1"/>
    <col min="10245" max="10245" width="13.28515625" style="38" customWidth="1"/>
    <col min="10246" max="10246" width="17.85546875" style="38" bestFit="1" customWidth="1"/>
    <col min="10247" max="10247" width="15.140625" style="38" customWidth="1"/>
    <col min="10248" max="10248" width="18.140625" style="38" customWidth="1"/>
    <col min="10249" max="10249" width="17.140625" style="38" customWidth="1"/>
    <col min="10250" max="10250" width="14.7109375" style="38" customWidth="1"/>
    <col min="10251" max="10251" width="16.42578125" style="38" bestFit="1" customWidth="1"/>
    <col min="10252" max="10479" width="9.140625" style="38"/>
    <col min="10480" max="10480" width="20.5703125" style="38" customWidth="1"/>
    <col min="10481" max="10481" width="14.42578125" style="38" customWidth="1"/>
    <col min="10482" max="10482" width="14.140625" style="38" customWidth="1"/>
    <col min="10483" max="10483" width="12.5703125" style="38" customWidth="1"/>
    <col min="10484" max="10485" width="15.85546875" style="38" customWidth="1"/>
    <col min="10486" max="10486" width="16.42578125" style="38" customWidth="1"/>
    <col min="10487" max="10487" width="18" style="38" customWidth="1"/>
    <col min="10488" max="10488" width="14" style="38" customWidth="1"/>
    <col min="10489" max="10492" width="15.140625" style="38" customWidth="1"/>
    <col min="10493" max="10493" width="14.7109375" style="38" customWidth="1"/>
    <col min="10494" max="10496" width="15.85546875" style="38" customWidth="1"/>
    <col min="10497" max="10497" width="16" style="38" customWidth="1"/>
    <col min="10498" max="10498" width="10" style="38" customWidth="1"/>
    <col min="10499" max="10499" width="16" style="38" customWidth="1"/>
    <col min="10500" max="10500" width="14.7109375" style="38" customWidth="1"/>
    <col min="10501" max="10501" width="13.28515625" style="38" customWidth="1"/>
    <col min="10502" max="10502" width="17.85546875" style="38" bestFit="1" customWidth="1"/>
    <col min="10503" max="10503" width="15.140625" style="38" customWidth="1"/>
    <col min="10504" max="10504" width="18.140625" style="38" customWidth="1"/>
    <col min="10505" max="10505" width="17.140625" style="38" customWidth="1"/>
    <col min="10506" max="10506" width="14.7109375" style="38" customWidth="1"/>
    <col min="10507" max="10507" width="16.42578125" style="38" bestFit="1" customWidth="1"/>
    <col min="10508" max="10735" width="9.140625" style="38"/>
    <col min="10736" max="10736" width="20.5703125" style="38" customWidth="1"/>
    <col min="10737" max="10737" width="14.42578125" style="38" customWidth="1"/>
    <col min="10738" max="10738" width="14.140625" style="38" customWidth="1"/>
    <col min="10739" max="10739" width="12.5703125" style="38" customWidth="1"/>
    <col min="10740" max="10741" width="15.85546875" style="38" customWidth="1"/>
    <col min="10742" max="10742" width="16.42578125" style="38" customWidth="1"/>
    <col min="10743" max="10743" width="18" style="38" customWidth="1"/>
    <col min="10744" max="10744" width="14" style="38" customWidth="1"/>
    <col min="10745" max="10748" width="15.140625" style="38" customWidth="1"/>
    <col min="10749" max="10749" width="14.7109375" style="38" customWidth="1"/>
    <col min="10750" max="10752" width="15.85546875" style="38" customWidth="1"/>
    <col min="10753" max="10753" width="16" style="38" customWidth="1"/>
    <col min="10754" max="10754" width="10" style="38" customWidth="1"/>
    <col min="10755" max="10755" width="16" style="38" customWidth="1"/>
    <col min="10756" max="10756" width="14.7109375" style="38" customWidth="1"/>
    <col min="10757" max="10757" width="13.28515625" style="38" customWidth="1"/>
    <col min="10758" max="10758" width="17.85546875" style="38" bestFit="1" customWidth="1"/>
    <col min="10759" max="10759" width="15.140625" style="38" customWidth="1"/>
    <col min="10760" max="10760" width="18.140625" style="38" customWidth="1"/>
    <col min="10761" max="10761" width="17.140625" style="38" customWidth="1"/>
    <col min="10762" max="10762" width="14.7109375" style="38" customWidth="1"/>
    <col min="10763" max="10763" width="16.42578125" style="38" bestFit="1" customWidth="1"/>
    <col min="10764" max="10991" width="9.140625" style="38"/>
    <col min="10992" max="10992" width="20.5703125" style="38" customWidth="1"/>
    <col min="10993" max="10993" width="14.42578125" style="38" customWidth="1"/>
    <col min="10994" max="10994" width="14.140625" style="38" customWidth="1"/>
    <col min="10995" max="10995" width="12.5703125" style="38" customWidth="1"/>
    <col min="10996" max="10997" width="15.85546875" style="38" customWidth="1"/>
    <col min="10998" max="10998" width="16.42578125" style="38" customWidth="1"/>
    <col min="10999" max="10999" width="18" style="38" customWidth="1"/>
    <col min="11000" max="11000" width="14" style="38" customWidth="1"/>
    <col min="11001" max="11004" width="15.140625" style="38" customWidth="1"/>
    <col min="11005" max="11005" width="14.7109375" style="38" customWidth="1"/>
    <col min="11006" max="11008" width="15.85546875" style="38" customWidth="1"/>
    <col min="11009" max="11009" width="16" style="38" customWidth="1"/>
    <col min="11010" max="11010" width="10" style="38" customWidth="1"/>
    <col min="11011" max="11011" width="16" style="38" customWidth="1"/>
    <col min="11012" max="11012" width="14.7109375" style="38" customWidth="1"/>
    <col min="11013" max="11013" width="13.28515625" style="38" customWidth="1"/>
    <col min="11014" max="11014" width="17.85546875" style="38" bestFit="1" customWidth="1"/>
    <col min="11015" max="11015" width="15.140625" style="38" customWidth="1"/>
    <col min="11016" max="11016" width="18.140625" style="38" customWidth="1"/>
    <col min="11017" max="11017" width="17.140625" style="38" customWidth="1"/>
    <col min="11018" max="11018" width="14.7109375" style="38" customWidth="1"/>
    <col min="11019" max="11019" width="16.42578125" style="38" bestFit="1" customWidth="1"/>
    <col min="11020" max="11247" width="9.140625" style="38"/>
    <col min="11248" max="11248" width="20.5703125" style="38" customWidth="1"/>
    <col min="11249" max="11249" width="14.42578125" style="38" customWidth="1"/>
    <col min="11250" max="11250" width="14.140625" style="38" customWidth="1"/>
    <col min="11251" max="11251" width="12.5703125" style="38" customWidth="1"/>
    <col min="11252" max="11253" width="15.85546875" style="38" customWidth="1"/>
    <col min="11254" max="11254" width="16.42578125" style="38" customWidth="1"/>
    <col min="11255" max="11255" width="18" style="38" customWidth="1"/>
    <col min="11256" max="11256" width="14" style="38" customWidth="1"/>
    <col min="11257" max="11260" width="15.140625" style="38" customWidth="1"/>
    <col min="11261" max="11261" width="14.7109375" style="38" customWidth="1"/>
    <col min="11262" max="11264" width="15.85546875" style="38" customWidth="1"/>
    <col min="11265" max="11265" width="16" style="38" customWidth="1"/>
    <col min="11266" max="11266" width="10" style="38" customWidth="1"/>
    <col min="11267" max="11267" width="16" style="38" customWidth="1"/>
    <col min="11268" max="11268" width="14.7109375" style="38" customWidth="1"/>
    <col min="11269" max="11269" width="13.28515625" style="38" customWidth="1"/>
    <col min="11270" max="11270" width="17.85546875" style="38" bestFit="1" customWidth="1"/>
    <col min="11271" max="11271" width="15.140625" style="38" customWidth="1"/>
    <col min="11272" max="11272" width="18.140625" style="38" customWidth="1"/>
    <col min="11273" max="11273" width="17.140625" style="38" customWidth="1"/>
    <col min="11274" max="11274" width="14.7109375" style="38" customWidth="1"/>
    <col min="11275" max="11275" width="16.42578125" style="38" bestFit="1" customWidth="1"/>
    <col min="11276" max="11503" width="9.140625" style="38"/>
    <col min="11504" max="11504" width="20.5703125" style="38" customWidth="1"/>
    <col min="11505" max="11505" width="14.42578125" style="38" customWidth="1"/>
    <col min="11506" max="11506" width="14.140625" style="38" customWidth="1"/>
    <col min="11507" max="11507" width="12.5703125" style="38" customWidth="1"/>
    <col min="11508" max="11509" width="15.85546875" style="38" customWidth="1"/>
    <col min="11510" max="11510" width="16.42578125" style="38" customWidth="1"/>
    <col min="11511" max="11511" width="18" style="38" customWidth="1"/>
    <col min="11512" max="11512" width="14" style="38" customWidth="1"/>
    <col min="11513" max="11516" width="15.140625" style="38" customWidth="1"/>
    <col min="11517" max="11517" width="14.7109375" style="38" customWidth="1"/>
    <col min="11518" max="11520" width="15.85546875" style="38" customWidth="1"/>
    <col min="11521" max="11521" width="16" style="38" customWidth="1"/>
    <col min="11522" max="11522" width="10" style="38" customWidth="1"/>
    <col min="11523" max="11523" width="16" style="38" customWidth="1"/>
    <col min="11524" max="11524" width="14.7109375" style="38" customWidth="1"/>
    <col min="11525" max="11525" width="13.28515625" style="38" customWidth="1"/>
    <col min="11526" max="11526" width="17.85546875" style="38" bestFit="1" customWidth="1"/>
    <col min="11527" max="11527" width="15.140625" style="38" customWidth="1"/>
    <col min="11528" max="11528" width="18.140625" style="38" customWidth="1"/>
    <col min="11529" max="11529" width="17.140625" style="38" customWidth="1"/>
    <col min="11530" max="11530" width="14.7109375" style="38" customWidth="1"/>
    <col min="11531" max="11531" width="16.42578125" style="38" bestFit="1" customWidth="1"/>
    <col min="11532" max="11759" width="9.140625" style="38"/>
    <col min="11760" max="11760" width="20.5703125" style="38" customWidth="1"/>
    <col min="11761" max="11761" width="14.42578125" style="38" customWidth="1"/>
    <col min="11762" max="11762" width="14.140625" style="38" customWidth="1"/>
    <col min="11763" max="11763" width="12.5703125" style="38" customWidth="1"/>
    <col min="11764" max="11765" width="15.85546875" style="38" customWidth="1"/>
    <col min="11766" max="11766" width="16.42578125" style="38" customWidth="1"/>
    <col min="11767" max="11767" width="18" style="38" customWidth="1"/>
    <col min="11768" max="11768" width="14" style="38" customWidth="1"/>
    <col min="11769" max="11772" width="15.140625" style="38" customWidth="1"/>
    <col min="11773" max="11773" width="14.7109375" style="38" customWidth="1"/>
    <col min="11774" max="11776" width="15.85546875" style="38" customWidth="1"/>
    <col min="11777" max="11777" width="16" style="38" customWidth="1"/>
    <col min="11778" max="11778" width="10" style="38" customWidth="1"/>
    <col min="11779" max="11779" width="16" style="38" customWidth="1"/>
    <col min="11780" max="11780" width="14.7109375" style="38" customWidth="1"/>
    <col min="11781" max="11781" width="13.28515625" style="38" customWidth="1"/>
    <col min="11782" max="11782" width="17.85546875" style="38" bestFit="1" customWidth="1"/>
    <col min="11783" max="11783" width="15.140625" style="38" customWidth="1"/>
    <col min="11784" max="11784" width="18.140625" style="38" customWidth="1"/>
    <col min="11785" max="11785" width="17.140625" style="38" customWidth="1"/>
    <col min="11786" max="11786" width="14.7109375" style="38" customWidth="1"/>
    <col min="11787" max="11787" width="16.42578125" style="38" bestFit="1" customWidth="1"/>
    <col min="11788" max="12015" width="9.140625" style="38"/>
    <col min="12016" max="12016" width="20.5703125" style="38" customWidth="1"/>
    <col min="12017" max="12017" width="14.42578125" style="38" customWidth="1"/>
    <col min="12018" max="12018" width="14.140625" style="38" customWidth="1"/>
    <col min="12019" max="12019" width="12.5703125" style="38" customWidth="1"/>
    <col min="12020" max="12021" width="15.85546875" style="38" customWidth="1"/>
    <col min="12022" max="12022" width="16.42578125" style="38" customWidth="1"/>
    <col min="12023" max="12023" width="18" style="38" customWidth="1"/>
    <col min="12024" max="12024" width="14" style="38" customWidth="1"/>
    <col min="12025" max="12028" width="15.140625" style="38" customWidth="1"/>
    <col min="12029" max="12029" width="14.7109375" style="38" customWidth="1"/>
    <col min="12030" max="12032" width="15.85546875" style="38" customWidth="1"/>
    <col min="12033" max="12033" width="16" style="38" customWidth="1"/>
    <col min="12034" max="12034" width="10" style="38" customWidth="1"/>
    <col min="12035" max="12035" width="16" style="38" customWidth="1"/>
    <col min="12036" max="12036" width="14.7109375" style="38" customWidth="1"/>
    <col min="12037" max="12037" width="13.28515625" style="38" customWidth="1"/>
    <col min="12038" max="12038" width="17.85546875" style="38" bestFit="1" customWidth="1"/>
    <col min="12039" max="12039" width="15.140625" style="38" customWidth="1"/>
    <col min="12040" max="12040" width="18.140625" style="38" customWidth="1"/>
    <col min="12041" max="12041" width="17.140625" style="38" customWidth="1"/>
    <col min="12042" max="12042" width="14.7109375" style="38" customWidth="1"/>
    <col min="12043" max="12043" width="16.42578125" style="38" bestFit="1" customWidth="1"/>
    <col min="12044" max="12271" width="9.140625" style="38"/>
    <col min="12272" max="12272" width="20.5703125" style="38" customWidth="1"/>
    <col min="12273" max="12273" width="14.42578125" style="38" customWidth="1"/>
    <col min="12274" max="12274" width="14.140625" style="38" customWidth="1"/>
    <col min="12275" max="12275" width="12.5703125" style="38" customWidth="1"/>
    <col min="12276" max="12277" width="15.85546875" style="38" customWidth="1"/>
    <col min="12278" max="12278" width="16.42578125" style="38" customWidth="1"/>
    <col min="12279" max="12279" width="18" style="38" customWidth="1"/>
    <col min="12280" max="12280" width="14" style="38" customWidth="1"/>
    <col min="12281" max="12284" width="15.140625" style="38" customWidth="1"/>
    <col min="12285" max="12285" width="14.7109375" style="38" customWidth="1"/>
    <col min="12286" max="12288" width="15.85546875" style="38" customWidth="1"/>
    <col min="12289" max="12289" width="16" style="38" customWidth="1"/>
    <col min="12290" max="12290" width="10" style="38" customWidth="1"/>
    <col min="12291" max="12291" width="16" style="38" customWidth="1"/>
    <col min="12292" max="12292" width="14.7109375" style="38" customWidth="1"/>
    <col min="12293" max="12293" width="13.28515625" style="38" customWidth="1"/>
    <col min="12294" max="12294" width="17.85546875" style="38" bestFit="1" customWidth="1"/>
    <col min="12295" max="12295" width="15.140625" style="38" customWidth="1"/>
    <col min="12296" max="12296" width="18.140625" style="38" customWidth="1"/>
    <col min="12297" max="12297" width="17.140625" style="38" customWidth="1"/>
    <col min="12298" max="12298" width="14.7109375" style="38" customWidth="1"/>
    <col min="12299" max="12299" width="16.42578125" style="38" bestFit="1" customWidth="1"/>
    <col min="12300" max="12527" width="9.140625" style="38"/>
    <col min="12528" max="12528" width="20.5703125" style="38" customWidth="1"/>
    <col min="12529" max="12529" width="14.42578125" style="38" customWidth="1"/>
    <col min="12530" max="12530" width="14.140625" style="38" customWidth="1"/>
    <col min="12531" max="12531" width="12.5703125" style="38" customWidth="1"/>
    <col min="12532" max="12533" width="15.85546875" style="38" customWidth="1"/>
    <col min="12534" max="12534" width="16.42578125" style="38" customWidth="1"/>
    <col min="12535" max="12535" width="18" style="38" customWidth="1"/>
    <col min="12536" max="12536" width="14" style="38" customWidth="1"/>
    <col min="12537" max="12540" width="15.140625" style="38" customWidth="1"/>
    <col min="12541" max="12541" width="14.7109375" style="38" customWidth="1"/>
    <col min="12542" max="12544" width="15.85546875" style="38" customWidth="1"/>
    <col min="12545" max="12545" width="16" style="38" customWidth="1"/>
    <col min="12546" max="12546" width="10" style="38" customWidth="1"/>
    <col min="12547" max="12547" width="16" style="38" customWidth="1"/>
    <col min="12548" max="12548" width="14.7109375" style="38" customWidth="1"/>
    <col min="12549" max="12549" width="13.28515625" style="38" customWidth="1"/>
    <col min="12550" max="12550" width="17.85546875" style="38" bestFit="1" customWidth="1"/>
    <col min="12551" max="12551" width="15.140625" style="38" customWidth="1"/>
    <col min="12552" max="12552" width="18.140625" style="38" customWidth="1"/>
    <col min="12553" max="12553" width="17.140625" style="38" customWidth="1"/>
    <col min="12554" max="12554" width="14.7109375" style="38" customWidth="1"/>
    <col min="12555" max="12555" width="16.42578125" style="38" bestFit="1" customWidth="1"/>
    <col min="12556" max="12783" width="9.140625" style="38"/>
    <col min="12784" max="12784" width="20.5703125" style="38" customWidth="1"/>
    <col min="12785" max="12785" width="14.42578125" style="38" customWidth="1"/>
    <col min="12786" max="12786" width="14.140625" style="38" customWidth="1"/>
    <col min="12787" max="12787" width="12.5703125" style="38" customWidth="1"/>
    <col min="12788" max="12789" width="15.85546875" style="38" customWidth="1"/>
    <col min="12790" max="12790" width="16.42578125" style="38" customWidth="1"/>
    <col min="12791" max="12791" width="18" style="38" customWidth="1"/>
    <col min="12792" max="12792" width="14" style="38" customWidth="1"/>
    <col min="12793" max="12796" width="15.140625" style="38" customWidth="1"/>
    <col min="12797" max="12797" width="14.7109375" style="38" customWidth="1"/>
    <col min="12798" max="12800" width="15.85546875" style="38" customWidth="1"/>
    <col min="12801" max="12801" width="16" style="38" customWidth="1"/>
    <col min="12802" max="12802" width="10" style="38" customWidth="1"/>
    <col min="12803" max="12803" width="16" style="38" customWidth="1"/>
    <col min="12804" max="12804" width="14.7109375" style="38" customWidth="1"/>
    <col min="12805" max="12805" width="13.28515625" style="38" customWidth="1"/>
    <col min="12806" max="12806" width="17.85546875" style="38" bestFit="1" customWidth="1"/>
    <col min="12807" max="12807" width="15.140625" style="38" customWidth="1"/>
    <col min="12808" max="12808" width="18.140625" style="38" customWidth="1"/>
    <col min="12809" max="12809" width="17.140625" style="38" customWidth="1"/>
    <col min="12810" max="12810" width="14.7109375" style="38" customWidth="1"/>
    <col min="12811" max="12811" width="16.42578125" style="38" bestFit="1" customWidth="1"/>
    <col min="12812" max="13039" width="9.140625" style="38"/>
    <col min="13040" max="13040" width="20.5703125" style="38" customWidth="1"/>
    <col min="13041" max="13041" width="14.42578125" style="38" customWidth="1"/>
    <col min="13042" max="13042" width="14.140625" style="38" customWidth="1"/>
    <col min="13043" max="13043" width="12.5703125" style="38" customWidth="1"/>
    <col min="13044" max="13045" width="15.85546875" style="38" customWidth="1"/>
    <col min="13046" max="13046" width="16.42578125" style="38" customWidth="1"/>
    <col min="13047" max="13047" width="18" style="38" customWidth="1"/>
    <col min="13048" max="13048" width="14" style="38" customWidth="1"/>
    <col min="13049" max="13052" width="15.140625" style="38" customWidth="1"/>
    <col min="13053" max="13053" width="14.7109375" style="38" customWidth="1"/>
    <col min="13054" max="13056" width="15.85546875" style="38" customWidth="1"/>
    <col min="13057" max="13057" width="16" style="38" customWidth="1"/>
    <col min="13058" max="13058" width="10" style="38" customWidth="1"/>
    <col min="13059" max="13059" width="16" style="38" customWidth="1"/>
    <col min="13060" max="13060" width="14.7109375" style="38" customWidth="1"/>
    <col min="13061" max="13061" width="13.28515625" style="38" customWidth="1"/>
    <col min="13062" max="13062" width="17.85546875" style="38" bestFit="1" customWidth="1"/>
    <col min="13063" max="13063" width="15.140625" style="38" customWidth="1"/>
    <col min="13064" max="13064" width="18.140625" style="38" customWidth="1"/>
    <col min="13065" max="13065" width="17.140625" style="38" customWidth="1"/>
    <col min="13066" max="13066" width="14.7109375" style="38" customWidth="1"/>
    <col min="13067" max="13067" width="16.42578125" style="38" bestFit="1" customWidth="1"/>
    <col min="13068" max="13295" width="9.140625" style="38"/>
    <col min="13296" max="13296" width="20.5703125" style="38" customWidth="1"/>
    <col min="13297" max="13297" width="14.42578125" style="38" customWidth="1"/>
    <col min="13298" max="13298" width="14.140625" style="38" customWidth="1"/>
    <col min="13299" max="13299" width="12.5703125" style="38" customWidth="1"/>
    <col min="13300" max="13301" width="15.85546875" style="38" customWidth="1"/>
    <col min="13302" max="13302" width="16.42578125" style="38" customWidth="1"/>
    <col min="13303" max="13303" width="18" style="38" customWidth="1"/>
    <col min="13304" max="13304" width="14" style="38" customWidth="1"/>
    <col min="13305" max="13308" width="15.140625" style="38" customWidth="1"/>
    <col min="13309" max="13309" width="14.7109375" style="38" customWidth="1"/>
    <col min="13310" max="13312" width="15.85546875" style="38" customWidth="1"/>
    <col min="13313" max="13313" width="16" style="38" customWidth="1"/>
    <col min="13314" max="13314" width="10" style="38" customWidth="1"/>
    <col min="13315" max="13315" width="16" style="38" customWidth="1"/>
    <col min="13316" max="13316" width="14.7109375" style="38" customWidth="1"/>
    <col min="13317" max="13317" width="13.28515625" style="38" customWidth="1"/>
    <col min="13318" max="13318" width="17.85546875" style="38" bestFit="1" customWidth="1"/>
    <col min="13319" max="13319" width="15.140625" style="38" customWidth="1"/>
    <col min="13320" max="13320" width="18.140625" style="38" customWidth="1"/>
    <col min="13321" max="13321" width="17.140625" style="38" customWidth="1"/>
    <col min="13322" max="13322" width="14.7109375" style="38" customWidth="1"/>
    <col min="13323" max="13323" width="16.42578125" style="38" bestFit="1" customWidth="1"/>
    <col min="13324" max="13551" width="9.140625" style="38"/>
    <col min="13552" max="13552" width="20.5703125" style="38" customWidth="1"/>
    <col min="13553" max="13553" width="14.42578125" style="38" customWidth="1"/>
    <col min="13554" max="13554" width="14.140625" style="38" customWidth="1"/>
    <col min="13555" max="13555" width="12.5703125" style="38" customWidth="1"/>
    <col min="13556" max="13557" width="15.85546875" style="38" customWidth="1"/>
    <col min="13558" max="13558" width="16.42578125" style="38" customWidth="1"/>
    <col min="13559" max="13559" width="18" style="38" customWidth="1"/>
    <col min="13560" max="13560" width="14" style="38" customWidth="1"/>
    <col min="13561" max="13564" width="15.140625" style="38" customWidth="1"/>
    <col min="13565" max="13565" width="14.7109375" style="38" customWidth="1"/>
    <col min="13566" max="13568" width="15.85546875" style="38" customWidth="1"/>
    <col min="13569" max="13569" width="16" style="38" customWidth="1"/>
    <col min="13570" max="13570" width="10" style="38" customWidth="1"/>
    <col min="13571" max="13571" width="16" style="38" customWidth="1"/>
    <col min="13572" max="13572" width="14.7109375" style="38" customWidth="1"/>
    <col min="13573" max="13573" width="13.28515625" style="38" customWidth="1"/>
    <col min="13574" max="13574" width="17.85546875" style="38" bestFit="1" customWidth="1"/>
    <col min="13575" max="13575" width="15.140625" style="38" customWidth="1"/>
    <col min="13576" max="13576" width="18.140625" style="38" customWidth="1"/>
    <col min="13577" max="13577" width="17.140625" style="38" customWidth="1"/>
    <col min="13578" max="13578" width="14.7109375" style="38" customWidth="1"/>
    <col min="13579" max="13579" width="16.42578125" style="38" bestFit="1" customWidth="1"/>
    <col min="13580" max="13807" width="9.140625" style="38"/>
    <col min="13808" max="13808" width="20.5703125" style="38" customWidth="1"/>
    <col min="13809" max="13809" width="14.42578125" style="38" customWidth="1"/>
    <col min="13810" max="13810" width="14.140625" style="38" customWidth="1"/>
    <col min="13811" max="13811" width="12.5703125" style="38" customWidth="1"/>
    <col min="13812" max="13813" width="15.85546875" style="38" customWidth="1"/>
    <col min="13814" max="13814" width="16.42578125" style="38" customWidth="1"/>
    <col min="13815" max="13815" width="18" style="38" customWidth="1"/>
    <col min="13816" max="13816" width="14" style="38" customWidth="1"/>
    <col min="13817" max="13820" width="15.140625" style="38" customWidth="1"/>
    <col min="13821" max="13821" width="14.7109375" style="38" customWidth="1"/>
    <col min="13822" max="13824" width="15.85546875" style="38" customWidth="1"/>
    <col min="13825" max="13825" width="16" style="38" customWidth="1"/>
    <col min="13826" max="13826" width="10" style="38" customWidth="1"/>
    <col min="13827" max="13827" width="16" style="38" customWidth="1"/>
    <col min="13828" max="13828" width="14.7109375" style="38" customWidth="1"/>
    <col min="13829" max="13829" width="13.28515625" style="38" customWidth="1"/>
    <col min="13830" max="13830" width="17.85546875" style="38" bestFit="1" customWidth="1"/>
    <col min="13831" max="13831" width="15.140625" style="38" customWidth="1"/>
    <col min="13832" max="13832" width="18.140625" style="38" customWidth="1"/>
    <col min="13833" max="13833" width="17.140625" style="38" customWidth="1"/>
    <col min="13834" max="13834" width="14.7109375" style="38" customWidth="1"/>
    <col min="13835" max="13835" width="16.42578125" style="38" bestFit="1" customWidth="1"/>
    <col min="13836" max="14063" width="9.140625" style="38"/>
    <col min="14064" max="14064" width="20.5703125" style="38" customWidth="1"/>
    <col min="14065" max="14065" width="14.42578125" style="38" customWidth="1"/>
    <col min="14066" max="14066" width="14.140625" style="38" customWidth="1"/>
    <col min="14067" max="14067" width="12.5703125" style="38" customWidth="1"/>
    <col min="14068" max="14069" width="15.85546875" style="38" customWidth="1"/>
    <col min="14070" max="14070" width="16.42578125" style="38" customWidth="1"/>
    <col min="14071" max="14071" width="18" style="38" customWidth="1"/>
    <col min="14072" max="14072" width="14" style="38" customWidth="1"/>
    <col min="14073" max="14076" width="15.140625" style="38" customWidth="1"/>
    <col min="14077" max="14077" width="14.7109375" style="38" customWidth="1"/>
    <col min="14078" max="14080" width="15.85546875" style="38" customWidth="1"/>
    <col min="14081" max="14081" width="16" style="38" customWidth="1"/>
    <col min="14082" max="14082" width="10" style="38" customWidth="1"/>
    <col min="14083" max="14083" width="16" style="38" customWidth="1"/>
    <col min="14084" max="14084" width="14.7109375" style="38" customWidth="1"/>
    <col min="14085" max="14085" width="13.28515625" style="38" customWidth="1"/>
    <col min="14086" max="14086" width="17.85546875" style="38" bestFit="1" customWidth="1"/>
    <col min="14087" max="14087" width="15.140625" style="38" customWidth="1"/>
    <col min="14088" max="14088" width="18.140625" style="38" customWidth="1"/>
    <col min="14089" max="14089" width="17.140625" style="38" customWidth="1"/>
    <col min="14090" max="14090" width="14.7109375" style="38" customWidth="1"/>
    <col min="14091" max="14091" width="16.42578125" style="38" bestFit="1" customWidth="1"/>
    <col min="14092" max="14319" width="9.140625" style="38"/>
    <col min="14320" max="14320" width="20.5703125" style="38" customWidth="1"/>
    <col min="14321" max="14321" width="14.42578125" style="38" customWidth="1"/>
    <col min="14322" max="14322" width="14.140625" style="38" customWidth="1"/>
    <col min="14323" max="14323" width="12.5703125" style="38" customWidth="1"/>
    <col min="14324" max="14325" width="15.85546875" style="38" customWidth="1"/>
    <col min="14326" max="14326" width="16.42578125" style="38" customWidth="1"/>
    <col min="14327" max="14327" width="18" style="38" customWidth="1"/>
    <col min="14328" max="14328" width="14" style="38" customWidth="1"/>
    <col min="14329" max="14332" width="15.140625" style="38" customWidth="1"/>
    <col min="14333" max="14333" width="14.7109375" style="38" customWidth="1"/>
    <col min="14334" max="14336" width="15.85546875" style="38" customWidth="1"/>
    <col min="14337" max="14337" width="16" style="38" customWidth="1"/>
    <col min="14338" max="14338" width="10" style="38" customWidth="1"/>
    <col min="14339" max="14339" width="16" style="38" customWidth="1"/>
    <col min="14340" max="14340" width="14.7109375" style="38" customWidth="1"/>
    <col min="14341" max="14341" width="13.28515625" style="38" customWidth="1"/>
    <col min="14342" max="14342" width="17.85546875" style="38" bestFit="1" customWidth="1"/>
    <col min="14343" max="14343" width="15.140625" style="38" customWidth="1"/>
    <col min="14344" max="14344" width="18.140625" style="38" customWidth="1"/>
    <col min="14345" max="14345" width="17.140625" style="38" customWidth="1"/>
    <col min="14346" max="14346" width="14.7109375" style="38" customWidth="1"/>
    <col min="14347" max="14347" width="16.42578125" style="38" bestFit="1" customWidth="1"/>
    <col min="14348" max="14575" width="9.140625" style="38"/>
    <col min="14576" max="14576" width="20.5703125" style="38" customWidth="1"/>
    <col min="14577" max="14577" width="14.42578125" style="38" customWidth="1"/>
    <col min="14578" max="14578" width="14.140625" style="38" customWidth="1"/>
    <col min="14579" max="14579" width="12.5703125" style="38" customWidth="1"/>
    <col min="14580" max="14581" width="15.85546875" style="38" customWidth="1"/>
    <col min="14582" max="14582" width="16.42578125" style="38" customWidth="1"/>
    <col min="14583" max="14583" width="18" style="38" customWidth="1"/>
    <col min="14584" max="14584" width="14" style="38" customWidth="1"/>
    <col min="14585" max="14588" width="15.140625" style="38" customWidth="1"/>
    <col min="14589" max="14589" width="14.7109375" style="38" customWidth="1"/>
    <col min="14590" max="14592" width="15.85546875" style="38" customWidth="1"/>
    <col min="14593" max="14593" width="16" style="38" customWidth="1"/>
    <col min="14594" max="14594" width="10" style="38" customWidth="1"/>
    <col min="14595" max="14595" width="16" style="38" customWidth="1"/>
    <col min="14596" max="14596" width="14.7109375" style="38" customWidth="1"/>
    <col min="14597" max="14597" width="13.28515625" style="38" customWidth="1"/>
    <col min="14598" max="14598" width="17.85546875" style="38" bestFit="1" customWidth="1"/>
    <col min="14599" max="14599" width="15.140625" style="38" customWidth="1"/>
    <col min="14600" max="14600" width="18.140625" style="38" customWidth="1"/>
    <col min="14601" max="14601" width="17.140625" style="38" customWidth="1"/>
    <col min="14602" max="14602" width="14.7109375" style="38" customWidth="1"/>
    <col min="14603" max="14603" width="16.42578125" style="38" bestFit="1" customWidth="1"/>
    <col min="14604" max="14831" width="9.140625" style="38"/>
    <col min="14832" max="14832" width="20.5703125" style="38" customWidth="1"/>
    <col min="14833" max="14833" width="14.42578125" style="38" customWidth="1"/>
    <col min="14834" max="14834" width="14.140625" style="38" customWidth="1"/>
    <col min="14835" max="14835" width="12.5703125" style="38" customWidth="1"/>
    <col min="14836" max="14837" width="15.85546875" style="38" customWidth="1"/>
    <col min="14838" max="14838" width="16.42578125" style="38" customWidth="1"/>
    <col min="14839" max="14839" width="18" style="38" customWidth="1"/>
    <col min="14840" max="14840" width="14" style="38" customWidth="1"/>
    <col min="14841" max="14844" width="15.140625" style="38" customWidth="1"/>
    <col min="14845" max="14845" width="14.7109375" style="38" customWidth="1"/>
    <col min="14846" max="14848" width="15.85546875" style="38" customWidth="1"/>
    <col min="14849" max="14849" width="16" style="38" customWidth="1"/>
    <col min="14850" max="14850" width="10" style="38" customWidth="1"/>
    <col min="14851" max="14851" width="16" style="38" customWidth="1"/>
    <col min="14852" max="14852" width="14.7109375" style="38" customWidth="1"/>
    <col min="14853" max="14853" width="13.28515625" style="38" customWidth="1"/>
    <col min="14854" max="14854" width="17.85546875" style="38" bestFit="1" customWidth="1"/>
    <col min="14855" max="14855" width="15.140625" style="38" customWidth="1"/>
    <col min="14856" max="14856" width="18.140625" style="38" customWidth="1"/>
    <col min="14857" max="14857" width="17.140625" style="38" customWidth="1"/>
    <col min="14858" max="14858" width="14.7109375" style="38" customWidth="1"/>
    <col min="14859" max="14859" width="16.42578125" style="38" bestFit="1" customWidth="1"/>
    <col min="14860" max="15087" width="9.140625" style="38"/>
    <col min="15088" max="15088" width="20.5703125" style="38" customWidth="1"/>
    <col min="15089" max="15089" width="14.42578125" style="38" customWidth="1"/>
    <col min="15090" max="15090" width="14.140625" style="38" customWidth="1"/>
    <col min="15091" max="15091" width="12.5703125" style="38" customWidth="1"/>
    <col min="15092" max="15093" width="15.85546875" style="38" customWidth="1"/>
    <col min="15094" max="15094" width="16.42578125" style="38" customWidth="1"/>
    <col min="15095" max="15095" width="18" style="38" customWidth="1"/>
    <col min="15096" max="15096" width="14" style="38" customWidth="1"/>
    <col min="15097" max="15100" width="15.140625" style="38" customWidth="1"/>
    <col min="15101" max="15101" width="14.7109375" style="38" customWidth="1"/>
    <col min="15102" max="15104" width="15.85546875" style="38" customWidth="1"/>
    <col min="15105" max="15105" width="16" style="38" customWidth="1"/>
    <col min="15106" max="15106" width="10" style="38" customWidth="1"/>
    <col min="15107" max="15107" width="16" style="38" customWidth="1"/>
    <col min="15108" max="15108" width="14.7109375" style="38" customWidth="1"/>
    <col min="15109" max="15109" width="13.28515625" style="38" customWidth="1"/>
    <col min="15110" max="15110" width="17.85546875" style="38" bestFit="1" customWidth="1"/>
    <col min="15111" max="15111" width="15.140625" style="38" customWidth="1"/>
    <col min="15112" max="15112" width="18.140625" style="38" customWidth="1"/>
    <col min="15113" max="15113" width="17.140625" style="38" customWidth="1"/>
    <col min="15114" max="15114" width="14.7109375" style="38" customWidth="1"/>
    <col min="15115" max="15115" width="16.42578125" style="38" bestFit="1" customWidth="1"/>
    <col min="15116" max="15343" width="9.140625" style="38"/>
    <col min="15344" max="15344" width="20.5703125" style="38" customWidth="1"/>
    <col min="15345" max="15345" width="14.42578125" style="38" customWidth="1"/>
    <col min="15346" max="15346" width="14.140625" style="38" customWidth="1"/>
    <col min="15347" max="15347" width="12.5703125" style="38" customWidth="1"/>
    <col min="15348" max="15349" width="15.85546875" style="38" customWidth="1"/>
    <col min="15350" max="15350" width="16.42578125" style="38" customWidth="1"/>
    <col min="15351" max="15351" width="18" style="38" customWidth="1"/>
    <col min="15352" max="15352" width="14" style="38" customWidth="1"/>
    <col min="15353" max="15356" width="15.140625" style="38" customWidth="1"/>
    <col min="15357" max="15357" width="14.7109375" style="38" customWidth="1"/>
    <col min="15358" max="15360" width="15.85546875" style="38" customWidth="1"/>
    <col min="15361" max="15361" width="16" style="38" customWidth="1"/>
    <col min="15362" max="15362" width="10" style="38" customWidth="1"/>
    <col min="15363" max="15363" width="16" style="38" customWidth="1"/>
    <col min="15364" max="15364" width="14.7109375" style="38" customWidth="1"/>
    <col min="15365" max="15365" width="13.28515625" style="38" customWidth="1"/>
    <col min="15366" max="15366" width="17.85546875" style="38" bestFit="1" customWidth="1"/>
    <col min="15367" max="15367" width="15.140625" style="38" customWidth="1"/>
    <col min="15368" max="15368" width="18.140625" style="38" customWidth="1"/>
    <col min="15369" max="15369" width="17.140625" style="38" customWidth="1"/>
    <col min="15370" max="15370" width="14.7109375" style="38" customWidth="1"/>
    <col min="15371" max="15371" width="16.42578125" style="38" bestFit="1" customWidth="1"/>
    <col min="15372" max="15599" width="9.140625" style="38"/>
    <col min="15600" max="15600" width="20.5703125" style="38" customWidth="1"/>
    <col min="15601" max="15601" width="14.42578125" style="38" customWidth="1"/>
    <col min="15602" max="15602" width="14.140625" style="38" customWidth="1"/>
    <col min="15603" max="15603" width="12.5703125" style="38" customWidth="1"/>
    <col min="15604" max="15605" width="15.85546875" style="38" customWidth="1"/>
    <col min="15606" max="15606" width="16.42578125" style="38" customWidth="1"/>
    <col min="15607" max="15607" width="18" style="38" customWidth="1"/>
    <col min="15608" max="15608" width="14" style="38" customWidth="1"/>
    <col min="15609" max="15612" width="15.140625" style="38" customWidth="1"/>
    <col min="15613" max="15613" width="14.7109375" style="38" customWidth="1"/>
    <col min="15614" max="15616" width="15.85546875" style="38" customWidth="1"/>
    <col min="15617" max="15617" width="16" style="38" customWidth="1"/>
    <col min="15618" max="15618" width="10" style="38" customWidth="1"/>
    <col min="15619" max="15619" width="16" style="38" customWidth="1"/>
    <col min="15620" max="15620" width="14.7109375" style="38" customWidth="1"/>
    <col min="15621" max="15621" width="13.28515625" style="38" customWidth="1"/>
    <col min="15622" max="15622" width="17.85546875" style="38" bestFit="1" customWidth="1"/>
    <col min="15623" max="15623" width="15.140625" style="38" customWidth="1"/>
    <col min="15624" max="15624" width="18.140625" style="38" customWidth="1"/>
    <col min="15625" max="15625" width="17.140625" style="38" customWidth="1"/>
    <col min="15626" max="15626" width="14.7109375" style="38" customWidth="1"/>
    <col min="15627" max="15627" width="16.42578125" style="38" bestFit="1" customWidth="1"/>
    <col min="15628" max="15855" width="9.140625" style="38"/>
    <col min="15856" max="15856" width="20.5703125" style="38" customWidth="1"/>
    <col min="15857" max="15857" width="14.42578125" style="38" customWidth="1"/>
    <col min="15858" max="15858" width="14.140625" style="38" customWidth="1"/>
    <col min="15859" max="15859" width="12.5703125" style="38" customWidth="1"/>
    <col min="15860" max="15861" width="15.85546875" style="38" customWidth="1"/>
    <col min="15862" max="15862" width="16.42578125" style="38" customWidth="1"/>
    <col min="15863" max="15863" width="18" style="38" customWidth="1"/>
    <col min="15864" max="15864" width="14" style="38" customWidth="1"/>
    <col min="15865" max="15868" width="15.140625" style="38" customWidth="1"/>
    <col min="15869" max="15869" width="14.7109375" style="38" customWidth="1"/>
    <col min="15870" max="15872" width="15.85546875" style="38" customWidth="1"/>
    <col min="15873" max="15873" width="16" style="38" customWidth="1"/>
    <col min="15874" max="15874" width="10" style="38" customWidth="1"/>
    <col min="15875" max="15875" width="16" style="38" customWidth="1"/>
    <col min="15876" max="15876" width="14.7109375" style="38" customWidth="1"/>
    <col min="15877" max="15877" width="13.28515625" style="38" customWidth="1"/>
    <col min="15878" max="15878" width="17.85546875" style="38" bestFit="1" customWidth="1"/>
    <col min="15879" max="15879" width="15.140625" style="38" customWidth="1"/>
    <col min="15880" max="15880" width="18.140625" style="38" customWidth="1"/>
    <col min="15881" max="15881" width="17.140625" style="38" customWidth="1"/>
    <col min="15882" max="15882" width="14.7109375" style="38" customWidth="1"/>
    <col min="15883" max="15883" width="16.42578125" style="38" bestFit="1" customWidth="1"/>
    <col min="15884" max="16111" width="9.140625" style="38"/>
    <col min="16112" max="16112" width="20.5703125" style="38" customWidth="1"/>
    <col min="16113" max="16113" width="14.42578125" style="38" customWidth="1"/>
    <col min="16114" max="16114" width="14.140625" style="38" customWidth="1"/>
    <col min="16115" max="16115" width="12.5703125" style="38" customWidth="1"/>
    <col min="16116" max="16117" width="15.85546875" style="38" customWidth="1"/>
    <col min="16118" max="16118" width="16.42578125" style="38" customWidth="1"/>
    <col min="16119" max="16119" width="18" style="38" customWidth="1"/>
    <col min="16120" max="16120" width="14" style="38" customWidth="1"/>
    <col min="16121" max="16124" width="15.140625" style="38" customWidth="1"/>
    <col min="16125" max="16125" width="14.7109375" style="38" customWidth="1"/>
    <col min="16126" max="16128" width="15.85546875" style="38" customWidth="1"/>
    <col min="16129" max="16129" width="16" style="38" customWidth="1"/>
    <col min="16130" max="16130" width="10" style="38" customWidth="1"/>
    <col min="16131" max="16131" width="16" style="38" customWidth="1"/>
    <col min="16132" max="16132" width="14.7109375" style="38" customWidth="1"/>
    <col min="16133" max="16133" width="13.28515625" style="38" customWidth="1"/>
    <col min="16134" max="16134" width="17.85546875" style="38" bestFit="1" customWidth="1"/>
    <col min="16135" max="16135" width="15.140625" style="38" customWidth="1"/>
    <col min="16136" max="16136" width="18.140625" style="38" customWidth="1"/>
    <col min="16137" max="16137" width="17.140625" style="38" customWidth="1"/>
    <col min="16138" max="16138" width="14.7109375" style="38" customWidth="1"/>
    <col min="16139" max="16139" width="16.42578125" style="38" bestFit="1" customWidth="1"/>
    <col min="16140" max="16384" width="9.140625" style="38"/>
  </cols>
  <sheetData>
    <row r="1" spans="1:13" s="43" customFormat="1" x14ac:dyDescent="0.3">
      <c r="A1" s="42" t="s">
        <v>18</v>
      </c>
      <c r="B1" s="42"/>
      <c r="C1" s="42"/>
      <c r="D1" s="42"/>
      <c r="E1" s="42"/>
      <c r="K1" s="43" t="s">
        <v>20</v>
      </c>
    </row>
    <row r="2" spans="1:13" s="43" customFormat="1" x14ac:dyDescent="0.3">
      <c r="A2" s="42" t="s">
        <v>53</v>
      </c>
      <c r="B2" s="42"/>
      <c r="C2" s="42"/>
      <c r="D2" s="42"/>
      <c r="E2" s="42"/>
    </row>
    <row r="3" spans="1:13" s="43" customFormat="1" x14ac:dyDescent="0.3">
      <c r="A3" s="42" t="s">
        <v>15</v>
      </c>
      <c r="B3" s="42"/>
      <c r="C3" s="42"/>
      <c r="D3" s="42"/>
      <c r="E3" s="42"/>
    </row>
    <row r="4" spans="1:13" s="43" customFormat="1" x14ac:dyDescent="0.3">
      <c r="A4" s="94" t="s">
        <v>12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77"/>
    </row>
    <row r="5" spans="1:13" s="44" customFormat="1" ht="42.75" customHeight="1" x14ac:dyDescent="0.3">
      <c r="A5" s="95" t="s">
        <v>54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78"/>
    </row>
    <row r="6" spans="1:13" s="44" customFormat="1" ht="42.75" customHeight="1" x14ac:dyDescent="0.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3" s="49" customFormat="1" ht="77.25" customHeight="1" x14ac:dyDescent="0.25">
      <c r="A7" s="45" t="s">
        <v>55</v>
      </c>
      <c r="B7" s="46" t="s">
        <v>56</v>
      </c>
      <c r="C7" s="46" t="s">
        <v>57</v>
      </c>
      <c r="D7" s="46" t="s">
        <v>58</v>
      </c>
      <c r="E7" s="46" t="s">
        <v>59</v>
      </c>
      <c r="F7" s="47" t="s">
        <v>60</v>
      </c>
      <c r="G7" s="47" t="s">
        <v>61</v>
      </c>
      <c r="H7" s="47" t="s">
        <v>62</v>
      </c>
      <c r="I7" s="47" t="s">
        <v>63</v>
      </c>
      <c r="J7" s="46" t="s">
        <v>64</v>
      </c>
      <c r="K7" s="46" t="s">
        <v>65</v>
      </c>
      <c r="L7" s="48"/>
    </row>
    <row r="8" spans="1:13" s="52" customFormat="1" ht="15.75" x14ac:dyDescent="0.25">
      <c r="A8" s="50">
        <v>0</v>
      </c>
      <c r="B8" s="50">
        <v>1</v>
      </c>
      <c r="C8" s="92">
        <v>0.01</v>
      </c>
      <c r="D8" s="92">
        <v>0.05</v>
      </c>
      <c r="E8" s="50" t="s">
        <v>66</v>
      </c>
      <c r="F8" s="50">
        <v>5</v>
      </c>
      <c r="G8" s="50">
        <v>6</v>
      </c>
      <c r="H8" s="50" t="s">
        <v>67</v>
      </c>
      <c r="I8" s="50">
        <v>8</v>
      </c>
      <c r="J8" s="50">
        <v>9</v>
      </c>
      <c r="K8" s="50" t="s">
        <v>68</v>
      </c>
      <c r="L8" s="51"/>
    </row>
    <row r="9" spans="1:13" x14ac:dyDescent="0.3">
      <c r="A9" s="53" t="s">
        <v>69</v>
      </c>
      <c r="B9" s="96">
        <v>139998980</v>
      </c>
      <c r="C9" s="97">
        <v>838792.8</v>
      </c>
      <c r="D9" s="98">
        <v>4193964</v>
      </c>
      <c r="E9" s="101">
        <f>B9-C9-D9</f>
        <v>134966223.19999999</v>
      </c>
      <c r="F9" s="54">
        <v>12638329.4</v>
      </c>
      <c r="G9" s="54">
        <v>0</v>
      </c>
      <c r="H9" s="54">
        <f>F9+G9</f>
        <v>12638329.4</v>
      </c>
      <c r="I9" s="54">
        <v>0</v>
      </c>
      <c r="J9" s="102">
        <v>0</v>
      </c>
      <c r="K9" s="55">
        <f>H9+I9</f>
        <v>12638329.4</v>
      </c>
      <c r="L9" s="56"/>
    </row>
    <row r="10" spans="1:13" x14ac:dyDescent="0.3">
      <c r="A10" s="53" t="s">
        <v>70</v>
      </c>
      <c r="B10" s="96"/>
      <c r="C10" s="97"/>
      <c r="D10" s="99"/>
      <c r="E10" s="101"/>
      <c r="F10" s="57">
        <v>12652703.469999999</v>
      </c>
      <c r="G10" s="54">
        <v>0</v>
      </c>
      <c r="H10" s="54">
        <f>F10+G10</f>
        <v>12652703.469999999</v>
      </c>
      <c r="I10" s="54">
        <f>1289668.65+2190353.41-23989.85</f>
        <v>3456032.21</v>
      </c>
      <c r="J10" s="102"/>
      <c r="K10" s="55">
        <f t="shared" ref="K10:K11" si="0">H10+I10</f>
        <v>16108735.68</v>
      </c>
      <c r="L10" s="56"/>
    </row>
    <row r="11" spans="1:13" x14ac:dyDescent="0.3">
      <c r="A11" s="53" t="s">
        <v>71</v>
      </c>
      <c r="B11" s="96"/>
      <c r="C11" s="97"/>
      <c r="D11" s="99"/>
      <c r="E11" s="101"/>
      <c r="F11" s="57">
        <v>12679041.029999999</v>
      </c>
      <c r="G11" s="54">
        <v>0</v>
      </c>
      <c r="H11" s="54">
        <f>F11+G11</f>
        <v>12679041.029999999</v>
      </c>
      <c r="I11" s="54">
        <v>2676872.92</v>
      </c>
      <c r="J11" s="102"/>
      <c r="K11" s="55">
        <f t="shared" si="0"/>
        <v>15355913.949999999</v>
      </c>
      <c r="L11" s="56"/>
    </row>
    <row r="12" spans="1:13" s="42" customFormat="1" x14ac:dyDescent="0.3">
      <c r="A12" s="58" t="s">
        <v>72</v>
      </c>
      <c r="B12" s="96"/>
      <c r="C12" s="97"/>
      <c r="D12" s="99"/>
      <c r="E12" s="101"/>
      <c r="F12" s="59">
        <f>SUM(F9:F11)</f>
        <v>37970073.899999999</v>
      </c>
      <c r="G12" s="59">
        <f>SUM(G9:G11)</f>
        <v>0</v>
      </c>
      <c r="H12" s="59">
        <f>SUM(H9:H11)</f>
        <v>37970073.899999999</v>
      </c>
      <c r="I12" s="59">
        <f>SUM(I9:I11)</f>
        <v>6132905.1299999999</v>
      </c>
      <c r="J12" s="102"/>
      <c r="K12" s="60">
        <f>H12+I12+J9</f>
        <v>44102979.030000001</v>
      </c>
      <c r="L12" s="61"/>
      <c r="M12" s="62"/>
    </row>
    <row r="13" spans="1:13" x14ac:dyDescent="0.3">
      <c r="A13" s="53" t="s">
        <v>73</v>
      </c>
      <c r="B13" s="96"/>
      <c r="C13" s="97"/>
      <c r="D13" s="99"/>
      <c r="E13" s="101"/>
      <c r="F13" s="63">
        <v>13979880.9695</v>
      </c>
      <c r="G13" s="54">
        <v>0</v>
      </c>
      <c r="H13" s="63">
        <f>SUM(F13:G13)</f>
        <v>13979880.9695</v>
      </c>
      <c r="I13" s="65"/>
      <c r="J13" s="103"/>
      <c r="K13" s="64">
        <f>H13+I13</f>
        <v>13979880.9695</v>
      </c>
      <c r="L13" s="65"/>
    </row>
    <row r="14" spans="1:13" x14ac:dyDescent="0.3">
      <c r="A14" s="53" t="s">
        <v>74</v>
      </c>
      <c r="B14" s="96"/>
      <c r="C14" s="97"/>
      <c r="D14" s="99"/>
      <c r="E14" s="101"/>
      <c r="F14" s="63">
        <v>0</v>
      </c>
      <c r="G14" s="54">
        <v>13770181.800000001</v>
      </c>
      <c r="H14" s="63">
        <f>SUM(F14:G14)</f>
        <v>13770181.800000001</v>
      </c>
      <c r="I14" s="63"/>
      <c r="J14" s="103"/>
      <c r="K14" s="64">
        <f t="shared" ref="K14:K15" si="1">H14+I14</f>
        <v>13770181.800000001</v>
      </c>
      <c r="L14" s="65"/>
    </row>
    <row r="15" spans="1:13" x14ac:dyDescent="0.3">
      <c r="A15" s="53" t="s">
        <v>75</v>
      </c>
      <c r="B15" s="96"/>
      <c r="C15" s="97"/>
      <c r="D15" s="99"/>
      <c r="E15" s="101"/>
      <c r="F15" s="63">
        <v>0</v>
      </c>
      <c r="G15" s="54">
        <v>13770181.800000001</v>
      </c>
      <c r="H15" s="63">
        <f>SUM(F15:G15)</f>
        <v>13770181.800000001</v>
      </c>
      <c r="I15" s="63"/>
      <c r="J15" s="103"/>
      <c r="K15" s="64">
        <f t="shared" si="1"/>
        <v>13770181.800000001</v>
      </c>
      <c r="L15" s="65"/>
    </row>
    <row r="16" spans="1:13" s="42" customFormat="1" x14ac:dyDescent="0.3">
      <c r="A16" s="58" t="s">
        <v>76</v>
      </c>
      <c r="B16" s="96"/>
      <c r="C16" s="97"/>
      <c r="D16" s="99"/>
      <c r="E16" s="101"/>
      <c r="F16" s="59">
        <f>F13+F14+F15</f>
        <v>13979880.9695</v>
      </c>
      <c r="G16" s="59">
        <f>G13+G14+G15</f>
        <v>27540363.600000001</v>
      </c>
      <c r="H16" s="59">
        <f>H13+H14+H15</f>
        <v>41520244.569499999</v>
      </c>
      <c r="I16" s="59">
        <f>SUM(I13:I15)</f>
        <v>0</v>
      </c>
      <c r="J16" s="103"/>
      <c r="K16" s="66">
        <f>H16+I16+J13</f>
        <v>41520244.569499999</v>
      </c>
      <c r="L16" s="67"/>
      <c r="M16" s="62"/>
    </row>
    <row r="17" spans="1:15" s="42" customFormat="1" x14ac:dyDescent="0.3">
      <c r="A17" s="58" t="s">
        <v>77</v>
      </c>
      <c r="B17" s="96"/>
      <c r="C17" s="97"/>
      <c r="D17" s="99"/>
      <c r="E17" s="101"/>
      <c r="F17" s="59">
        <f>F12+F16</f>
        <v>51949954.869499996</v>
      </c>
      <c r="G17" s="59">
        <f t="shared" ref="G17:H17" si="2">G12+G16</f>
        <v>27540363.600000001</v>
      </c>
      <c r="H17" s="59">
        <f t="shared" si="2"/>
        <v>79490318.469500005</v>
      </c>
      <c r="I17" s="59">
        <f>I12+I16</f>
        <v>6132905.1299999999</v>
      </c>
      <c r="J17" s="68">
        <f>J9+J13</f>
        <v>0</v>
      </c>
      <c r="K17" s="68">
        <f>K12+K16</f>
        <v>85623223.5995</v>
      </c>
      <c r="L17" s="69"/>
      <c r="N17" s="62"/>
    </row>
    <row r="18" spans="1:15" x14ac:dyDescent="0.3">
      <c r="A18" s="53" t="s">
        <v>78</v>
      </c>
      <c r="B18" s="96"/>
      <c r="C18" s="97"/>
      <c r="D18" s="99"/>
      <c r="E18" s="101"/>
      <c r="F18" s="54">
        <v>0</v>
      </c>
      <c r="G18" s="54">
        <v>13827620</v>
      </c>
      <c r="H18" s="54">
        <f>F18+G18</f>
        <v>13827620</v>
      </c>
      <c r="I18" s="54">
        <v>0</v>
      </c>
      <c r="J18" s="102"/>
      <c r="K18" s="55">
        <f>H18+I18</f>
        <v>13827620</v>
      </c>
      <c r="L18" s="56"/>
      <c r="M18" s="70"/>
      <c r="O18" s="70"/>
    </row>
    <row r="19" spans="1:15" x14ac:dyDescent="0.3">
      <c r="A19" s="53" t="s">
        <v>79</v>
      </c>
      <c r="B19" s="96"/>
      <c r="C19" s="97"/>
      <c r="D19" s="99"/>
      <c r="E19" s="101"/>
      <c r="F19" s="57">
        <v>0</v>
      </c>
      <c r="G19" s="54">
        <v>13827620</v>
      </c>
      <c r="H19" s="54">
        <f>F19+G19</f>
        <v>13827620</v>
      </c>
      <c r="I19" s="54">
        <v>0</v>
      </c>
      <c r="J19" s="102"/>
      <c r="K19" s="55">
        <f t="shared" ref="K19:K20" si="3">H19+I19</f>
        <v>13827620</v>
      </c>
      <c r="L19" s="56"/>
      <c r="M19" s="70"/>
    </row>
    <row r="20" spans="1:15" x14ac:dyDescent="0.3">
      <c r="A20" s="53" t="s">
        <v>80</v>
      </c>
      <c r="B20" s="96"/>
      <c r="C20" s="97"/>
      <c r="D20" s="99"/>
      <c r="E20" s="101"/>
      <c r="F20" s="71">
        <v>0</v>
      </c>
      <c r="G20" s="54">
        <v>9671039.5999999996</v>
      </c>
      <c r="H20" s="54">
        <f>F20+G20</f>
        <v>9671039.5999999996</v>
      </c>
      <c r="I20" s="54"/>
      <c r="J20" s="102"/>
      <c r="K20" s="55">
        <f t="shared" si="3"/>
        <v>9671039.5999999996</v>
      </c>
      <c r="L20" s="56"/>
    </row>
    <row r="21" spans="1:15" x14ac:dyDescent="0.3">
      <c r="A21" s="58" t="s">
        <v>81</v>
      </c>
      <c r="B21" s="96"/>
      <c r="C21" s="97"/>
      <c r="D21" s="99"/>
      <c r="E21" s="101"/>
      <c r="F21" s="59">
        <f>SUM(F18:F20)</f>
        <v>0</v>
      </c>
      <c r="G21" s="59">
        <f>SUM(G18:G20)</f>
        <v>37326279.600000001</v>
      </c>
      <c r="H21" s="59">
        <f>SUM(H18:H20)</f>
        <v>37326279.600000001</v>
      </c>
      <c r="I21" s="59">
        <f>SUM(I18:I20)</f>
        <v>0</v>
      </c>
      <c r="J21" s="102"/>
      <c r="K21" s="60">
        <f>H21+I21+J18</f>
        <v>37326279.600000001</v>
      </c>
      <c r="L21" s="61"/>
      <c r="O21" s="70"/>
    </row>
    <row r="22" spans="1:15" x14ac:dyDescent="0.3">
      <c r="A22" s="72">
        <v>44834</v>
      </c>
      <c r="B22" s="96"/>
      <c r="C22" s="97"/>
      <c r="D22" s="99"/>
      <c r="E22" s="101"/>
      <c r="F22" s="59">
        <f>F17+F21</f>
        <v>51949954.869499996</v>
      </c>
      <c r="G22" s="59">
        <f t="shared" ref="G22:I22" si="4">G17+G21</f>
        <v>64866643.200000003</v>
      </c>
      <c r="H22" s="59">
        <f t="shared" si="4"/>
        <v>116816598.0695</v>
      </c>
      <c r="I22" s="59">
        <f t="shared" si="4"/>
        <v>6132905.1299999999</v>
      </c>
      <c r="J22" s="59">
        <f>J17+J18</f>
        <v>0</v>
      </c>
      <c r="K22" s="59">
        <f>K17+K21</f>
        <v>122949503.19949999</v>
      </c>
      <c r="L22" s="73"/>
      <c r="N22" s="70"/>
      <c r="O22" s="70"/>
    </row>
    <row r="23" spans="1:15" x14ac:dyDescent="0.3">
      <c r="A23" s="53" t="s">
        <v>82</v>
      </c>
      <c r="B23" s="96"/>
      <c r="C23" s="97"/>
      <c r="D23" s="99"/>
      <c r="E23" s="101"/>
      <c r="F23" s="63">
        <v>0</v>
      </c>
      <c r="G23" s="54">
        <v>12016720</v>
      </c>
      <c r="H23" s="54">
        <f>F23+G23</f>
        <v>12016720</v>
      </c>
      <c r="I23" s="63"/>
      <c r="J23" s="103">
        <v>0</v>
      </c>
      <c r="K23" s="64">
        <f>H23+I23</f>
        <v>12016720</v>
      </c>
      <c r="L23" s="65"/>
      <c r="M23" s="70"/>
      <c r="N23" s="70"/>
    </row>
    <row r="24" spans="1:15" x14ac:dyDescent="0.3">
      <c r="A24" s="53" t="s">
        <v>83</v>
      </c>
      <c r="B24" s="96"/>
      <c r="C24" s="97"/>
      <c r="D24" s="99"/>
      <c r="E24" s="101"/>
      <c r="F24" s="63">
        <v>0</v>
      </c>
      <c r="G24" s="54">
        <v>0</v>
      </c>
      <c r="H24" s="63">
        <f>SUM(F24:G24)</f>
        <v>0</v>
      </c>
      <c r="I24" s="63"/>
      <c r="J24" s="103"/>
      <c r="K24" s="64">
        <f t="shared" ref="K24:K25" si="5">H24+I24</f>
        <v>0</v>
      </c>
      <c r="L24" s="65"/>
      <c r="N24" s="70"/>
      <c r="O24" s="70"/>
    </row>
    <row r="25" spans="1:15" x14ac:dyDescent="0.3">
      <c r="A25" s="53" t="s">
        <v>84</v>
      </c>
      <c r="B25" s="96"/>
      <c r="C25" s="97"/>
      <c r="D25" s="99"/>
      <c r="E25" s="101"/>
      <c r="F25" s="63">
        <v>0</v>
      </c>
      <c r="G25" s="54"/>
      <c r="H25" s="63">
        <f>SUM(F25:G25)</f>
        <v>0</v>
      </c>
      <c r="I25" s="63"/>
      <c r="J25" s="103"/>
      <c r="K25" s="64">
        <f t="shared" si="5"/>
        <v>0</v>
      </c>
      <c r="L25" s="65"/>
    </row>
    <row r="26" spans="1:15" x14ac:dyDescent="0.3">
      <c r="A26" s="58" t="s">
        <v>85</v>
      </c>
      <c r="B26" s="96"/>
      <c r="C26" s="97"/>
      <c r="D26" s="99"/>
      <c r="E26" s="101"/>
      <c r="F26" s="59">
        <f>F23+F24+F25</f>
        <v>0</v>
      </c>
      <c r="G26" s="54">
        <f>G23+G24+G25</f>
        <v>12016720</v>
      </c>
      <c r="H26" s="59">
        <f>H23+H24+H25</f>
        <v>12016720</v>
      </c>
      <c r="I26" s="59">
        <f>I23+I24+I25</f>
        <v>0</v>
      </c>
      <c r="J26" s="103"/>
      <c r="K26" s="74">
        <f>H26+I26+J23</f>
        <v>12016720</v>
      </c>
      <c r="L26" s="65"/>
    </row>
    <row r="27" spans="1:15" x14ac:dyDescent="0.3">
      <c r="A27" s="58" t="s">
        <v>86</v>
      </c>
      <c r="B27" s="96"/>
      <c r="C27" s="97"/>
      <c r="D27" s="99"/>
      <c r="E27" s="101"/>
      <c r="F27" s="59">
        <f>F21+F26</f>
        <v>0</v>
      </c>
      <c r="G27" s="59">
        <f>G21+G26</f>
        <v>49342999.600000001</v>
      </c>
      <c r="H27" s="59">
        <f>H21+H26</f>
        <v>49342999.600000001</v>
      </c>
      <c r="I27" s="59">
        <f>I21+I26</f>
        <v>0</v>
      </c>
      <c r="J27" s="68">
        <f>J18+J23</f>
        <v>0</v>
      </c>
      <c r="K27" s="68">
        <f>K21+K26</f>
        <v>49342999.600000001</v>
      </c>
      <c r="L27" s="69"/>
      <c r="M27" s="70"/>
    </row>
    <row r="28" spans="1:15" x14ac:dyDescent="0.3">
      <c r="A28" s="53" t="s">
        <v>87</v>
      </c>
      <c r="B28" s="96"/>
      <c r="C28" s="97"/>
      <c r="D28" s="100"/>
      <c r="E28" s="101"/>
      <c r="F28" s="75">
        <f t="shared" ref="F28:J28" si="6">F17+F27</f>
        <v>51949954.869499996</v>
      </c>
      <c r="G28" s="75">
        <f>G17+G27</f>
        <v>76883363.200000003</v>
      </c>
      <c r="H28" s="75">
        <f t="shared" si="6"/>
        <v>128833318.0695</v>
      </c>
      <c r="I28" s="75">
        <f t="shared" si="6"/>
        <v>6132905.1299999999</v>
      </c>
      <c r="J28" s="75">
        <f t="shared" si="6"/>
        <v>0</v>
      </c>
      <c r="K28" s="75">
        <f>K17+K27</f>
        <v>134966223.19949999</v>
      </c>
      <c r="L28" s="76"/>
    </row>
    <row r="29" spans="1:15" x14ac:dyDescent="0.3">
      <c r="G29" s="70"/>
      <c r="K29" s="70"/>
      <c r="L29" s="70"/>
      <c r="M29" s="70"/>
    </row>
    <row r="30" spans="1:15" x14ac:dyDescent="0.3">
      <c r="I30" s="70"/>
      <c r="K30" s="70"/>
      <c r="L30" s="91"/>
      <c r="M30" s="70"/>
    </row>
    <row r="31" spans="1:15" x14ac:dyDescent="0.3">
      <c r="C31" s="12" t="s">
        <v>14</v>
      </c>
      <c r="D31" s="11"/>
      <c r="E31" s="11"/>
      <c r="F31" s="41"/>
      <c r="H31" s="3" t="s">
        <v>15</v>
      </c>
      <c r="K31" s="70"/>
      <c r="L31" s="91"/>
    </row>
    <row r="32" spans="1:15" x14ac:dyDescent="0.3">
      <c r="C32" s="12" t="s">
        <v>16</v>
      </c>
      <c r="D32" s="11"/>
      <c r="E32" s="11"/>
      <c r="F32" s="41"/>
      <c r="H32" s="12" t="s">
        <v>17</v>
      </c>
      <c r="K32" s="43"/>
      <c r="L32" s="91"/>
    </row>
    <row r="33" spans="11:11" x14ac:dyDescent="0.3">
      <c r="K33" s="70"/>
    </row>
  </sheetData>
  <mergeCells count="10">
    <mergeCell ref="A4:K4"/>
    <mergeCell ref="A5:K5"/>
    <mergeCell ref="B9:B28"/>
    <mergeCell ref="C9:C28"/>
    <mergeCell ref="D9:D28"/>
    <mergeCell ref="E9:E28"/>
    <mergeCell ref="J9:J12"/>
    <mergeCell ref="J13:J16"/>
    <mergeCell ref="J18:J21"/>
    <mergeCell ref="J23:J26"/>
  </mergeCells>
  <pageMargins left="0.11811023622047245" right="0.11811023622047245" top="0.19685039370078741" bottom="0.15748031496062992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5"/>
  <sheetViews>
    <sheetView tabSelected="1" topLeftCell="A64" workbookViewId="0">
      <selection activeCell="AB68" sqref="AB68"/>
    </sheetView>
  </sheetViews>
  <sheetFormatPr defaultColWidth="13.85546875" defaultRowHeight="12.75" x14ac:dyDescent="0.2"/>
  <cols>
    <col min="1" max="1" width="30.42578125" style="11" customWidth="1"/>
    <col min="2" max="2" width="14.85546875" style="19" customWidth="1"/>
    <col min="3" max="3" width="12.140625" style="19" customWidth="1"/>
    <col min="4" max="4" width="14.85546875" style="19" customWidth="1"/>
    <col min="5" max="5" width="15.140625" style="16" customWidth="1"/>
    <col min="6" max="6" width="12.28515625" style="16" customWidth="1"/>
    <col min="7" max="8" width="15.140625" style="16" customWidth="1"/>
    <col min="9" max="9" width="12.7109375" style="16" customWidth="1"/>
    <col min="10" max="10" width="15.140625" style="16" customWidth="1"/>
    <col min="11" max="11" width="13.140625" style="41" customWidth="1"/>
    <col min="12" max="12" width="12" style="41" customWidth="1"/>
    <col min="13" max="13" width="13.140625" style="41" customWidth="1"/>
    <col min="14" max="33" width="13.85546875" style="11"/>
    <col min="34" max="34" width="11.85546875" style="11" customWidth="1"/>
    <col min="35" max="35" width="11.28515625" style="11" customWidth="1"/>
    <col min="36" max="36" width="12.85546875" style="11" customWidth="1"/>
    <col min="37" max="37" width="13.85546875" style="11"/>
    <col min="38" max="38" width="12.7109375" style="11" customWidth="1"/>
    <col min="39" max="39" width="12.85546875" style="11" customWidth="1"/>
    <col min="40" max="40" width="13" style="11" customWidth="1"/>
    <col min="41" max="16384" width="13.85546875" style="11"/>
  </cols>
  <sheetData>
    <row r="1" spans="1:40" ht="15" x14ac:dyDescent="0.25">
      <c r="A1" s="13" t="s">
        <v>19</v>
      </c>
      <c r="B1" s="14"/>
      <c r="C1" s="14"/>
      <c r="D1" s="14"/>
      <c r="E1" s="81"/>
      <c r="F1" s="81"/>
      <c r="G1" s="81" t="s">
        <v>88</v>
      </c>
      <c r="H1" s="81"/>
      <c r="I1" s="81"/>
      <c r="J1" s="81"/>
    </row>
    <row r="2" spans="1:40" x14ac:dyDescent="0.2">
      <c r="A2" s="12" t="s">
        <v>14</v>
      </c>
      <c r="B2" s="15"/>
      <c r="C2" s="15"/>
      <c r="D2" s="15"/>
    </row>
    <row r="3" spans="1:40" x14ac:dyDescent="0.2">
      <c r="A3" s="3" t="s">
        <v>15</v>
      </c>
      <c r="B3" s="15"/>
      <c r="C3" s="15"/>
      <c r="D3" s="15"/>
    </row>
    <row r="4" spans="1:40" ht="15" x14ac:dyDescent="0.25">
      <c r="A4" s="17"/>
      <c r="B4" s="15"/>
      <c r="C4" s="15"/>
      <c r="D4" s="15"/>
    </row>
    <row r="5" spans="1:40" ht="15" customHeight="1" x14ac:dyDescent="0.2">
      <c r="A5" s="106" t="s">
        <v>21</v>
      </c>
      <c r="B5" s="106"/>
      <c r="C5" s="106"/>
      <c r="D5" s="106"/>
      <c r="E5" s="106"/>
      <c r="F5" s="106"/>
      <c r="G5" s="106"/>
      <c r="H5" s="106"/>
      <c r="I5" s="106"/>
      <c r="J5" s="106" t="s">
        <v>21</v>
      </c>
      <c r="K5" s="106"/>
      <c r="L5" s="106"/>
      <c r="M5" s="106"/>
      <c r="N5" s="106"/>
      <c r="O5" s="106"/>
      <c r="P5" s="106"/>
      <c r="Q5" s="106"/>
      <c r="R5" s="106"/>
      <c r="S5" s="106"/>
      <c r="T5" s="106" t="s">
        <v>21</v>
      </c>
      <c r="U5" s="106"/>
      <c r="V5" s="106"/>
      <c r="W5" s="106"/>
      <c r="X5" s="106"/>
      <c r="Y5" s="106"/>
      <c r="Z5" s="106"/>
      <c r="AA5" s="106"/>
      <c r="AB5" s="106"/>
      <c r="AC5" s="106"/>
      <c r="AD5" s="106" t="s">
        <v>21</v>
      </c>
      <c r="AE5" s="106"/>
      <c r="AF5" s="106"/>
      <c r="AG5" s="106"/>
      <c r="AH5" s="106"/>
      <c r="AI5" s="106"/>
      <c r="AJ5" s="106"/>
      <c r="AK5" s="106"/>
      <c r="AL5" s="106"/>
      <c r="AM5" s="106"/>
    </row>
    <row r="6" spans="1:40" ht="12.75" customHeight="1" x14ac:dyDescent="0.2">
      <c r="A6" s="107" t="s">
        <v>22</v>
      </c>
      <c r="B6" s="107"/>
      <c r="C6" s="107"/>
      <c r="D6" s="107"/>
      <c r="E6" s="107"/>
      <c r="F6" s="107"/>
      <c r="G6" s="107"/>
      <c r="H6" s="107"/>
      <c r="I6" s="107"/>
      <c r="J6" s="107" t="s">
        <v>22</v>
      </c>
      <c r="K6" s="107"/>
      <c r="L6" s="107"/>
      <c r="M6" s="107"/>
      <c r="N6" s="107"/>
      <c r="O6" s="107"/>
      <c r="P6" s="107"/>
      <c r="Q6" s="107"/>
      <c r="R6" s="107"/>
      <c r="S6" s="107"/>
      <c r="T6" s="107" t="s">
        <v>22</v>
      </c>
      <c r="U6" s="107"/>
      <c r="V6" s="107"/>
      <c r="W6" s="107"/>
      <c r="X6" s="107"/>
      <c r="Y6" s="107"/>
      <c r="Z6" s="107"/>
      <c r="AA6" s="107"/>
      <c r="AB6" s="107"/>
      <c r="AC6" s="107"/>
      <c r="AD6" s="107" t="s">
        <v>22</v>
      </c>
      <c r="AE6" s="107"/>
      <c r="AF6" s="107"/>
      <c r="AG6" s="107"/>
      <c r="AH6" s="107"/>
      <c r="AI6" s="107"/>
      <c r="AJ6" s="107"/>
      <c r="AK6" s="107"/>
      <c r="AL6" s="107"/>
      <c r="AM6" s="107"/>
    </row>
    <row r="7" spans="1:40" ht="21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40" ht="16.5" customHeight="1" x14ac:dyDescent="0.2">
      <c r="A8" s="18"/>
    </row>
    <row r="9" spans="1:40" ht="63" customHeight="1" x14ac:dyDescent="0.2">
      <c r="A9" s="7" t="s">
        <v>23</v>
      </c>
      <c r="B9" s="20" t="s">
        <v>24</v>
      </c>
      <c r="C9" s="21" t="s">
        <v>25</v>
      </c>
      <c r="D9" s="20" t="s">
        <v>26</v>
      </c>
      <c r="E9" s="21" t="s">
        <v>27</v>
      </c>
      <c r="F9" s="21" t="s">
        <v>25</v>
      </c>
      <c r="G9" s="21" t="s">
        <v>28</v>
      </c>
      <c r="H9" s="21" t="s">
        <v>29</v>
      </c>
      <c r="I9" s="21" t="s">
        <v>25</v>
      </c>
      <c r="J9" s="21" t="s">
        <v>30</v>
      </c>
      <c r="K9" s="21" t="s">
        <v>31</v>
      </c>
      <c r="L9" s="21" t="s">
        <v>32</v>
      </c>
      <c r="M9" s="21" t="s">
        <v>33</v>
      </c>
      <c r="N9" s="21" t="s">
        <v>48</v>
      </c>
      <c r="O9" s="21" t="s">
        <v>25</v>
      </c>
      <c r="P9" s="21" t="s">
        <v>49</v>
      </c>
      <c r="Q9" s="21" t="s">
        <v>50</v>
      </c>
      <c r="R9" s="21" t="s">
        <v>32</v>
      </c>
      <c r="S9" s="21" t="s">
        <v>51</v>
      </c>
      <c r="T9" s="21" t="s">
        <v>89</v>
      </c>
      <c r="U9" s="21" t="s">
        <v>90</v>
      </c>
      <c r="V9" s="21" t="s">
        <v>91</v>
      </c>
      <c r="W9" s="21" t="s">
        <v>32</v>
      </c>
      <c r="X9" s="21" t="s">
        <v>92</v>
      </c>
      <c r="Y9" s="21" t="s">
        <v>93</v>
      </c>
      <c r="Z9" s="21" t="s">
        <v>32</v>
      </c>
      <c r="AA9" s="21" t="s">
        <v>94</v>
      </c>
      <c r="AB9" s="20" t="s">
        <v>95</v>
      </c>
      <c r="AC9" s="21" t="s">
        <v>96</v>
      </c>
      <c r="AD9" s="21" t="s">
        <v>105</v>
      </c>
      <c r="AE9" s="21" t="s">
        <v>104</v>
      </c>
      <c r="AF9" s="21" t="s">
        <v>106</v>
      </c>
      <c r="AG9" s="20" t="s">
        <v>97</v>
      </c>
      <c r="AH9" s="21" t="s">
        <v>98</v>
      </c>
      <c r="AI9" s="21" t="s">
        <v>99</v>
      </c>
      <c r="AJ9" s="21" t="s">
        <v>100</v>
      </c>
      <c r="AK9" s="21" t="s">
        <v>101</v>
      </c>
      <c r="AL9" s="86" t="s">
        <v>102</v>
      </c>
      <c r="AM9" s="21" t="s">
        <v>32</v>
      </c>
      <c r="AN9" s="86" t="s">
        <v>103</v>
      </c>
    </row>
    <row r="10" spans="1:40" x14ac:dyDescent="0.2">
      <c r="A10" s="6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1:40" s="1" customFormat="1" x14ac:dyDescent="0.2">
      <c r="A11" s="4" t="s">
        <v>1</v>
      </c>
      <c r="B11" s="79">
        <v>6911951.0999999996</v>
      </c>
      <c r="C11" s="79">
        <v>0</v>
      </c>
      <c r="D11" s="79">
        <f>SUM(B11:C11)</f>
        <v>6911951.0999999996</v>
      </c>
      <c r="E11" s="5">
        <v>6911951.0999999996</v>
      </c>
      <c r="F11" s="79">
        <v>0</v>
      </c>
      <c r="G11" s="79">
        <f>SUM(E11:F11)</f>
        <v>6911951.0999999996</v>
      </c>
      <c r="H11" s="79">
        <v>6911951.0999999996</v>
      </c>
      <c r="I11" s="79"/>
      <c r="J11" s="79">
        <f>SUM(H11:I11)</f>
        <v>6911951.0999999996</v>
      </c>
      <c r="K11" s="79">
        <f>B11+E11+H11</f>
        <v>20735853.299999997</v>
      </c>
      <c r="L11" s="79">
        <f>C11+F11+I11</f>
        <v>0</v>
      </c>
      <c r="M11" s="79">
        <f>SUM(K11:L11)</f>
        <v>20735853.299999997</v>
      </c>
      <c r="N11" s="79">
        <v>7410169.2000000002</v>
      </c>
      <c r="O11" s="79"/>
      <c r="P11" s="79">
        <f>SUM(N11:O11)</f>
        <v>7410169.2000000002</v>
      </c>
      <c r="Q11" s="79">
        <f>K11+N11</f>
        <v>28146022.499999996</v>
      </c>
      <c r="R11" s="79">
        <f>L11+O11</f>
        <v>0</v>
      </c>
      <c r="S11" s="79">
        <f>M11+P11</f>
        <v>28146022.499999996</v>
      </c>
      <c r="T11" s="79">
        <v>7310430</v>
      </c>
      <c r="U11" s="79">
        <v>7310430</v>
      </c>
      <c r="V11" s="5">
        <f>N11</f>
        <v>7410169.2000000002</v>
      </c>
      <c r="W11" s="5">
        <f>T11+U11</f>
        <v>14620860</v>
      </c>
      <c r="X11" s="5">
        <f>SUM(V11:W11)</f>
        <v>22031029.199999999</v>
      </c>
      <c r="Y11" s="5">
        <f>K11+V11</f>
        <v>28146022.499999996</v>
      </c>
      <c r="Z11" s="5">
        <f>L11+W11</f>
        <v>14620860</v>
      </c>
      <c r="AA11" s="5">
        <f>SUM(Y11:Z11)</f>
        <v>42766882.5</v>
      </c>
      <c r="AB11" s="79">
        <v>7310430</v>
      </c>
      <c r="AC11" s="90">
        <v>7310430</v>
      </c>
      <c r="AD11" s="79">
        <v>5070831.6000000015</v>
      </c>
      <c r="AE11" s="5">
        <f>AB11+AC11+AD11</f>
        <v>19691691.600000001</v>
      </c>
      <c r="AF11" s="5">
        <f>P11+T11+U11+AB11+AC11+AD11</f>
        <v>41722720.800000004</v>
      </c>
      <c r="AG11" s="4">
        <v>6997611.5999999996</v>
      </c>
      <c r="AH11" s="4"/>
      <c r="AI11" s="4"/>
      <c r="AJ11" s="4">
        <f>SUM(AG11:AI11)</f>
        <v>6997611.5999999996</v>
      </c>
      <c r="AK11" s="5">
        <f>AE11+AJ11</f>
        <v>26689303.200000003</v>
      </c>
      <c r="AL11" s="5">
        <f>D11+G11+J11+P11</f>
        <v>28146022.499999996</v>
      </c>
      <c r="AM11" s="5">
        <f>T11+U11+AB11+AC11+AD11+AG11+AH11+AI11</f>
        <v>41310163.200000003</v>
      </c>
      <c r="AN11" s="5">
        <f>SUM(AL11:AM11)</f>
        <v>69456185.700000003</v>
      </c>
    </row>
    <row r="12" spans="1:40" s="1" customFormat="1" x14ac:dyDescent="0.2">
      <c r="A12" s="4" t="s">
        <v>2</v>
      </c>
      <c r="B12" s="79">
        <v>444920.33</v>
      </c>
      <c r="C12" s="79">
        <v>0</v>
      </c>
      <c r="D12" s="79">
        <f t="shared" ref="D12:D15" si="0">SUM(B12:C12)</f>
        <v>444920.33</v>
      </c>
      <c r="E12" s="5">
        <v>444920.33</v>
      </c>
      <c r="F12" s="79">
        <v>0</v>
      </c>
      <c r="G12" s="79">
        <f t="shared" ref="G12:G14" si="1">SUM(E12:F12)</f>
        <v>444920.33</v>
      </c>
      <c r="H12" s="79">
        <v>444920.33</v>
      </c>
      <c r="I12" s="79"/>
      <c r="J12" s="79">
        <f t="shared" ref="J12:J14" si="2">SUM(H12:I12)</f>
        <v>444920.33</v>
      </c>
      <c r="K12" s="79">
        <f t="shared" ref="K12:L14" si="3">B12+E12+H12</f>
        <v>1334760.99</v>
      </c>
      <c r="L12" s="79">
        <f t="shared" si="3"/>
        <v>0</v>
      </c>
      <c r="M12" s="79">
        <f t="shared" ref="M12:M15" si="4">SUM(K12:L12)</f>
        <v>1334760.99</v>
      </c>
      <c r="N12" s="79">
        <v>571298.48</v>
      </c>
      <c r="O12" s="79"/>
      <c r="P12" s="79">
        <f t="shared" ref="P12:P14" si="5">SUM(N12:O12)</f>
        <v>571298.48</v>
      </c>
      <c r="Q12" s="79">
        <f t="shared" ref="Q12:S14" si="6">K12+N12</f>
        <v>1906059.47</v>
      </c>
      <c r="R12" s="79">
        <f t="shared" si="6"/>
        <v>0</v>
      </c>
      <c r="S12" s="79">
        <f t="shared" si="6"/>
        <v>1906059.47</v>
      </c>
      <c r="T12" s="79">
        <v>571298.48</v>
      </c>
      <c r="U12" s="79">
        <v>571298.48</v>
      </c>
      <c r="V12" s="5">
        <f t="shared" ref="V12:V74" si="7">N12</f>
        <v>571298.48</v>
      </c>
      <c r="W12" s="5">
        <f t="shared" ref="W12:W74" si="8">T12+U12</f>
        <v>1142596.96</v>
      </c>
      <c r="X12" s="5">
        <f t="shared" ref="X12:X74" si="9">SUM(V12:W12)</f>
        <v>1713895.44</v>
      </c>
      <c r="Y12" s="5">
        <f t="shared" ref="Y12:Y74" si="10">K12+V12</f>
        <v>1906059.47</v>
      </c>
      <c r="Z12" s="5">
        <f t="shared" ref="Z12:Z74" si="11">L12+W12</f>
        <v>1142596.96</v>
      </c>
      <c r="AA12" s="5">
        <f t="shared" ref="AA12:AA74" si="12">SUM(Y12:Z12)</f>
        <v>3048656.4299999997</v>
      </c>
      <c r="AB12" s="79">
        <v>573029.68999999994</v>
      </c>
      <c r="AC12" s="79">
        <v>574760.9</v>
      </c>
      <c r="AD12" s="79">
        <v>425877.05</v>
      </c>
      <c r="AE12" s="5">
        <f>SUM(AB12:AD12)</f>
        <v>1573667.64</v>
      </c>
      <c r="AF12" s="5">
        <f>P12+T12+U12+AB12+AC12+AD12</f>
        <v>3287563.0799999996</v>
      </c>
      <c r="AG12" s="4">
        <v>425877.05</v>
      </c>
      <c r="AH12" s="4"/>
      <c r="AI12" s="4"/>
      <c r="AJ12" s="4">
        <f>SUM(AG12:AI12)</f>
        <v>425877.05</v>
      </c>
      <c r="AK12" s="5">
        <f>AE12+AJ12</f>
        <v>1999544.69</v>
      </c>
      <c r="AL12" s="5">
        <f>D12+G12+J12+P12</f>
        <v>1906059.47</v>
      </c>
      <c r="AM12" s="5">
        <f>T12+U12+AB12+AC12+AD12+AG12+AH12+AI12</f>
        <v>3142141.6499999994</v>
      </c>
      <c r="AN12" s="5">
        <f t="shared" ref="AN12:AN14" si="13">SUM(AL12:AM12)</f>
        <v>5048201.1199999992</v>
      </c>
    </row>
    <row r="13" spans="1:40" s="1" customFormat="1" x14ac:dyDescent="0.2">
      <c r="A13" s="4" t="s">
        <v>3</v>
      </c>
      <c r="B13" s="79">
        <v>2067529.06</v>
      </c>
      <c r="C13" s="79">
        <v>0</v>
      </c>
      <c r="D13" s="79">
        <f t="shared" si="0"/>
        <v>2067529.06</v>
      </c>
      <c r="E13" s="5">
        <v>2067529.06</v>
      </c>
      <c r="F13" s="79">
        <v>0</v>
      </c>
      <c r="G13" s="79">
        <f t="shared" si="1"/>
        <v>2067529.06</v>
      </c>
      <c r="H13" s="79">
        <v>2067529.06</v>
      </c>
      <c r="I13" s="79"/>
      <c r="J13" s="79">
        <f t="shared" si="2"/>
        <v>2067529.06</v>
      </c>
      <c r="K13" s="79">
        <f t="shared" si="3"/>
        <v>6202587.1799999997</v>
      </c>
      <c r="L13" s="79">
        <f t="shared" si="3"/>
        <v>0</v>
      </c>
      <c r="M13" s="79">
        <f t="shared" si="4"/>
        <v>6202587.1799999997</v>
      </c>
      <c r="N13" s="79">
        <v>2389231.8600000003</v>
      </c>
      <c r="O13" s="79"/>
      <c r="P13" s="79">
        <f t="shared" si="5"/>
        <v>2389231.8600000003</v>
      </c>
      <c r="Q13" s="79">
        <f t="shared" si="6"/>
        <v>8591819.0399999991</v>
      </c>
      <c r="R13" s="79">
        <f t="shared" si="6"/>
        <v>0</v>
      </c>
      <c r="S13" s="79">
        <f t="shared" si="6"/>
        <v>8591819.0399999991</v>
      </c>
      <c r="T13" s="79">
        <v>2389231.8600000003</v>
      </c>
      <c r="U13" s="79">
        <v>2389231.8600000003</v>
      </c>
      <c r="V13" s="5">
        <f t="shared" si="7"/>
        <v>2389231.8600000003</v>
      </c>
      <c r="W13" s="5">
        <f t="shared" si="8"/>
        <v>4778463.7200000007</v>
      </c>
      <c r="X13" s="5">
        <f t="shared" si="9"/>
        <v>7167695.580000001</v>
      </c>
      <c r="Y13" s="5">
        <f t="shared" si="10"/>
        <v>8591819.0399999991</v>
      </c>
      <c r="Z13" s="5">
        <f t="shared" si="11"/>
        <v>4778463.7200000007</v>
      </c>
      <c r="AA13" s="5">
        <f t="shared" si="12"/>
        <v>13370282.76</v>
      </c>
      <c r="AB13" s="79">
        <v>2389231.8600000003</v>
      </c>
      <c r="AC13" s="79">
        <v>2389231.8600000003</v>
      </c>
      <c r="AD13" s="79">
        <v>1824290.33</v>
      </c>
      <c r="AE13" s="5">
        <f>SUM(AB13:AD13)</f>
        <v>6602754.0500000007</v>
      </c>
      <c r="AF13" s="5">
        <f>P13+T13+U13+AB13+AC13+AD13</f>
        <v>13770449.630000001</v>
      </c>
      <c r="AG13" s="4">
        <v>1673246.94</v>
      </c>
      <c r="AH13" s="4"/>
      <c r="AI13" s="4"/>
      <c r="AJ13" s="4">
        <f>SUM(AG13:AI13)</f>
        <v>1673246.94</v>
      </c>
      <c r="AK13" s="5">
        <f>AE13+AJ13</f>
        <v>8276000.9900000002</v>
      </c>
      <c r="AL13" s="5">
        <f>D13+G13+J13+P13</f>
        <v>8591819.0399999991</v>
      </c>
      <c r="AM13" s="5">
        <f>T13+U13+AB13+AC13+AD13+AG13+AH13+AI13</f>
        <v>13054464.710000001</v>
      </c>
      <c r="AN13" s="5">
        <f t="shared" si="13"/>
        <v>21646283.75</v>
      </c>
    </row>
    <row r="14" spans="1:40" s="1" customFormat="1" x14ac:dyDescent="0.2">
      <c r="A14" s="4" t="s">
        <v>4</v>
      </c>
      <c r="B14" s="79">
        <v>556285.93999999994</v>
      </c>
      <c r="C14" s="79">
        <v>0</v>
      </c>
      <c r="D14" s="79">
        <f t="shared" si="0"/>
        <v>556285.93999999994</v>
      </c>
      <c r="E14" s="5">
        <v>556285.93999999994</v>
      </c>
      <c r="F14" s="79">
        <v>0</v>
      </c>
      <c r="G14" s="79">
        <f t="shared" si="1"/>
        <v>556285.93999999994</v>
      </c>
      <c r="H14" s="79">
        <v>556285.93999999994</v>
      </c>
      <c r="I14" s="79"/>
      <c r="J14" s="79">
        <f t="shared" si="2"/>
        <v>556285.93999999994</v>
      </c>
      <c r="K14" s="79">
        <f t="shared" si="3"/>
        <v>1668857.8199999998</v>
      </c>
      <c r="L14" s="79">
        <f t="shared" si="3"/>
        <v>0</v>
      </c>
      <c r="M14" s="79">
        <f t="shared" si="4"/>
        <v>1668857.8199999998</v>
      </c>
      <c r="N14" s="79">
        <v>639313.67999999993</v>
      </c>
      <c r="O14" s="79"/>
      <c r="P14" s="79">
        <f t="shared" si="5"/>
        <v>639313.67999999993</v>
      </c>
      <c r="Q14" s="79">
        <f t="shared" si="6"/>
        <v>2308171.5</v>
      </c>
      <c r="R14" s="79">
        <f t="shared" si="6"/>
        <v>0</v>
      </c>
      <c r="S14" s="79">
        <f t="shared" si="6"/>
        <v>2308171.5</v>
      </c>
      <c r="T14" s="79">
        <v>617726.47</v>
      </c>
      <c r="U14" s="83">
        <v>617726.47</v>
      </c>
      <c r="V14" s="5">
        <f t="shared" si="7"/>
        <v>639313.67999999993</v>
      </c>
      <c r="W14" s="5">
        <f t="shared" si="8"/>
        <v>1235452.94</v>
      </c>
      <c r="X14" s="5">
        <f t="shared" si="9"/>
        <v>1874766.6199999999</v>
      </c>
      <c r="Y14" s="5">
        <f t="shared" si="10"/>
        <v>2308171.5</v>
      </c>
      <c r="Z14" s="5">
        <f t="shared" si="11"/>
        <v>1235452.94</v>
      </c>
      <c r="AA14" s="5">
        <f t="shared" si="12"/>
        <v>3543624.44</v>
      </c>
      <c r="AB14" s="83">
        <v>617726.47</v>
      </c>
      <c r="AC14" s="83">
        <v>617726.47</v>
      </c>
      <c r="AD14" s="83">
        <v>410157.1</v>
      </c>
      <c r="AE14" s="5">
        <f>SUM(AB14:AD14)</f>
        <v>1645610.04</v>
      </c>
      <c r="AF14" s="5">
        <f>P14+T14+U14+AB14+AC14+AD14</f>
        <v>3520376.6599999997</v>
      </c>
      <c r="AG14" s="4">
        <v>521414.28</v>
      </c>
      <c r="AH14" s="4"/>
      <c r="AI14" s="4"/>
      <c r="AJ14" s="4">
        <f>SUM(AG14:AI14)</f>
        <v>521414.28</v>
      </c>
      <c r="AK14" s="5">
        <f>AE14+AJ14</f>
        <v>2167024.3200000003</v>
      </c>
      <c r="AL14" s="5">
        <f>D14+G14+J14+P14</f>
        <v>2308171.5</v>
      </c>
      <c r="AM14" s="5">
        <f>T14+U14+AB14+AC14+AD14+AG14+AH14+AI14</f>
        <v>3402477.26</v>
      </c>
      <c r="AN14" s="5">
        <f t="shared" si="13"/>
        <v>5710648.7599999998</v>
      </c>
    </row>
    <row r="15" spans="1:40" s="2" customFormat="1" x14ac:dyDescent="0.2">
      <c r="A15" s="6" t="s">
        <v>5</v>
      </c>
      <c r="B15" s="23">
        <f>SUM(B11:B14)</f>
        <v>9980686.4299999997</v>
      </c>
      <c r="C15" s="23">
        <f>SUM(C11:C14)</f>
        <v>0</v>
      </c>
      <c r="D15" s="79">
        <f t="shared" si="0"/>
        <v>9980686.4299999997</v>
      </c>
      <c r="E15" s="23">
        <f>SUM(E11:E14)</f>
        <v>9980686.4299999997</v>
      </c>
      <c r="F15" s="23">
        <f t="shared" ref="F15:G15" si="14">SUM(F11:F14)</f>
        <v>0</v>
      </c>
      <c r="G15" s="23">
        <f t="shared" si="14"/>
        <v>9980686.4299999997</v>
      </c>
      <c r="H15" s="23">
        <f>SUM(H11:H14)</f>
        <v>9980686.4299999997</v>
      </c>
      <c r="I15" s="23">
        <f t="shared" ref="I15:J15" si="15">SUM(I11:I14)</f>
        <v>0</v>
      </c>
      <c r="J15" s="23">
        <f t="shared" si="15"/>
        <v>9980686.4299999997</v>
      </c>
      <c r="K15" s="10">
        <f>SUM(K11:K14)</f>
        <v>29942059.289999995</v>
      </c>
      <c r="L15" s="10">
        <f>SUM(L11:L14)</f>
        <v>0</v>
      </c>
      <c r="M15" s="79">
        <f t="shared" si="4"/>
        <v>29942059.289999995</v>
      </c>
      <c r="N15" s="23">
        <f>SUM(N11:N14)</f>
        <v>11010013.219999999</v>
      </c>
      <c r="O15" s="23">
        <f t="shared" ref="O15:P15" si="16">SUM(O11:O14)</f>
        <v>0</v>
      </c>
      <c r="P15" s="23">
        <f t="shared" si="16"/>
        <v>11010013.219999999</v>
      </c>
      <c r="Q15" s="10">
        <f>SUM(Q11:Q14)</f>
        <v>40952072.50999999</v>
      </c>
      <c r="R15" s="10">
        <f>SUM(R11:R14)</f>
        <v>0</v>
      </c>
      <c r="S15" s="79">
        <f t="shared" ref="S15" si="17">SUM(Q15:R15)</f>
        <v>40952072.50999999</v>
      </c>
      <c r="T15" s="23">
        <f>SUM(T11:T14)</f>
        <v>10888686.810000001</v>
      </c>
      <c r="U15" s="23">
        <f>SUM(U11:U14)</f>
        <v>10888686.810000001</v>
      </c>
      <c r="V15" s="5">
        <f t="shared" si="7"/>
        <v>11010013.219999999</v>
      </c>
      <c r="W15" s="5">
        <f t="shared" si="8"/>
        <v>21777373.620000001</v>
      </c>
      <c r="X15" s="5">
        <f t="shared" si="9"/>
        <v>32787386.84</v>
      </c>
      <c r="Y15" s="5">
        <f t="shared" si="10"/>
        <v>40952072.50999999</v>
      </c>
      <c r="Z15" s="5">
        <f t="shared" si="11"/>
        <v>21777373.620000001</v>
      </c>
      <c r="AA15" s="5">
        <f t="shared" si="12"/>
        <v>62729446.129999995</v>
      </c>
      <c r="AB15" s="23">
        <f>SUM(AB11:AB14)</f>
        <v>10890418.020000001</v>
      </c>
      <c r="AC15" s="23">
        <f>SUM(AC11:AC14)</f>
        <v>10892149.230000002</v>
      </c>
      <c r="AD15" s="23">
        <f>SUM(AD11:AD14)</f>
        <v>7731156.080000001</v>
      </c>
      <c r="AE15" s="5">
        <f>SUM(AB15:AD15)</f>
        <v>29513723.330000006</v>
      </c>
      <c r="AF15" s="5">
        <f>SUM(AF11:AF14)</f>
        <v>62301110.170000002</v>
      </c>
      <c r="AG15" s="6">
        <f>SUM(AG11:AG14)</f>
        <v>9618149.8699999992</v>
      </c>
      <c r="AH15" s="6"/>
      <c r="AI15" s="6"/>
      <c r="AJ15" s="6">
        <f>SUM(AJ11:AJ14)</f>
        <v>9618149.8699999992</v>
      </c>
      <c r="AK15" s="88">
        <f>SUM(AK11:AK14)</f>
        <v>39131873.200000003</v>
      </c>
      <c r="AL15" s="88">
        <f>SUM(AL11:AL14)</f>
        <v>40952072.50999999</v>
      </c>
      <c r="AM15" s="88">
        <f t="shared" ref="AM15:AN15" si="18">SUM(AM11:AM14)</f>
        <v>60909246.82</v>
      </c>
      <c r="AN15" s="88">
        <f t="shared" si="18"/>
        <v>101861319.33000001</v>
      </c>
    </row>
    <row r="16" spans="1:40" s="1" customFormat="1" x14ac:dyDescent="0.2">
      <c r="A16" s="6"/>
      <c r="B16" s="24"/>
      <c r="C16" s="24"/>
      <c r="D16" s="24"/>
      <c r="E16" s="25"/>
      <c r="F16" s="25"/>
      <c r="G16" s="25"/>
      <c r="H16" s="25"/>
      <c r="I16" s="25"/>
      <c r="J16" s="25"/>
      <c r="K16" s="79"/>
      <c r="L16" s="26"/>
      <c r="M16" s="26"/>
      <c r="N16" s="25"/>
      <c r="O16" s="25"/>
      <c r="P16" s="25"/>
      <c r="Q16" s="26"/>
      <c r="R16" s="26"/>
      <c r="S16" s="26"/>
      <c r="T16" s="25"/>
      <c r="U16" s="25"/>
      <c r="V16" s="5">
        <f t="shared" si="7"/>
        <v>0</v>
      </c>
      <c r="W16" s="5">
        <f t="shared" si="8"/>
        <v>0</v>
      </c>
      <c r="X16" s="5">
        <f t="shared" si="9"/>
        <v>0</v>
      </c>
      <c r="Y16" s="5">
        <f t="shared" si="10"/>
        <v>0</v>
      </c>
      <c r="Z16" s="5">
        <f t="shared" si="11"/>
        <v>0</v>
      </c>
      <c r="AA16" s="5">
        <f t="shared" si="12"/>
        <v>0</v>
      </c>
      <c r="AB16" s="25"/>
      <c r="AC16" s="25"/>
      <c r="AD16" s="25"/>
      <c r="AE16" s="5">
        <f>SUM(AB16:AD16)</f>
        <v>0</v>
      </c>
      <c r="AF16" s="5"/>
      <c r="AG16" s="4"/>
      <c r="AH16" s="4"/>
      <c r="AI16" s="4"/>
      <c r="AJ16" s="4"/>
      <c r="AK16" s="4"/>
      <c r="AL16" s="4"/>
      <c r="AM16" s="4"/>
      <c r="AN16" s="4"/>
    </row>
    <row r="17" spans="1:40" s="1" customFormat="1" ht="60.75" customHeight="1" x14ac:dyDescent="0.2">
      <c r="A17" s="8" t="s">
        <v>6</v>
      </c>
      <c r="B17" s="20" t="s">
        <v>24</v>
      </c>
      <c r="C17" s="21" t="s">
        <v>25</v>
      </c>
      <c r="D17" s="20" t="s">
        <v>26</v>
      </c>
      <c r="E17" s="21" t="s">
        <v>27</v>
      </c>
      <c r="F17" s="21" t="s">
        <v>25</v>
      </c>
      <c r="G17" s="21" t="s">
        <v>28</v>
      </c>
      <c r="H17" s="21" t="s">
        <v>29</v>
      </c>
      <c r="I17" s="21" t="s">
        <v>25</v>
      </c>
      <c r="J17" s="21" t="s">
        <v>30</v>
      </c>
      <c r="K17" s="21" t="s">
        <v>31</v>
      </c>
      <c r="L17" s="21" t="s">
        <v>32</v>
      </c>
      <c r="M17" s="21" t="s">
        <v>33</v>
      </c>
      <c r="N17" s="21" t="s">
        <v>48</v>
      </c>
      <c r="O17" s="21" t="s">
        <v>25</v>
      </c>
      <c r="P17" s="21" t="s">
        <v>49</v>
      </c>
      <c r="Q17" s="21" t="s">
        <v>50</v>
      </c>
      <c r="R17" s="21" t="s">
        <v>32</v>
      </c>
      <c r="S17" s="21" t="s">
        <v>51</v>
      </c>
      <c r="T17" s="21" t="s">
        <v>89</v>
      </c>
      <c r="U17" s="21" t="s">
        <v>90</v>
      </c>
      <c r="V17" s="21" t="s">
        <v>91</v>
      </c>
      <c r="W17" s="21" t="s">
        <v>32</v>
      </c>
      <c r="X17" s="21" t="s">
        <v>92</v>
      </c>
      <c r="Y17" s="21" t="s">
        <v>93</v>
      </c>
      <c r="Z17" s="21" t="s">
        <v>32</v>
      </c>
      <c r="AA17" s="21" t="s">
        <v>94</v>
      </c>
      <c r="AB17" s="20" t="s">
        <v>95</v>
      </c>
      <c r="AC17" s="21" t="s">
        <v>96</v>
      </c>
      <c r="AD17" s="21" t="s">
        <v>105</v>
      </c>
      <c r="AE17" s="21" t="s">
        <v>104</v>
      </c>
      <c r="AF17" s="21" t="s">
        <v>106</v>
      </c>
      <c r="AG17" s="20" t="s">
        <v>97</v>
      </c>
      <c r="AH17" s="21" t="s">
        <v>98</v>
      </c>
      <c r="AI17" s="21" t="s">
        <v>99</v>
      </c>
      <c r="AJ17" s="21" t="s">
        <v>100</v>
      </c>
      <c r="AK17" s="21" t="s">
        <v>101</v>
      </c>
      <c r="AL17" s="86" t="s">
        <v>102</v>
      </c>
      <c r="AM17" s="21" t="s">
        <v>32</v>
      </c>
      <c r="AN17" s="86" t="s">
        <v>103</v>
      </c>
    </row>
    <row r="18" spans="1:40" s="1" customFormat="1" x14ac:dyDescent="0.2">
      <c r="A18" s="4" t="s">
        <v>1</v>
      </c>
      <c r="B18" s="79">
        <v>613823.07999999996</v>
      </c>
      <c r="C18" s="79">
        <v>0</v>
      </c>
      <c r="D18" s="79">
        <f>SUM(B18:C18)</f>
        <v>613823.07999999996</v>
      </c>
      <c r="E18" s="79">
        <v>613823.07999999996</v>
      </c>
      <c r="F18" s="79">
        <v>0</v>
      </c>
      <c r="G18" s="79">
        <f>SUM(E18:F18)</f>
        <v>613823.07999999996</v>
      </c>
      <c r="H18" s="79">
        <v>613823.07999999996</v>
      </c>
      <c r="I18" s="79"/>
      <c r="J18" s="79">
        <f>SUM(H18:I18)</f>
        <v>613823.07999999996</v>
      </c>
      <c r="K18" s="79">
        <f>B18+E18+H18</f>
        <v>1841469.2399999998</v>
      </c>
      <c r="L18" s="79">
        <f>C18+F18+I18</f>
        <v>0</v>
      </c>
      <c r="M18" s="79">
        <f>SUM(K18:L18)</f>
        <v>1841469.2399999998</v>
      </c>
      <c r="N18" s="79">
        <v>682194.9645</v>
      </c>
      <c r="O18" s="79"/>
      <c r="P18" s="79">
        <f>SUM(N18:O18)</f>
        <v>682194.9645</v>
      </c>
      <c r="Q18" s="79">
        <f>K18+N18</f>
        <v>2523664.2045</v>
      </c>
      <c r="R18" s="79">
        <f>L18+O18</f>
        <v>0</v>
      </c>
      <c r="S18" s="79">
        <f>M18+P18</f>
        <v>2523664.2045</v>
      </c>
      <c r="T18" s="79">
        <v>627887.63</v>
      </c>
      <c r="U18" s="79">
        <v>630128.31000000006</v>
      </c>
      <c r="V18" s="5">
        <f t="shared" si="7"/>
        <v>682194.9645</v>
      </c>
      <c r="W18" s="5">
        <f t="shared" si="8"/>
        <v>1258015.94</v>
      </c>
      <c r="X18" s="5">
        <f t="shared" si="9"/>
        <v>1940210.9044999999</v>
      </c>
      <c r="Y18" s="5">
        <f t="shared" si="10"/>
        <v>2523664.2045</v>
      </c>
      <c r="Z18" s="5">
        <f t="shared" si="11"/>
        <v>1258015.94</v>
      </c>
      <c r="AA18" s="5">
        <f t="shared" si="12"/>
        <v>3781680.1444999999</v>
      </c>
      <c r="AB18" s="79">
        <v>632889.18000000005</v>
      </c>
      <c r="AC18" s="79">
        <v>635820.92000000004</v>
      </c>
      <c r="AD18" s="79">
        <v>465323.93</v>
      </c>
      <c r="AE18" s="5">
        <f t="shared" ref="AE18:AE25" si="19">SUM(AB18:AD18)</f>
        <v>1734034.03</v>
      </c>
      <c r="AF18" s="5">
        <f t="shared" ref="AF18:AF23" si="20">P18+T18+U18+AB18+AC18+AD18</f>
        <v>3674244.9345000004</v>
      </c>
      <c r="AG18" s="4">
        <v>331417.65999999997</v>
      </c>
      <c r="AH18" s="4"/>
      <c r="AI18" s="4"/>
      <c r="AJ18" s="4">
        <f t="shared" ref="AJ18:AJ23" si="21">SUM(AG18:AI18)</f>
        <v>331417.65999999997</v>
      </c>
      <c r="AK18" s="5">
        <f t="shared" ref="AK18:AK23" si="22">AE18+AJ18</f>
        <v>2065451.69</v>
      </c>
      <c r="AL18" s="5">
        <f t="shared" ref="AL18:AL23" si="23">D18+G18+J18+P18</f>
        <v>2523664.2045</v>
      </c>
      <c r="AM18" s="5">
        <f t="shared" ref="AM18:AM23" si="24">T18+U18+AB18+AC18+AD18+AG18+AH18+AI18</f>
        <v>3323467.6300000004</v>
      </c>
      <c r="AN18" s="5">
        <f>SUM(AL18:AM18)</f>
        <v>5847131.8344999999</v>
      </c>
    </row>
    <row r="19" spans="1:40" s="1" customFormat="1" x14ac:dyDescent="0.2">
      <c r="A19" s="4" t="s">
        <v>2</v>
      </c>
      <c r="B19" s="79">
        <v>52249.42</v>
      </c>
      <c r="C19" s="79">
        <v>0</v>
      </c>
      <c r="D19" s="79">
        <f t="shared" ref="D19:D23" si="25">SUM(B19:C19)</f>
        <v>52249.42</v>
      </c>
      <c r="E19" s="79">
        <v>41799.54</v>
      </c>
      <c r="F19" s="79">
        <v>0</v>
      </c>
      <c r="G19" s="79">
        <f t="shared" ref="G19:G23" si="26">SUM(E19:F19)</f>
        <v>41799.54</v>
      </c>
      <c r="H19" s="79">
        <v>41799.54</v>
      </c>
      <c r="I19" s="79"/>
      <c r="J19" s="79">
        <f t="shared" ref="J19:J23" si="27">SUM(H19:I19)</f>
        <v>41799.54</v>
      </c>
      <c r="K19" s="79">
        <f t="shared" ref="K19:L23" si="28">B19+E19+H19</f>
        <v>135848.5</v>
      </c>
      <c r="L19" s="79">
        <f t="shared" si="28"/>
        <v>0</v>
      </c>
      <c r="M19" s="79">
        <f t="shared" ref="M19:M23" si="29">SUM(K19:L19)</f>
        <v>135848.5</v>
      </c>
      <c r="N19" s="79">
        <v>80664.37</v>
      </c>
      <c r="O19" s="79"/>
      <c r="P19" s="79">
        <f t="shared" ref="P19:P23" si="30">SUM(N19:O19)</f>
        <v>80664.37</v>
      </c>
      <c r="Q19" s="79">
        <f t="shared" ref="Q19:S23" si="31">K19+N19</f>
        <v>216512.87</v>
      </c>
      <c r="R19" s="79">
        <f t="shared" si="31"/>
        <v>0</v>
      </c>
      <c r="S19" s="79">
        <f t="shared" si="31"/>
        <v>216512.87</v>
      </c>
      <c r="T19" s="79">
        <v>73942.34</v>
      </c>
      <c r="U19" s="79">
        <v>71701.66</v>
      </c>
      <c r="V19" s="5">
        <f t="shared" si="7"/>
        <v>80664.37</v>
      </c>
      <c r="W19" s="5">
        <f t="shared" si="8"/>
        <v>145644</v>
      </c>
      <c r="X19" s="5">
        <f t="shared" si="9"/>
        <v>226308.37</v>
      </c>
      <c r="Y19" s="5">
        <f t="shared" si="10"/>
        <v>216512.87</v>
      </c>
      <c r="Z19" s="5">
        <f t="shared" si="11"/>
        <v>145644</v>
      </c>
      <c r="AA19" s="5">
        <f t="shared" si="12"/>
        <v>362156.87</v>
      </c>
      <c r="AB19" s="79">
        <v>73942.34</v>
      </c>
      <c r="AC19" s="79">
        <v>71701.66</v>
      </c>
      <c r="AD19" s="79">
        <v>6722.0310000000009</v>
      </c>
      <c r="AE19" s="5">
        <f t="shared" si="19"/>
        <v>152366.03099999999</v>
      </c>
      <c r="AF19" s="5">
        <f t="shared" si="20"/>
        <v>378674.40100000001</v>
      </c>
      <c r="AG19" s="4">
        <v>105311.82</v>
      </c>
      <c r="AH19" s="4"/>
      <c r="AI19" s="4"/>
      <c r="AJ19" s="4">
        <f t="shared" si="21"/>
        <v>105311.82</v>
      </c>
      <c r="AK19" s="5">
        <f t="shared" si="22"/>
        <v>257677.851</v>
      </c>
      <c r="AL19" s="5">
        <f t="shared" si="23"/>
        <v>216512.87</v>
      </c>
      <c r="AM19" s="5">
        <f t="shared" si="24"/>
        <v>403321.85100000002</v>
      </c>
      <c r="AN19" s="5">
        <f t="shared" ref="AN19:AN23" si="32">SUM(AL19:AM19)</f>
        <v>619834.72100000002</v>
      </c>
    </row>
    <row r="20" spans="1:40" s="1" customFormat="1" x14ac:dyDescent="0.2">
      <c r="A20" s="4" t="s">
        <v>3</v>
      </c>
      <c r="B20" s="79">
        <v>174134.28</v>
      </c>
      <c r="C20" s="79">
        <v>0</v>
      </c>
      <c r="D20" s="79">
        <f t="shared" si="25"/>
        <v>174134.28</v>
      </c>
      <c r="E20" s="79">
        <v>174134.28</v>
      </c>
      <c r="F20" s="79">
        <v>0</v>
      </c>
      <c r="G20" s="79">
        <f t="shared" si="26"/>
        <v>174134.28</v>
      </c>
      <c r="H20" s="79">
        <v>174134.28</v>
      </c>
      <c r="I20" s="79"/>
      <c r="J20" s="79">
        <f t="shared" si="27"/>
        <v>174134.28</v>
      </c>
      <c r="K20" s="79">
        <f t="shared" si="28"/>
        <v>522402.83999999997</v>
      </c>
      <c r="L20" s="79">
        <f t="shared" si="28"/>
        <v>0</v>
      </c>
      <c r="M20" s="79">
        <f t="shared" si="29"/>
        <v>522402.83999999997</v>
      </c>
      <c r="N20" s="79">
        <v>302772.8</v>
      </c>
      <c r="O20" s="79"/>
      <c r="P20" s="79">
        <f t="shared" si="30"/>
        <v>302772.8</v>
      </c>
      <c r="Q20" s="79">
        <f t="shared" si="31"/>
        <v>825175.6399999999</v>
      </c>
      <c r="R20" s="79">
        <f t="shared" si="31"/>
        <v>0</v>
      </c>
      <c r="S20" s="79">
        <f t="shared" si="31"/>
        <v>825175.6399999999</v>
      </c>
      <c r="T20" s="79">
        <v>299357.88000000006</v>
      </c>
      <c r="U20" s="79">
        <v>299357.88000000006</v>
      </c>
      <c r="V20" s="5">
        <f t="shared" si="7"/>
        <v>302772.8</v>
      </c>
      <c r="W20" s="5">
        <f t="shared" si="8"/>
        <v>598715.76000000013</v>
      </c>
      <c r="X20" s="5">
        <f t="shared" si="9"/>
        <v>901488.56</v>
      </c>
      <c r="Y20" s="5">
        <f t="shared" si="10"/>
        <v>825175.6399999999</v>
      </c>
      <c r="Z20" s="5">
        <f t="shared" si="11"/>
        <v>598715.76000000013</v>
      </c>
      <c r="AA20" s="5">
        <f t="shared" si="12"/>
        <v>1423891.4</v>
      </c>
      <c r="AB20" s="79">
        <v>300499.06</v>
      </c>
      <c r="AC20" s="79">
        <v>300499.06</v>
      </c>
      <c r="AD20" s="79">
        <v>24498.910000000003</v>
      </c>
      <c r="AE20" s="5">
        <f t="shared" si="19"/>
        <v>625497.03</v>
      </c>
      <c r="AF20" s="5">
        <f t="shared" si="20"/>
        <v>1526985.59</v>
      </c>
      <c r="AG20" s="4">
        <v>302772.8</v>
      </c>
      <c r="AH20" s="4"/>
      <c r="AI20" s="4"/>
      <c r="AJ20" s="4">
        <f t="shared" si="21"/>
        <v>302772.8</v>
      </c>
      <c r="AK20" s="5">
        <f t="shared" si="22"/>
        <v>928269.83000000007</v>
      </c>
      <c r="AL20" s="5">
        <f t="shared" si="23"/>
        <v>825175.6399999999</v>
      </c>
      <c r="AM20" s="5">
        <f t="shared" si="24"/>
        <v>1526985.59</v>
      </c>
      <c r="AN20" s="5">
        <f t="shared" si="32"/>
        <v>2352161.23</v>
      </c>
    </row>
    <row r="21" spans="1:40" s="1" customFormat="1" x14ac:dyDescent="0.2">
      <c r="A21" s="4" t="s">
        <v>4</v>
      </c>
      <c r="B21" s="79">
        <v>25079.72</v>
      </c>
      <c r="C21" s="79">
        <v>0</v>
      </c>
      <c r="D21" s="79">
        <f t="shared" si="25"/>
        <v>25079.72</v>
      </c>
      <c r="E21" s="79">
        <v>25079.72</v>
      </c>
      <c r="F21" s="79">
        <v>0</v>
      </c>
      <c r="G21" s="79">
        <f t="shared" si="26"/>
        <v>25079.72</v>
      </c>
      <c r="H21" s="79">
        <v>25079.72</v>
      </c>
      <c r="I21" s="79"/>
      <c r="J21" s="79">
        <f t="shared" si="27"/>
        <v>25079.72</v>
      </c>
      <c r="K21" s="79">
        <f t="shared" si="28"/>
        <v>75239.16</v>
      </c>
      <c r="L21" s="79">
        <f t="shared" si="28"/>
        <v>0</v>
      </c>
      <c r="M21" s="79">
        <f t="shared" si="29"/>
        <v>75239.16</v>
      </c>
      <c r="N21" s="79">
        <v>49294.9</v>
      </c>
      <c r="O21" s="79"/>
      <c r="P21" s="79">
        <f t="shared" si="30"/>
        <v>49294.9</v>
      </c>
      <c r="Q21" s="79">
        <f t="shared" si="31"/>
        <v>124534.06</v>
      </c>
      <c r="R21" s="79">
        <f t="shared" si="31"/>
        <v>0</v>
      </c>
      <c r="S21" s="79">
        <f t="shared" si="31"/>
        <v>124534.06</v>
      </c>
      <c r="T21" s="79">
        <v>24647.449999999997</v>
      </c>
      <c r="U21" s="79">
        <v>24647.449999999997</v>
      </c>
      <c r="V21" s="5">
        <f t="shared" si="7"/>
        <v>49294.9</v>
      </c>
      <c r="W21" s="5">
        <f t="shared" si="8"/>
        <v>49294.899999999994</v>
      </c>
      <c r="X21" s="5">
        <f t="shared" si="9"/>
        <v>98589.799999999988</v>
      </c>
      <c r="Y21" s="5">
        <f t="shared" si="10"/>
        <v>124534.06</v>
      </c>
      <c r="Z21" s="5">
        <f t="shared" si="11"/>
        <v>49294.899999999994</v>
      </c>
      <c r="AA21" s="5">
        <f t="shared" si="12"/>
        <v>173828.96</v>
      </c>
      <c r="AB21" s="79">
        <v>33610.159999999996</v>
      </c>
      <c r="AC21" s="79">
        <v>31369.48</v>
      </c>
      <c r="AD21" s="79">
        <v>11203.380000000001</v>
      </c>
      <c r="AE21" s="5">
        <f t="shared" si="19"/>
        <v>76183.02</v>
      </c>
      <c r="AF21" s="5">
        <f t="shared" si="20"/>
        <v>174772.82</v>
      </c>
      <c r="AG21" s="4">
        <v>42572.86</v>
      </c>
      <c r="AH21" s="4"/>
      <c r="AI21" s="4"/>
      <c r="AJ21" s="4">
        <f t="shared" si="21"/>
        <v>42572.86</v>
      </c>
      <c r="AK21" s="5">
        <f t="shared" si="22"/>
        <v>118755.88</v>
      </c>
      <c r="AL21" s="5">
        <f t="shared" si="23"/>
        <v>124534.06</v>
      </c>
      <c r="AM21" s="5">
        <f t="shared" si="24"/>
        <v>168050.78</v>
      </c>
      <c r="AN21" s="5">
        <f t="shared" si="32"/>
        <v>292584.83999999997</v>
      </c>
    </row>
    <row r="22" spans="1:40" s="1" customFormat="1" x14ac:dyDescent="0.2">
      <c r="A22" s="4" t="s">
        <v>7</v>
      </c>
      <c r="B22" s="79">
        <v>783221.66</v>
      </c>
      <c r="C22" s="79">
        <v>0</v>
      </c>
      <c r="D22" s="79">
        <f t="shared" si="25"/>
        <v>783221.66</v>
      </c>
      <c r="E22" s="79">
        <v>783221.66</v>
      </c>
      <c r="F22" s="79">
        <v>0</v>
      </c>
      <c r="G22" s="79">
        <f t="shared" si="26"/>
        <v>783221.66</v>
      </c>
      <c r="H22" s="79">
        <v>783221.66</v>
      </c>
      <c r="I22" s="79"/>
      <c r="J22" s="79">
        <f t="shared" si="27"/>
        <v>783221.66</v>
      </c>
      <c r="K22" s="79">
        <f t="shared" si="28"/>
        <v>2349664.98</v>
      </c>
      <c r="L22" s="79">
        <f t="shared" si="28"/>
        <v>0</v>
      </c>
      <c r="M22" s="79">
        <f t="shared" si="29"/>
        <v>2349664.98</v>
      </c>
      <c r="N22" s="79">
        <v>771197.9</v>
      </c>
      <c r="O22" s="79"/>
      <c r="P22" s="79">
        <f t="shared" si="30"/>
        <v>771197.9</v>
      </c>
      <c r="Q22" s="79">
        <f t="shared" si="31"/>
        <v>3120862.88</v>
      </c>
      <c r="R22" s="79">
        <f t="shared" si="31"/>
        <v>0</v>
      </c>
      <c r="S22" s="79">
        <f t="shared" si="31"/>
        <v>3120862.88</v>
      </c>
      <c r="T22" s="79">
        <v>771197.9</v>
      </c>
      <c r="U22" s="79">
        <v>771197.9</v>
      </c>
      <c r="V22" s="5">
        <f t="shared" si="7"/>
        <v>771197.9</v>
      </c>
      <c r="W22" s="5">
        <f t="shared" si="8"/>
        <v>1542395.8</v>
      </c>
      <c r="X22" s="5">
        <f t="shared" si="9"/>
        <v>2313593.7000000002</v>
      </c>
      <c r="Y22" s="5">
        <f t="shared" si="10"/>
        <v>3120862.88</v>
      </c>
      <c r="Z22" s="5">
        <f t="shared" si="11"/>
        <v>1542395.8</v>
      </c>
      <c r="AA22" s="5">
        <f t="shared" si="12"/>
        <v>4663258.68</v>
      </c>
      <c r="AB22" s="79">
        <v>771197.9</v>
      </c>
      <c r="AC22" s="79">
        <v>771197.9</v>
      </c>
      <c r="AD22" s="79">
        <v>540169.01</v>
      </c>
      <c r="AE22" s="5">
        <f t="shared" si="19"/>
        <v>2082564.81</v>
      </c>
      <c r="AF22" s="5">
        <f t="shared" si="20"/>
        <v>4396158.51</v>
      </c>
      <c r="AG22" s="4">
        <v>669836.69999999995</v>
      </c>
      <c r="AH22" s="4"/>
      <c r="AI22" s="4"/>
      <c r="AJ22" s="4">
        <f t="shared" si="21"/>
        <v>669836.69999999995</v>
      </c>
      <c r="AK22" s="5">
        <f t="shared" si="22"/>
        <v>2752401.51</v>
      </c>
      <c r="AL22" s="5">
        <f t="shared" si="23"/>
        <v>3120862.88</v>
      </c>
      <c r="AM22" s="5">
        <f t="shared" si="24"/>
        <v>4294797.3100000005</v>
      </c>
      <c r="AN22" s="5">
        <f t="shared" si="32"/>
        <v>7415660.1900000004</v>
      </c>
    </row>
    <row r="23" spans="1:40" s="1" customFormat="1" x14ac:dyDescent="0.2">
      <c r="A23" s="4" t="s">
        <v>13</v>
      </c>
      <c r="B23" s="79">
        <v>84279.81</v>
      </c>
      <c r="C23" s="79">
        <v>0</v>
      </c>
      <c r="D23" s="79">
        <f t="shared" si="25"/>
        <v>84279.81</v>
      </c>
      <c r="E23" s="79">
        <v>84279.81</v>
      </c>
      <c r="F23" s="79"/>
      <c r="G23" s="79">
        <f t="shared" si="26"/>
        <v>84279.81</v>
      </c>
      <c r="H23" s="79">
        <v>84279.81</v>
      </c>
      <c r="I23" s="79"/>
      <c r="J23" s="79">
        <f t="shared" si="27"/>
        <v>84279.81</v>
      </c>
      <c r="K23" s="79">
        <f t="shared" si="28"/>
        <v>252839.43</v>
      </c>
      <c r="L23" s="79">
        <f t="shared" si="28"/>
        <v>0</v>
      </c>
      <c r="M23" s="79">
        <f t="shared" si="29"/>
        <v>252839.43</v>
      </c>
      <c r="N23" s="79">
        <v>80862.735000000001</v>
      </c>
      <c r="O23" s="79"/>
      <c r="P23" s="79">
        <f t="shared" si="30"/>
        <v>80862.735000000001</v>
      </c>
      <c r="Q23" s="79">
        <f t="shared" si="31"/>
        <v>333702.16499999998</v>
      </c>
      <c r="R23" s="79">
        <f t="shared" si="31"/>
        <v>0</v>
      </c>
      <c r="S23" s="79">
        <f t="shared" si="31"/>
        <v>333702.16499999998</v>
      </c>
      <c r="T23" s="79">
        <v>80862.740000000005</v>
      </c>
      <c r="U23" s="79">
        <v>80862.740000000005</v>
      </c>
      <c r="V23" s="5">
        <f t="shared" si="7"/>
        <v>80862.735000000001</v>
      </c>
      <c r="W23" s="5">
        <f t="shared" si="8"/>
        <v>161725.48000000001</v>
      </c>
      <c r="X23" s="5">
        <f t="shared" si="9"/>
        <v>242588.21500000003</v>
      </c>
      <c r="Y23" s="5">
        <f t="shared" si="10"/>
        <v>333702.16499999998</v>
      </c>
      <c r="Z23" s="5">
        <f t="shared" si="11"/>
        <v>161725.48000000001</v>
      </c>
      <c r="AA23" s="5">
        <f t="shared" si="12"/>
        <v>495427.64500000002</v>
      </c>
      <c r="AB23" s="79">
        <v>80862.740000000005</v>
      </c>
      <c r="AC23" s="79">
        <v>80862.740000000005</v>
      </c>
      <c r="AD23" s="79">
        <v>56612.02</v>
      </c>
      <c r="AE23" s="5">
        <f t="shared" si="19"/>
        <v>218337.5</v>
      </c>
      <c r="AF23" s="5">
        <f t="shared" si="20"/>
        <v>460925.71500000003</v>
      </c>
      <c r="AG23" s="4">
        <v>70287.5</v>
      </c>
      <c r="AH23" s="4"/>
      <c r="AI23" s="4"/>
      <c r="AJ23" s="4">
        <f t="shared" si="21"/>
        <v>70287.5</v>
      </c>
      <c r="AK23" s="5">
        <f t="shared" si="22"/>
        <v>288625</v>
      </c>
      <c r="AL23" s="5">
        <f t="shared" si="23"/>
        <v>333702.16499999998</v>
      </c>
      <c r="AM23" s="5">
        <f t="shared" si="24"/>
        <v>450350.48000000004</v>
      </c>
      <c r="AN23" s="5">
        <f t="shared" si="32"/>
        <v>784052.64500000002</v>
      </c>
    </row>
    <row r="24" spans="1:40" s="2" customFormat="1" x14ac:dyDescent="0.2">
      <c r="A24" s="6" t="s">
        <v>5</v>
      </c>
      <c r="B24" s="23">
        <f>SUM(B18:B23)</f>
        <v>1732787.9700000002</v>
      </c>
      <c r="C24" s="23">
        <f t="shared" ref="C24:S24" si="33">SUM(C18:C23)</f>
        <v>0</v>
      </c>
      <c r="D24" s="23">
        <f t="shared" si="33"/>
        <v>1732787.9700000002</v>
      </c>
      <c r="E24" s="23">
        <f t="shared" si="33"/>
        <v>1722338.09</v>
      </c>
      <c r="F24" s="23">
        <f t="shared" si="33"/>
        <v>0</v>
      </c>
      <c r="G24" s="23">
        <f t="shared" si="33"/>
        <v>1722338.09</v>
      </c>
      <c r="H24" s="23">
        <f t="shared" si="33"/>
        <v>1722338.09</v>
      </c>
      <c r="I24" s="23">
        <f t="shared" si="33"/>
        <v>0</v>
      </c>
      <c r="J24" s="23">
        <f t="shared" si="33"/>
        <v>1722338.09</v>
      </c>
      <c r="K24" s="23">
        <f t="shared" si="33"/>
        <v>5177464.1499999994</v>
      </c>
      <c r="L24" s="23">
        <f t="shared" si="33"/>
        <v>0</v>
      </c>
      <c r="M24" s="23">
        <f t="shared" si="33"/>
        <v>5177464.1499999994</v>
      </c>
      <c r="N24" s="23">
        <f t="shared" si="33"/>
        <v>1966987.6695000001</v>
      </c>
      <c r="O24" s="23">
        <f t="shared" si="33"/>
        <v>0</v>
      </c>
      <c r="P24" s="23">
        <f t="shared" si="33"/>
        <v>1966987.6695000001</v>
      </c>
      <c r="Q24" s="23">
        <f t="shared" si="33"/>
        <v>7144451.8195000002</v>
      </c>
      <c r="R24" s="23">
        <f t="shared" si="33"/>
        <v>0</v>
      </c>
      <c r="S24" s="23">
        <f t="shared" si="33"/>
        <v>7144451.8195000002</v>
      </c>
      <c r="T24" s="23">
        <f t="shared" ref="T24" si="34">SUM(T18:T23)</f>
        <v>1877895.9400000002</v>
      </c>
      <c r="U24" s="23">
        <f t="shared" ref="U24" si="35">SUM(U18:U23)</f>
        <v>1877895.9400000002</v>
      </c>
      <c r="V24" s="5">
        <f t="shared" si="7"/>
        <v>1966987.6695000001</v>
      </c>
      <c r="W24" s="5">
        <f t="shared" si="8"/>
        <v>3755791.8800000004</v>
      </c>
      <c r="X24" s="5">
        <f t="shared" si="9"/>
        <v>5722779.5495000007</v>
      </c>
      <c r="Y24" s="5">
        <f t="shared" si="10"/>
        <v>7144451.8194999993</v>
      </c>
      <c r="Z24" s="5">
        <f t="shared" si="11"/>
        <v>3755791.8800000004</v>
      </c>
      <c r="AA24" s="5">
        <f t="shared" si="12"/>
        <v>10900243.6995</v>
      </c>
      <c r="AB24" s="23">
        <f t="shared" ref="AB24:AC24" si="36">SUM(AB18:AB23)</f>
        <v>1893001.3800000001</v>
      </c>
      <c r="AC24" s="23">
        <f t="shared" si="36"/>
        <v>1891451.76</v>
      </c>
      <c r="AD24" s="23">
        <f t="shared" ref="AD24" si="37">SUM(AD18:AD23)</f>
        <v>1104529.281</v>
      </c>
      <c r="AE24" s="5">
        <f t="shared" si="19"/>
        <v>4888982.4210000001</v>
      </c>
      <c r="AF24" s="5">
        <f>SUM(AF18:AF23)</f>
        <v>10611761.9705</v>
      </c>
      <c r="AG24" s="6">
        <f>SUM(AG18:AG23)</f>
        <v>1522199.3399999999</v>
      </c>
      <c r="AH24" s="6"/>
      <c r="AI24" s="6"/>
      <c r="AJ24" s="6">
        <f>SUM(AJ18:AJ23)</f>
        <v>1522199.3399999999</v>
      </c>
      <c r="AK24" s="6">
        <f>SUM(AK18:AK23)</f>
        <v>6411181.7609999999</v>
      </c>
      <c r="AL24" s="88">
        <f>SUM(AL18:AL23)</f>
        <v>7144451.8195000002</v>
      </c>
      <c r="AM24" s="88">
        <f t="shared" ref="AM24:AN24" si="38">SUM(AM18:AM23)</f>
        <v>10166973.641000003</v>
      </c>
      <c r="AN24" s="88">
        <f t="shared" si="38"/>
        <v>17311425.460499998</v>
      </c>
    </row>
    <row r="25" spans="1:40" s="1" customFormat="1" x14ac:dyDescent="0.2">
      <c r="A25" s="6"/>
      <c r="B25" s="24"/>
      <c r="C25" s="24"/>
      <c r="D25" s="24"/>
      <c r="E25" s="25"/>
      <c r="F25" s="25"/>
      <c r="G25" s="25"/>
      <c r="H25" s="25"/>
      <c r="I25" s="25"/>
      <c r="J25" s="25"/>
      <c r="K25" s="79"/>
      <c r="L25" s="26"/>
      <c r="M25" s="26"/>
      <c r="N25" s="25"/>
      <c r="O25" s="25"/>
      <c r="P25" s="25"/>
      <c r="Q25" s="26"/>
      <c r="R25" s="26"/>
      <c r="S25" s="26"/>
      <c r="T25" s="25"/>
      <c r="U25" s="25"/>
      <c r="V25" s="5">
        <f t="shared" si="7"/>
        <v>0</v>
      </c>
      <c r="W25" s="5">
        <f t="shared" si="8"/>
        <v>0</v>
      </c>
      <c r="X25" s="5">
        <f t="shared" si="9"/>
        <v>0</v>
      </c>
      <c r="Y25" s="5">
        <f t="shared" si="10"/>
        <v>0</v>
      </c>
      <c r="Z25" s="5">
        <f t="shared" si="11"/>
        <v>0</v>
      </c>
      <c r="AA25" s="5">
        <f t="shared" si="12"/>
        <v>0</v>
      </c>
      <c r="AB25" s="25"/>
      <c r="AC25" s="25"/>
      <c r="AD25" s="25"/>
      <c r="AE25" s="5">
        <f t="shared" si="19"/>
        <v>0</v>
      </c>
      <c r="AF25" s="5"/>
      <c r="AG25" s="4"/>
      <c r="AH25" s="4"/>
      <c r="AI25" s="4"/>
      <c r="AJ25" s="4"/>
      <c r="AK25" s="4"/>
      <c r="AL25" s="4"/>
      <c r="AM25" s="4"/>
      <c r="AN25" s="4"/>
    </row>
    <row r="26" spans="1:40" s="1" customFormat="1" ht="63.75" customHeight="1" x14ac:dyDescent="0.2">
      <c r="A26" s="9" t="s">
        <v>8</v>
      </c>
      <c r="B26" s="20" t="s">
        <v>24</v>
      </c>
      <c r="C26" s="21" t="s">
        <v>25</v>
      </c>
      <c r="D26" s="20" t="s">
        <v>26</v>
      </c>
      <c r="E26" s="21" t="s">
        <v>27</v>
      </c>
      <c r="F26" s="21" t="s">
        <v>25</v>
      </c>
      <c r="G26" s="21" t="s">
        <v>28</v>
      </c>
      <c r="H26" s="21" t="s">
        <v>29</v>
      </c>
      <c r="I26" s="21" t="s">
        <v>25</v>
      </c>
      <c r="J26" s="21" t="s">
        <v>30</v>
      </c>
      <c r="K26" s="21" t="s">
        <v>31</v>
      </c>
      <c r="L26" s="21" t="s">
        <v>32</v>
      </c>
      <c r="M26" s="21" t="s">
        <v>33</v>
      </c>
      <c r="N26" s="21" t="s">
        <v>48</v>
      </c>
      <c r="O26" s="21" t="s">
        <v>25</v>
      </c>
      <c r="P26" s="21" t="s">
        <v>49</v>
      </c>
      <c r="Q26" s="21" t="s">
        <v>50</v>
      </c>
      <c r="R26" s="21" t="s">
        <v>32</v>
      </c>
      <c r="S26" s="21" t="s">
        <v>51</v>
      </c>
      <c r="T26" s="21" t="s">
        <v>89</v>
      </c>
      <c r="U26" s="21" t="s">
        <v>90</v>
      </c>
      <c r="V26" s="21" t="s">
        <v>91</v>
      </c>
      <c r="W26" s="21" t="s">
        <v>32</v>
      </c>
      <c r="X26" s="21" t="s">
        <v>92</v>
      </c>
      <c r="Y26" s="21" t="s">
        <v>93</v>
      </c>
      <c r="Z26" s="21" t="s">
        <v>32</v>
      </c>
      <c r="AA26" s="21" t="s">
        <v>94</v>
      </c>
      <c r="AB26" s="20" t="s">
        <v>95</v>
      </c>
      <c r="AC26" s="21" t="s">
        <v>96</v>
      </c>
      <c r="AD26" s="21" t="s">
        <v>105</v>
      </c>
      <c r="AE26" s="21" t="s">
        <v>104</v>
      </c>
      <c r="AF26" s="21" t="s">
        <v>106</v>
      </c>
      <c r="AG26" s="20" t="s">
        <v>97</v>
      </c>
      <c r="AH26" s="21" t="s">
        <v>98</v>
      </c>
      <c r="AI26" s="21" t="s">
        <v>99</v>
      </c>
      <c r="AJ26" s="21" t="s">
        <v>100</v>
      </c>
      <c r="AK26" s="21" t="s">
        <v>101</v>
      </c>
      <c r="AL26" s="86" t="s">
        <v>102</v>
      </c>
      <c r="AM26" s="21" t="s">
        <v>32</v>
      </c>
      <c r="AN26" s="86" t="s">
        <v>103</v>
      </c>
    </row>
    <row r="27" spans="1:40" s="1" customFormat="1" x14ac:dyDescent="0.2">
      <c r="A27" s="4" t="s">
        <v>1</v>
      </c>
      <c r="B27" s="5">
        <v>66777.899999999994</v>
      </c>
      <c r="C27" s="79">
        <v>0</v>
      </c>
      <c r="D27" s="79">
        <f>SUM(B27:C27)</f>
        <v>66777.899999999994</v>
      </c>
      <c r="E27" s="5">
        <v>66772.12</v>
      </c>
      <c r="F27" s="79">
        <v>0</v>
      </c>
      <c r="G27" s="79">
        <f>SUM(E27:F27)</f>
        <v>66772.12</v>
      </c>
      <c r="H27" s="5">
        <v>38163.81</v>
      </c>
      <c r="I27" s="79">
        <v>0</v>
      </c>
      <c r="J27" s="79">
        <f>SUM(H27:I27)</f>
        <v>38163.81</v>
      </c>
      <c r="K27" s="79">
        <f>B27+E27+H27</f>
        <v>171713.83</v>
      </c>
      <c r="L27" s="79">
        <f>C27+F27+I27</f>
        <v>0</v>
      </c>
      <c r="M27" s="79">
        <f>SUM(K27:L27)</f>
        <v>171713.83</v>
      </c>
      <c r="N27" s="5">
        <v>70617.119999999995</v>
      </c>
      <c r="O27" s="79"/>
      <c r="P27" s="79">
        <f>SUM(N27:O27)</f>
        <v>70617.119999999995</v>
      </c>
      <c r="Q27" s="79">
        <f>K27+N27</f>
        <v>242330.94999999998</v>
      </c>
      <c r="R27" s="79">
        <f>L27+O27</f>
        <v>0</v>
      </c>
      <c r="S27" s="79">
        <f>M27+P27</f>
        <v>242330.94999999998</v>
      </c>
      <c r="T27" s="5">
        <v>170374.12</v>
      </c>
      <c r="U27" s="5">
        <v>170374.12</v>
      </c>
      <c r="V27" s="5">
        <f t="shared" si="7"/>
        <v>70617.119999999995</v>
      </c>
      <c r="W27" s="5">
        <f t="shared" si="8"/>
        <v>340748.24</v>
      </c>
      <c r="X27" s="5">
        <f t="shared" si="9"/>
        <v>411365.36</v>
      </c>
      <c r="Y27" s="5">
        <f t="shared" si="10"/>
        <v>242330.94999999998</v>
      </c>
      <c r="Z27" s="5">
        <f t="shared" si="11"/>
        <v>340748.24</v>
      </c>
      <c r="AA27" s="5">
        <f t="shared" si="12"/>
        <v>583079.18999999994</v>
      </c>
      <c r="AB27" s="5">
        <v>170374.12</v>
      </c>
      <c r="AC27" s="5">
        <v>170374.12</v>
      </c>
      <c r="AD27" s="5">
        <v>70617.119999999995</v>
      </c>
      <c r="AE27" s="5">
        <f t="shared" ref="AE27:AE33" si="39">SUM(AB27:AD27)</f>
        <v>411365.36</v>
      </c>
      <c r="AF27" s="5">
        <f>P27+T27+U27+AB27+AC27+AD27</f>
        <v>822730.72</v>
      </c>
      <c r="AG27" s="4">
        <v>68940.899999999994</v>
      </c>
      <c r="AH27" s="4"/>
      <c r="AI27" s="4"/>
      <c r="AJ27" s="4">
        <f>SUM(AG27:AI27)</f>
        <v>68940.899999999994</v>
      </c>
      <c r="AK27" s="5">
        <f t="shared" ref="AK27:AK32" si="40">AE27+AJ27</f>
        <v>480306.26</v>
      </c>
      <c r="AL27" s="5">
        <f>D27+G27+J27+P27</f>
        <v>242330.94999999998</v>
      </c>
      <c r="AM27" s="5">
        <f>T27+U27+AB27+AC27+AD27+AG27+AH27+AI27</f>
        <v>821054.5</v>
      </c>
      <c r="AN27" s="5">
        <f>SUM(AL27:AM27)</f>
        <v>1063385.45</v>
      </c>
    </row>
    <row r="28" spans="1:40" s="1" customFormat="1" x14ac:dyDescent="0.2">
      <c r="A28" s="4" t="s">
        <v>2</v>
      </c>
      <c r="B28" s="5">
        <v>5570.0199999999995</v>
      </c>
      <c r="C28" s="79">
        <v>0</v>
      </c>
      <c r="D28" s="79">
        <f t="shared" ref="D28:D32" si="41">SUM(B28:C28)</f>
        <v>5570.0199999999995</v>
      </c>
      <c r="E28" s="5">
        <v>11371.72</v>
      </c>
      <c r="F28" s="79">
        <v>0</v>
      </c>
      <c r="G28" s="79">
        <f t="shared" ref="G28:G32" si="42">SUM(E28:F28)</f>
        <v>11371.72</v>
      </c>
      <c r="H28" s="5">
        <v>2595.9499999999989</v>
      </c>
      <c r="I28" s="79">
        <v>0</v>
      </c>
      <c r="J28" s="79">
        <f t="shared" ref="J28:J32" si="43">SUM(H28:I28)</f>
        <v>2595.9499999999989</v>
      </c>
      <c r="K28" s="79">
        <f>B28+E28+H28</f>
        <v>19537.689999999995</v>
      </c>
      <c r="L28" s="79">
        <f t="shared" ref="L28:L31" si="44">C28+F28+I28</f>
        <v>0</v>
      </c>
      <c r="M28" s="79">
        <f t="shared" ref="M28:M32" si="45">SUM(K28:L28)</f>
        <v>19537.689999999995</v>
      </c>
      <c r="N28" s="5">
        <v>10779.97</v>
      </c>
      <c r="O28" s="79"/>
      <c r="P28" s="79">
        <f t="shared" ref="P28:P32" si="46">SUM(N28:O28)</f>
        <v>10779.97</v>
      </c>
      <c r="Q28" s="79">
        <f t="shared" ref="Q28:S31" si="47">K28+N28</f>
        <v>30317.659999999996</v>
      </c>
      <c r="R28" s="79">
        <f t="shared" si="47"/>
        <v>0</v>
      </c>
      <c r="S28" s="79">
        <f t="shared" si="47"/>
        <v>30317.659999999996</v>
      </c>
      <c r="T28" s="5">
        <v>10779.97</v>
      </c>
      <c r="U28" s="5">
        <v>10779.97</v>
      </c>
      <c r="V28" s="5">
        <f t="shared" si="7"/>
        <v>10779.97</v>
      </c>
      <c r="W28" s="5">
        <f t="shared" si="8"/>
        <v>21559.94</v>
      </c>
      <c r="X28" s="5">
        <f t="shared" si="9"/>
        <v>32339.909999999996</v>
      </c>
      <c r="Y28" s="5">
        <f t="shared" si="10"/>
        <v>30317.659999999996</v>
      </c>
      <c r="Z28" s="5">
        <f t="shared" si="11"/>
        <v>21559.94</v>
      </c>
      <c r="AA28" s="5">
        <f t="shared" si="12"/>
        <v>51877.599999999991</v>
      </c>
      <c r="AB28" s="5">
        <v>10779.97</v>
      </c>
      <c r="AC28" s="5">
        <v>10779.97</v>
      </c>
      <c r="AD28" s="5">
        <v>10779.97</v>
      </c>
      <c r="AE28" s="5">
        <f t="shared" si="39"/>
        <v>32339.909999999996</v>
      </c>
      <c r="AF28" s="5">
        <f>P28+T28+U28+AB28+AC28+AD28</f>
        <v>64679.82</v>
      </c>
      <c r="AG28" s="4">
        <v>8839.15</v>
      </c>
      <c r="AH28" s="4"/>
      <c r="AI28" s="4"/>
      <c r="AJ28" s="4">
        <f>SUM(AG28:AI28)</f>
        <v>8839.15</v>
      </c>
      <c r="AK28" s="5">
        <f t="shared" si="40"/>
        <v>41179.06</v>
      </c>
      <c r="AL28" s="5">
        <f>D28+G28+J28+P28</f>
        <v>30317.659999999996</v>
      </c>
      <c r="AM28" s="5">
        <f>T28+U28+AB28+AC28+AD28+AG28+AH28+AI28</f>
        <v>62739</v>
      </c>
      <c r="AN28" s="5">
        <f t="shared" ref="AN28:AN31" si="48">SUM(AL28:AM28)</f>
        <v>93056.66</v>
      </c>
    </row>
    <row r="29" spans="1:40" s="1" customFormat="1" x14ac:dyDescent="0.2">
      <c r="A29" s="4" t="s">
        <v>3</v>
      </c>
      <c r="B29" s="5">
        <v>12973.72</v>
      </c>
      <c r="C29" s="79">
        <v>0</v>
      </c>
      <c r="D29" s="79">
        <f t="shared" si="41"/>
        <v>12973.72</v>
      </c>
      <c r="E29" s="5">
        <v>46742.04</v>
      </c>
      <c r="F29" s="79">
        <v>0</v>
      </c>
      <c r="G29" s="79">
        <f t="shared" si="42"/>
        <v>46742.04</v>
      </c>
      <c r="H29" s="5">
        <v>14450.71</v>
      </c>
      <c r="I29" s="79">
        <v>0</v>
      </c>
      <c r="J29" s="79">
        <f t="shared" si="43"/>
        <v>14450.71</v>
      </c>
      <c r="K29" s="79">
        <f>B29+E29+H29</f>
        <v>74166.47</v>
      </c>
      <c r="L29" s="79">
        <f t="shared" si="44"/>
        <v>0</v>
      </c>
      <c r="M29" s="79">
        <f t="shared" si="45"/>
        <v>74166.47</v>
      </c>
      <c r="N29" s="5">
        <v>16480</v>
      </c>
      <c r="O29" s="79"/>
      <c r="P29" s="79">
        <f t="shared" si="46"/>
        <v>16480</v>
      </c>
      <c r="Q29" s="79">
        <f t="shared" si="47"/>
        <v>90646.47</v>
      </c>
      <c r="R29" s="79">
        <f t="shared" si="47"/>
        <v>0</v>
      </c>
      <c r="S29" s="79">
        <f t="shared" si="47"/>
        <v>90646.47</v>
      </c>
      <c r="T29" s="5">
        <v>16480</v>
      </c>
      <c r="U29" s="5">
        <v>16480</v>
      </c>
      <c r="V29" s="5">
        <f t="shared" si="7"/>
        <v>16480</v>
      </c>
      <c r="W29" s="5">
        <f t="shared" si="8"/>
        <v>32960</v>
      </c>
      <c r="X29" s="5">
        <f t="shared" si="9"/>
        <v>49440</v>
      </c>
      <c r="Y29" s="5">
        <f t="shared" si="10"/>
        <v>90646.47</v>
      </c>
      <c r="Z29" s="5">
        <f t="shared" si="11"/>
        <v>32960</v>
      </c>
      <c r="AA29" s="5">
        <f t="shared" si="12"/>
        <v>123606.47</v>
      </c>
      <c r="AB29" s="5">
        <v>16480</v>
      </c>
      <c r="AC29" s="5">
        <v>16480</v>
      </c>
      <c r="AD29" s="5">
        <v>16480</v>
      </c>
      <c r="AE29" s="5">
        <f t="shared" si="39"/>
        <v>49440</v>
      </c>
      <c r="AF29" s="5">
        <f>P29+T29+U29+AB29+AC29+AD29</f>
        <v>98880</v>
      </c>
      <c r="AG29" s="4">
        <v>13091.77</v>
      </c>
      <c r="AH29" s="4"/>
      <c r="AI29" s="4"/>
      <c r="AJ29" s="4">
        <f>SUM(AG29:AI29)</f>
        <v>13091.77</v>
      </c>
      <c r="AK29" s="5">
        <f t="shared" si="40"/>
        <v>62531.770000000004</v>
      </c>
      <c r="AL29" s="5">
        <f>D29+G29+J29+P29</f>
        <v>90646.47</v>
      </c>
      <c r="AM29" s="5">
        <f>T29+U29+AB29+AC29+AD29+AG29+AH29+AI29</f>
        <v>95491.77</v>
      </c>
      <c r="AN29" s="5">
        <f t="shared" si="48"/>
        <v>186138.23999999999</v>
      </c>
    </row>
    <row r="30" spans="1:40" s="1" customFormat="1" x14ac:dyDescent="0.2">
      <c r="A30" s="4" t="s">
        <v>4</v>
      </c>
      <c r="B30" s="5">
        <v>13443.07</v>
      </c>
      <c r="C30" s="79">
        <v>0</v>
      </c>
      <c r="D30" s="79">
        <f t="shared" si="41"/>
        <v>13443.07</v>
      </c>
      <c r="E30" s="5">
        <v>13240.09</v>
      </c>
      <c r="F30" s="79">
        <v>0</v>
      </c>
      <c r="G30" s="79">
        <f t="shared" si="42"/>
        <v>13240.09</v>
      </c>
      <c r="H30" s="5">
        <v>13240.09</v>
      </c>
      <c r="I30" s="79"/>
      <c r="J30" s="79">
        <f t="shared" si="43"/>
        <v>13240.09</v>
      </c>
      <c r="K30" s="79">
        <f>B30+E30+H30</f>
        <v>39923.25</v>
      </c>
      <c r="L30" s="79">
        <f t="shared" si="44"/>
        <v>0</v>
      </c>
      <c r="M30" s="79">
        <f t="shared" si="45"/>
        <v>39923.25</v>
      </c>
      <c r="N30" s="5">
        <v>12712.34</v>
      </c>
      <c r="O30" s="79"/>
      <c r="P30" s="79">
        <f t="shared" si="46"/>
        <v>12712.34</v>
      </c>
      <c r="Q30" s="79">
        <f t="shared" si="47"/>
        <v>52635.59</v>
      </c>
      <c r="R30" s="79">
        <f t="shared" si="47"/>
        <v>0</v>
      </c>
      <c r="S30" s="79">
        <f t="shared" si="47"/>
        <v>52635.59</v>
      </c>
      <c r="T30" s="5">
        <v>18287.8</v>
      </c>
      <c r="U30" s="5">
        <v>18287.8</v>
      </c>
      <c r="V30" s="5">
        <f t="shared" si="7"/>
        <v>12712.34</v>
      </c>
      <c r="W30" s="5">
        <f t="shared" si="8"/>
        <v>36575.599999999999</v>
      </c>
      <c r="X30" s="5">
        <f t="shared" si="9"/>
        <v>49287.94</v>
      </c>
      <c r="Y30" s="5">
        <f t="shared" si="10"/>
        <v>52635.59</v>
      </c>
      <c r="Z30" s="5">
        <f t="shared" si="11"/>
        <v>36575.599999999999</v>
      </c>
      <c r="AA30" s="5">
        <f t="shared" si="12"/>
        <v>89211.19</v>
      </c>
      <c r="AB30" s="5">
        <v>18287.8</v>
      </c>
      <c r="AC30" s="5">
        <v>18287.8</v>
      </c>
      <c r="AD30" s="5">
        <v>18287.8</v>
      </c>
      <c r="AE30" s="5">
        <f t="shared" si="39"/>
        <v>54863.399999999994</v>
      </c>
      <c r="AF30" s="5">
        <f>P30+T30+U30+AB30+AC30+AD30</f>
        <v>104151.34000000001</v>
      </c>
      <c r="AG30" s="4">
        <v>4900.2299999999996</v>
      </c>
      <c r="AH30" s="4"/>
      <c r="AI30" s="4"/>
      <c r="AJ30" s="4">
        <f>SUM(AG30:AI30)</f>
        <v>4900.2299999999996</v>
      </c>
      <c r="AK30" s="5">
        <f t="shared" si="40"/>
        <v>59763.62999999999</v>
      </c>
      <c r="AL30" s="5">
        <f>D30+G30+J30+P30</f>
        <v>52635.59</v>
      </c>
      <c r="AM30" s="5">
        <f>T30+U30+AB30+AC30+AD30+AG30+AH30+AI30</f>
        <v>96339.23</v>
      </c>
      <c r="AN30" s="5">
        <f t="shared" si="48"/>
        <v>148974.82</v>
      </c>
    </row>
    <row r="31" spans="1:40" s="1" customFormat="1" x14ac:dyDescent="0.2">
      <c r="A31" s="4" t="s">
        <v>34</v>
      </c>
      <c r="B31" s="5">
        <v>30738.3</v>
      </c>
      <c r="C31" s="79">
        <v>0</v>
      </c>
      <c r="D31" s="79">
        <f>SUM(B31:C31)</f>
        <v>30738.3</v>
      </c>
      <c r="E31" s="5">
        <v>30738.3</v>
      </c>
      <c r="F31" s="79">
        <v>0</v>
      </c>
      <c r="G31" s="79">
        <f t="shared" si="42"/>
        <v>30738.3</v>
      </c>
      <c r="H31" s="5">
        <v>30738.3</v>
      </c>
      <c r="I31" s="79"/>
      <c r="J31" s="79">
        <f t="shared" si="43"/>
        <v>30738.3</v>
      </c>
      <c r="K31" s="79">
        <f>B31+E31+H31</f>
        <v>92214.9</v>
      </c>
      <c r="L31" s="79">
        <f t="shared" si="44"/>
        <v>0</v>
      </c>
      <c r="M31" s="79">
        <f t="shared" si="45"/>
        <v>92214.9</v>
      </c>
      <c r="N31" s="5">
        <v>30738.3</v>
      </c>
      <c r="O31" s="79"/>
      <c r="P31" s="79">
        <f t="shared" si="46"/>
        <v>30738.3</v>
      </c>
      <c r="Q31" s="79">
        <f t="shared" si="47"/>
        <v>122953.2</v>
      </c>
      <c r="R31" s="79">
        <f t="shared" si="47"/>
        <v>0</v>
      </c>
      <c r="S31" s="79">
        <f t="shared" si="47"/>
        <v>122953.2</v>
      </c>
      <c r="T31" s="5">
        <v>20061.28</v>
      </c>
      <c r="U31" s="5">
        <v>20061.28</v>
      </c>
      <c r="V31" s="5">
        <f t="shared" si="7"/>
        <v>30738.3</v>
      </c>
      <c r="W31" s="5">
        <f t="shared" si="8"/>
        <v>40122.559999999998</v>
      </c>
      <c r="X31" s="5">
        <f t="shared" si="9"/>
        <v>70860.86</v>
      </c>
      <c r="Y31" s="5">
        <f t="shared" si="10"/>
        <v>122953.2</v>
      </c>
      <c r="Z31" s="5">
        <f t="shared" si="11"/>
        <v>40122.559999999998</v>
      </c>
      <c r="AA31" s="5">
        <f t="shared" si="12"/>
        <v>163075.76</v>
      </c>
      <c r="AB31" s="5">
        <v>20061.28</v>
      </c>
      <c r="AC31" s="5">
        <v>20061.28</v>
      </c>
      <c r="AD31" s="5">
        <v>9124.26</v>
      </c>
      <c r="AE31" s="5">
        <f t="shared" si="39"/>
        <v>49246.82</v>
      </c>
      <c r="AF31" s="5">
        <f>P31+T31+U31+AB31+AC31+AD31</f>
        <v>120107.68</v>
      </c>
      <c r="AG31" s="4">
        <v>20061.28</v>
      </c>
      <c r="AH31" s="4"/>
      <c r="AI31" s="4"/>
      <c r="AJ31" s="4">
        <f>SUM(AG31:AI31)</f>
        <v>20061.28</v>
      </c>
      <c r="AK31" s="5">
        <f t="shared" si="40"/>
        <v>69308.100000000006</v>
      </c>
      <c r="AL31" s="5">
        <f>D31+G31+J31+P31</f>
        <v>122953.2</v>
      </c>
      <c r="AM31" s="5">
        <f>T31+U31+AB31+AC31+AD31+AG31+AH31+AI31</f>
        <v>109430.65999999999</v>
      </c>
      <c r="AN31" s="5">
        <f t="shared" si="48"/>
        <v>232383.86</v>
      </c>
    </row>
    <row r="32" spans="1:40" s="2" customFormat="1" x14ac:dyDescent="0.2">
      <c r="A32" s="6" t="s">
        <v>5</v>
      </c>
      <c r="B32" s="23">
        <f>SUM(B27:B31)</f>
        <v>129503.01</v>
      </c>
      <c r="C32" s="23">
        <f>SUM(C27:C31)</f>
        <v>0</v>
      </c>
      <c r="D32" s="79">
        <f t="shared" si="41"/>
        <v>129503.01</v>
      </c>
      <c r="E32" s="23">
        <f>SUM(E27:E31)</f>
        <v>168864.27</v>
      </c>
      <c r="F32" s="23">
        <f>SUM(F27:F31)</f>
        <v>0</v>
      </c>
      <c r="G32" s="79">
        <f t="shared" si="42"/>
        <v>168864.27</v>
      </c>
      <c r="H32" s="23">
        <f>SUM(H27:H31)</f>
        <v>99188.86</v>
      </c>
      <c r="I32" s="23">
        <f>SUM(I27:I31)</f>
        <v>0</v>
      </c>
      <c r="J32" s="79">
        <f t="shared" si="43"/>
        <v>99188.86</v>
      </c>
      <c r="K32" s="10">
        <f>SUM(K27:K31)</f>
        <v>397556.14</v>
      </c>
      <c r="L32" s="10">
        <f>SUM(L27:L31)</f>
        <v>0</v>
      </c>
      <c r="M32" s="79">
        <f t="shared" si="45"/>
        <v>397556.14</v>
      </c>
      <c r="N32" s="23">
        <f>SUM(N27:N31)</f>
        <v>141327.72999999998</v>
      </c>
      <c r="O32" s="23">
        <f>SUM(O27:O31)</f>
        <v>0</v>
      </c>
      <c r="P32" s="79">
        <f t="shared" si="46"/>
        <v>141327.72999999998</v>
      </c>
      <c r="Q32" s="10">
        <f>SUM(Q27:Q31)</f>
        <v>538883.86999999988</v>
      </c>
      <c r="R32" s="10">
        <f>SUM(R27:R31)</f>
        <v>0</v>
      </c>
      <c r="S32" s="79">
        <f t="shared" ref="S32" si="49">SUM(Q32:R32)</f>
        <v>538883.86999999988</v>
      </c>
      <c r="T32" s="23">
        <f>SUM(T27:T31)</f>
        <v>235983.16999999998</v>
      </c>
      <c r="U32" s="23">
        <f>SUM(U27:U31)</f>
        <v>235983.16999999998</v>
      </c>
      <c r="V32" s="5">
        <f t="shared" si="7"/>
        <v>141327.72999999998</v>
      </c>
      <c r="W32" s="5">
        <f t="shared" si="8"/>
        <v>471966.33999999997</v>
      </c>
      <c r="X32" s="5">
        <f t="shared" si="9"/>
        <v>613294.06999999995</v>
      </c>
      <c r="Y32" s="5">
        <f t="shared" si="10"/>
        <v>538883.87</v>
      </c>
      <c r="Z32" s="5">
        <f t="shared" si="11"/>
        <v>471966.33999999997</v>
      </c>
      <c r="AA32" s="5">
        <f t="shared" si="12"/>
        <v>1010850.21</v>
      </c>
      <c r="AB32" s="23">
        <f>SUM(AB27:AB31)</f>
        <v>235983.16999999998</v>
      </c>
      <c r="AC32" s="23">
        <f>SUM(AC27:AC31)</f>
        <v>235983.16999999998</v>
      </c>
      <c r="AD32" s="23">
        <f>SUM(AD27:AD31)</f>
        <v>125289.15</v>
      </c>
      <c r="AE32" s="5">
        <f t="shared" si="39"/>
        <v>597255.49</v>
      </c>
      <c r="AF32" s="5">
        <f>SUM(AF27:AF31)</f>
        <v>1210549.5599999998</v>
      </c>
      <c r="AG32" s="6">
        <f>SUM(AG27:AG31)</f>
        <v>115833.32999999999</v>
      </c>
      <c r="AH32" s="6"/>
      <c r="AI32" s="6"/>
      <c r="AJ32" s="6">
        <f>SUM(AJ27:AJ31)</f>
        <v>115833.32999999999</v>
      </c>
      <c r="AK32" s="6">
        <f t="shared" si="40"/>
        <v>713088.82</v>
      </c>
      <c r="AL32" s="88">
        <f>SUM(AL27:AL31)</f>
        <v>538883.86999999988</v>
      </c>
      <c r="AM32" s="88">
        <f t="shared" ref="AM32:AN32" si="50">SUM(AM27:AM31)</f>
        <v>1185055.1599999999</v>
      </c>
      <c r="AN32" s="88">
        <f t="shared" si="50"/>
        <v>1723939.0299999998</v>
      </c>
    </row>
    <row r="33" spans="1:40" s="1" customFormat="1" x14ac:dyDescent="0.2">
      <c r="A33" s="6"/>
      <c r="B33" s="24"/>
      <c r="C33" s="24"/>
      <c r="D33" s="24"/>
      <c r="E33" s="25"/>
      <c r="F33" s="25"/>
      <c r="G33" s="25"/>
      <c r="H33" s="25"/>
      <c r="I33" s="25"/>
      <c r="J33" s="25"/>
      <c r="K33" s="79"/>
      <c r="L33" s="26"/>
      <c r="M33" s="26"/>
      <c r="N33" s="25"/>
      <c r="O33" s="25"/>
      <c r="P33" s="25"/>
      <c r="Q33" s="26"/>
      <c r="R33" s="26"/>
      <c r="S33" s="26"/>
      <c r="T33" s="25"/>
      <c r="U33" s="25"/>
      <c r="V33" s="5">
        <f t="shared" si="7"/>
        <v>0</v>
      </c>
      <c r="W33" s="5">
        <f t="shared" si="8"/>
        <v>0</v>
      </c>
      <c r="X33" s="5">
        <f t="shared" si="9"/>
        <v>0</v>
      </c>
      <c r="Y33" s="5">
        <f t="shared" si="10"/>
        <v>0</v>
      </c>
      <c r="Z33" s="5">
        <f t="shared" si="11"/>
        <v>0</v>
      </c>
      <c r="AA33" s="5">
        <f t="shared" si="12"/>
        <v>0</v>
      </c>
      <c r="AB33" s="25"/>
      <c r="AC33" s="25"/>
      <c r="AD33" s="25"/>
      <c r="AE33" s="5">
        <f t="shared" si="39"/>
        <v>0</v>
      </c>
      <c r="AF33" s="5"/>
      <c r="AG33" s="4"/>
      <c r="AH33" s="4"/>
      <c r="AI33" s="4"/>
      <c r="AJ33" s="4"/>
      <c r="AK33" s="4"/>
      <c r="AL33" s="4"/>
      <c r="AM33" s="4"/>
      <c r="AN33" s="4"/>
    </row>
    <row r="34" spans="1:40" s="1" customFormat="1" ht="50.25" customHeight="1" x14ac:dyDescent="0.2">
      <c r="A34" s="8" t="s">
        <v>9</v>
      </c>
      <c r="B34" s="20" t="s">
        <v>24</v>
      </c>
      <c r="C34" s="21" t="s">
        <v>25</v>
      </c>
      <c r="D34" s="20" t="s">
        <v>26</v>
      </c>
      <c r="E34" s="21" t="s">
        <v>27</v>
      </c>
      <c r="F34" s="21" t="s">
        <v>25</v>
      </c>
      <c r="G34" s="21" t="s">
        <v>28</v>
      </c>
      <c r="H34" s="21" t="s">
        <v>29</v>
      </c>
      <c r="I34" s="21" t="s">
        <v>25</v>
      </c>
      <c r="J34" s="21" t="s">
        <v>30</v>
      </c>
      <c r="K34" s="21" t="s">
        <v>31</v>
      </c>
      <c r="L34" s="21" t="s">
        <v>32</v>
      </c>
      <c r="M34" s="21" t="s">
        <v>33</v>
      </c>
      <c r="N34" s="21" t="s">
        <v>48</v>
      </c>
      <c r="O34" s="21" t="s">
        <v>25</v>
      </c>
      <c r="P34" s="21" t="s">
        <v>49</v>
      </c>
      <c r="Q34" s="21" t="s">
        <v>50</v>
      </c>
      <c r="R34" s="21" t="s">
        <v>32</v>
      </c>
      <c r="S34" s="21" t="s">
        <v>51</v>
      </c>
      <c r="T34" s="21" t="s">
        <v>89</v>
      </c>
      <c r="U34" s="21" t="s">
        <v>90</v>
      </c>
      <c r="V34" s="21" t="s">
        <v>91</v>
      </c>
      <c r="W34" s="21" t="s">
        <v>32</v>
      </c>
      <c r="X34" s="21" t="s">
        <v>92</v>
      </c>
      <c r="Y34" s="21" t="s">
        <v>93</v>
      </c>
      <c r="Z34" s="21" t="s">
        <v>32</v>
      </c>
      <c r="AA34" s="21" t="s">
        <v>94</v>
      </c>
      <c r="AB34" s="20" t="s">
        <v>95</v>
      </c>
      <c r="AC34" s="21" t="s">
        <v>96</v>
      </c>
      <c r="AD34" s="21" t="s">
        <v>105</v>
      </c>
      <c r="AE34" s="21" t="s">
        <v>104</v>
      </c>
      <c r="AF34" s="21" t="s">
        <v>106</v>
      </c>
      <c r="AG34" s="20" t="s">
        <v>97</v>
      </c>
      <c r="AH34" s="21" t="s">
        <v>98</v>
      </c>
      <c r="AI34" s="21" t="s">
        <v>99</v>
      </c>
      <c r="AJ34" s="21" t="s">
        <v>100</v>
      </c>
      <c r="AK34" s="21" t="s">
        <v>101</v>
      </c>
      <c r="AL34" s="86" t="s">
        <v>102</v>
      </c>
      <c r="AM34" s="21" t="s">
        <v>32</v>
      </c>
      <c r="AN34" s="86" t="s">
        <v>103</v>
      </c>
    </row>
    <row r="35" spans="1:40" s="1" customFormat="1" x14ac:dyDescent="0.2">
      <c r="A35" s="4" t="s">
        <v>1</v>
      </c>
      <c r="B35" s="79">
        <v>215703.52</v>
      </c>
      <c r="C35" s="79">
        <v>0</v>
      </c>
      <c r="D35" s="79">
        <f>SUM(B35:C35)</f>
        <v>215703.52</v>
      </c>
      <c r="E35" s="79">
        <v>214353.21999999997</v>
      </c>
      <c r="F35" s="79">
        <v>0</v>
      </c>
      <c r="G35" s="79">
        <f t="shared" ref="G35:G41" si="51">SUM(E35:F35)</f>
        <v>214353.21999999997</v>
      </c>
      <c r="H35" s="79">
        <v>282392.49</v>
      </c>
      <c r="I35" s="79"/>
      <c r="J35" s="79">
        <f t="shared" ref="J35:J41" si="52">SUM(H35:I35)</f>
        <v>282392.49</v>
      </c>
      <c r="K35" s="79">
        <f>B35+E35+H35</f>
        <v>712449.23</v>
      </c>
      <c r="L35" s="79">
        <f>C35+F35+I35</f>
        <v>0</v>
      </c>
      <c r="M35" s="79">
        <f>SUM(K35:L35)</f>
        <v>712449.23</v>
      </c>
      <c r="N35" s="79">
        <v>213191.73</v>
      </c>
      <c r="O35" s="79"/>
      <c r="P35" s="79">
        <f t="shared" ref="P35:P41" si="53">SUM(N35:O35)</f>
        <v>213191.73</v>
      </c>
      <c r="Q35" s="79">
        <f>K35+N35</f>
        <v>925640.96</v>
      </c>
      <c r="R35" s="79">
        <f>L35+O35</f>
        <v>0</v>
      </c>
      <c r="S35" s="79">
        <f>M35+P35</f>
        <v>925640.96</v>
      </c>
      <c r="T35" s="79">
        <v>212857.88</v>
      </c>
      <c r="U35" s="90">
        <v>212857.87999999995</v>
      </c>
      <c r="V35" s="5">
        <f t="shared" si="7"/>
        <v>213191.73</v>
      </c>
      <c r="W35" s="5">
        <f t="shared" si="8"/>
        <v>425715.75999999995</v>
      </c>
      <c r="X35" s="5">
        <f t="shared" si="9"/>
        <v>638907.49</v>
      </c>
      <c r="Y35" s="5">
        <f t="shared" si="10"/>
        <v>925640.96</v>
      </c>
      <c r="Z35" s="5">
        <f t="shared" si="11"/>
        <v>425715.75999999995</v>
      </c>
      <c r="AA35" s="5">
        <f t="shared" si="12"/>
        <v>1351356.72</v>
      </c>
      <c r="AB35" s="79">
        <v>213348.41</v>
      </c>
      <c r="AC35" s="79">
        <v>213166.82</v>
      </c>
      <c r="AD35" s="79">
        <v>213450.06</v>
      </c>
      <c r="AE35" s="5">
        <f t="shared" ref="AE35:AE42" si="54">SUM(AB35:AD35)</f>
        <v>639965.29</v>
      </c>
      <c r="AF35" s="5">
        <f t="shared" ref="AF35:AF40" si="55">P35+T35+U35+AB35+AC35+AD35</f>
        <v>1278872.78</v>
      </c>
      <c r="AG35" s="4">
        <v>213348.16</v>
      </c>
      <c r="AH35" s="4"/>
      <c r="AI35" s="4"/>
      <c r="AJ35" s="4">
        <f t="shared" ref="AJ35:AJ40" si="56">SUM(AG35:AI35)</f>
        <v>213348.16</v>
      </c>
      <c r="AK35" s="5">
        <f t="shared" ref="AK35:AK41" si="57">AE35+AJ35</f>
        <v>853313.45000000007</v>
      </c>
      <c r="AL35" s="5">
        <f t="shared" ref="AL35:AL40" si="58">D35+G35+J35+P35</f>
        <v>925640.96</v>
      </c>
      <c r="AM35" s="5">
        <f t="shared" ref="AM35:AM40" si="59">T35+U35+AB35+AC35+AD35+AG35+AH35+AI35</f>
        <v>1279029.21</v>
      </c>
      <c r="AN35" s="5">
        <f>SUM(AL35:AM35)</f>
        <v>2204670.17</v>
      </c>
    </row>
    <row r="36" spans="1:40" s="1" customFormat="1" x14ac:dyDescent="0.2">
      <c r="A36" s="4" t="s">
        <v>2</v>
      </c>
      <c r="B36" s="79">
        <v>38654.75</v>
      </c>
      <c r="C36" s="79">
        <v>0</v>
      </c>
      <c r="D36" s="79">
        <f t="shared" ref="D36:D41" si="60">SUM(B36:C36)</f>
        <v>38654.75</v>
      </c>
      <c r="E36" s="79">
        <v>31300.18</v>
      </c>
      <c r="F36" s="79">
        <v>0</v>
      </c>
      <c r="G36" s="79">
        <f t="shared" si="51"/>
        <v>31300.18</v>
      </c>
      <c r="H36" s="79">
        <v>45542.01</v>
      </c>
      <c r="I36" s="79">
        <v>0</v>
      </c>
      <c r="J36" s="79">
        <f t="shared" si="52"/>
        <v>45542.01</v>
      </c>
      <c r="K36" s="79">
        <f>B36+E36+H36</f>
        <v>115496.94</v>
      </c>
      <c r="L36" s="79">
        <f t="shared" ref="L36:L40" si="61">C36+F36+I36</f>
        <v>0</v>
      </c>
      <c r="M36" s="79">
        <f t="shared" ref="M36:M41" si="62">SUM(K36:L36)</f>
        <v>115496.94</v>
      </c>
      <c r="N36" s="79">
        <v>58806.26</v>
      </c>
      <c r="O36" s="79"/>
      <c r="P36" s="79">
        <f t="shared" si="53"/>
        <v>58806.26</v>
      </c>
      <c r="Q36" s="79">
        <f t="shared" ref="Q36:S40" si="63">K36+N36</f>
        <v>174303.2</v>
      </c>
      <c r="R36" s="79">
        <f t="shared" si="63"/>
        <v>0</v>
      </c>
      <c r="S36" s="79">
        <f t="shared" si="63"/>
        <v>174303.2</v>
      </c>
      <c r="T36" s="79">
        <v>58806.26</v>
      </c>
      <c r="U36" s="79">
        <v>58806.26</v>
      </c>
      <c r="V36" s="5">
        <f t="shared" si="7"/>
        <v>58806.26</v>
      </c>
      <c r="W36" s="5">
        <f t="shared" si="8"/>
        <v>117612.52</v>
      </c>
      <c r="X36" s="5">
        <f t="shared" si="9"/>
        <v>176418.78</v>
      </c>
      <c r="Y36" s="5">
        <f t="shared" si="10"/>
        <v>174303.2</v>
      </c>
      <c r="Z36" s="5">
        <f t="shared" si="11"/>
        <v>117612.52</v>
      </c>
      <c r="AA36" s="5">
        <f t="shared" si="12"/>
        <v>291915.72000000003</v>
      </c>
      <c r="AB36" s="79">
        <v>58806.26</v>
      </c>
      <c r="AC36" s="79">
        <v>58806.26</v>
      </c>
      <c r="AD36" s="79">
        <v>58806.26</v>
      </c>
      <c r="AE36" s="5">
        <f t="shared" si="54"/>
        <v>176418.78</v>
      </c>
      <c r="AF36" s="5">
        <f t="shared" si="55"/>
        <v>352837.56</v>
      </c>
      <c r="AG36" s="4">
        <v>58806.26</v>
      </c>
      <c r="AH36" s="4"/>
      <c r="AI36" s="4"/>
      <c r="AJ36" s="4">
        <f t="shared" si="56"/>
        <v>58806.26</v>
      </c>
      <c r="AK36" s="5">
        <f t="shared" si="57"/>
        <v>235225.04</v>
      </c>
      <c r="AL36" s="5">
        <f t="shared" si="58"/>
        <v>174303.2</v>
      </c>
      <c r="AM36" s="5">
        <f t="shared" si="59"/>
        <v>352837.56</v>
      </c>
      <c r="AN36" s="5">
        <f t="shared" ref="AN36:AN40" si="64">SUM(AL36:AM36)</f>
        <v>527140.76</v>
      </c>
    </row>
    <row r="37" spans="1:40" s="1" customFormat="1" x14ac:dyDescent="0.2">
      <c r="A37" s="4" t="s">
        <v>3</v>
      </c>
      <c r="B37" s="79">
        <v>7829.6600000000035</v>
      </c>
      <c r="C37" s="79">
        <v>0</v>
      </c>
      <c r="D37" s="79">
        <f t="shared" si="60"/>
        <v>7829.6600000000035</v>
      </c>
      <c r="E37" s="79">
        <v>1998.3800000000047</v>
      </c>
      <c r="F37" s="79">
        <v>0</v>
      </c>
      <c r="G37" s="79">
        <f t="shared" si="51"/>
        <v>1998.3800000000047</v>
      </c>
      <c r="H37" s="79">
        <v>15730.25</v>
      </c>
      <c r="I37" s="79">
        <v>0</v>
      </c>
      <c r="J37" s="79">
        <f t="shared" si="52"/>
        <v>15730.25</v>
      </c>
      <c r="K37" s="79">
        <f>B37+E37+H37</f>
        <v>25558.290000000008</v>
      </c>
      <c r="L37" s="79">
        <f t="shared" si="61"/>
        <v>0</v>
      </c>
      <c r="M37" s="79">
        <f t="shared" si="62"/>
        <v>25558.290000000008</v>
      </c>
      <c r="N37" s="79">
        <v>96272.6</v>
      </c>
      <c r="O37" s="79"/>
      <c r="P37" s="79">
        <f t="shared" si="53"/>
        <v>96272.6</v>
      </c>
      <c r="Q37" s="79">
        <f t="shared" si="63"/>
        <v>121830.89000000001</v>
      </c>
      <c r="R37" s="79">
        <f t="shared" si="63"/>
        <v>0</v>
      </c>
      <c r="S37" s="79">
        <f t="shared" si="63"/>
        <v>121830.89000000001</v>
      </c>
      <c r="T37" s="79">
        <v>96272.6</v>
      </c>
      <c r="U37" s="79">
        <v>96272.6</v>
      </c>
      <c r="V37" s="5">
        <f t="shared" si="7"/>
        <v>96272.6</v>
      </c>
      <c r="W37" s="5">
        <f t="shared" si="8"/>
        <v>192545.2</v>
      </c>
      <c r="X37" s="5">
        <f t="shared" si="9"/>
        <v>288817.80000000005</v>
      </c>
      <c r="Y37" s="5">
        <f t="shared" si="10"/>
        <v>121830.89000000001</v>
      </c>
      <c r="Z37" s="5">
        <f t="shared" si="11"/>
        <v>192545.2</v>
      </c>
      <c r="AA37" s="5">
        <f t="shared" si="12"/>
        <v>314376.09000000003</v>
      </c>
      <c r="AB37" s="79">
        <v>96272.6</v>
      </c>
      <c r="AC37" s="79">
        <v>96272.6</v>
      </c>
      <c r="AD37" s="79">
        <v>96272.6</v>
      </c>
      <c r="AE37" s="5">
        <f t="shared" si="54"/>
        <v>288817.80000000005</v>
      </c>
      <c r="AF37" s="5">
        <f t="shared" si="55"/>
        <v>577635.6</v>
      </c>
      <c r="AG37" s="4">
        <v>96272.6</v>
      </c>
      <c r="AH37" s="4"/>
      <c r="AI37" s="4"/>
      <c r="AJ37" s="4">
        <f t="shared" si="56"/>
        <v>96272.6</v>
      </c>
      <c r="AK37" s="5">
        <f t="shared" si="57"/>
        <v>385090.4</v>
      </c>
      <c r="AL37" s="5">
        <f t="shared" si="58"/>
        <v>121830.89000000001</v>
      </c>
      <c r="AM37" s="5">
        <f t="shared" si="59"/>
        <v>577635.6</v>
      </c>
      <c r="AN37" s="5">
        <f t="shared" si="64"/>
        <v>699466.49</v>
      </c>
    </row>
    <row r="38" spans="1:40" s="1" customFormat="1" x14ac:dyDescent="0.2">
      <c r="A38" s="4" t="s">
        <v>4</v>
      </c>
      <c r="B38" s="79">
        <v>79875</v>
      </c>
      <c r="C38" s="79">
        <v>0</v>
      </c>
      <c r="D38" s="79">
        <f t="shared" si="60"/>
        <v>79875</v>
      </c>
      <c r="E38" s="79">
        <v>79875</v>
      </c>
      <c r="F38" s="79">
        <v>0</v>
      </c>
      <c r="G38" s="79">
        <f t="shared" si="51"/>
        <v>79875</v>
      </c>
      <c r="H38" s="79">
        <v>79875</v>
      </c>
      <c r="I38" s="79"/>
      <c r="J38" s="79">
        <f t="shared" si="52"/>
        <v>79875</v>
      </c>
      <c r="K38" s="79">
        <f>B38+E38+H38</f>
        <v>239625</v>
      </c>
      <c r="L38" s="79">
        <f t="shared" si="61"/>
        <v>0</v>
      </c>
      <c r="M38" s="79">
        <f t="shared" si="62"/>
        <v>239625</v>
      </c>
      <c r="N38" s="79">
        <v>79875</v>
      </c>
      <c r="O38" s="79"/>
      <c r="P38" s="79">
        <f t="shared" si="53"/>
        <v>79875</v>
      </c>
      <c r="Q38" s="79">
        <f t="shared" si="63"/>
        <v>319500</v>
      </c>
      <c r="R38" s="79">
        <f t="shared" si="63"/>
        <v>0</v>
      </c>
      <c r="S38" s="79">
        <f t="shared" si="63"/>
        <v>319500</v>
      </c>
      <c r="T38" s="79">
        <v>95885.440000000002</v>
      </c>
      <c r="U38" s="83">
        <v>95885.440000000002</v>
      </c>
      <c r="V38" s="5">
        <f t="shared" si="7"/>
        <v>79875</v>
      </c>
      <c r="W38" s="5">
        <f t="shared" si="8"/>
        <v>191770.88</v>
      </c>
      <c r="X38" s="5">
        <f t="shared" si="9"/>
        <v>271645.88</v>
      </c>
      <c r="Y38" s="5">
        <f t="shared" si="10"/>
        <v>319500</v>
      </c>
      <c r="Z38" s="5">
        <f t="shared" si="11"/>
        <v>191770.88</v>
      </c>
      <c r="AA38" s="5">
        <f t="shared" si="12"/>
        <v>511270.88</v>
      </c>
      <c r="AB38" s="83">
        <v>95885.440000000002</v>
      </c>
      <c r="AC38" s="83">
        <v>95885.440000000002</v>
      </c>
      <c r="AD38" s="83">
        <v>95885.440000000002</v>
      </c>
      <c r="AE38" s="5">
        <f t="shared" si="54"/>
        <v>287656.32000000001</v>
      </c>
      <c r="AF38" s="5">
        <f t="shared" si="55"/>
        <v>559302.19999999995</v>
      </c>
      <c r="AG38" s="4">
        <v>95885.440000000002</v>
      </c>
      <c r="AH38" s="4"/>
      <c r="AI38" s="4"/>
      <c r="AJ38" s="4">
        <f t="shared" si="56"/>
        <v>95885.440000000002</v>
      </c>
      <c r="AK38" s="5">
        <f t="shared" si="57"/>
        <v>383541.76000000001</v>
      </c>
      <c r="AL38" s="5">
        <f t="shared" si="58"/>
        <v>319500</v>
      </c>
      <c r="AM38" s="5">
        <f t="shared" si="59"/>
        <v>575312.64000000001</v>
      </c>
      <c r="AN38" s="5">
        <f t="shared" si="64"/>
        <v>894812.64</v>
      </c>
    </row>
    <row r="39" spans="1:40" s="1" customFormat="1" x14ac:dyDescent="0.2">
      <c r="A39" s="4" t="s">
        <v>35</v>
      </c>
      <c r="B39" s="79">
        <v>190225.35</v>
      </c>
      <c r="C39" s="79">
        <v>0</v>
      </c>
      <c r="D39" s="79">
        <f t="shared" si="60"/>
        <v>190225.35</v>
      </c>
      <c r="E39" s="79">
        <v>190224.19</v>
      </c>
      <c r="F39" s="79">
        <v>0</v>
      </c>
      <c r="G39" s="79">
        <f t="shared" si="51"/>
        <v>190224.19</v>
      </c>
      <c r="H39" s="79">
        <v>190224.19</v>
      </c>
      <c r="I39" s="79"/>
      <c r="J39" s="79">
        <f t="shared" si="52"/>
        <v>190224.19</v>
      </c>
      <c r="K39" s="79">
        <f>B39+E39+H39</f>
        <v>570673.73</v>
      </c>
      <c r="L39" s="79">
        <f t="shared" si="61"/>
        <v>0</v>
      </c>
      <c r="M39" s="79">
        <f t="shared" si="62"/>
        <v>570673.73</v>
      </c>
      <c r="N39" s="79">
        <v>177805.65</v>
      </c>
      <c r="O39" s="79"/>
      <c r="P39" s="79">
        <f t="shared" si="53"/>
        <v>177805.65</v>
      </c>
      <c r="Q39" s="79">
        <f t="shared" si="63"/>
        <v>748479.38</v>
      </c>
      <c r="R39" s="79">
        <f t="shared" si="63"/>
        <v>0</v>
      </c>
      <c r="S39" s="79">
        <f t="shared" si="63"/>
        <v>748479.38</v>
      </c>
      <c r="T39" s="79">
        <v>129649.22</v>
      </c>
      <c r="U39" s="79">
        <v>129649.22</v>
      </c>
      <c r="V39" s="5">
        <f t="shared" si="7"/>
        <v>177805.65</v>
      </c>
      <c r="W39" s="5">
        <f t="shared" si="8"/>
        <v>259298.44</v>
      </c>
      <c r="X39" s="5">
        <f t="shared" si="9"/>
        <v>437104.08999999997</v>
      </c>
      <c r="Y39" s="5">
        <f t="shared" si="10"/>
        <v>748479.38</v>
      </c>
      <c r="Z39" s="5">
        <f t="shared" si="11"/>
        <v>259298.44</v>
      </c>
      <c r="AA39" s="5">
        <f t="shared" si="12"/>
        <v>1007777.8200000001</v>
      </c>
      <c r="AB39" s="79">
        <v>145701.35</v>
      </c>
      <c r="AC39" s="79">
        <v>145701.35</v>
      </c>
      <c r="AD39" s="79">
        <v>101990.99</v>
      </c>
      <c r="AE39" s="5">
        <f t="shared" si="54"/>
        <v>393393.69</v>
      </c>
      <c r="AF39" s="5">
        <f t="shared" si="55"/>
        <v>830497.77999999991</v>
      </c>
      <c r="AG39" s="4">
        <v>126614.9</v>
      </c>
      <c r="AH39" s="4"/>
      <c r="AI39" s="4"/>
      <c r="AJ39" s="4">
        <f t="shared" si="56"/>
        <v>126614.9</v>
      </c>
      <c r="AK39" s="5">
        <f t="shared" si="57"/>
        <v>520008.58999999997</v>
      </c>
      <c r="AL39" s="5">
        <f t="shared" si="58"/>
        <v>748479.38</v>
      </c>
      <c r="AM39" s="5">
        <f t="shared" si="59"/>
        <v>779307.03</v>
      </c>
      <c r="AN39" s="5">
        <f t="shared" si="64"/>
        <v>1527786.4100000001</v>
      </c>
    </row>
    <row r="40" spans="1:40" s="1" customFormat="1" x14ac:dyDescent="0.2">
      <c r="A40" s="4" t="s">
        <v>34</v>
      </c>
      <c r="B40" s="79">
        <v>263063.71000000002</v>
      </c>
      <c r="C40" s="79">
        <v>0</v>
      </c>
      <c r="D40" s="79">
        <f t="shared" si="60"/>
        <v>263063.71000000002</v>
      </c>
      <c r="E40" s="79">
        <v>263063.71000000002</v>
      </c>
      <c r="F40" s="79">
        <v>0</v>
      </c>
      <c r="G40" s="79">
        <f t="shared" si="51"/>
        <v>263063.71000000002</v>
      </c>
      <c r="H40" s="79">
        <v>263063.71000000002</v>
      </c>
      <c r="I40" s="79"/>
      <c r="J40" s="79">
        <f t="shared" si="52"/>
        <v>263063.71000000002</v>
      </c>
      <c r="K40" s="79">
        <f>B40+E40+H40</f>
        <v>789191.13000000012</v>
      </c>
      <c r="L40" s="79">
        <f t="shared" si="61"/>
        <v>0</v>
      </c>
      <c r="M40" s="79">
        <f t="shared" si="62"/>
        <v>789191.13000000012</v>
      </c>
      <c r="N40" s="79">
        <v>235601.11</v>
      </c>
      <c r="O40" s="79"/>
      <c r="P40" s="79">
        <f t="shared" si="53"/>
        <v>235601.11</v>
      </c>
      <c r="Q40" s="79">
        <f t="shared" si="63"/>
        <v>1024792.2400000001</v>
      </c>
      <c r="R40" s="79">
        <f t="shared" si="63"/>
        <v>0</v>
      </c>
      <c r="S40" s="79">
        <f t="shared" si="63"/>
        <v>1024792.2400000001</v>
      </c>
      <c r="T40" s="79">
        <v>174144.48</v>
      </c>
      <c r="U40" s="79">
        <v>174144.48</v>
      </c>
      <c r="V40" s="5">
        <f t="shared" si="7"/>
        <v>235601.11</v>
      </c>
      <c r="W40" s="5">
        <f t="shared" si="8"/>
        <v>348288.96</v>
      </c>
      <c r="X40" s="5">
        <f t="shared" si="9"/>
        <v>583890.07000000007</v>
      </c>
      <c r="Y40" s="5">
        <f t="shared" si="10"/>
        <v>1024792.2400000001</v>
      </c>
      <c r="Z40" s="5">
        <f t="shared" si="11"/>
        <v>348288.96</v>
      </c>
      <c r="AA40" s="5">
        <f t="shared" si="12"/>
        <v>1373081.2000000002</v>
      </c>
      <c r="AB40" s="79">
        <v>198203.37</v>
      </c>
      <c r="AC40" s="79">
        <v>198203.37</v>
      </c>
      <c r="AD40" s="79">
        <v>143659.74</v>
      </c>
      <c r="AE40" s="5">
        <f t="shared" si="54"/>
        <v>540066.48</v>
      </c>
      <c r="AF40" s="5">
        <f t="shared" si="55"/>
        <v>1123956.5499999998</v>
      </c>
      <c r="AG40" s="4">
        <v>169610.1</v>
      </c>
      <c r="AH40" s="4"/>
      <c r="AI40" s="4"/>
      <c r="AJ40" s="4">
        <f t="shared" si="56"/>
        <v>169610.1</v>
      </c>
      <c r="AK40" s="5">
        <f t="shared" si="57"/>
        <v>709676.58</v>
      </c>
      <c r="AL40" s="5">
        <f t="shared" si="58"/>
        <v>1024792.2400000001</v>
      </c>
      <c r="AM40" s="5">
        <f t="shared" si="59"/>
        <v>1057965.54</v>
      </c>
      <c r="AN40" s="5">
        <f t="shared" si="64"/>
        <v>2082757.7800000003</v>
      </c>
    </row>
    <row r="41" spans="1:40" s="2" customFormat="1" x14ac:dyDescent="0.2">
      <c r="A41" s="6" t="s">
        <v>5</v>
      </c>
      <c r="B41" s="10">
        <f>SUM(B35:B40)</f>
        <v>795351.99</v>
      </c>
      <c r="C41" s="10">
        <f>SUM(C35:C40)</f>
        <v>0</v>
      </c>
      <c r="D41" s="79">
        <f t="shared" si="60"/>
        <v>795351.99</v>
      </c>
      <c r="E41" s="10">
        <f>SUM(E35:E40)</f>
        <v>780814.67999999993</v>
      </c>
      <c r="F41" s="10">
        <f>SUM(F35:F40)</f>
        <v>0</v>
      </c>
      <c r="G41" s="79">
        <f t="shared" si="51"/>
        <v>780814.67999999993</v>
      </c>
      <c r="H41" s="10">
        <f>SUM(H35:H40)</f>
        <v>876827.64999999991</v>
      </c>
      <c r="I41" s="10">
        <f>SUM(I35:I40)</f>
        <v>0</v>
      </c>
      <c r="J41" s="79">
        <f t="shared" si="52"/>
        <v>876827.64999999991</v>
      </c>
      <c r="K41" s="10">
        <f>SUM(K35:K40)</f>
        <v>2452994.3200000003</v>
      </c>
      <c r="L41" s="10">
        <f>SUM(L35:L40)</f>
        <v>0</v>
      </c>
      <c r="M41" s="79">
        <f t="shared" si="62"/>
        <v>2452994.3200000003</v>
      </c>
      <c r="N41" s="10">
        <f>SUM(N35:N40)</f>
        <v>861552.35</v>
      </c>
      <c r="O41" s="10">
        <f>SUM(O35:O40)</f>
        <v>0</v>
      </c>
      <c r="P41" s="79">
        <f t="shared" si="53"/>
        <v>861552.35</v>
      </c>
      <c r="Q41" s="10">
        <f>SUM(Q35:Q40)</f>
        <v>3314546.67</v>
      </c>
      <c r="R41" s="10">
        <f>SUM(R35:R40)</f>
        <v>0</v>
      </c>
      <c r="S41" s="79">
        <f t="shared" ref="S41" si="65">SUM(Q41:R41)</f>
        <v>3314546.67</v>
      </c>
      <c r="T41" s="10">
        <f>SUM(T35:T40)</f>
        <v>767615.88</v>
      </c>
      <c r="U41" s="10">
        <f>SUM(U35:U40)</f>
        <v>767615.88</v>
      </c>
      <c r="V41" s="5">
        <f t="shared" si="7"/>
        <v>861552.35</v>
      </c>
      <c r="W41" s="5">
        <f t="shared" si="8"/>
        <v>1535231.76</v>
      </c>
      <c r="X41" s="5">
        <f t="shared" si="9"/>
        <v>2396784.11</v>
      </c>
      <c r="Y41" s="5">
        <f t="shared" si="10"/>
        <v>3314546.6700000004</v>
      </c>
      <c r="Z41" s="5">
        <f t="shared" si="11"/>
        <v>1535231.76</v>
      </c>
      <c r="AA41" s="5">
        <f t="shared" si="12"/>
        <v>4849778.4300000006</v>
      </c>
      <c r="AB41" s="10">
        <f>SUM(AB35:AB40)</f>
        <v>808217.43</v>
      </c>
      <c r="AC41" s="10">
        <f>SUM(AC35:AC40)</f>
        <v>808035.84000000008</v>
      </c>
      <c r="AD41" s="10">
        <f>SUM(AD35:AD40)</f>
        <v>710065.09000000008</v>
      </c>
      <c r="AE41" s="5">
        <f t="shared" si="54"/>
        <v>2326318.3600000003</v>
      </c>
      <c r="AF41" s="5">
        <f>SUM(AF35:AF40)</f>
        <v>4723102.4699999988</v>
      </c>
      <c r="AG41" s="6">
        <f>SUM(AG35:AG40)</f>
        <v>760537.46</v>
      </c>
      <c r="AH41" s="6"/>
      <c r="AI41" s="6"/>
      <c r="AJ41" s="6">
        <f>SUM(AJ35:AJ40)</f>
        <v>760537.46</v>
      </c>
      <c r="AK41" s="6">
        <f t="shared" si="57"/>
        <v>3086855.8200000003</v>
      </c>
      <c r="AL41" s="88">
        <f>SUM(AL35:AL40)</f>
        <v>3314546.67</v>
      </c>
      <c r="AM41" s="88">
        <f t="shared" ref="AM41:AN41" si="66">SUM(AM35:AM40)</f>
        <v>4622087.58</v>
      </c>
      <c r="AN41" s="88">
        <f t="shared" si="66"/>
        <v>7936634.25</v>
      </c>
    </row>
    <row r="42" spans="1:40" s="1" customFormat="1" x14ac:dyDescent="0.2">
      <c r="A42" s="6"/>
      <c r="B42" s="24"/>
      <c r="C42" s="24"/>
      <c r="D42" s="24"/>
      <c r="E42" s="25"/>
      <c r="F42" s="25"/>
      <c r="G42" s="25"/>
      <c r="H42" s="25"/>
      <c r="I42" s="25"/>
      <c r="J42" s="25"/>
      <c r="K42" s="79"/>
      <c r="L42" s="26"/>
      <c r="M42" s="26"/>
      <c r="N42" s="25"/>
      <c r="O42" s="25"/>
      <c r="P42" s="25"/>
      <c r="Q42" s="26"/>
      <c r="R42" s="26"/>
      <c r="S42" s="26"/>
      <c r="T42" s="25"/>
      <c r="U42" s="25"/>
      <c r="V42" s="5">
        <f t="shared" si="7"/>
        <v>0</v>
      </c>
      <c r="W42" s="5">
        <f t="shared" si="8"/>
        <v>0</v>
      </c>
      <c r="X42" s="5">
        <f t="shared" si="9"/>
        <v>0</v>
      </c>
      <c r="Y42" s="5">
        <f t="shared" si="10"/>
        <v>0</v>
      </c>
      <c r="Z42" s="5">
        <f t="shared" si="11"/>
        <v>0</v>
      </c>
      <c r="AA42" s="5">
        <f t="shared" si="12"/>
        <v>0</v>
      </c>
      <c r="AB42" s="25"/>
      <c r="AC42" s="25"/>
      <c r="AD42" s="25"/>
      <c r="AE42" s="5">
        <f t="shared" si="54"/>
        <v>0</v>
      </c>
      <c r="AF42" s="5"/>
      <c r="AG42" s="4"/>
      <c r="AH42" s="4"/>
      <c r="AI42" s="4"/>
      <c r="AJ42" s="4"/>
      <c r="AK42" s="4"/>
      <c r="AL42" s="4"/>
      <c r="AM42" s="4"/>
      <c r="AN42" s="4"/>
    </row>
    <row r="43" spans="1:40" s="1" customFormat="1" ht="57" customHeight="1" x14ac:dyDescent="0.2">
      <c r="A43" s="8" t="s">
        <v>10</v>
      </c>
      <c r="B43" s="20" t="s">
        <v>24</v>
      </c>
      <c r="C43" s="21" t="s">
        <v>25</v>
      </c>
      <c r="D43" s="20" t="s">
        <v>26</v>
      </c>
      <c r="E43" s="21" t="s">
        <v>27</v>
      </c>
      <c r="F43" s="21" t="s">
        <v>25</v>
      </c>
      <c r="G43" s="21" t="s">
        <v>28</v>
      </c>
      <c r="H43" s="21" t="s">
        <v>29</v>
      </c>
      <c r="I43" s="21" t="s">
        <v>25</v>
      </c>
      <c r="J43" s="21" t="s">
        <v>30</v>
      </c>
      <c r="K43" s="21" t="s">
        <v>31</v>
      </c>
      <c r="L43" s="21" t="s">
        <v>32</v>
      </c>
      <c r="M43" s="21" t="s">
        <v>33</v>
      </c>
      <c r="N43" s="21" t="s">
        <v>48</v>
      </c>
      <c r="O43" s="21" t="s">
        <v>25</v>
      </c>
      <c r="P43" s="21" t="s">
        <v>49</v>
      </c>
      <c r="Q43" s="21" t="s">
        <v>50</v>
      </c>
      <c r="R43" s="21" t="s">
        <v>32</v>
      </c>
      <c r="S43" s="21" t="s">
        <v>51</v>
      </c>
      <c r="T43" s="21" t="s">
        <v>89</v>
      </c>
      <c r="U43" s="21" t="s">
        <v>90</v>
      </c>
      <c r="V43" s="21" t="s">
        <v>91</v>
      </c>
      <c r="W43" s="21" t="s">
        <v>32</v>
      </c>
      <c r="X43" s="21" t="s">
        <v>92</v>
      </c>
      <c r="Y43" s="21" t="s">
        <v>93</v>
      </c>
      <c r="Z43" s="21" t="s">
        <v>32</v>
      </c>
      <c r="AA43" s="21" t="s">
        <v>94</v>
      </c>
      <c r="AB43" s="20" t="s">
        <v>95</v>
      </c>
      <c r="AC43" s="21" t="s">
        <v>96</v>
      </c>
      <c r="AD43" s="21" t="s">
        <v>105</v>
      </c>
      <c r="AE43" s="21" t="s">
        <v>104</v>
      </c>
      <c r="AF43" s="21" t="s">
        <v>106</v>
      </c>
      <c r="AG43" s="20" t="s">
        <v>97</v>
      </c>
      <c r="AH43" s="21" t="s">
        <v>98</v>
      </c>
      <c r="AI43" s="21" t="s">
        <v>99</v>
      </c>
      <c r="AJ43" s="21" t="s">
        <v>100</v>
      </c>
      <c r="AK43" s="21" t="s">
        <v>101</v>
      </c>
      <c r="AL43" s="86" t="s">
        <v>102</v>
      </c>
      <c r="AM43" s="21" t="s">
        <v>32</v>
      </c>
      <c r="AN43" s="86" t="s">
        <v>103</v>
      </c>
    </row>
    <row r="44" spans="1:40" s="1" customFormat="1" x14ac:dyDescent="0.2">
      <c r="A44" s="4" t="s">
        <v>1</v>
      </c>
      <c r="B44" s="79">
        <v>282481.42000000004</v>
      </c>
      <c r="C44" s="79">
        <f t="shared" ref="C44:C47" si="67">C27+C35</f>
        <v>0</v>
      </c>
      <c r="D44" s="79">
        <f>SUM(B44:C44)</f>
        <v>282481.42000000004</v>
      </c>
      <c r="E44" s="79">
        <f t="shared" ref="E44:F47" si="68">E27+E35</f>
        <v>281125.33999999997</v>
      </c>
      <c r="F44" s="79">
        <f t="shared" si="68"/>
        <v>0</v>
      </c>
      <c r="G44" s="79">
        <f>SUM(E44:F44)</f>
        <v>281125.33999999997</v>
      </c>
      <c r="H44" s="79">
        <f>H27+H35</f>
        <v>320556.3</v>
      </c>
      <c r="I44" s="79">
        <f t="shared" ref="I44" si="69">I27+I35</f>
        <v>0</v>
      </c>
      <c r="J44" s="79">
        <f>SUM(H44:I44)</f>
        <v>320556.3</v>
      </c>
      <c r="K44" s="79">
        <f>K27+K35</f>
        <v>884163.05999999994</v>
      </c>
      <c r="L44" s="79">
        <f t="shared" ref="K44:O47" si="70">L27+L35</f>
        <v>0</v>
      </c>
      <c r="M44" s="79">
        <f t="shared" si="70"/>
        <v>884163.05999999994</v>
      </c>
      <c r="N44" s="79">
        <f>N27+N35</f>
        <v>283808.84999999998</v>
      </c>
      <c r="O44" s="79">
        <f t="shared" ref="O44" si="71">O27+O35</f>
        <v>0</v>
      </c>
      <c r="P44" s="79">
        <f>SUM(N44:O44)</f>
        <v>283808.84999999998</v>
      </c>
      <c r="Q44" s="79">
        <f t="shared" ref="Q44:T47" si="72">Q27+Q35</f>
        <v>1167971.9099999999</v>
      </c>
      <c r="R44" s="79">
        <f t="shared" si="72"/>
        <v>0</v>
      </c>
      <c r="S44" s="79">
        <f t="shared" si="72"/>
        <v>1167971.9099999999</v>
      </c>
      <c r="T44" s="79">
        <f>T27+T35</f>
        <v>383232</v>
      </c>
      <c r="U44" s="79">
        <f>U27+U35</f>
        <v>383231.99999999994</v>
      </c>
      <c r="V44" s="5">
        <f t="shared" si="7"/>
        <v>283808.84999999998</v>
      </c>
      <c r="W44" s="5">
        <f t="shared" si="8"/>
        <v>766464</v>
      </c>
      <c r="X44" s="5">
        <f t="shared" si="9"/>
        <v>1050272.8500000001</v>
      </c>
      <c r="Y44" s="5">
        <f t="shared" si="10"/>
        <v>1167971.9099999999</v>
      </c>
      <c r="Z44" s="5">
        <f t="shared" si="11"/>
        <v>766464</v>
      </c>
      <c r="AA44" s="5">
        <f t="shared" si="12"/>
        <v>1934435.91</v>
      </c>
      <c r="AB44" s="79">
        <f>AB27+AB35</f>
        <v>383722.53</v>
      </c>
      <c r="AC44" s="79">
        <f>AC27+AC35</f>
        <v>383540.94</v>
      </c>
      <c r="AD44" s="79">
        <f>AD27+AD35</f>
        <v>284067.18</v>
      </c>
      <c r="AE44" s="5">
        <f t="shared" ref="AE44:AE51" si="73">SUM(AB44:AD44)</f>
        <v>1051330.6499999999</v>
      </c>
      <c r="AF44" s="5">
        <f t="shared" ref="AF44:AF49" si="74">P44+T44+U44+AB44+AC44+AD44</f>
        <v>2101603.5</v>
      </c>
      <c r="AG44" s="79">
        <f>AG27+AG35</f>
        <v>282289.06</v>
      </c>
      <c r="AH44" s="4"/>
      <c r="AI44" s="4"/>
      <c r="AJ44" s="4">
        <f t="shared" ref="AJ44:AJ49" si="75">SUM(AG44:AI44)</f>
        <v>282289.06</v>
      </c>
      <c r="AK44" s="5">
        <f t="shared" ref="AK44:AK50" si="76">AE44+AJ44</f>
        <v>1333619.71</v>
      </c>
      <c r="AL44" s="5">
        <f t="shared" ref="AL44:AL49" si="77">D44+G44+J44+P44</f>
        <v>1167971.9100000001</v>
      </c>
      <c r="AM44" s="5">
        <f t="shared" ref="AM44:AM49" si="78">T44+U44+AB44+AC44+AD44+AG44+AH44+AI44</f>
        <v>2100083.71</v>
      </c>
      <c r="AN44" s="5">
        <f>SUM(AL44:AM44)</f>
        <v>3268055.62</v>
      </c>
    </row>
    <row r="45" spans="1:40" s="1" customFormat="1" x14ac:dyDescent="0.2">
      <c r="A45" s="4" t="s">
        <v>2</v>
      </c>
      <c r="B45" s="79">
        <v>44224.770000000004</v>
      </c>
      <c r="C45" s="79">
        <f t="shared" si="67"/>
        <v>0</v>
      </c>
      <c r="D45" s="79">
        <f t="shared" ref="D45:D48" si="79">SUM(B45:C45)</f>
        <v>44224.770000000004</v>
      </c>
      <c r="E45" s="79">
        <f t="shared" si="68"/>
        <v>42671.9</v>
      </c>
      <c r="F45" s="79">
        <f t="shared" si="68"/>
        <v>0</v>
      </c>
      <c r="G45" s="79">
        <f t="shared" ref="G45:G48" si="80">SUM(E45:F45)</f>
        <v>42671.9</v>
      </c>
      <c r="H45" s="79">
        <f t="shared" ref="H45:I47" si="81">H28+H36</f>
        <v>48137.96</v>
      </c>
      <c r="I45" s="79">
        <f t="shared" si="81"/>
        <v>0</v>
      </c>
      <c r="J45" s="79">
        <f t="shared" ref="J45:J48" si="82">SUM(H45:I45)</f>
        <v>48137.96</v>
      </c>
      <c r="K45" s="79">
        <f t="shared" si="70"/>
        <v>135034.63</v>
      </c>
      <c r="L45" s="79">
        <f t="shared" si="70"/>
        <v>0</v>
      </c>
      <c r="M45" s="79">
        <f t="shared" si="70"/>
        <v>135034.63</v>
      </c>
      <c r="N45" s="79">
        <f t="shared" si="70"/>
        <v>69586.23</v>
      </c>
      <c r="O45" s="79">
        <f t="shared" si="70"/>
        <v>0</v>
      </c>
      <c r="P45" s="79">
        <f t="shared" ref="P45:P48" si="83">SUM(N45:O45)</f>
        <v>69586.23</v>
      </c>
      <c r="Q45" s="79">
        <f t="shared" si="72"/>
        <v>204620.86000000002</v>
      </c>
      <c r="R45" s="79">
        <f t="shared" si="72"/>
        <v>0</v>
      </c>
      <c r="S45" s="79">
        <f t="shared" si="72"/>
        <v>204620.86000000002</v>
      </c>
      <c r="T45" s="79">
        <f t="shared" si="72"/>
        <v>69586.23</v>
      </c>
      <c r="U45" s="79">
        <f t="shared" ref="U45" si="84">U28+U36</f>
        <v>69586.23</v>
      </c>
      <c r="V45" s="5">
        <f t="shared" si="7"/>
        <v>69586.23</v>
      </c>
      <c r="W45" s="5">
        <f t="shared" si="8"/>
        <v>139172.46</v>
      </c>
      <c r="X45" s="5">
        <f t="shared" si="9"/>
        <v>208758.69</v>
      </c>
      <c r="Y45" s="5">
        <f t="shared" si="10"/>
        <v>204620.86</v>
      </c>
      <c r="Z45" s="5">
        <f t="shared" si="11"/>
        <v>139172.46</v>
      </c>
      <c r="AA45" s="5">
        <f t="shared" si="12"/>
        <v>343793.31999999995</v>
      </c>
      <c r="AB45" s="79">
        <f t="shared" ref="AB45:AC45" si="85">AB28+AB36</f>
        <v>69586.23</v>
      </c>
      <c r="AC45" s="79">
        <f t="shared" si="85"/>
        <v>69586.23</v>
      </c>
      <c r="AD45" s="79">
        <f t="shared" ref="AD45:AG45" si="86">AD28+AD36</f>
        <v>69586.23</v>
      </c>
      <c r="AE45" s="5">
        <f t="shared" si="73"/>
        <v>208758.69</v>
      </c>
      <c r="AF45" s="5">
        <f t="shared" si="74"/>
        <v>417517.37999999995</v>
      </c>
      <c r="AG45" s="79">
        <f t="shared" si="86"/>
        <v>67645.41</v>
      </c>
      <c r="AH45" s="4"/>
      <c r="AI45" s="4"/>
      <c r="AJ45" s="4">
        <f t="shared" si="75"/>
        <v>67645.41</v>
      </c>
      <c r="AK45" s="5">
        <f t="shared" si="76"/>
        <v>276404.09999999998</v>
      </c>
      <c r="AL45" s="5">
        <f t="shared" si="77"/>
        <v>204620.86</v>
      </c>
      <c r="AM45" s="5">
        <f t="shared" si="78"/>
        <v>415576.55999999994</v>
      </c>
      <c r="AN45" s="5">
        <f t="shared" ref="AN45:AN49" si="87">SUM(AL45:AM45)</f>
        <v>620197.41999999993</v>
      </c>
    </row>
    <row r="46" spans="1:40" s="1" customFormat="1" x14ac:dyDescent="0.2">
      <c r="A46" s="4" t="s">
        <v>3</v>
      </c>
      <c r="B46" s="79">
        <v>20803.380000000005</v>
      </c>
      <c r="C46" s="79">
        <f t="shared" si="67"/>
        <v>0</v>
      </c>
      <c r="D46" s="79">
        <f t="shared" si="79"/>
        <v>20803.380000000005</v>
      </c>
      <c r="E46" s="79">
        <f t="shared" si="68"/>
        <v>48740.420000000006</v>
      </c>
      <c r="F46" s="79">
        <f t="shared" si="68"/>
        <v>0</v>
      </c>
      <c r="G46" s="79">
        <f t="shared" si="80"/>
        <v>48740.420000000006</v>
      </c>
      <c r="H46" s="79">
        <f t="shared" si="81"/>
        <v>30180.959999999999</v>
      </c>
      <c r="I46" s="79">
        <f t="shared" si="81"/>
        <v>0</v>
      </c>
      <c r="J46" s="79">
        <f t="shared" si="82"/>
        <v>30180.959999999999</v>
      </c>
      <c r="K46" s="79">
        <f t="shared" si="70"/>
        <v>99724.760000000009</v>
      </c>
      <c r="L46" s="79">
        <f t="shared" si="70"/>
        <v>0</v>
      </c>
      <c r="M46" s="79">
        <f t="shared" si="70"/>
        <v>99724.760000000009</v>
      </c>
      <c r="N46" s="79">
        <f t="shared" si="70"/>
        <v>112752.6</v>
      </c>
      <c r="O46" s="79">
        <f t="shared" si="70"/>
        <v>0</v>
      </c>
      <c r="P46" s="79">
        <f t="shared" si="83"/>
        <v>112752.6</v>
      </c>
      <c r="Q46" s="79">
        <f t="shared" si="72"/>
        <v>212477.36000000002</v>
      </c>
      <c r="R46" s="79">
        <f t="shared" si="72"/>
        <v>0</v>
      </c>
      <c r="S46" s="79">
        <f t="shared" si="72"/>
        <v>212477.36000000002</v>
      </c>
      <c r="T46" s="79">
        <f t="shared" si="72"/>
        <v>112752.6</v>
      </c>
      <c r="U46" s="79">
        <f t="shared" ref="U46" si="88">U29+U37</f>
        <v>112752.6</v>
      </c>
      <c r="V46" s="5">
        <f t="shared" si="7"/>
        <v>112752.6</v>
      </c>
      <c r="W46" s="5">
        <f t="shared" si="8"/>
        <v>225505.2</v>
      </c>
      <c r="X46" s="5">
        <f t="shared" si="9"/>
        <v>338257.80000000005</v>
      </c>
      <c r="Y46" s="5">
        <f t="shared" si="10"/>
        <v>212477.36000000002</v>
      </c>
      <c r="Z46" s="5">
        <f t="shared" si="11"/>
        <v>225505.2</v>
      </c>
      <c r="AA46" s="5">
        <f t="shared" si="12"/>
        <v>437982.56000000006</v>
      </c>
      <c r="AB46" s="79">
        <f t="shared" ref="AB46:AC46" si="89">AB29+AB37</f>
        <v>112752.6</v>
      </c>
      <c r="AC46" s="79">
        <f t="shared" si="89"/>
        <v>112752.6</v>
      </c>
      <c r="AD46" s="79">
        <f t="shared" ref="AD46:AG46" si="90">AD29+AD37</f>
        <v>112752.6</v>
      </c>
      <c r="AE46" s="5">
        <f t="shared" si="73"/>
        <v>338257.80000000005</v>
      </c>
      <c r="AF46" s="5">
        <f t="shared" si="74"/>
        <v>676515.6</v>
      </c>
      <c r="AG46" s="79">
        <f t="shared" si="90"/>
        <v>109364.37000000001</v>
      </c>
      <c r="AH46" s="4"/>
      <c r="AI46" s="4"/>
      <c r="AJ46" s="4">
        <f t="shared" si="75"/>
        <v>109364.37000000001</v>
      </c>
      <c r="AK46" s="5">
        <f t="shared" si="76"/>
        <v>447622.17000000004</v>
      </c>
      <c r="AL46" s="5">
        <f t="shared" si="77"/>
        <v>212477.36000000002</v>
      </c>
      <c r="AM46" s="5">
        <f t="shared" si="78"/>
        <v>673127.37</v>
      </c>
      <c r="AN46" s="5">
        <f t="shared" si="87"/>
        <v>885604.73</v>
      </c>
    </row>
    <row r="47" spans="1:40" s="1" customFormat="1" x14ac:dyDescent="0.2">
      <c r="A47" s="4" t="s">
        <v>4</v>
      </c>
      <c r="B47" s="79">
        <v>93318.07</v>
      </c>
      <c r="C47" s="79">
        <f t="shared" si="67"/>
        <v>0</v>
      </c>
      <c r="D47" s="79">
        <f t="shared" si="79"/>
        <v>93318.07</v>
      </c>
      <c r="E47" s="79">
        <f t="shared" si="68"/>
        <v>93115.09</v>
      </c>
      <c r="F47" s="79">
        <f t="shared" si="68"/>
        <v>0</v>
      </c>
      <c r="G47" s="79">
        <f t="shared" si="80"/>
        <v>93115.09</v>
      </c>
      <c r="H47" s="79">
        <f t="shared" si="81"/>
        <v>93115.09</v>
      </c>
      <c r="I47" s="79">
        <f t="shared" si="81"/>
        <v>0</v>
      </c>
      <c r="J47" s="79">
        <f t="shared" si="82"/>
        <v>93115.09</v>
      </c>
      <c r="K47" s="79">
        <f t="shared" si="70"/>
        <v>279548.25</v>
      </c>
      <c r="L47" s="79">
        <f t="shared" si="70"/>
        <v>0</v>
      </c>
      <c r="M47" s="79">
        <f t="shared" si="70"/>
        <v>279548.25</v>
      </c>
      <c r="N47" s="79">
        <f t="shared" si="70"/>
        <v>92587.34</v>
      </c>
      <c r="O47" s="79">
        <f t="shared" si="70"/>
        <v>0</v>
      </c>
      <c r="P47" s="79">
        <f t="shared" si="83"/>
        <v>92587.34</v>
      </c>
      <c r="Q47" s="79">
        <f t="shared" si="72"/>
        <v>372135.58999999997</v>
      </c>
      <c r="R47" s="79">
        <f t="shared" si="72"/>
        <v>0</v>
      </c>
      <c r="S47" s="79">
        <f t="shared" si="72"/>
        <v>372135.58999999997</v>
      </c>
      <c r="T47" s="79">
        <f t="shared" si="72"/>
        <v>114173.24</v>
      </c>
      <c r="U47" s="79">
        <f t="shared" ref="U47" si="91">U30+U38</f>
        <v>114173.24</v>
      </c>
      <c r="V47" s="5">
        <f t="shared" si="7"/>
        <v>92587.34</v>
      </c>
      <c r="W47" s="5">
        <f t="shared" si="8"/>
        <v>228346.48</v>
      </c>
      <c r="X47" s="5">
        <f t="shared" si="9"/>
        <v>320933.82</v>
      </c>
      <c r="Y47" s="5">
        <f t="shared" si="10"/>
        <v>372135.58999999997</v>
      </c>
      <c r="Z47" s="5">
        <f t="shared" si="11"/>
        <v>228346.48</v>
      </c>
      <c r="AA47" s="5">
        <f t="shared" si="12"/>
        <v>600482.06999999995</v>
      </c>
      <c r="AB47" s="79">
        <f t="shared" ref="AB47:AC47" si="92">AB30+AB38</f>
        <v>114173.24</v>
      </c>
      <c r="AC47" s="79">
        <f t="shared" si="92"/>
        <v>114173.24</v>
      </c>
      <c r="AD47" s="79">
        <f t="shared" ref="AD47:AG47" si="93">AD30+AD38</f>
        <v>114173.24</v>
      </c>
      <c r="AE47" s="5">
        <f t="shared" si="73"/>
        <v>342519.72000000003</v>
      </c>
      <c r="AF47" s="5">
        <f t="shared" si="74"/>
        <v>663453.54</v>
      </c>
      <c r="AG47" s="79">
        <f t="shared" si="93"/>
        <v>100785.67</v>
      </c>
      <c r="AH47" s="4"/>
      <c r="AI47" s="4"/>
      <c r="AJ47" s="4">
        <f t="shared" si="75"/>
        <v>100785.67</v>
      </c>
      <c r="AK47" s="5">
        <f t="shared" si="76"/>
        <v>443305.39</v>
      </c>
      <c r="AL47" s="5">
        <f t="shared" si="77"/>
        <v>372135.58999999997</v>
      </c>
      <c r="AM47" s="5">
        <f t="shared" si="78"/>
        <v>671651.87000000011</v>
      </c>
      <c r="AN47" s="5">
        <f t="shared" si="87"/>
        <v>1043787.4600000001</v>
      </c>
    </row>
    <row r="48" spans="1:40" s="1" customFormat="1" x14ac:dyDescent="0.2">
      <c r="A48" s="4" t="s">
        <v>35</v>
      </c>
      <c r="B48" s="79">
        <v>190225.35</v>
      </c>
      <c r="C48" s="79">
        <f>C39</f>
        <v>0</v>
      </c>
      <c r="D48" s="79">
        <f t="shared" si="79"/>
        <v>190225.35</v>
      </c>
      <c r="E48" s="79">
        <f>E39</f>
        <v>190224.19</v>
      </c>
      <c r="F48" s="79">
        <f>F39</f>
        <v>0</v>
      </c>
      <c r="G48" s="79">
        <f t="shared" si="80"/>
        <v>190224.19</v>
      </c>
      <c r="H48" s="79">
        <f>H39</f>
        <v>190224.19</v>
      </c>
      <c r="I48" s="79">
        <f>I39</f>
        <v>0</v>
      </c>
      <c r="J48" s="79">
        <f t="shared" si="82"/>
        <v>190224.19</v>
      </c>
      <c r="K48" s="79">
        <f>K39</f>
        <v>570673.73</v>
      </c>
      <c r="L48" s="79">
        <f>L39</f>
        <v>0</v>
      </c>
      <c r="M48" s="79">
        <f>M39</f>
        <v>570673.73</v>
      </c>
      <c r="N48" s="79">
        <f>N39</f>
        <v>177805.65</v>
      </c>
      <c r="O48" s="79">
        <f>O39</f>
        <v>0</v>
      </c>
      <c r="P48" s="79">
        <f t="shared" si="83"/>
        <v>177805.65</v>
      </c>
      <c r="Q48" s="79">
        <f>Q39</f>
        <v>748479.38</v>
      </c>
      <c r="R48" s="79">
        <f>R39</f>
        <v>0</v>
      </c>
      <c r="S48" s="79">
        <f>S39</f>
        <v>748479.38</v>
      </c>
      <c r="T48" s="79">
        <f>T39</f>
        <v>129649.22</v>
      </c>
      <c r="U48" s="79">
        <f>U39</f>
        <v>129649.22</v>
      </c>
      <c r="V48" s="5">
        <f t="shared" si="7"/>
        <v>177805.65</v>
      </c>
      <c r="W48" s="5">
        <f t="shared" si="8"/>
        <v>259298.44</v>
      </c>
      <c r="X48" s="5">
        <f t="shared" si="9"/>
        <v>437104.08999999997</v>
      </c>
      <c r="Y48" s="5">
        <f t="shared" si="10"/>
        <v>748479.38</v>
      </c>
      <c r="Z48" s="5">
        <f t="shared" si="11"/>
        <v>259298.44</v>
      </c>
      <c r="AA48" s="5">
        <f t="shared" si="12"/>
        <v>1007777.8200000001</v>
      </c>
      <c r="AB48" s="79">
        <f>AB39</f>
        <v>145701.35</v>
      </c>
      <c r="AC48" s="79">
        <f>AC39</f>
        <v>145701.35</v>
      </c>
      <c r="AD48" s="79">
        <f>AD39</f>
        <v>101990.99</v>
      </c>
      <c r="AE48" s="5">
        <f t="shared" si="73"/>
        <v>393393.69</v>
      </c>
      <c r="AF48" s="5">
        <f t="shared" si="74"/>
        <v>830497.77999999991</v>
      </c>
      <c r="AG48" s="79">
        <v>126614.9</v>
      </c>
      <c r="AH48" s="4"/>
      <c r="AI48" s="4"/>
      <c r="AJ48" s="4">
        <f t="shared" si="75"/>
        <v>126614.9</v>
      </c>
      <c r="AK48" s="5">
        <f t="shared" si="76"/>
        <v>520008.58999999997</v>
      </c>
      <c r="AL48" s="5">
        <f t="shared" si="77"/>
        <v>748479.38</v>
      </c>
      <c r="AM48" s="5">
        <f t="shared" si="78"/>
        <v>779307.03</v>
      </c>
      <c r="AN48" s="5">
        <f t="shared" si="87"/>
        <v>1527786.4100000001</v>
      </c>
    </row>
    <row r="49" spans="1:40" s="1" customFormat="1" x14ac:dyDescent="0.2">
      <c r="A49" s="4" t="s">
        <v>34</v>
      </c>
      <c r="B49" s="79">
        <v>293802.01</v>
      </c>
      <c r="C49" s="79">
        <f t="shared" ref="C49" si="94">C40</f>
        <v>0</v>
      </c>
      <c r="D49" s="79">
        <f>D40+D31</f>
        <v>293802.01</v>
      </c>
      <c r="E49" s="79">
        <f t="shared" ref="E49:S49" si="95">E40+E31</f>
        <v>293802.01</v>
      </c>
      <c r="F49" s="79">
        <f t="shared" si="95"/>
        <v>0</v>
      </c>
      <c r="G49" s="79">
        <f t="shared" si="95"/>
        <v>293802.01</v>
      </c>
      <c r="H49" s="79">
        <f t="shared" si="95"/>
        <v>293802.01</v>
      </c>
      <c r="I49" s="79">
        <f t="shared" si="95"/>
        <v>0</v>
      </c>
      <c r="J49" s="79">
        <f t="shared" si="95"/>
        <v>293802.01</v>
      </c>
      <c r="K49" s="79">
        <f t="shared" si="95"/>
        <v>881406.03000000014</v>
      </c>
      <c r="L49" s="79">
        <f t="shared" si="95"/>
        <v>0</v>
      </c>
      <c r="M49" s="79">
        <f t="shared" si="95"/>
        <v>881406.03000000014</v>
      </c>
      <c r="N49" s="79">
        <f t="shared" si="95"/>
        <v>266339.40999999997</v>
      </c>
      <c r="O49" s="79">
        <f t="shared" si="95"/>
        <v>0</v>
      </c>
      <c r="P49" s="79">
        <f t="shared" si="95"/>
        <v>266339.40999999997</v>
      </c>
      <c r="Q49" s="79">
        <f t="shared" si="95"/>
        <v>1147745.4400000002</v>
      </c>
      <c r="R49" s="79">
        <f t="shared" si="95"/>
        <v>0</v>
      </c>
      <c r="S49" s="79">
        <f t="shared" si="95"/>
        <v>1147745.4400000002</v>
      </c>
      <c r="T49" s="79">
        <f t="shared" ref="T49" si="96">T40+T31</f>
        <v>194205.76</v>
      </c>
      <c r="U49" s="79">
        <f t="shared" ref="U49" si="97">U40+U31</f>
        <v>194205.76</v>
      </c>
      <c r="V49" s="5">
        <f t="shared" si="7"/>
        <v>266339.40999999997</v>
      </c>
      <c r="W49" s="5">
        <f t="shared" si="8"/>
        <v>388411.52</v>
      </c>
      <c r="X49" s="5">
        <f t="shared" si="9"/>
        <v>654750.92999999993</v>
      </c>
      <c r="Y49" s="5">
        <f t="shared" si="10"/>
        <v>1147745.4400000002</v>
      </c>
      <c r="Z49" s="5">
        <f t="shared" si="11"/>
        <v>388411.52</v>
      </c>
      <c r="AA49" s="5">
        <f t="shared" si="12"/>
        <v>1536156.9600000002</v>
      </c>
      <c r="AB49" s="79">
        <f t="shared" ref="AB49:AC49" si="98">AB40+AB31</f>
        <v>218264.65</v>
      </c>
      <c r="AC49" s="79">
        <f t="shared" si="98"/>
        <v>218264.65</v>
      </c>
      <c r="AD49" s="79">
        <f t="shared" ref="AD49:AG49" si="99">AD40+AD31</f>
        <v>152784</v>
      </c>
      <c r="AE49" s="5">
        <f t="shared" si="73"/>
        <v>589313.30000000005</v>
      </c>
      <c r="AF49" s="5">
        <f t="shared" si="74"/>
        <v>1244064.23</v>
      </c>
      <c r="AG49" s="79">
        <f t="shared" si="99"/>
        <v>189671.38</v>
      </c>
      <c r="AH49" s="4"/>
      <c r="AI49" s="4"/>
      <c r="AJ49" s="4">
        <f t="shared" si="75"/>
        <v>189671.38</v>
      </c>
      <c r="AK49" s="5">
        <f t="shared" si="76"/>
        <v>778984.68</v>
      </c>
      <c r="AL49" s="5">
        <f t="shared" si="77"/>
        <v>1147745.44</v>
      </c>
      <c r="AM49" s="5">
        <f t="shared" si="78"/>
        <v>1167396.2000000002</v>
      </c>
      <c r="AN49" s="5">
        <f t="shared" si="87"/>
        <v>2315141.64</v>
      </c>
    </row>
    <row r="50" spans="1:40" s="2" customFormat="1" x14ac:dyDescent="0.2">
      <c r="A50" s="6" t="s">
        <v>5</v>
      </c>
      <c r="B50" s="10">
        <f>SUM(B44:B49)</f>
        <v>924855.00000000012</v>
      </c>
      <c r="C50" s="10">
        <f t="shared" ref="C50:S50" si="100">SUM(C44:C49)</f>
        <v>0</v>
      </c>
      <c r="D50" s="10">
        <f t="shared" si="100"/>
        <v>924855.00000000012</v>
      </c>
      <c r="E50" s="10">
        <f t="shared" si="100"/>
        <v>949678.95</v>
      </c>
      <c r="F50" s="10">
        <f t="shared" si="100"/>
        <v>0</v>
      </c>
      <c r="G50" s="10">
        <f t="shared" si="100"/>
        <v>949678.95</v>
      </c>
      <c r="H50" s="10">
        <f t="shared" si="100"/>
        <v>976016.51</v>
      </c>
      <c r="I50" s="10">
        <f t="shared" si="100"/>
        <v>0</v>
      </c>
      <c r="J50" s="10">
        <f t="shared" si="100"/>
        <v>976016.51</v>
      </c>
      <c r="K50" s="10">
        <f t="shared" si="100"/>
        <v>2850550.46</v>
      </c>
      <c r="L50" s="10">
        <f t="shared" si="100"/>
        <v>0</v>
      </c>
      <c r="M50" s="10">
        <f t="shared" si="100"/>
        <v>2850550.46</v>
      </c>
      <c r="N50" s="10">
        <f t="shared" si="100"/>
        <v>1002880.0799999998</v>
      </c>
      <c r="O50" s="10">
        <f t="shared" si="100"/>
        <v>0</v>
      </c>
      <c r="P50" s="10">
        <f t="shared" si="100"/>
        <v>1002880.0799999998</v>
      </c>
      <c r="Q50" s="10">
        <f t="shared" si="100"/>
        <v>3853430.54</v>
      </c>
      <c r="R50" s="10">
        <f t="shared" si="100"/>
        <v>0</v>
      </c>
      <c r="S50" s="10">
        <f t="shared" si="100"/>
        <v>3853430.54</v>
      </c>
      <c r="T50" s="10">
        <f t="shared" ref="T50" si="101">SUM(T44:T49)</f>
        <v>1003599.0499999999</v>
      </c>
      <c r="U50" s="10">
        <f t="shared" ref="U50" si="102">SUM(U44:U49)</f>
        <v>1003599.0499999999</v>
      </c>
      <c r="V50" s="5">
        <f t="shared" si="7"/>
        <v>1002880.0799999998</v>
      </c>
      <c r="W50" s="5">
        <f t="shared" si="8"/>
        <v>2007198.0999999999</v>
      </c>
      <c r="X50" s="5">
        <f t="shared" si="9"/>
        <v>3010078.1799999997</v>
      </c>
      <c r="Y50" s="5">
        <f t="shared" si="10"/>
        <v>3853430.54</v>
      </c>
      <c r="Z50" s="5">
        <f t="shared" si="11"/>
        <v>2007198.0999999999</v>
      </c>
      <c r="AA50" s="5">
        <f t="shared" si="12"/>
        <v>5860628.6399999997</v>
      </c>
      <c r="AB50" s="10">
        <f t="shared" ref="AB50:AC50" si="103">SUM(AB44:AB49)</f>
        <v>1044200.6</v>
      </c>
      <c r="AC50" s="10">
        <f t="shared" si="103"/>
        <v>1044019.01</v>
      </c>
      <c r="AD50" s="10">
        <f t="shared" ref="AD50" si="104">SUM(AD44:AD49)</f>
        <v>835354.24</v>
      </c>
      <c r="AE50" s="5">
        <f t="shared" si="73"/>
        <v>2923573.8499999996</v>
      </c>
      <c r="AF50" s="5">
        <f>SUM(AF44:AF49)</f>
        <v>5933652.0299999993</v>
      </c>
      <c r="AG50" s="88">
        <f>SUM(AG44:AG49)</f>
        <v>876370.79</v>
      </c>
      <c r="AH50" s="6"/>
      <c r="AI50" s="6"/>
      <c r="AJ50" s="6">
        <f>SUM(AJ44:AJ49)</f>
        <v>876370.79</v>
      </c>
      <c r="AK50" s="6">
        <f t="shared" si="76"/>
        <v>3799944.6399999997</v>
      </c>
      <c r="AL50" s="88">
        <f>SUM(AL44:AL49)</f>
        <v>3853430.54</v>
      </c>
      <c r="AM50" s="88">
        <f t="shared" ref="AM50:AN50" si="105">SUM(AM44:AM49)</f>
        <v>5807142.7400000002</v>
      </c>
      <c r="AN50" s="88">
        <f t="shared" si="105"/>
        <v>9660573.2799999993</v>
      </c>
    </row>
    <row r="51" spans="1:40" s="1" customFormat="1" x14ac:dyDescent="0.2">
      <c r="A51" s="6"/>
      <c r="B51" s="24"/>
      <c r="C51" s="24"/>
      <c r="D51" s="24"/>
      <c r="E51" s="25"/>
      <c r="F51" s="25"/>
      <c r="G51" s="25"/>
      <c r="H51" s="25"/>
      <c r="I51" s="25"/>
      <c r="J51" s="25"/>
      <c r="K51" s="79"/>
      <c r="L51" s="26"/>
      <c r="M51" s="26"/>
      <c r="N51" s="25"/>
      <c r="O51" s="25"/>
      <c r="P51" s="25"/>
      <c r="Q51" s="26"/>
      <c r="R51" s="26"/>
      <c r="S51" s="26"/>
      <c r="T51" s="25"/>
      <c r="U51" s="25"/>
      <c r="V51" s="5">
        <f t="shared" si="7"/>
        <v>0</v>
      </c>
      <c r="W51" s="5">
        <f t="shared" si="8"/>
        <v>0</v>
      </c>
      <c r="X51" s="5">
        <f t="shared" si="9"/>
        <v>0</v>
      </c>
      <c r="Y51" s="5">
        <f t="shared" si="10"/>
        <v>0</v>
      </c>
      <c r="Z51" s="5">
        <f t="shared" si="11"/>
        <v>0</v>
      </c>
      <c r="AA51" s="5">
        <f t="shared" si="12"/>
        <v>0</v>
      </c>
      <c r="AB51" s="25"/>
      <c r="AC51" s="25"/>
      <c r="AD51" s="25"/>
      <c r="AE51" s="5">
        <f t="shared" si="73"/>
        <v>0</v>
      </c>
      <c r="AF51" s="5"/>
      <c r="AG51" s="4"/>
      <c r="AH51" s="4"/>
      <c r="AI51" s="4"/>
      <c r="AJ51" s="4"/>
      <c r="AK51" s="4"/>
      <c r="AL51" s="4"/>
      <c r="AM51" s="4"/>
      <c r="AN51" s="4"/>
    </row>
    <row r="52" spans="1:40" s="1" customFormat="1" ht="60.75" customHeight="1" x14ac:dyDescent="0.2">
      <c r="A52" s="8" t="s">
        <v>11</v>
      </c>
      <c r="B52" s="20" t="s">
        <v>24</v>
      </c>
      <c r="C52" s="21" t="s">
        <v>25</v>
      </c>
      <c r="D52" s="20" t="s">
        <v>26</v>
      </c>
      <c r="E52" s="21" t="s">
        <v>27</v>
      </c>
      <c r="F52" s="21" t="s">
        <v>25</v>
      </c>
      <c r="G52" s="21" t="s">
        <v>28</v>
      </c>
      <c r="H52" s="21" t="s">
        <v>29</v>
      </c>
      <c r="I52" s="21" t="s">
        <v>25</v>
      </c>
      <c r="J52" s="21" t="s">
        <v>30</v>
      </c>
      <c r="K52" s="21" t="s">
        <v>31</v>
      </c>
      <c r="L52" s="21" t="s">
        <v>32</v>
      </c>
      <c r="M52" s="21" t="s">
        <v>33</v>
      </c>
      <c r="N52" s="21" t="s">
        <v>48</v>
      </c>
      <c r="O52" s="21" t="s">
        <v>25</v>
      </c>
      <c r="P52" s="21" t="s">
        <v>49</v>
      </c>
      <c r="Q52" s="21" t="s">
        <v>50</v>
      </c>
      <c r="R52" s="21" t="s">
        <v>32</v>
      </c>
      <c r="S52" s="21" t="s">
        <v>51</v>
      </c>
      <c r="T52" s="21" t="s">
        <v>89</v>
      </c>
      <c r="U52" s="21" t="s">
        <v>90</v>
      </c>
      <c r="V52" s="21" t="s">
        <v>91</v>
      </c>
      <c r="W52" s="21" t="s">
        <v>32</v>
      </c>
      <c r="X52" s="21" t="s">
        <v>92</v>
      </c>
      <c r="Y52" s="21" t="s">
        <v>93</v>
      </c>
      <c r="Z52" s="21" t="s">
        <v>32</v>
      </c>
      <c r="AA52" s="21" t="s">
        <v>94</v>
      </c>
      <c r="AB52" s="20" t="s">
        <v>95</v>
      </c>
      <c r="AC52" s="21" t="s">
        <v>96</v>
      </c>
      <c r="AD52" s="21" t="s">
        <v>105</v>
      </c>
      <c r="AE52" s="21" t="s">
        <v>104</v>
      </c>
      <c r="AF52" s="21" t="s">
        <v>106</v>
      </c>
      <c r="AG52" s="20" t="s">
        <v>97</v>
      </c>
      <c r="AH52" s="21" t="s">
        <v>98</v>
      </c>
      <c r="AI52" s="21" t="s">
        <v>99</v>
      </c>
      <c r="AJ52" s="21" t="s">
        <v>100</v>
      </c>
      <c r="AK52" s="21" t="s">
        <v>101</v>
      </c>
      <c r="AL52" s="86" t="s">
        <v>102</v>
      </c>
      <c r="AM52" s="21" t="s">
        <v>32</v>
      </c>
      <c r="AN52" s="86" t="s">
        <v>103</v>
      </c>
    </row>
    <row r="53" spans="1:40" s="1" customFormat="1" x14ac:dyDescent="0.2">
      <c r="A53" s="6" t="s">
        <v>1</v>
      </c>
      <c r="B53" s="10">
        <f t="shared" ref="B53:S56" si="106">B11+B18+B44</f>
        <v>7808255.5999999996</v>
      </c>
      <c r="C53" s="10">
        <f t="shared" si="106"/>
        <v>0</v>
      </c>
      <c r="D53" s="10">
        <f t="shared" si="106"/>
        <v>7808255.5999999996</v>
      </c>
      <c r="E53" s="10">
        <f t="shared" si="106"/>
        <v>7806899.5199999996</v>
      </c>
      <c r="F53" s="10">
        <f t="shared" si="106"/>
        <v>0</v>
      </c>
      <c r="G53" s="10">
        <f t="shared" si="106"/>
        <v>7806899.5199999996</v>
      </c>
      <c r="H53" s="10">
        <f t="shared" si="106"/>
        <v>7846330.4799999995</v>
      </c>
      <c r="I53" s="10">
        <f t="shared" si="106"/>
        <v>0</v>
      </c>
      <c r="J53" s="10">
        <f t="shared" si="106"/>
        <v>7846330.4799999995</v>
      </c>
      <c r="K53" s="10">
        <f>K11+K18+K44</f>
        <v>23461485.599999994</v>
      </c>
      <c r="L53" s="10">
        <f t="shared" si="106"/>
        <v>0</v>
      </c>
      <c r="M53" s="10">
        <f t="shared" si="106"/>
        <v>23461485.599999994</v>
      </c>
      <c r="N53" s="10">
        <f t="shared" si="106"/>
        <v>8376173.0144999996</v>
      </c>
      <c r="O53" s="10">
        <f t="shared" si="106"/>
        <v>0</v>
      </c>
      <c r="P53" s="10">
        <f t="shared" si="106"/>
        <v>8376173.0144999996</v>
      </c>
      <c r="Q53" s="10">
        <f t="shared" si="106"/>
        <v>31837658.614499997</v>
      </c>
      <c r="R53" s="10">
        <f t="shared" si="106"/>
        <v>0</v>
      </c>
      <c r="S53" s="40">
        <f t="shared" si="106"/>
        <v>31837658.614499997</v>
      </c>
      <c r="T53" s="10">
        <f t="shared" ref="T53" si="107">T11+T18+T44</f>
        <v>8321549.6299999999</v>
      </c>
      <c r="U53" s="10">
        <f t="shared" ref="U53" si="108">U11+U18+U44</f>
        <v>8323790.3100000005</v>
      </c>
      <c r="V53" s="5">
        <f t="shared" si="7"/>
        <v>8376173.0144999996</v>
      </c>
      <c r="W53" s="5">
        <f t="shared" si="8"/>
        <v>16645339.940000001</v>
      </c>
      <c r="X53" s="5">
        <f t="shared" si="9"/>
        <v>25021512.954500001</v>
      </c>
      <c r="Y53" s="5">
        <f t="shared" si="10"/>
        <v>31837658.614499994</v>
      </c>
      <c r="Z53" s="5">
        <f t="shared" si="11"/>
        <v>16645339.940000001</v>
      </c>
      <c r="AA53" s="5">
        <f t="shared" si="12"/>
        <v>48482998.554499999</v>
      </c>
      <c r="AB53" s="10">
        <f t="shared" ref="AB53:AC53" si="109">AB11+AB18+AB44</f>
        <v>8327041.71</v>
      </c>
      <c r="AC53" s="10">
        <f t="shared" si="109"/>
        <v>8329791.8600000003</v>
      </c>
      <c r="AD53" s="10">
        <f t="shared" ref="AD53" si="110">AD11+AD18+AD44</f>
        <v>5820222.7100000009</v>
      </c>
      <c r="AE53" s="5">
        <f t="shared" ref="AE53:AE62" si="111">SUM(AB53:AD53)</f>
        <v>22477056.280000001</v>
      </c>
      <c r="AF53" s="5">
        <f t="shared" ref="AF53:AF60" si="112">P53+T53+U53+AB53+AC53+AD53</f>
        <v>47498569.234499998</v>
      </c>
      <c r="AG53" s="10">
        <f t="shared" ref="AG53" si="113">AG11+AG18+AG44</f>
        <v>7611318.3199999994</v>
      </c>
      <c r="AH53" s="4"/>
      <c r="AI53" s="4"/>
      <c r="AJ53" s="4">
        <f t="shared" ref="AJ53:AJ60" si="114">SUM(AG53:AI53)</f>
        <v>7611318.3199999994</v>
      </c>
      <c r="AK53" s="5">
        <f t="shared" ref="AK53:AK61" si="115">AE53+AJ53</f>
        <v>30088374.600000001</v>
      </c>
      <c r="AL53" s="5">
        <f t="shared" ref="AL53:AL60" si="116">D53+G53+J53+P53</f>
        <v>31837658.614499997</v>
      </c>
      <c r="AM53" s="5">
        <f t="shared" ref="AM53:AM60" si="117">T53+U53+AB53+AC53+AD53+AG53+AH53+AI53</f>
        <v>46733714.539999999</v>
      </c>
      <c r="AN53" s="5">
        <f>SUM(AL53:AM53)</f>
        <v>78571373.154499993</v>
      </c>
    </row>
    <row r="54" spans="1:40" s="1" customFormat="1" x14ac:dyDescent="0.2">
      <c r="A54" s="6" t="s">
        <v>2</v>
      </c>
      <c r="B54" s="10">
        <f t="shared" si="106"/>
        <v>541394.52</v>
      </c>
      <c r="C54" s="10">
        <f t="shared" si="106"/>
        <v>0</v>
      </c>
      <c r="D54" s="10">
        <f t="shared" si="106"/>
        <v>541394.52</v>
      </c>
      <c r="E54" s="10">
        <f t="shared" si="106"/>
        <v>529391.77</v>
      </c>
      <c r="F54" s="10">
        <f t="shared" si="106"/>
        <v>0</v>
      </c>
      <c r="G54" s="10">
        <f t="shared" si="106"/>
        <v>529391.77</v>
      </c>
      <c r="H54" s="10">
        <f t="shared" si="106"/>
        <v>534857.82999999996</v>
      </c>
      <c r="I54" s="10">
        <f t="shared" si="106"/>
        <v>0</v>
      </c>
      <c r="J54" s="10">
        <f t="shared" si="106"/>
        <v>534857.82999999996</v>
      </c>
      <c r="K54" s="10">
        <f t="shared" si="106"/>
        <v>1605644.12</v>
      </c>
      <c r="L54" s="10">
        <f t="shared" si="106"/>
        <v>0</v>
      </c>
      <c r="M54" s="10">
        <f t="shared" si="106"/>
        <v>1605644.12</v>
      </c>
      <c r="N54" s="10">
        <f t="shared" si="106"/>
        <v>721549.08</v>
      </c>
      <c r="O54" s="10">
        <f t="shared" si="106"/>
        <v>0</v>
      </c>
      <c r="P54" s="10">
        <f t="shared" si="106"/>
        <v>721549.08</v>
      </c>
      <c r="Q54" s="10">
        <f t="shared" si="106"/>
        <v>2327193.1999999997</v>
      </c>
      <c r="R54" s="10">
        <f t="shared" si="106"/>
        <v>0</v>
      </c>
      <c r="S54" s="40">
        <f t="shared" si="106"/>
        <v>2327193.1999999997</v>
      </c>
      <c r="T54" s="10">
        <f t="shared" ref="T54" si="118">T12+T19+T45</f>
        <v>714827.04999999993</v>
      </c>
      <c r="U54" s="10">
        <f t="shared" ref="U54" si="119">U12+U19+U45</f>
        <v>712586.37</v>
      </c>
      <c r="V54" s="5">
        <f t="shared" si="7"/>
        <v>721549.08</v>
      </c>
      <c r="W54" s="5">
        <f t="shared" si="8"/>
        <v>1427413.42</v>
      </c>
      <c r="X54" s="5">
        <f t="shared" si="9"/>
        <v>2148962.5</v>
      </c>
      <c r="Y54" s="5">
        <f t="shared" si="10"/>
        <v>2327193.2000000002</v>
      </c>
      <c r="Z54" s="5">
        <f t="shared" si="11"/>
        <v>1427413.42</v>
      </c>
      <c r="AA54" s="5">
        <f t="shared" si="12"/>
        <v>3754606.62</v>
      </c>
      <c r="AB54" s="10">
        <f t="shared" ref="AB54:AC54" si="120">AB12+AB19+AB45</f>
        <v>716558.25999999989</v>
      </c>
      <c r="AC54" s="10">
        <f t="shared" si="120"/>
        <v>716048.79</v>
      </c>
      <c r="AD54" s="10">
        <f t="shared" ref="AD54" si="121">AD12+AD19+AD45</f>
        <v>502185.31099999999</v>
      </c>
      <c r="AE54" s="5">
        <f t="shared" si="111"/>
        <v>1934792.3609999998</v>
      </c>
      <c r="AF54" s="5">
        <f t="shared" si="112"/>
        <v>4083754.8609999996</v>
      </c>
      <c r="AG54" s="10">
        <f t="shared" ref="AG54" si="122">AG12+AG19+AG45</f>
        <v>598834.28</v>
      </c>
      <c r="AH54" s="4"/>
      <c r="AI54" s="4"/>
      <c r="AJ54" s="4">
        <f t="shared" si="114"/>
        <v>598834.28</v>
      </c>
      <c r="AK54" s="5">
        <f t="shared" si="115"/>
        <v>2533626.6409999998</v>
      </c>
      <c r="AL54" s="5">
        <f t="shared" si="116"/>
        <v>2327193.2000000002</v>
      </c>
      <c r="AM54" s="5">
        <f t="shared" si="117"/>
        <v>3961040.0609999998</v>
      </c>
      <c r="AN54" s="5">
        <f t="shared" ref="AN54:AN60" si="123">SUM(AL54:AM54)</f>
        <v>6288233.2609999999</v>
      </c>
    </row>
    <row r="55" spans="1:40" s="1" customFormat="1" x14ac:dyDescent="0.2">
      <c r="A55" s="6" t="s">
        <v>3</v>
      </c>
      <c r="B55" s="10">
        <f t="shared" si="106"/>
        <v>2262466.7199999997</v>
      </c>
      <c r="C55" s="10">
        <f t="shared" si="106"/>
        <v>0</v>
      </c>
      <c r="D55" s="10">
        <f t="shared" si="106"/>
        <v>2262466.7199999997</v>
      </c>
      <c r="E55" s="10">
        <f t="shared" si="106"/>
        <v>2290403.7599999998</v>
      </c>
      <c r="F55" s="10">
        <f t="shared" si="106"/>
        <v>0</v>
      </c>
      <c r="G55" s="10">
        <f t="shared" si="106"/>
        <v>2290403.7599999998</v>
      </c>
      <c r="H55" s="10">
        <f t="shared" si="106"/>
        <v>2271844.2999999998</v>
      </c>
      <c r="I55" s="10">
        <f t="shared" si="106"/>
        <v>0</v>
      </c>
      <c r="J55" s="10">
        <f t="shared" si="106"/>
        <v>2271844.2999999998</v>
      </c>
      <c r="K55" s="10">
        <f t="shared" si="106"/>
        <v>6824714.7799999993</v>
      </c>
      <c r="L55" s="10">
        <f t="shared" si="106"/>
        <v>0</v>
      </c>
      <c r="M55" s="10">
        <f t="shared" si="106"/>
        <v>6824714.7799999993</v>
      </c>
      <c r="N55" s="10">
        <f t="shared" si="106"/>
        <v>2804757.2600000002</v>
      </c>
      <c r="O55" s="10">
        <f t="shared" si="106"/>
        <v>0</v>
      </c>
      <c r="P55" s="10">
        <f t="shared" si="106"/>
        <v>2804757.2600000002</v>
      </c>
      <c r="Q55" s="10">
        <f t="shared" si="106"/>
        <v>9629472.0399999991</v>
      </c>
      <c r="R55" s="10">
        <f t="shared" si="106"/>
        <v>0</v>
      </c>
      <c r="S55" s="40">
        <f t="shared" si="106"/>
        <v>9629472.0399999991</v>
      </c>
      <c r="T55" s="10">
        <f t="shared" ref="T55" si="124">T13+T20+T46</f>
        <v>2801342.3400000003</v>
      </c>
      <c r="U55" s="10">
        <f t="shared" ref="U55" si="125">U13+U20+U46</f>
        <v>2801342.3400000003</v>
      </c>
      <c r="V55" s="5">
        <f t="shared" si="7"/>
        <v>2804757.2600000002</v>
      </c>
      <c r="W55" s="5">
        <f t="shared" si="8"/>
        <v>5602684.6800000006</v>
      </c>
      <c r="X55" s="5">
        <f t="shared" si="9"/>
        <v>8407441.9400000013</v>
      </c>
      <c r="Y55" s="5">
        <f t="shared" si="10"/>
        <v>9629472.0399999991</v>
      </c>
      <c r="Z55" s="5">
        <f t="shared" si="11"/>
        <v>5602684.6800000006</v>
      </c>
      <c r="AA55" s="5">
        <f t="shared" si="12"/>
        <v>15232156.719999999</v>
      </c>
      <c r="AB55" s="10">
        <f t="shared" ref="AB55:AC55" si="126">AB13+AB20+AB46</f>
        <v>2802483.5200000005</v>
      </c>
      <c r="AC55" s="10">
        <f t="shared" si="126"/>
        <v>2802483.5200000005</v>
      </c>
      <c r="AD55" s="10">
        <f t="shared" ref="AD55" si="127">AD13+AD20+AD46</f>
        <v>1961541.84</v>
      </c>
      <c r="AE55" s="5">
        <f t="shared" si="111"/>
        <v>7566508.8800000008</v>
      </c>
      <c r="AF55" s="5">
        <f t="shared" si="112"/>
        <v>15973950.82</v>
      </c>
      <c r="AG55" s="10">
        <f t="shared" ref="AG55" si="128">AG13+AG20+AG46</f>
        <v>2085384.11</v>
      </c>
      <c r="AH55" s="4"/>
      <c r="AI55" s="4"/>
      <c r="AJ55" s="4">
        <f t="shared" si="114"/>
        <v>2085384.11</v>
      </c>
      <c r="AK55" s="5">
        <f t="shared" si="115"/>
        <v>9651892.9900000002</v>
      </c>
      <c r="AL55" s="5">
        <f t="shared" si="116"/>
        <v>9629472.0399999991</v>
      </c>
      <c r="AM55" s="5">
        <f t="shared" si="117"/>
        <v>15254577.670000002</v>
      </c>
      <c r="AN55" s="5">
        <f t="shared" si="123"/>
        <v>24884049.710000001</v>
      </c>
    </row>
    <row r="56" spans="1:40" s="1" customFormat="1" x14ac:dyDescent="0.2">
      <c r="A56" s="6" t="s">
        <v>4</v>
      </c>
      <c r="B56" s="10">
        <f t="shared" si="106"/>
        <v>674683.73</v>
      </c>
      <c r="C56" s="10">
        <f t="shared" si="106"/>
        <v>0</v>
      </c>
      <c r="D56" s="10">
        <f t="shared" si="106"/>
        <v>674683.73</v>
      </c>
      <c r="E56" s="10">
        <f t="shared" si="106"/>
        <v>674480.74999999988</v>
      </c>
      <c r="F56" s="10">
        <f t="shared" si="106"/>
        <v>0</v>
      </c>
      <c r="G56" s="10">
        <f t="shared" si="106"/>
        <v>674480.74999999988</v>
      </c>
      <c r="H56" s="10">
        <f t="shared" si="106"/>
        <v>674480.74999999988</v>
      </c>
      <c r="I56" s="10">
        <f t="shared" si="106"/>
        <v>0</v>
      </c>
      <c r="J56" s="10">
        <f t="shared" si="106"/>
        <v>674480.74999999988</v>
      </c>
      <c r="K56" s="10">
        <f t="shared" si="106"/>
        <v>2023645.2299999997</v>
      </c>
      <c r="L56" s="10">
        <f t="shared" si="106"/>
        <v>0</v>
      </c>
      <c r="M56" s="10">
        <f t="shared" si="106"/>
        <v>2023645.2299999997</v>
      </c>
      <c r="N56" s="10">
        <f t="shared" si="106"/>
        <v>781195.91999999993</v>
      </c>
      <c r="O56" s="10">
        <f t="shared" si="106"/>
        <v>0</v>
      </c>
      <c r="P56" s="10">
        <f t="shared" si="106"/>
        <v>781195.91999999993</v>
      </c>
      <c r="Q56" s="10">
        <f t="shared" si="106"/>
        <v>2804841.15</v>
      </c>
      <c r="R56" s="10">
        <f t="shared" si="106"/>
        <v>0</v>
      </c>
      <c r="S56" s="40">
        <f t="shared" si="106"/>
        <v>2804841.15</v>
      </c>
      <c r="T56" s="10">
        <f t="shared" ref="T56" si="129">T14+T21+T47</f>
        <v>756547.15999999992</v>
      </c>
      <c r="U56" s="10">
        <f t="shared" ref="U56" si="130">U14+U21+U47</f>
        <v>756547.15999999992</v>
      </c>
      <c r="V56" s="5">
        <f t="shared" si="7"/>
        <v>781195.91999999993</v>
      </c>
      <c r="W56" s="5">
        <f t="shared" si="8"/>
        <v>1513094.3199999998</v>
      </c>
      <c r="X56" s="5">
        <f t="shared" si="9"/>
        <v>2294290.2399999998</v>
      </c>
      <c r="Y56" s="5">
        <f t="shared" si="10"/>
        <v>2804841.1499999994</v>
      </c>
      <c r="Z56" s="5">
        <f t="shared" si="11"/>
        <v>1513094.3199999998</v>
      </c>
      <c r="AA56" s="5">
        <f t="shared" si="12"/>
        <v>4317935.4699999988</v>
      </c>
      <c r="AB56" s="10">
        <f t="shared" ref="AB56:AC56" si="131">AB14+AB21+AB47</f>
        <v>765509.87</v>
      </c>
      <c r="AC56" s="10">
        <f t="shared" si="131"/>
        <v>763269.19</v>
      </c>
      <c r="AD56" s="10">
        <f>AD14+AD21+AD47</f>
        <v>535533.72</v>
      </c>
      <c r="AE56" s="5">
        <f t="shared" si="111"/>
        <v>2064312.78</v>
      </c>
      <c r="AF56" s="5">
        <f t="shared" si="112"/>
        <v>4358603.0199999996</v>
      </c>
      <c r="AG56" s="10">
        <f t="shared" ref="AG56" si="132">AG14+AG21+AG47</f>
        <v>664772.81000000006</v>
      </c>
      <c r="AH56" s="4"/>
      <c r="AI56" s="4"/>
      <c r="AJ56" s="4">
        <f t="shared" si="114"/>
        <v>664772.81000000006</v>
      </c>
      <c r="AK56" s="5">
        <f t="shared" si="115"/>
        <v>2729085.59</v>
      </c>
      <c r="AL56" s="5">
        <f t="shared" si="116"/>
        <v>2804841.15</v>
      </c>
      <c r="AM56" s="5">
        <f t="shared" si="117"/>
        <v>4242179.91</v>
      </c>
      <c r="AN56" s="5">
        <f t="shared" si="123"/>
        <v>7047021.0600000005</v>
      </c>
    </row>
    <row r="57" spans="1:40" s="1" customFormat="1" x14ac:dyDescent="0.2">
      <c r="A57" s="6" t="s">
        <v>7</v>
      </c>
      <c r="B57" s="10">
        <f>B22</f>
        <v>783221.66</v>
      </c>
      <c r="C57" s="10">
        <f t="shared" ref="C57:D57" si="133">C22</f>
        <v>0</v>
      </c>
      <c r="D57" s="10">
        <f t="shared" si="133"/>
        <v>783221.66</v>
      </c>
      <c r="E57" s="10">
        <f>E22</f>
        <v>783221.66</v>
      </c>
      <c r="F57" s="10">
        <f t="shared" ref="F57:G57" si="134">F22</f>
        <v>0</v>
      </c>
      <c r="G57" s="10">
        <f t="shared" si="134"/>
        <v>783221.66</v>
      </c>
      <c r="H57" s="10">
        <f>H22</f>
        <v>783221.66</v>
      </c>
      <c r="I57" s="10">
        <f t="shared" ref="I57:J57" si="135">I22</f>
        <v>0</v>
      </c>
      <c r="J57" s="10">
        <f t="shared" si="135"/>
        <v>783221.66</v>
      </c>
      <c r="K57" s="10">
        <f>K22</f>
        <v>2349664.98</v>
      </c>
      <c r="L57" s="10">
        <f t="shared" ref="L57:M57" si="136">L22</f>
        <v>0</v>
      </c>
      <c r="M57" s="10">
        <f t="shared" si="136"/>
        <v>2349664.98</v>
      </c>
      <c r="N57" s="10">
        <f>N22</f>
        <v>771197.9</v>
      </c>
      <c r="O57" s="10">
        <f t="shared" ref="O57:P57" si="137">O22</f>
        <v>0</v>
      </c>
      <c r="P57" s="10">
        <f t="shared" si="137"/>
        <v>771197.9</v>
      </c>
      <c r="Q57" s="10">
        <f>Q22</f>
        <v>3120862.88</v>
      </c>
      <c r="R57" s="10">
        <f t="shared" ref="R57:S57" si="138">R22</f>
        <v>0</v>
      </c>
      <c r="S57" s="40">
        <f t="shared" si="138"/>
        <v>3120862.88</v>
      </c>
      <c r="T57" s="10">
        <f>T22</f>
        <v>771197.9</v>
      </c>
      <c r="U57" s="10">
        <f>U22</f>
        <v>771197.9</v>
      </c>
      <c r="V57" s="5">
        <f t="shared" si="7"/>
        <v>771197.9</v>
      </c>
      <c r="W57" s="5">
        <f t="shared" si="8"/>
        <v>1542395.8</v>
      </c>
      <c r="X57" s="5">
        <f t="shared" si="9"/>
        <v>2313593.7000000002</v>
      </c>
      <c r="Y57" s="5">
        <f t="shared" si="10"/>
        <v>3120862.88</v>
      </c>
      <c r="Z57" s="5">
        <f t="shared" si="11"/>
        <v>1542395.8</v>
      </c>
      <c r="AA57" s="5">
        <f t="shared" si="12"/>
        <v>4663258.68</v>
      </c>
      <c r="AB57" s="10">
        <f>AB22</f>
        <v>771197.9</v>
      </c>
      <c r="AC57" s="10">
        <f>AC22</f>
        <v>771197.9</v>
      </c>
      <c r="AD57" s="10">
        <f>AD22</f>
        <v>540169.01</v>
      </c>
      <c r="AE57" s="5">
        <f t="shared" si="111"/>
        <v>2082564.81</v>
      </c>
      <c r="AF57" s="5">
        <f t="shared" si="112"/>
        <v>4396158.51</v>
      </c>
      <c r="AG57" s="10">
        <f>AG22</f>
        <v>669836.69999999995</v>
      </c>
      <c r="AH57" s="4"/>
      <c r="AI57" s="4"/>
      <c r="AJ57" s="4">
        <f t="shared" si="114"/>
        <v>669836.69999999995</v>
      </c>
      <c r="AK57" s="5">
        <f t="shared" si="115"/>
        <v>2752401.51</v>
      </c>
      <c r="AL57" s="5">
        <f t="shared" si="116"/>
        <v>3120862.88</v>
      </c>
      <c r="AM57" s="5">
        <f t="shared" si="117"/>
        <v>4294797.3100000005</v>
      </c>
      <c r="AN57" s="5">
        <f t="shared" si="123"/>
        <v>7415660.1900000004</v>
      </c>
    </row>
    <row r="58" spans="1:40" s="1" customFormat="1" x14ac:dyDescent="0.2">
      <c r="A58" s="6" t="s">
        <v>35</v>
      </c>
      <c r="B58" s="10">
        <f>B48</f>
        <v>190225.35</v>
      </c>
      <c r="C58" s="10">
        <f t="shared" ref="C58:D58" si="139">C48</f>
        <v>0</v>
      </c>
      <c r="D58" s="10">
        <f t="shared" si="139"/>
        <v>190225.35</v>
      </c>
      <c r="E58" s="10">
        <f>E48</f>
        <v>190224.19</v>
      </c>
      <c r="F58" s="10">
        <f t="shared" ref="F58:G58" si="140">F48</f>
        <v>0</v>
      </c>
      <c r="G58" s="10">
        <f t="shared" si="140"/>
        <v>190224.19</v>
      </c>
      <c r="H58" s="10">
        <f>H48</f>
        <v>190224.19</v>
      </c>
      <c r="I58" s="10">
        <f t="shared" ref="I58:J58" si="141">I48</f>
        <v>0</v>
      </c>
      <c r="J58" s="10">
        <f t="shared" si="141"/>
        <v>190224.19</v>
      </c>
      <c r="K58" s="10">
        <f>K48</f>
        <v>570673.73</v>
      </c>
      <c r="L58" s="10">
        <f t="shared" ref="L58:M58" si="142">L48</f>
        <v>0</v>
      </c>
      <c r="M58" s="10">
        <f t="shared" si="142"/>
        <v>570673.73</v>
      </c>
      <c r="N58" s="10">
        <f>N48</f>
        <v>177805.65</v>
      </c>
      <c r="O58" s="10">
        <f t="shared" ref="O58:P58" si="143">O48</f>
        <v>0</v>
      </c>
      <c r="P58" s="10">
        <f t="shared" si="143"/>
        <v>177805.65</v>
      </c>
      <c r="Q58" s="10">
        <f>Q48</f>
        <v>748479.38</v>
      </c>
      <c r="R58" s="10">
        <f t="shared" ref="R58:S58" si="144">R48</f>
        <v>0</v>
      </c>
      <c r="S58" s="40">
        <f t="shared" si="144"/>
        <v>748479.38</v>
      </c>
      <c r="T58" s="10">
        <f>T48</f>
        <v>129649.22</v>
      </c>
      <c r="U58" s="10">
        <f>U48</f>
        <v>129649.22</v>
      </c>
      <c r="V58" s="5">
        <f t="shared" si="7"/>
        <v>177805.65</v>
      </c>
      <c r="W58" s="5">
        <f t="shared" si="8"/>
        <v>259298.44</v>
      </c>
      <c r="X58" s="5">
        <f t="shared" si="9"/>
        <v>437104.08999999997</v>
      </c>
      <c r="Y58" s="5">
        <f t="shared" si="10"/>
        <v>748479.38</v>
      </c>
      <c r="Z58" s="5">
        <f t="shared" si="11"/>
        <v>259298.44</v>
      </c>
      <c r="AA58" s="5">
        <f t="shared" si="12"/>
        <v>1007777.8200000001</v>
      </c>
      <c r="AB58" s="10">
        <f>AB48</f>
        <v>145701.35</v>
      </c>
      <c r="AC58" s="10">
        <f>AC48</f>
        <v>145701.35</v>
      </c>
      <c r="AD58" s="10">
        <f>AD48</f>
        <v>101990.99</v>
      </c>
      <c r="AE58" s="5">
        <f t="shared" si="111"/>
        <v>393393.69</v>
      </c>
      <c r="AF58" s="5">
        <f t="shared" si="112"/>
        <v>830497.77999999991</v>
      </c>
      <c r="AG58" s="10">
        <f>AG48</f>
        <v>126614.9</v>
      </c>
      <c r="AH58" s="4"/>
      <c r="AI58" s="4"/>
      <c r="AJ58" s="4">
        <f t="shared" si="114"/>
        <v>126614.9</v>
      </c>
      <c r="AK58" s="5">
        <f t="shared" si="115"/>
        <v>520008.58999999997</v>
      </c>
      <c r="AL58" s="5">
        <f t="shared" si="116"/>
        <v>748479.38</v>
      </c>
      <c r="AM58" s="5">
        <f t="shared" si="117"/>
        <v>779307.03</v>
      </c>
      <c r="AN58" s="5">
        <f t="shared" si="123"/>
        <v>1527786.4100000001</v>
      </c>
    </row>
    <row r="59" spans="1:40" s="1" customFormat="1" x14ac:dyDescent="0.2">
      <c r="A59" s="4" t="s">
        <v>13</v>
      </c>
      <c r="B59" s="10">
        <f>B23</f>
        <v>84279.81</v>
      </c>
      <c r="C59" s="10">
        <f t="shared" ref="C59:S59" si="145">C23</f>
        <v>0</v>
      </c>
      <c r="D59" s="10">
        <f t="shared" si="145"/>
        <v>84279.81</v>
      </c>
      <c r="E59" s="10">
        <f t="shared" si="145"/>
        <v>84279.81</v>
      </c>
      <c r="F59" s="10">
        <f t="shared" si="145"/>
        <v>0</v>
      </c>
      <c r="G59" s="10">
        <f t="shared" si="145"/>
        <v>84279.81</v>
      </c>
      <c r="H59" s="10">
        <f t="shared" si="145"/>
        <v>84279.81</v>
      </c>
      <c r="I59" s="10">
        <f t="shared" si="145"/>
        <v>0</v>
      </c>
      <c r="J59" s="10">
        <f t="shared" si="145"/>
        <v>84279.81</v>
      </c>
      <c r="K59" s="10">
        <f t="shared" si="145"/>
        <v>252839.43</v>
      </c>
      <c r="L59" s="10">
        <f t="shared" si="145"/>
        <v>0</v>
      </c>
      <c r="M59" s="10">
        <f t="shared" si="145"/>
        <v>252839.43</v>
      </c>
      <c r="N59" s="10">
        <f t="shared" si="145"/>
        <v>80862.735000000001</v>
      </c>
      <c r="O59" s="10">
        <f t="shared" si="145"/>
        <v>0</v>
      </c>
      <c r="P59" s="10">
        <f t="shared" si="145"/>
        <v>80862.735000000001</v>
      </c>
      <c r="Q59" s="10">
        <f t="shared" si="145"/>
        <v>333702.16499999998</v>
      </c>
      <c r="R59" s="10">
        <f t="shared" si="145"/>
        <v>0</v>
      </c>
      <c r="S59" s="40">
        <f t="shared" si="145"/>
        <v>333702.16499999998</v>
      </c>
      <c r="T59" s="10">
        <f t="shared" ref="T59" si="146">T23</f>
        <v>80862.740000000005</v>
      </c>
      <c r="U59" s="10">
        <f t="shared" ref="U59" si="147">U23</f>
        <v>80862.740000000005</v>
      </c>
      <c r="V59" s="5">
        <f t="shared" si="7"/>
        <v>80862.735000000001</v>
      </c>
      <c r="W59" s="5">
        <f t="shared" si="8"/>
        <v>161725.48000000001</v>
      </c>
      <c r="X59" s="5">
        <f t="shared" si="9"/>
        <v>242588.21500000003</v>
      </c>
      <c r="Y59" s="5">
        <f t="shared" si="10"/>
        <v>333702.16499999998</v>
      </c>
      <c r="Z59" s="5">
        <f t="shared" si="11"/>
        <v>161725.48000000001</v>
      </c>
      <c r="AA59" s="5">
        <f t="shared" si="12"/>
        <v>495427.64500000002</v>
      </c>
      <c r="AB59" s="10">
        <f t="shared" ref="AB59:AC59" si="148">AB23</f>
        <v>80862.740000000005</v>
      </c>
      <c r="AC59" s="10">
        <f t="shared" si="148"/>
        <v>80862.740000000005</v>
      </c>
      <c r="AD59" s="10">
        <f t="shared" ref="AD59" si="149">AD23</f>
        <v>56612.02</v>
      </c>
      <c r="AE59" s="5">
        <f t="shared" si="111"/>
        <v>218337.5</v>
      </c>
      <c r="AF59" s="5">
        <f t="shared" si="112"/>
        <v>460925.71500000003</v>
      </c>
      <c r="AG59" s="10">
        <f t="shared" ref="AG59" si="150">AG23</f>
        <v>70287.5</v>
      </c>
      <c r="AH59" s="4"/>
      <c r="AI59" s="4"/>
      <c r="AJ59" s="4">
        <f t="shared" si="114"/>
        <v>70287.5</v>
      </c>
      <c r="AK59" s="5">
        <f t="shared" si="115"/>
        <v>288625</v>
      </c>
      <c r="AL59" s="5">
        <f t="shared" si="116"/>
        <v>333702.16499999998</v>
      </c>
      <c r="AM59" s="5">
        <f t="shared" si="117"/>
        <v>450350.48000000004</v>
      </c>
      <c r="AN59" s="5">
        <f t="shared" si="123"/>
        <v>784052.64500000002</v>
      </c>
    </row>
    <row r="60" spans="1:40" s="1" customFormat="1" x14ac:dyDescent="0.2">
      <c r="A60" s="4" t="s">
        <v>34</v>
      </c>
      <c r="B60" s="10">
        <f>B49</f>
        <v>293802.01</v>
      </c>
      <c r="C60" s="10">
        <f t="shared" ref="C60:S60" si="151">C49</f>
        <v>0</v>
      </c>
      <c r="D60" s="10">
        <f t="shared" si="151"/>
        <v>293802.01</v>
      </c>
      <c r="E60" s="10">
        <f t="shared" si="151"/>
        <v>293802.01</v>
      </c>
      <c r="F60" s="10">
        <f t="shared" si="151"/>
        <v>0</v>
      </c>
      <c r="G60" s="10">
        <f t="shared" si="151"/>
        <v>293802.01</v>
      </c>
      <c r="H60" s="10">
        <f t="shared" si="151"/>
        <v>293802.01</v>
      </c>
      <c r="I60" s="10">
        <f t="shared" si="151"/>
        <v>0</v>
      </c>
      <c r="J60" s="10">
        <f t="shared" si="151"/>
        <v>293802.01</v>
      </c>
      <c r="K60" s="10">
        <f t="shared" si="151"/>
        <v>881406.03000000014</v>
      </c>
      <c r="L60" s="10">
        <f t="shared" si="151"/>
        <v>0</v>
      </c>
      <c r="M60" s="10">
        <f t="shared" si="151"/>
        <v>881406.03000000014</v>
      </c>
      <c r="N60" s="10">
        <f t="shared" si="151"/>
        <v>266339.40999999997</v>
      </c>
      <c r="O60" s="10">
        <f t="shared" si="151"/>
        <v>0</v>
      </c>
      <c r="P60" s="10">
        <f t="shared" si="151"/>
        <v>266339.40999999997</v>
      </c>
      <c r="Q60" s="10">
        <f t="shared" si="151"/>
        <v>1147745.4400000002</v>
      </c>
      <c r="R60" s="10">
        <f t="shared" si="151"/>
        <v>0</v>
      </c>
      <c r="S60" s="40">
        <f t="shared" si="151"/>
        <v>1147745.4400000002</v>
      </c>
      <c r="T60" s="10">
        <f t="shared" ref="T60" si="152">T49</f>
        <v>194205.76</v>
      </c>
      <c r="U60" s="10">
        <f t="shared" ref="U60" si="153">U49</f>
        <v>194205.76</v>
      </c>
      <c r="V60" s="5">
        <f t="shared" si="7"/>
        <v>266339.40999999997</v>
      </c>
      <c r="W60" s="5">
        <f t="shared" si="8"/>
        <v>388411.52</v>
      </c>
      <c r="X60" s="5">
        <f t="shared" si="9"/>
        <v>654750.92999999993</v>
      </c>
      <c r="Y60" s="5">
        <f t="shared" si="10"/>
        <v>1147745.4400000002</v>
      </c>
      <c r="Z60" s="5">
        <f t="shared" si="11"/>
        <v>388411.52</v>
      </c>
      <c r="AA60" s="5">
        <f t="shared" si="12"/>
        <v>1536156.9600000002</v>
      </c>
      <c r="AB60" s="10">
        <f t="shared" ref="AB60:AC60" si="154">AB49</f>
        <v>218264.65</v>
      </c>
      <c r="AC60" s="10">
        <f t="shared" si="154"/>
        <v>218264.65</v>
      </c>
      <c r="AD60" s="10">
        <f t="shared" ref="AD60" si="155">AD49</f>
        <v>152784</v>
      </c>
      <c r="AE60" s="5">
        <f t="shared" si="111"/>
        <v>589313.30000000005</v>
      </c>
      <c r="AF60" s="5">
        <f t="shared" si="112"/>
        <v>1244064.23</v>
      </c>
      <c r="AG60" s="10">
        <f t="shared" ref="AG60" si="156">AG49</f>
        <v>189671.38</v>
      </c>
      <c r="AH60" s="4"/>
      <c r="AI60" s="4"/>
      <c r="AJ60" s="4">
        <f t="shared" si="114"/>
        <v>189671.38</v>
      </c>
      <c r="AK60" s="5">
        <f t="shared" si="115"/>
        <v>778984.68</v>
      </c>
      <c r="AL60" s="5">
        <f t="shared" si="116"/>
        <v>1147745.44</v>
      </c>
      <c r="AM60" s="5">
        <f t="shared" si="117"/>
        <v>1167396.2000000002</v>
      </c>
      <c r="AN60" s="5">
        <f t="shared" si="123"/>
        <v>2315141.64</v>
      </c>
    </row>
    <row r="61" spans="1:40" s="1" customFormat="1" x14ac:dyDescent="0.2">
      <c r="A61" s="6" t="s">
        <v>5</v>
      </c>
      <c r="B61" s="10">
        <f>SUM(B53:B60)</f>
        <v>12638329.4</v>
      </c>
      <c r="C61" s="10">
        <f t="shared" ref="C61:S61" si="157">SUM(C53:C60)</f>
        <v>0</v>
      </c>
      <c r="D61" s="10">
        <f t="shared" si="157"/>
        <v>12638329.4</v>
      </c>
      <c r="E61" s="10">
        <f t="shared" si="157"/>
        <v>12652703.469999999</v>
      </c>
      <c r="F61" s="10">
        <f t="shared" si="157"/>
        <v>0</v>
      </c>
      <c r="G61" s="10">
        <f t="shared" si="157"/>
        <v>12652703.469999999</v>
      </c>
      <c r="H61" s="10">
        <f t="shared" si="157"/>
        <v>12679041.029999999</v>
      </c>
      <c r="I61" s="10">
        <f t="shared" si="157"/>
        <v>0</v>
      </c>
      <c r="J61" s="10">
        <f t="shared" si="157"/>
        <v>12679041.029999999</v>
      </c>
      <c r="K61" s="10">
        <f t="shared" si="157"/>
        <v>37970073.899999984</v>
      </c>
      <c r="L61" s="10">
        <f t="shared" si="157"/>
        <v>0</v>
      </c>
      <c r="M61" s="10">
        <f t="shared" si="157"/>
        <v>37970073.899999984</v>
      </c>
      <c r="N61" s="10">
        <f t="shared" si="157"/>
        <v>13979880.9695</v>
      </c>
      <c r="O61" s="10">
        <f t="shared" si="157"/>
        <v>0</v>
      </c>
      <c r="P61" s="10">
        <f t="shared" si="157"/>
        <v>13979880.9695</v>
      </c>
      <c r="Q61" s="10">
        <f t="shared" si="157"/>
        <v>51949954.869499996</v>
      </c>
      <c r="R61" s="10">
        <f t="shared" si="157"/>
        <v>0</v>
      </c>
      <c r="S61" s="40">
        <f t="shared" si="157"/>
        <v>51949954.869499996</v>
      </c>
      <c r="T61" s="10">
        <f t="shared" ref="T61" si="158">SUM(T53:T60)</f>
        <v>13770181.800000001</v>
      </c>
      <c r="U61" s="10">
        <f t="shared" ref="U61" si="159">SUM(U53:U60)</f>
        <v>13770181.800000001</v>
      </c>
      <c r="V61" s="5">
        <f t="shared" si="7"/>
        <v>13979880.9695</v>
      </c>
      <c r="W61" s="5">
        <f t="shared" si="8"/>
        <v>27540363.600000001</v>
      </c>
      <c r="X61" s="5">
        <f t="shared" si="9"/>
        <v>41520244.569499999</v>
      </c>
      <c r="Y61" s="5">
        <f t="shared" si="10"/>
        <v>51949954.869499981</v>
      </c>
      <c r="Z61" s="5">
        <f t="shared" si="11"/>
        <v>27540363.600000001</v>
      </c>
      <c r="AA61" s="5">
        <f t="shared" si="12"/>
        <v>79490318.469499975</v>
      </c>
      <c r="AB61" s="10">
        <f t="shared" ref="AB61:AC61" si="160">SUM(AB53:AB60)</f>
        <v>13827620.000000002</v>
      </c>
      <c r="AC61" s="10">
        <f t="shared" si="160"/>
        <v>13827620.000000002</v>
      </c>
      <c r="AD61" s="10">
        <f t="shared" ref="AD61" si="161">SUM(AD53:AD60)</f>
        <v>9671039.6009999998</v>
      </c>
      <c r="AE61" s="5">
        <f t="shared" si="111"/>
        <v>37326279.601000004</v>
      </c>
      <c r="AF61" s="5">
        <f>SUM(AF53:AF60)</f>
        <v>78846524.17050001</v>
      </c>
      <c r="AG61" s="5">
        <f>SUM(AG53:AG60)</f>
        <v>12016720</v>
      </c>
      <c r="AH61" s="4"/>
      <c r="AI61" s="4"/>
      <c r="AJ61" s="4">
        <f>SUM(AJ53:AJ60)</f>
        <v>12016720</v>
      </c>
      <c r="AK61" s="4">
        <f t="shared" si="115"/>
        <v>49342999.601000004</v>
      </c>
      <c r="AL61" s="5">
        <f>SUM(AL53:AL60)</f>
        <v>51949954.869499996</v>
      </c>
      <c r="AM61" s="5">
        <f t="shared" ref="AM61:AN61" si="162">SUM(AM53:AM60)</f>
        <v>76883363.201000005</v>
      </c>
      <c r="AN61" s="5">
        <f t="shared" si="162"/>
        <v>128833318.07049999</v>
      </c>
    </row>
    <row r="62" spans="1:40" s="31" customFormat="1" x14ac:dyDescent="0.2">
      <c r="A62" s="27"/>
      <c r="B62" s="28"/>
      <c r="C62" s="28"/>
      <c r="D62" s="28"/>
      <c r="E62" s="29"/>
      <c r="F62" s="29"/>
      <c r="G62" s="29"/>
      <c r="H62" s="29"/>
      <c r="I62" s="29"/>
      <c r="J62" s="29"/>
      <c r="K62" s="84"/>
      <c r="L62" s="30"/>
      <c r="M62" s="30"/>
      <c r="N62" s="29"/>
      <c r="O62" s="29"/>
      <c r="P62" s="29"/>
      <c r="Q62" s="30"/>
      <c r="R62" s="30"/>
      <c r="S62" s="30"/>
      <c r="T62" s="29"/>
      <c r="U62" s="29"/>
      <c r="V62" s="5">
        <f t="shared" si="7"/>
        <v>0</v>
      </c>
      <c r="W62" s="5">
        <f t="shared" si="8"/>
        <v>0</v>
      </c>
      <c r="X62" s="5">
        <f t="shared" si="9"/>
        <v>0</v>
      </c>
      <c r="Y62" s="5">
        <f t="shared" si="10"/>
        <v>0</v>
      </c>
      <c r="Z62" s="5">
        <f t="shared" si="11"/>
        <v>0</v>
      </c>
      <c r="AA62" s="5">
        <f t="shared" si="12"/>
        <v>0</v>
      </c>
      <c r="AB62" s="29"/>
      <c r="AC62" s="29"/>
      <c r="AD62" s="29"/>
      <c r="AE62" s="5">
        <f t="shared" si="111"/>
        <v>0</v>
      </c>
      <c r="AF62" s="5"/>
      <c r="AG62" s="27"/>
      <c r="AH62" s="27"/>
      <c r="AI62" s="27"/>
      <c r="AJ62" s="27"/>
      <c r="AK62" s="27"/>
      <c r="AL62" s="27"/>
      <c r="AM62" s="27"/>
      <c r="AN62" s="27"/>
    </row>
    <row r="63" spans="1:40" s="31" customFormat="1" ht="127.5" x14ac:dyDescent="0.2">
      <c r="A63" s="32" t="s">
        <v>36</v>
      </c>
      <c r="B63" s="20" t="s">
        <v>37</v>
      </c>
      <c r="C63" s="21" t="s">
        <v>25</v>
      </c>
      <c r="D63" s="20" t="s">
        <v>38</v>
      </c>
      <c r="E63" s="21" t="s">
        <v>39</v>
      </c>
      <c r="F63" s="21" t="s">
        <v>40</v>
      </c>
      <c r="G63" s="21" t="s">
        <v>41</v>
      </c>
      <c r="H63" s="21" t="s">
        <v>42</v>
      </c>
      <c r="I63" s="21" t="s">
        <v>52</v>
      </c>
      <c r="J63" s="21" t="s">
        <v>42</v>
      </c>
      <c r="K63" s="21" t="s">
        <v>43</v>
      </c>
      <c r="L63" s="21" t="s">
        <v>32</v>
      </c>
      <c r="M63" s="21" t="s">
        <v>44</v>
      </c>
      <c r="N63" s="21" t="s">
        <v>48</v>
      </c>
      <c r="O63" s="21" t="s">
        <v>25</v>
      </c>
      <c r="P63" s="21" t="s">
        <v>49</v>
      </c>
      <c r="Q63" s="21" t="s">
        <v>50</v>
      </c>
      <c r="R63" s="21" t="s">
        <v>32</v>
      </c>
      <c r="S63" s="21" t="s">
        <v>51</v>
      </c>
      <c r="T63" s="21" t="s">
        <v>89</v>
      </c>
      <c r="U63" s="21" t="s">
        <v>90</v>
      </c>
      <c r="V63" s="21" t="s">
        <v>91</v>
      </c>
      <c r="W63" s="21" t="s">
        <v>32</v>
      </c>
      <c r="X63" s="21" t="s">
        <v>92</v>
      </c>
      <c r="Y63" s="21" t="s">
        <v>93</v>
      </c>
      <c r="Z63" s="21" t="s">
        <v>32</v>
      </c>
      <c r="AA63" s="21" t="s">
        <v>94</v>
      </c>
      <c r="AB63" s="20" t="s">
        <v>95</v>
      </c>
      <c r="AC63" s="21" t="s">
        <v>96</v>
      </c>
      <c r="AD63" s="21" t="s">
        <v>105</v>
      </c>
      <c r="AE63" s="21" t="s">
        <v>104</v>
      </c>
      <c r="AF63" s="21" t="s">
        <v>106</v>
      </c>
      <c r="AG63" s="20" t="s">
        <v>97</v>
      </c>
      <c r="AH63" s="21" t="s">
        <v>98</v>
      </c>
      <c r="AI63" s="21" t="s">
        <v>99</v>
      </c>
      <c r="AJ63" s="21" t="s">
        <v>100</v>
      </c>
      <c r="AK63" s="21" t="s">
        <v>101</v>
      </c>
      <c r="AL63" s="86" t="s">
        <v>102</v>
      </c>
      <c r="AM63" s="21" t="s">
        <v>32</v>
      </c>
      <c r="AN63" s="86" t="s">
        <v>103</v>
      </c>
    </row>
    <row r="64" spans="1:40" s="31" customFormat="1" x14ac:dyDescent="0.2">
      <c r="A64" s="4" t="s">
        <v>1</v>
      </c>
      <c r="B64" s="28">
        <v>0</v>
      </c>
      <c r="C64" s="29">
        <v>0</v>
      </c>
      <c r="D64" s="28">
        <f>SUM(B64:C64)</f>
        <v>0</v>
      </c>
      <c r="E64" s="29">
        <v>1437991.6800000002</v>
      </c>
      <c r="F64" s="29">
        <v>727953.03</v>
      </c>
      <c r="G64" s="29">
        <f>SUM(E64:F64)</f>
        <v>2165944.71</v>
      </c>
      <c r="H64" s="29">
        <v>1469508.59</v>
      </c>
      <c r="I64" s="29">
        <v>151675.24</v>
      </c>
      <c r="J64" s="29">
        <f>SUM(H64:I64)</f>
        <v>1621183.83</v>
      </c>
      <c r="K64" s="79">
        <f>B64+E64+H64+F64</f>
        <v>3635453.3000000007</v>
      </c>
      <c r="L64" s="79">
        <f>C64+I64</f>
        <v>151675.24</v>
      </c>
      <c r="M64" s="30">
        <f>SUM(K64:L64)</f>
        <v>3787128.540000001</v>
      </c>
      <c r="N64" s="29">
        <v>0</v>
      </c>
      <c r="O64" s="29"/>
      <c r="P64" s="29">
        <f>SUM(N64:O64)</f>
        <v>0</v>
      </c>
      <c r="Q64" s="79">
        <f>K64+N64</f>
        <v>3635453.3000000007</v>
      </c>
      <c r="R64" s="79">
        <f>L64+O64</f>
        <v>151675.24</v>
      </c>
      <c r="S64" s="79">
        <f>M64+P64</f>
        <v>3787128.540000001</v>
      </c>
      <c r="T64" s="29">
        <v>0</v>
      </c>
      <c r="U64" s="29">
        <v>0</v>
      </c>
      <c r="V64" s="5">
        <f>O64</f>
        <v>0</v>
      </c>
      <c r="W64" s="5">
        <f t="shared" si="8"/>
        <v>0</v>
      </c>
      <c r="X64" s="5">
        <f t="shared" si="9"/>
        <v>0</v>
      </c>
      <c r="Y64" s="5">
        <f t="shared" si="10"/>
        <v>3635453.3000000007</v>
      </c>
      <c r="Z64" s="5">
        <f t="shared" si="11"/>
        <v>151675.24</v>
      </c>
      <c r="AA64" s="5">
        <f t="shared" si="12"/>
        <v>3787128.540000001</v>
      </c>
      <c r="AB64" s="29">
        <v>0</v>
      </c>
      <c r="AC64" s="29">
        <v>0</v>
      </c>
      <c r="AD64" s="29">
        <v>0</v>
      </c>
      <c r="AE64" s="5">
        <f t="shared" ref="AE64:AE74" si="163">SUM(AB64:AD64)</f>
        <v>0</v>
      </c>
      <c r="AF64" s="5"/>
      <c r="AG64" s="27"/>
      <c r="AH64" s="27"/>
      <c r="AI64" s="27"/>
      <c r="AJ64" s="4">
        <f t="shared" ref="AJ64:AJ72" si="164">SUM(AG64:AI64)</f>
        <v>0</v>
      </c>
      <c r="AK64" s="5">
        <f t="shared" ref="AK64:AK73" si="165">AE64+AJ64</f>
        <v>0</v>
      </c>
      <c r="AL64" s="5">
        <f t="shared" ref="AL64:AL71" si="166">D64+G64+J64+P64</f>
        <v>3787128.54</v>
      </c>
      <c r="AM64" s="5">
        <f t="shared" ref="AM64:AM71" si="167">T64+U64+AB64+AC64+AD64+AG64+AH64+AI64</f>
        <v>0</v>
      </c>
      <c r="AN64" s="5">
        <f>SUM(AL64:AM64)</f>
        <v>3787128.54</v>
      </c>
    </row>
    <row r="65" spans="1:40" s="31" customFormat="1" x14ac:dyDescent="0.2">
      <c r="A65" s="4" t="s">
        <v>2</v>
      </c>
      <c r="B65" s="28">
        <v>0</v>
      </c>
      <c r="C65" s="29">
        <v>0</v>
      </c>
      <c r="D65" s="28">
        <f>SUM(B65:C65)</f>
        <v>0</v>
      </c>
      <c r="E65" s="29">
        <v>67500.729999999981</v>
      </c>
      <c r="F65" s="29">
        <v>127571.35</v>
      </c>
      <c r="G65" s="29">
        <f>SUM(E65:F65)</f>
        <v>195072.08</v>
      </c>
      <c r="H65" s="29">
        <v>92741.59</v>
      </c>
      <c r="I65" s="29">
        <v>73725.759999999995</v>
      </c>
      <c r="J65" s="29">
        <f t="shared" ref="J65:J67" si="168">SUM(H65:I65)</f>
        <v>166467.34999999998</v>
      </c>
      <c r="K65" s="79">
        <f t="shared" ref="K65:K67" si="169">B65+E65+H65+F65</f>
        <v>287813.67</v>
      </c>
      <c r="L65" s="79">
        <f t="shared" ref="L65:L67" si="170">C65+I65</f>
        <v>73725.759999999995</v>
      </c>
      <c r="M65" s="30">
        <f>SUM(K65:L65)</f>
        <v>361539.43</v>
      </c>
      <c r="N65" s="29">
        <v>0</v>
      </c>
      <c r="O65" s="29"/>
      <c r="P65" s="29">
        <f t="shared" ref="P65:P67" si="171">SUM(N65:O65)</f>
        <v>0</v>
      </c>
      <c r="Q65" s="79">
        <f t="shared" ref="Q65:S67" si="172">K65+N65</f>
        <v>287813.67</v>
      </c>
      <c r="R65" s="79">
        <f t="shared" si="172"/>
        <v>73725.759999999995</v>
      </c>
      <c r="S65" s="79">
        <f t="shared" si="172"/>
        <v>361539.43</v>
      </c>
      <c r="T65" s="29">
        <v>0</v>
      </c>
      <c r="U65" s="29">
        <v>0</v>
      </c>
      <c r="V65" s="5">
        <f t="shared" ref="V65:V67" si="173">O65</f>
        <v>0</v>
      </c>
      <c r="W65" s="5">
        <f t="shared" si="8"/>
        <v>0</v>
      </c>
      <c r="X65" s="5">
        <f t="shared" si="9"/>
        <v>0</v>
      </c>
      <c r="Y65" s="5">
        <f t="shared" si="10"/>
        <v>287813.67</v>
      </c>
      <c r="Z65" s="5">
        <f t="shared" si="11"/>
        <v>73725.759999999995</v>
      </c>
      <c r="AA65" s="5">
        <f t="shared" si="12"/>
        <v>361539.43</v>
      </c>
      <c r="AB65" s="29">
        <v>0</v>
      </c>
      <c r="AC65" s="29">
        <v>0</v>
      </c>
      <c r="AD65" s="29">
        <v>0</v>
      </c>
      <c r="AE65" s="5">
        <f t="shared" si="163"/>
        <v>0</v>
      </c>
      <c r="AF65" s="5"/>
      <c r="AG65" s="27"/>
      <c r="AH65" s="27"/>
      <c r="AI65" s="27"/>
      <c r="AJ65" s="4">
        <f t="shared" si="164"/>
        <v>0</v>
      </c>
      <c r="AK65" s="5">
        <f t="shared" si="165"/>
        <v>0</v>
      </c>
      <c r="AL65" s="5">
        <f t="shared" si="166"/>
        <v>361539.42999999993</v>
      </c>
      <c r="AM65" s="5">
        <f t="shared" si="167"/>
        <v>0</v>
      </c>
      <c r="AN65" s="5">
        <f t="shared" ref="AN65:AN71" si="174">SUM(AL65:AM65)</f>
        <v>361539.42999999993</v>
      </c>
    </row>
    <row r="66" spans="1:40" s="31" customFormat="1" x14ac:dyDescent="0.2">
      <c r="A66" s="4" t="s">
        <v>3</v>
      </c>
      <c r="B66" s="28">
        <v>0</v>
      </c>
      <c r="C66" s="29">
        <v>0</v>
      </c>
      <c r="D66" s="28">
        <f>SUM(B66:C66)</f>
        <v>0</v>
      </c>
      <c r="E66" s="29">
        <v>589778.85999999975</v>
      </c>
      <c r="F66" s="29">
        <v>357662.5</v>
      </c>
      <c r="G66" s="29">
        <f>SUM(E66:F66)</f>
        <v>947441.35999999975</v>
      </c>
      <c r="H66" s="29">
        <v>518542.15</v>
      </c>
      <c r="I66" s="29">
        <v>238533.04</v>
      </c>
      <c r="J66" s="29">
        <f t="shared" si="168"/>
        <v>757075.19000000006</v>
      </c>
      <c r="K66" s="79">
        <f t="shared" si="169"/>
        <v>1465983.5099999998</v>
      </c>
      <c r="L66" s="79">
        <f t="shared" si="170"/>
        <v>238533.04</v>
      </c>
      <c r="M66" s="30">
        <f>SUM(K66:L66)</f>
        <v>1704516.5499999998</v>
      </c>
      <c r="N66" s="29">
        <v>0</v>
      </c>
      <c r="O66" s="29"/>
      <c r="P66" s="29">
        <f t="shared" si="171"/>
        <v>0</v>
      </c>
      <c r="Q66" s="79">
        <f t="shared" si="172"/>
        <v>1465983.5099999998</v>
      </c>
      <c r="R66" s="79">
        <f t="shared" si="172"/>
        <v>238533.04</v>
      </c>
      <c r="S66" s="79">
        <f t="shared" si="172"/>
        <v>1704516.5499999998</v>
      </c>
      <c r="T66" s="29">
        <v>0</v>
      </c>
      <c r="U66" s="29">
        <v>0</v>
      </c>
      <c r="V66" s="5">
        <f t="shared" si="173"/>
        <v>0</v>
      </c>
      <c r="W66" s="5">
        <f t="shared" si="8"/>
        <v>0</v>
      </c>
      <c r="X66" s="5">
        <f t="shared" si="9"/>
        <v>0</v>
      </c>
      <c r="Y66" s="5">
        <f t="shared" si="10"/>
        <v>1465983.5099999998</v>
      </c>
      <c r="Z66" s="5">
        <f t="shared" si="11"/>
        <v>238533.04</v>
      </c>
      <c r="AA66" s="5">
        <f t="shared" si="12"/>
        <v>1704516.5499999998</v>
      </c>
      <c r="AB66" s="29">
        <v>0</v>
      </c>
      <c r="AC66" s="29">
        <v>0</v>
      </c>
      <c r="AD66" s="29">
        <v>0</v>
      </c>
      <c r="AE66" s="5">
        <f t="shared" si="163"/>
        <v>0</v>
      </c>
      <c r="AF66" s="5"/>
      <c r="AG66" s="27"/>
      <c r="AH66" s="27"/>
      <c r="AI66" s="27"/>
      <c r="AJ66" s="4">
        <f t="shared" si="164"/>
        <v>0</v>
      </c>
      <c r="AK66" s="5">
        <f t="shared" si="165"/>
        <v>0</v>
      </c>
      <c r="AL66" s="5">
        <f t="shared" si="166"/>
        <v>1704516.5499999998</v>
      </c>
      <c r="AM66" s="5">
        <f t="shared" si="167"/>
        <v>0</v>
      </c>
      <c r="AN66" s="5">
        <f t="shared" si="174"/>
        <v>1704516.5499999998</v>
      </c>
    </row>
    <row r="67" spans="1:40" s="31" customFormat="1" x14ac:dyDescent="0.2">
      <c r="A67" s="4" t="s">
        <v>4</v>
      </c>
      <c r="B67" s="28">
        <v>0</v>
      </c>
      <c r="C67" s="29">
        <v>0</v>
      </c>
      <c r="D67" s="28">
        <f>SUM(B67:C67)</f>
        <v>0</v>
      </c>
      <c r="E67" s="29">
        <v>95082.140000000014</v>
      </c>
      <c r="F67" s="29">
        <v>52491.92</v>
      </c>
      <c r="G67" s="29">
        <f>SUM(E67:F67)</f>
        <v>147574.06</v>
      </c>
      <c r="H67" s="29">
        <v>132146.54999999999</v>
      </c>
      <c r="I67" s="29">
        <v>0</v>
      </c>
      <c r="J67" s="29">
        <f t="shared" si="168"/>
        <v>132146.54999999999</v>
      </c>
      <c r="K67" s="79">
        <f t="shared" si="169"/>
        <v>279720.61</v>
      </c>
      <c r="L67" s="79">
        <f t="shared" si="170"/>
        <v>0</v>
      </c>
      <c r="M67" s="30">
        <f>SUM(K67:L67)</f>
        <v>279720.61</v>
      </c>
      <c r="N67" s="29">
        <v>0</v>
      </c>
      <c r="O67" s="29"/>
      <c r="P67" s="29">
        <f t="shared" si="171"/>
        <v>0</v>
      </c>
      <c r="Q67" s="79">
        <f t="shared" si="172"/>
        <v>279720.61</v>
      </c>
      <c r="R67" s="79">
        <f t="shared" si="172"/>
        <v>0</v>
      </c>
      <c r="S67" s="79">
        <f t="shared" si="172"/>
        <v>279720.61</v>
      </c>
      <c r="T67" s="29">
        <v>0</v>
      </c>
      <c r="U67" s="29">
        <v>0</v>
      </c>
      <c r="V67" s="5">
        <f t="shared" si="173"/>
        <v>0</v>
      </c>
      <c r="W67" s="5">
        <f t="shared" si="8"/>
        <v>0</v>
      </c>
      <c r="X67" s="5">
        <f t="shared" si="9"/>
        <v>0</v>
      </c>
      <c r="Y67" s="5">
        <f t="shared" si="10"/>
        <v>279720.61</v>
      </c>
      <c r="Z67" s="5">
        <f t="shared" si="11"/>
        <v>0</v>
      </c>
      <c r="AA67" s="5">
        <f t="shared" si="12"/>
        <v>279720.61</v>
      </c>
      <c r="AB67" s="29">
        <v>0</v>
      </c>
      <c r="AC67" s="29">
        <v>0</v>
      </c>
      <c r="AD67" s="29">
        <v>0</v>
      </c>
      <c r="AE67" s="5">
        <f t="shared" si="163"/>
        <v>0</v>
      </c>
      <c r="AF67" s="5"/>
      <c r="AG67" s="27"/>
      <c r="AH67" s="27"/>
      <c r="AI67" s="27"/>
      <c r="AJ67" s="4">
        <f t="shared" si="164"/>
        <v>0</v>
      </c>
      <c r="AK67" s="5">
        <f t="shared" si="165"/>
        <v>0</v>
      </c>
      <c r="AL67" s="5">
        <f t="shared" si="166"/>
        <v>279720.61</v>
      </c>
      <c r="AM67" s="5">
        <f t="shared" si="167"/>
        <v>0</v>
      </c>
      <c r="AN67" s="5">
        <f t="shared" si="174"/>
        <v>279720.61</v>
      </c>
    </row>
    <row r="68" spans="1:40" s="31" customFormat="1" x14ac:dyDescent="0.2">
      <c r="A68" s="6" t="s">
        <v>5</v>
      </c>
      <c r="B68" s="28">
        <f>SUM(B64:B67)</f>
        <v>0</v>
      </c>
      <c r="C68" s="28">
        <f>SUM(C64:C67)</f>
        <v>0</v>
      </c>
      <c r="D68" s="28">
        <f t="shared" ref="D68:M68" si="175">SUM(D64:D67)</f>
        <v>0</v>
      </c>
      <c r="E68" s="28">
        <f t="shared" si="175"/>
        <v>2190353.41</v>
      </c>
      <c r="F68" s="28">
        <f t="shared" si="175"/>
        <v>1265678.7999999998</v>
      </c>
      <c r="G68" s="28">
        <f t="shared" si="175"/>
        <v>3456032.21</v>
      </c>
      <c r="H68" s="28">
        <f>SUM(H64:H67)</f>
        <v>2212938.88</v>
      </c>
      <c r="I68" s="28">
        <f t="shared" ref="I68:J68" si="176">SUM(I64:I67)</f>
        <v>463934.04000000004</v>
      </c>
      <c r="J68" s="28">
        <f t="shared" si="176"/>
        <v>2676872.92</v>
      </c>
      <c r="K68" s="28">
        <f t="shared" si="175"/>
        <v>5668971.0900000008</v>
      </c>
      <c r="L68" s="28">
        <f t="shared" si="175"/>
        <v>463934.04000000004</v>
      </c>
      <c r="M68" s="28">
        <f t="shared" si="175"/>
        <v>6132905.1300000018</v>
      </c>
      <c r="N68" s="28">
        <f>SUM(N64:N67)</f>
        <v>0</v>
      </c>
      <c r="O68" s="28">
        <f t="shared" ref="O68:S68" si="177">SUM(O64:O67)</f>
        <v>0</v>
      </c>
      <c r="P68" s="28">
        <f t="shared" si="177"/>
        <v>0</v>
      </c>
      <c r="Q68" s="28">
        <f t="shared" si="177"/>
        <v>5668971.0900000008</v>
      </c>
      <c r="R68" s="28">
        <f t="shared" si="177"/>
        <v>463934.04000000004</v>
      </c>
      <c r="S68" s="28">
        <f t="shared" si="177"/>
        <v>6132905.1300000018</v>
      </c>
      <c r="T68" s="28">
        <f>SUM(T64:T67)</f>
        <v>0</v>
      </c>
      <c r="U68" s="28">
        <f>SUM(U64:U67)</f>
        <v>0</v>
      </c>
      <c r="V68" s="5">
        <f>SUM(V64:V67)</f>
        <v>0</v>
      </c>
      <c r="W68" s="5">
        <f t="shared" si="8"/>
        <v>0</v>
      </c>
      <c r="X68" s="5">
        <f t="shared" si="9"/>
        <v>0</v>
      </c>
      <c r="Y68" s="5">
        <f t="shared" si="10"/>
        <v>5668971.0900000008</v>
      </c>
      <c r="Z68" s="5">
        <f t="shared" si="11"/>
        <v>463934.04000000004</v>
      </c>
      <c r="AA68" s="5">
        <f t="shared" si="12"/>
        <v>6132905.1300000008</v>
      </c>
      <c r="AB68" s="28">
        <f>SUM(AB64:AB67)</f>
        <v>0</v>
      </c>
      <c r="AC68" s="28">
        <f>SUM(AC64:AC67)</f>
        <v>0</v>
      </c>
      <c r="AD68" s="28">
        <f>SUM(AD64:AD67)</f>
        <v>0</v>
      </c>
      <c r="AE68" s="5">
        <f t="shared" si="163"/>
        <v>0</v>
      </c>
      <c r="AF68" s="5"/>
      <c r="AG68" s="27"/>
      <c r="AH68" s="27"/>
      <c r="AI68" s="27"/>
      <c r="AJ68" s="4">
        <f t="shared" si="164"/>
        <v>0</v>
      </c>
      <c r="AK68" s="5">
        <f t="shared" si="165"/>
        <v>0</v>
      </c>
      <c r="AL68" s="5">
        <f t="shared" si="166"/>
        <v>6132905.1299999999</v>
      </c>
      <c r="AM68" s="5">
        <f t="shared" si="167"/>
        <v>0</v>
      </c>
      <c r="AN68" s="5">
        <f t="shared" si="174"/>
        <v>6132905.1299999999</v>
      </c>
    </row>
    <row r="69" spans="1:40" s="31" customFormat="1" x14ac:dyDescent="0.2">
      <c r="A69" s="27"/>
      <c r="B69" s="28"/>
      <c r="C69" s="28"/>
      <c r="D69" s="28"/>
      <c r="E69" s="29"/>
      <c r="F69" s="29"/>
      <c r="G69" s="29"/>
      <c r="H69" s="29"/>
      <c r="I69" s="29"/>
      <c r="J69" s="29"/>
      <c r="K69" s="30"/>
      <c r="L69" s="30"/>
      <c r="M69" s="30"/>
      <c r="N69" s="5"/>
      <c r="O69" s="27"/>
      <c r="P69" s="27"/>
      <c r="Q69" s="27"/>
      <c r="R69" s="27"/>
      <c r="S69" s="27"/>
      <c r="T69" s="5"/>
      <c r="U69" s="5"/>
      <c r="V69" s="5">
        <f t="shared" si="7"/>
        <v>0</v>
      </c>
      <c r="W69" s="5">
        <f t="shared" si="8"/>
        <v>0</v>
      </c>
      <c r="X69" s="5">
        <f t="shared" si="9"/>
        <v>0</v>
      </c>
      <c r="Y69" s="5">
        <f t="shared" si="10"/>
        <v>0</v>
      </c>
      <c r="Z69" s="5">
        <f t="shared" si="11"/>
        <v>0</v>
      </c>
      <c r="AA69" s="5">
        <f t="shared" si="12"/>
        <v>0</v>
      </c>
      <c r="AB69" s="5"/>
      <c r="AC69" s="5"/>
      <c r="AD69" s="5"/>
      <c r="AE69" s="5">
        <f t="shared" si="163"/>
        <v>0</v>
      </c>
      <c r="AF69" s="5"/>
      <c r="AG69" s="27"/>
      <c r="AH69" s="27"/>
      <c r="AI69" s="27"/>
      <c r="AJ69" s="4">
        <f t="shared" si="164"/>
        <v>0</v>
      </c>
      <c r="AK69" s="5">
        <f t="shared" si="165"/>
        <v>0</v>
      </c>
      <c r="AL69" s="5">
        <f t="shared" si="166"/>
        <v>0</v>
      </c>
      <c r="AM69" s="5">
        <f t="shared" si="167"/>
        <v>0</v>
      </c>
      <c r="AN69" s="5">
        <f t="shared" si="174"/>
        <v>0</v>
      </c>
    </row>
    <row r="70" spans="1:40" s="3" customFormat="1" ht="13.5" customHeight="1" x14ac:dyDescent="0.2">
      <c r="A70" s="8" t="s">
        <v>45</v>
      </c>
      <c r="B70" s="105" t="s">
        <v>46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5"/>
      <c r="O70" s="35"/>
      <c r="P70" s="35"/>
      <c r="Q70" s="35"/>
      <c r="R70" s="35"/>
      <c r="S70" s="35"/>
      <c r="T70" s="5"/>
      <c r="U70" s="5"/>
      <c r="V70" s="5">
        <f t="shared" si="7"/>
        <v>0</v>
      </c>
      <c r="W70" s="5">
        <f t="shared" si="8"/>
        <v>0</v>
      </c>
      <c r="X70" s="5">
        <f t="shared" si="9"/>
        <v>0</v>
      </c>
      <c r="Y70" s="5">
        <f t="shared" si="10"/>
        <v>0</v>
      </c>
      <c r="Z70" s="5">
        <f t="shared" si="11"/>
        <v>0</v>
      </c>
      <c r="AA70" s="5">
        <f t="shared" si="12"/>
        <v>0</v>
      </c>
      <c r="AB70" s="5"/>
      <c r="AC70" s="5"/>
      <c r="AD70" s="5"/>
      <c r="AE70" s="5">
        <f t="shared" si="163"/>
        <v>0</v>
      </c>
      <c r="AF70" s="5"/>
      <c r="AG70" s="35"/>
      <c r="AH70" s="35"/>
      <c r="AI70" s="35"/>
      <c r="AJ70" s="4">
        <f t="shared" si="164"/>
        <v>0</v>
      </c>
      <c r="AK70" s="5">
        <f t="shared" si="165"/>
        <v>0</v>
      </c>
      <c r="AL70" s="5">
        <f t="shared" si="166"/>
        <v>0</v>
      </c>
      <c r="AM70" s="5">
        <f t="shared" si="167"/>
        <v>0</v>
      </c>
      <c r="AN70" s="5">
        <f t="shared" si="174"/>
        <v>0</v>
      </c>
    </row>
    <row r="71" spans="1:40" s="3" customFormat="1" ht="15" customHeight="1" x14ac:dyDescent="0.2">
      <c r="A71" s="4" t="s">
        <v>1</v>
      </c>
      <c r="B71" s="104">
        <v>0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5"/>
      <c r="O71" s="35"/>
      <c r="P71" s="35"/>
      <c r="Q71" s="35"/>
      <c r="R71" s="35"/>
      <c r="S71" s="35"/>
      <c r="T71" s="5"/>
      <c r="U71" s="5"/>
      <c r="V71" s="5">
        <f t="shared" si="7"/>
        <v>0</v>
      </c>
      <c r="W71" s="5">
        <f t="shared" si="8"/>
        <v>0</v>
      </c>
      <c r="X71" s="5">
        <f t="shared" si="9"/>
        <v>0</v>
      </c>
      <c r="Y71" s="5">
        <f t="shared" si="10"/>
        <v>0</v>
      </c>
      <c r="Z71" s="5">
        <f t="shared" si="11"/>
        <v>0</v>
      </c>
      <c r="AA71" s="5">
        <f t="shared" si="12"/>
        <v>0</v>
      </c>
      <c r="AB71" s="5"/>
      <c r="AC71" s="5"/>
      <c r="AD71" s="5"/>
      <c r="AE71" s="5">
        <f t="shared" si="163"/>
        <v>0</v>
      </c>
      <c r="AF71" s="5"/>
      <c r="AG71" s="35"/>
      <c r="AH71" s="35"/>
      <c r="AI71" s="35"/>
      <c r="AJ71" s="4">
        <f t="shared" si="164"/>
        <v>0</v>
      </c>
      <c r="AK71" s="5">
        <f t="shared" si="165"/>
        <v>0</v>
      </c>
      <c r="AL71" s="5">
        <f t="shared" si="166"/>
        <v>0</v>
      </c>
      <c r="AM71" s="5">
        <f t="shared" si="167"/>
        <v>0</v>
      </c>
      <c r="AN71" s="5">
        <f t="shared" si="174"/>
        <v>0</v>
      </c>
    </row>
    <row r="72" spans="1:40" s="3" customFormat="1" x14ac:dyDescent="0.2">
      <c r="A72" s="4" t="s">
        <v>3</v>
      </c>
      <c r="B72" s="104">
        <v>0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5"/>
      <c r="O72" s="35"/>
      <c r="P72" s="35"/>
      <c r="Q72" s="35"/>
      <c r="R72" s="35"/>
      <c r="S72" s="35"/>
      <c r="T72" s="5"/>
      <c r="U72" s="5"/>
      <c r="V72" s="5">
        <f t="shared" si="7"/>
        <v>0</v>
      </c>
      <c r="W72" s="5">
        <f t="shared" si="8"/>
        <v>0</v>
      </c>
      <c r="X72" s="5">
        <f t="shared" si="9"/>
        <v>0</v>
      </c>
      <c r="Y72" s="5">
        <f t="shared" si="10"/>
        <v>0</v>
      </c>
      <c r="Z72" s="5">
        <f t="shared" si="11"/>
        <v>0</v>
      </c>
      <c r="AA72" s="5">
        <f t="shared" si="12"/>
        <v>0</v>
      </c>
      <c r="AB72" s="5"/>
      <c r="AC72" s="5"/>
      <c r="AD72" s="5"/>
      <c r="AE72" s="5">
        <f t="shared" si="163"/>
        <v>0</v>
      </c>
      <c r="AF72" s="5"/>
      <c r="AG72" s="35"/>
      <c r="AH72" s="35"/>
      <c r="AI72" s="35"/>
      <c r="AJ72" s="4">
        <f t="shared" si="164"/>
        <v>0</v>
      </c>
      <c r="AK72" s="5">
        <f t="shared" si="165"/>
        <v>0</v>
      </c>
      <c r="AL72" s="89">
        <f>SUM(AL64:AL71)</f>
        <v>12265810.26</v>
      </c>
      <c r="AM72" s="89">
        <f t="shared" ref="AM72:AN72" si="178">SUM(AM64:AM71)</f>
        <v>0</v>
      </c>
      <c r="AN72" s="89">
        <f t="shared" si="178"/>
        <v>12265810.26</v>
      </c>
    </row>
    <row r="73" spans="1:40" s="3" customFormat="1" x14ac:dyDescent="0.2">
      <c r="A73" s="6" t="s">
        <v>5</v>
      </c>
      <c r="B73" s="104">
        <f>B71+B72</f>
        <v>0</v>
      </c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5"/>
      <c r="O73" s="35"/>
      <c r="P73" s="35"/>
      <c r="Q73" s="35"/>
      <c r="R73" s="35"/>
      <c r="S73" s="35"/>
      <c r="T73" s="5"/>
      <c r="U73" s="5"/>
      <c r="V73" s="5">
        <f t="shared" si="7"/>
        <v>0</v>
      </c>
      <c r="W73" s="5">
        <f t="shared" si="8"/>
        <v>0</v>
      </c>
      <c r="X73" s="5">
        <f t="shared" si="9"/>
        <v>0</v>
      </c>
      <c r="Y73" s="5">
        <f t="shared" si="10"/>
        <v>0</v>
      </c>
      <c r="Z73" s="5">
        <f t="shared" si="11"/>
        <v>0</v>
      </c>
      <c r="AA73" s="5">
        <f t="shared" si="12"/>
        <v>0</v>
      </c>
      <c r="AB73" s="5"/>
      <c r="AC73" s="5"/>
      <c r="AD73" s="5"/>
      <c r="AE73" s="5">
        <f t="shared" si="163"/>
        <v>0</v>
      </c>
      <c r="AF73" s="5"/>
      <c r="AG73" s="35"/>
      <c r="AH73" s="35"/>
      <c r="AI73" s="35"/>
      <c r="AJ73" s="35">
        <f>SUM(AJ64:AJ72)</f>
        <v>0</v>
      </c>
      <c r="AK73" s="35">
        <f t="shared" si="165"/>
        <v>0</v>
      </c>
      <c r="AL73" s="35"/>
      <c r="AM73" s="35"/>
      <c r="AN73" s="35"/>
    </row>
    <row r="74" spans="1:40" s="3" customFormat="1" x14ac:dyDescent="0.2">
      <c r="A74" s="10"/>
      <c r="B74" s="33"/>
      <c r="C74" s="80"/>
      <c r="D74" s="34"/>
      <c r="E74" s="35"/>
      <c r="F74" s="35"/>
      <c r="G74" s="35"/>
      <c r="H74" s="35"/>
      <c r="I74" s="35"/>
      <c r="J74" s="35"/>
      <c r="K74" s="35"/>
      <c r="L74" s="35"/>
      <c r="M74" s="35"/>
      <c r="N74" s="5"/>
      <c r="O74" s="35"/>
      <c r="P74" s="35"/>
      <c r="Q74" s="35"/>
      <c r="R74" s="35"/>
      <c r="S74" s="35"/>
      <c r="T74" s="5"/>
      <c r="U74" s="5"/>
      <c r="V74" s="5">
        <f t="shared" si="7"/>
        <v>0</v>
      </c>
      <c r="W74" s="5">
        <f t="shared" si="8"/>
        <v>0</v>
      </c>
      <c r="X74" s="5">
        <f t="shared" si="9"/>
        <v>0</v>
      </c>
      <c r="Y74" s="5">
        <f t="shared" si="10"/>
        <v>0</v>
      </c>
      <c r="Z74" s="5">
        <f t="shared" si="11"/>
        <v>0</v>
      </c>
      <c r="AA74" s="5">
        <f t="shared" si="12"/>
        <v>0</v>
      </c>
      <c r="AB74" s="5"/>
      <c r="AC74" s="5"/>
      <c r="AD74" s="5"/>
      <c r="AE74" s="5">
        <f t="shared" si="163"/>
        <v>0</v>
      </c>
      <c r="AF74" s="5"/>
      <c r="AG74" s="35"/>
      <c r="AH74" s="35"/>
      <c r="AI74" s="35"/>
      <c r="AJ74" s="35"/>
      <c r="AK74" s="35"/>
      <c r="AL74" s="35"/>
      <c r="AM74" s="35"/>
      <c r="AN74" s="35"/>
    </row>
    <row r="75" spans="1:40" s="3" customFormat="1" ht="62.25" customHeight="1" x14ac:dyDescent="0.2">
      <c r="A75" s="8" t="s">
        <v>47</v>
      </c>
      <c r="B75" s="20" t="s">
        <v>24</v>
      </c>
      <c r="C75" s="21" t="s">
        <v>25</v>
      </c>
      <c r="D75" s="20" t="s">
        <v>26</v>
      </c>
      <c r="E75" s="21" t="s">
        <v>27</v>
      </c>
      <c r="F75" s="21" t="s">
        <v>25</v>
      </c>
      <c r="G75" s="21" t="s">
        <v>28</v>
      </c>
      <c r="H75" s="21" t="s">
        <v>29</v>
      </c>
      <c r="I75" s="21" t="s">
        <v>25</v>
      </c>
      <c r="J75" s="21" t="s">
        <v>30</v>
      </c>
      <c r="K75" s="21" t="s">
        <v>31</v>
      </c>
      <c r="L75" s="21" t="s">
        <v>32</v>
      </c>
      <c r="M75" s="21" t="s">
        <v>33</v>
      </c>
      <c r="N75" s="21" t="s">
        <v>48</v>
      </c>
      <c r="O75" s="21" t="s">
        <v>25</v>
      </c>
      <c r="P75" s="21" t="s">
        <v>49</v>
      </c>
      <c r="Q75" s="21" t="s">
        <v>50</v>
      </c>
      <c r="R75" s="21" t="s">
        <v>32</v>
      </c>
      <c r="S75" s="21" t="s">
        <v>51</v>
      </c>
      <c r="T75" s="21" t="s">
        <v>89</v>
      </c>
      <c r="U75" s="21" t="s">
        <v>90</v>
      </c>
      <c r="V75" s="21" t="s">
        <v>91</v>
      </c>
      <c r="W75" s="21" t="s">
        <v>32</v>
      </c>
      <c r="X75" s="21" t="s">
        <v>92</v>
      </c>
      <c r="Y75" s="21" t="s">
        <v>93</v>
      </c>
      <c r="Z75" s="21" t="s">
        <v>32</v>
      </c>
      <c r="AA75" s="21" t="s">
        <v>94</v>
      </c>
      <c r="AB75" s="20" t="s">
        <v>95</v>
      </c>
      <c r="AC75" s="21" t="s">
        <v>96</v>
      </c>
      <c r="AD75" s="21" t="s">
        <v>105</v>
      </c>
      <c r="AE75" s="21" t="s">
        <v>104</v>
      </c>
      <c r="AF75" s="21" t="s">
        <v>106</v>
      </c>
      <c r="AG75" s="20" t="s">
        <v>97</v>
      </c>
      <c r="AH75" s="21" t="s">
        <v>98</v>
      </c>
      <c r="AI75" s="21" t="s">
        <v>99</v>
      </c>
      <c r="AJ75" s="21" t="s">
        <v>100</v>
      </c>
      <c r="AK75" s="21" t="s">
        <v>101</v>
      </c>
      <c r="AL75" s="86" t="s">
        <v>102</v>
      </c>
      <c r="AM75" s="21" t="s">
        <v>32</v>
      </c>
      <c r="AN75" s="86" t="s">
        <v>103</v>
      </c>
    </row>
    <row r="76" spans="1:40" s="3" customFormat="1" x14ac:dyDescent="0.2">
      <c r="A76" s="6" t="s">
        <v>1</v>
      </c>
      <c r="B76" s="10">
        <f>B53+B64</f>
        <v>7808255.5999999996</v>
      </c>
      <c r="C76" s="10">
        <f>C53+C64</f>
        <v>0</v>
      </c>
      <c r="D76" s="10">
        <f>D53+D64</f>
        <v>7808255.5999999996</v>
      </c>
      <c r="E76" s="10">
        <f>E53+E64</f>
        <v>9244891.1999999993</v>
      </c>
      <c r="F76" s="10">
        <f>F53+F64</f>
        <v>727953.03</v>
      </c>
      <c r="G76" s="10">
        <f>E76+F76</f>
        <v>9972844.2299999986</v>
      </c>
      <c r="H76" s="10">
        <f>H53+H64</f>
        <v>9315839.0700000003</v>
      </c>
      <c r="I76" s="10">
        <f>I53+I64</f>
        <v>151675.24</v>
      </c>
      <c r="J76" s="10">
        <f>H76+I76</f>
        <v>9467514.3100000005</v>
      </c>
      <c r="K76" s="10">
        <f>K53+K64</f>
        <v>27096938.899999995</v>
      </c>
      <c r="L76" s="10">
        <f>L53+L64</f>
        <v>151675.24</v>
      </c>
      <c r="M76" s="10">
        <f>SUM(K76:L76)</f>
        <v>27248614.139999993</v>
      </c>
      <c r="N76" s="10">
        <f t="shared" ref="N76:S79" si="179">N53+N64</f>
        <v>8376173.0144999996</v>
      </c>
      <c r="O76" s="10">
        <f t="shared" si="179"/>
        <v>0</v>
      </c>
      <c r="P76" s="10">
        <f t="shared" si="179"/>
        <v>8376173.0144999996</v>
      </c>
      <c r="Q76" s="10">
        <f t="shared" si="179"/>
        <v>35473111.914499998</v>
      </c>
      <c r="R76" s="10">
        <f t="shared" si="179"/>
        <v>151675.24</v>
      </c>
      <c r="S76" s="40">
        <f t="shared" si="179"/>
        <v>35624787.1545</v>
      </c>
      <c r="T76" s="10">
        <f t="shared" ref="T76" si="180">T53+T64</f>
        <v>8321549.6299999999</v>
      </c>
      <c r="U76" s="10">
        <f t="shared" ref="U76" si="181">U53+U64</f>
        <v>8323790.3100000005</v>
      </c>
      <c r="V76" s="5">
        <f>P76</f>
        <v>8376173.0144999996</v>
      </c>
      <c r="W76" s="5">
        <f t="shared" ref="W76:W84" si="182">T76+U76</f>
        <v>16645339.940000001</v>
      </c>
      <c r="X76" s="5">
        <f t="shared" ref="X76:X84" si="183">SUM(V76:W76)</f>
        <v>25021512.954500001</v>
      </c>
      <c r="Y76" s="5">
        <f t="shared" ref="Y76:Y84" si="184">K76+V76</f>
        <v>35473111.914499998</v>
      </c>
      <c r="Z76" s="5">
        <f t="shared" ref="Z76:Z84" si="185">L76+W76</f>
        <v>16797015.18</v>
      </c>
      <c r="AA76" s="5">
        <f t="shared" ref="AA76:AA84" si="186">SUM(Y76:Z76)</f>
        <v>52270127.094499998</v>
      </c>
      <c r="AB76" s="10">
        <f t="shared" ref="AB76:AC76" si="187">AB53+AB64</f>
        <v>8327041.71</v>
      </c>
      <c r="AC76" s="10">
        <f t="shared" si="187"/>
        <v>8329791.8600000003</v>
      </c>
      <c r="AD76" s="10">
        <f t="shared" ref="AD76" si="188">AD53+AD64</f>
        <v>5820222.7100000009</v>
      </c>
      <c r="AE76" s="5">
        <f t="shared" ref="AE76:AE84" si="189">SUM(AB76:AD76)</f>
        <v>22477056.280000001</v>
      </c>
      <c r="AF76" s="5">
        <f>AF11+AF18+AF44</f>
        <v>47498569.234500006</v>
      </c>
      <c r="AG76" s="10">
        <f t="shared" ref="AG76" si="190">AG53+AG64</f>
        <v>7611318.3199999994</v>
      </c>
      <c r="AH76" s="35"/>
      <c r="AI76" s="35"/>
      <c r="AJ76" s="4">
        <f t="shared" ref="AJ76:AJ83" si="191">SUM(AG76:AI76)</f>
        <v>7611318.3199999994</v>
      </c>
      <c r="AK76" s="5">
        <f t="shared" ref="AK76:AK84" si="192">AE76+AJ76</f>
        <v>30088374.600000001</v>
      </c>
      <c r="AL76" s="5">
        <f t="shared" ref="AL76:AL83" si="193">D76+G76+J76+P76</f>
        <v>35624787.1545</v>
      </c>
      <c r="AM76" s="5">
        <f t="shared" ref="AM76:AM83" si="194">T76+U76+AB76+AC76+AD76+AG76+AH76+AI76</f>
        <v>46733714.539999999</v>
      </c>
      <c r="AN76" s="5">
        <f>SUM(AL76:AM76)</f>
        <v>82358501.694499999</v>
      </c>
    </row>
    <row r="77" spans="1:40" s="3" customFormat="1" x14ac:dyDescent="0.2">
      <c r="A77" s="6" t="s">
        <v>2</v>
      </c>
      <c r="B77" s="10">
        <f t="shared" ref="B77:F79" si="195">B54+B65</f>
        <v>541394.52</v>
      </c>
      <c r="C77" s="10">
        <f t="shared" si="195"/>
        <v>0</v>
      </c>
      <c r="D77" s="10">
        <f t="shared" si="195"/>
        <v>541394.52</v>
      </c>
      <c r="E77" s="10">
        <f t="shared" si="195"/>
        <v>596892.5</v>
      </c>
      <c r="F77" s="10">
        <f t="shared" si="195"/>
        <v>127571.35</v>
      </c>
      <c r="G77" s="10">
        <f t="shared" ref="G77:G83" si="196">E77+F77</f>
        <v>724463.85</v>
      </c>
      <c r="H77" s="10">
        <f t="shared" ref="H77:I79" si="197">H54+H65</f>
        <v>627599.41999999993</v>
      </c>
      <c r="I77" s="10">
        <f t="shared" si="197"/>
        <v>73725.759999999995</v>
      </c>
      <c r="J77" s="10">
        <f t="shared" ref="J77:J83" si="198">H77+I77</f>
        <v>701325.17999999993</v>
      </c>
      <c r="K77" s="10">
        <f t="shared" ref="K77:L79" si="199">K54+K65</f>
        <v>1893457.79</v>
      </c>
      <c r="L77" s="10">
        <f t="shared" si="199"/>
        <v>73725.759999999995</v>
      </c>
      <c r="M77" s="10">
        <f t="shared" ref="M77:M82" si="200">SUM(K77:L77)</f>
        <v>1967183.55</v>
      </c>
      <c r="N77" s="10">
        <f t="shared" si="179"/>
        <v>721549.08</v>
      </c>
      <c r="O77" s="10">
        <f t="shared" si="179"/>
        <v>0</v>
      </c>
      <c r="P77" s="10">
        <f t="shared" si="179"/>
        <v>721549.08</v>
      </c>
      <c r="Q77" s="10">
        <f>Q54+Q65</f>
        <v>2615006.8699999996</v>
      </c>
      <c r="R77" s="10">
        <f t="shared" si="179"/>
        <v>73725.759999999995</v>
      </c>
      <c r="S77" s="10">
        <f t="shared" si="179"/>
        <v>2688732.63</v>
      </c>
      <c r="T77" s="10">
        <f t="shared" ref="T77" si="201">T54+T65</f>
        <v>714827.04999999993</v>
      </c>
      <c r="U77" s="10">
        <f t="shared" ref="U77" si="202">U54+U65</f>
        <v>712586.37</v>
      </c>
      <c r="V77" s="5">
        <f t="shared" ref="V77:V83" si="203">P77</f>
        <v>721549.08</v>
      </c>
      <c r="W77" s="5">
        <f t="shared" si="182"/>
        <v>1427413.42</v>
      </c>
      <c r="X77" s="5">
        <f t="shared" si="183"/>
        <v>2148962.5</v>
      </c>
      <c r="Y77" s="5">
        <f t="shared" si="184"/>
        <v>2615006.87</v>
      </c>
      <c r="Z77" s="5">
        <f t="shared" si="185"/>
        <v>1501139.18</v>
      </c>
      <c r="AA77" s="5">
        <f t="shared" si="186"/>
        <v>4116146.05</v>
      </c>
      <c r="AB77" s="10">
        <f t="shared" ref="AB77:AC77" si="204">AB54+AB65</f>
        <v>716558.25999999989</v>
      </c>
      <c r="AC77" s="10">
        <f t="shared" si="204"/>
        <v>716048.79</v>
      </c>
      <c r="AD77" s="10">
        <f t="shared" ref="AD77" si="205">AD54+AD65</f>
        <v>502185.31099999999</v>
      </c>
      <c r="AE77" s="5">
        <f t="shared" si="189"/>
        <v>1934792.3609999998</v>
      </c>
      <c r="AF77" s="5">
        <f t="shared" ref="AF77:AF79" si="206">AF12+AF19+AF45</f>
        <v>4083754.8609999996</v>
      </c>
      <c r="AG77" s="10">
        <f t="shared" ref="AG77" si="207">AG54+AG65</f>
        <v>598834.28</v>
      </c>
      <c r="AH77" s="35"/>
      <c r="AI77" s="35"/>
      <c r="AJ77" s="4">
        <f t="shared" si="191"/>
        <v>598834.28</v>
      </c>
      <c r="AK77" s="5">
        <f t="shared" si="192"/>
        <v>2533626.6409999998</v>
      </c>
      <c r="AL77" s="5">
        <f t="shared" si="193"/>
        <v>2688732.63</v>
      </c>
      <c r="AM77" s="5">
        <f t="shared" si="194"/>
        <v>3961040.0609999998</v>
      </c>
      <c r="AN77" s="5">
        <f t="shared" ref="AN77:AN83" si="208">SUM(AL77:AM77)</f>
        <v>6649772.6909999996</v>
      </c>
    </row>
    <row r="78" spans="1:40" s="3" customFormat="1" x14ac:dyDescent="0.2">
      <c r="A78" s="6" t="s">
        <v>3</v>
      </c>
      <c r="B78" s="10">
        <f t="shared" si="195"/>
        <v>2262466.7199999997</v>
      </c>
      <c r="C78" s="10">
        <f t="shared" si="195"/>
        <v>0</v>
      </c>
      <c r="D78" s="10">
        <f t="shared" si="195"/>
        <v>2262466.7199999997</v>
      </c>
      <c r="E78" s="10">
        <f t="shared" si="195"/>
        <v>2880182.6199999996</v>
      </c>
      <c r="F78" s="10">
        <f t="shared" si="195"/>
        <v>357662.5</v>
      </c>
      <c r="G78" s="10">
        <f t="shared" si="196"/>
        <v>3237845.1199999996</v>
      </c>
      <c r="H78" s="10">
        <f>H55+H66</f>
        <v>2790386.4499999997</v>
      </c>
      <c r="I78" s="10">
        <f t="shared" si="197"/>
        <v>238533.04</v>
      </c>
      <c r="J78" s="10">
        <f>H78+I78</f>
        <v>3028919.4899999998</v>
      </c>
      <c r="K78" s="10">
        <f t="shared" si="199"/>
        <v>8290698.2899999991</v>
      </c>
      <c r="L78" s="10">
        <f t="shared" si="199"/>
        <v>238533.04</v>
      </c>
      <c r="M78" s="10">
        <f t="shared" si="200"/>
        <v>8529231.3299999982</v>
      </c>
      <c r="N78" s="10">
        <f t="shared" si="179"/>
        <v>2804757.2600000002</v>
      </c>
      <c r="O78" s="10">
        <f t="shared" si="179"/>
        <v>0</v>
      </c>
      <c r="P78" s="10">
        <f t="shared" si="179"/>
        <v>2804757.2600000002</v>
      </c>
      <c r="Q78" s="10">
        <f t="shared" si="179"/>
        <v>11095455.549999999</v>
      </c>
      <c r="R78" s="10">
        <f t="shared" si="179"/>
        <v>238533.04</v>
      </c>
      <c r="S78" s="40">
        <f t="shared" si="179"/>
        <v>11333988.59</v>
      </c>
      <c r="T78" s="10">
        <f t="shared" ref="T78" si="209">T55+T66</f>
        <v>2801342.3400000003</v>
      </c>
      <c r="U78" s="10">
        <f t="shared" ref="U78" si="210">U55+U66</f>
        <v>2801342.3400000003</v>
      </c>
      <c r="V78" s="5">
        <f t="shared" si="203"/>
        <v>2804757.2600000002</v>
      </c>
      <c r="W78" s="5">
        <f t="shared" si="182"/>
        <v>5602684.6800000006</v>
      </c>
      <c r="X78" s="5">
        <f t="shared" si="183"/>
        <v>8407441.9400000013</v>
      </c>
      <c r="Y78" s="5">
        <f t="shared" si="184"/>
        <v>11095455.549999999</v>
      </c>
      <c r="Z78" s="5">
        <f t="shared" si="185"/>
        <v>5841217.7200000007</v>
      </c>
      <c r="AA78" s="5">
        <f t="shared" si="186"/>
        <v>16936673.27</v>
      </c>
      <c r="AB78" s="10">
        <f t="shared" ref="AB78:AC78" si="211">AB55+AB66</f>
        <v>2802483.5200000005</v>
      </c>
      <c r="AC78" s="10">
        <f t="shared" si="211"/>
        <v>2802483.5200000005</v>
      </c>
      <c r="AD78" s="10">
        <f t="shared" ref="AD78" si="212">AD55+AD66</f>
        <v>1961541.84</v>
      </c>
      <c r="AE78" s="5">
        <f t="shared" si="189"/>
        <v>7566508.8800000008</v>
      </c>
      <c r="AF78" s="5">
        <f t="shared" si="206"/>
        <v>15973950.82</v>
      </c>
      <c r="AG78" s="10">
        <f t="shared" ref="AG78" si="213">AG55+AG66</f>
        <v>2085384.11</v>
      </c>
      <c r="AH78" s="35"/>
      <c r="AI78" s="35"/>
      <c r="AJ78" s="4">
        <f t="shared" si="191"/>
        <v>2085384.11</v>
      </c>
      <c r="AK78" s="5">
        <f t="shared" si="192"/>
        <v>9651892.9900000002</v>
      </c>
      <c r="AL78" s="5">
        <f t="shared" si="193"/>
        <v>11333988.59</v>
      </c>
      <c r="AM78" s="5">
        <f t="shared" si="194"/>
        <v>15254577.670000002</v>
      </c>
      <c r="AN78" s="5">
        <f t="shared" si="208"/>
        <v>26588566.260000002</v>
      </c>
    </row>
    <row r="79" spans="1:40" s="3" customFormat="1" x14ac:dyDescent="0.2">
      <c r="A79" s="6" t="s">
        <v>4</v>
      </c>
      <c r="B79" s="10">
        <f t="shared" si="195"/>
        <v>674683.73</v>
      </c>
      <c r="C79" s="10">
        <f t="shared" si="195"/>
        <v>0</v>
      </c>
      <c r="D79" s="10">
        <f t="shared" si="195"/>
        <v>674683.73</v>
      </c>
      <c r="E79" s="10">
        <f t="shared" si="195"/>
        <v>769562.8899999999</v>
      </c>
      <c r="F79" s="10">
        <f t="shared" si="195"/>
        <v>52491.92</v>
      </c>
      <c r="G79" s="10">
        <f t="shared" si="196"/>
        <v>822054.80999999994</v>
      </c>
      <c r="H79" s="10">
        <f t="shared" si="197"/>
        <v>806627.29999999981</v>
      </c>
      <c r="I79" s="10">
        <f t="shared" si="197"/>
        <v>0</v>
      </c>
      <c r="J79" s="10">
        <f t="shared" si="198"/>
        <v>806627.29999999981</v>
      </c>
      <c r="K79" s="10">
        <f t="shared" si="199"/>
        <v>2303365.84</v>
      </c>
      <c r="L79" s="10">
        <f t="shared" si="199"/>
        <v>0</v>
      </c>
      <c r="M79" s="10">
        <f t="shared" si="200"/>
        <v>2303365.84</v>
      </c>
      <c r="N79" s="10">
        <f t="shared" si="179"/>
        <v>781195.91999999993</v>
      </c>
      <c r="O79" s="10">
        <f t="shared" si="179"/>
        <v>0</v>
      </c>
      <c r="P79" s="10">
        <f t="shared" si="179"/>
        <v>781195.91999999993</v>
      </c>
      <c r="Q79" s="10">
        <f t="shared" si="179"/>
        <v>3084561.76</v>
      </c>
      <c r="R79" s="10">
        <f t="shared" si="179"/>
        <v>0</v>
      </c>
      <c r="S79" s="10">
        <f t="shared" si="179"/>
        <v>3084561.76</v>
      </c>
      <c r="T79" s="10">
        <f t="shared" ref="T79" si="214">T56+T67</f>
        <v>756547.15999999992</v>
      </c>
      <c r="U79" s="10">
        <f t="shared" ref="U79" si="215">U56+U67</f>
        <v>756547.15999999992</v>
      </c>
      <c r="V79" s="5">
        <f t="shared" si="203"/>
        <v>781195.91999999993</v>
      </c>
      <c r="W79" s="5">
        <f t="shared" si="182"/>
        <v>1513094.3199999998</v>
      </c>
      <c r="X79" s="5">
        <f t="shared" si="183"/>
        <v>2294290.2399999998</v>
      </c>
      <c r="Y79" s="5">
        <f t="shared" si="184"/>
        <v>3084561.76</v>
      </c>
      <c r="Z79" s="5">
        <f t="shared" si="185"/>
        <v>1513094.3199999998</v>
      </c>
      <c r="AA79" s="5">
        <f t="shared" si="186"/>
        <v>4597656.08</v>
      </c>
      <c r="AB79" s="10">
        <f t="shared" ref="AB79:AC79" si="216">AB56+AB67</f>
        <v>765509.87</v>
      </c>
      <c r="AC79" s="10">
        <f t="shared" si="216"/>
        <v>763269.19</v>
      </c>
      <c r="AD79" s="10">
        <f t="shared" ref="AD79" si="217">AD56+AD67</f>
        <v>535533.72</v>
      </c>
      <c r="AE79" s="5">
        <f t="shared" si="189"/>
        <v>2064312.78</v>
      </c>
      <c r="AF79" s="5">
        <f t="shared" si="206"/>
        <v>4358603.0199999996</v>
      </c>
      <c r="AG79" s="10">
        <f t="shared" ref="AG79" si="218">AG56+AG67</f>
        <v>664772.81000000006</v>
      </c>
      <c r="AH79" s="35"/>
      <c r="AI79" s="35"/>
      <c r="AJ79" s="4">
        <f t="shared" si="191"/>
        <v>664772.81000000006</v>
      </c>
      <c r="AK79" s="5">
        <f t="shared" si="192"/>
        <v>2729085.59</v>
      </c>
      <c r="AL79" s="5">
        <f t="shared" si="193"/>
        <v>3084561.76</v>
      </c>
      <c r="AM79" s="5">
        <f t="shared" si="194"/>
        <v>4242179.91</v>
      </c>
      <c r="AN79" s="5">
        <f t="shared" si="208"/>
        <v>7326741.6699999999</v>
      </c>
    </row>
    <row r="80" spans="1:40" s="3" customFormat="1" x14ac:dyDescent="0.2">
      <c r="A80" s="6" t="s">
        <v>7</v>
      </c>
      <c r="B80" s="10">
        <f t="shared" ref="B80:L83" si="219">B57</f>
        <v>783221.66</v>
      </c>
      <c r="C80" s="10">
        <f t="shared" si="219"/>
        <v>0</v>
      </c>
      <c r="D80" s="10">
        <f t="shared" si="219"/>
        <v>783221.66</v>
      </c>
      <c r="E80" s="10">
        <f t="shared" si="219"/>
        <v>783221.66</v>
      </c>
      <c r="F80" s="10">
        <f t="shared" si="219"/>
        <v>0</v>
      </c>
      <c r="G80" s="10">
        <f t="shared" si="196"/>
        <v>783221.66</v>
      </c>
      <c r="H80" s="10">
        <f t="shared" ref="H80:I83" si="220">H57</f>
        <v>783221.66</v>
      </c>
      <c r="I80" s="10">
        <f t="shared" si="220"/>
        <v>0</v>
      </c>
      <c r="J80" s="10">
        <f t="shared" si="198"/>
        <v>783221.66</v>
      </c>
      <c r="K80" s="10">
        <f t="shared" si="219"/>
        <v>2349664.98</v>
      </c>
      <c r="L80" s="10">
        <f t="shared" si="219"/>
        <v>0</v>
      </c>
      <c r="M80" s="10">
        <f t="shared" si="200"/>
        <v>2349664.98</v>
      </c>
      <c r="N80" s="10">
        <f t="shared" ref="N80:S83" si="221">N57</f>
        <v>771197.9</v>
      </c>
      <c r="O80" s="10">
        <f t="shared" si="221"/>
        <v>0</v>
      </c>
      <c r="P80" s="10">
        <f t="shared" si="221"/>
        <v>771197.9</v>
      </c>
      <c r="Q80" s="10">
        <f t="shared" si="221"/>
        <v>3120862.88</v>
      </c>
      <c r="R80" s="10">
        <f t="shared" si="221"/>
        <v>0</v>
      </c>
      <c r="S80" s="10">
        <f t="shared" si="221"/>
        <v>3120862.88</v>
      </c>
      <c r="T80" s="10">
        <f t="shared" ref="T80" si="222">T57</f>
        <v>771197.9</v>
      </c>
      <c r="U80" s="10">
        <f t="shared" ref="U80" si="223">U57</f>
        <v>771197.9</v>
      </c>
      <c r="V80" s="5">
        <f t="shared" si="203"/>
        <v>771197.9</v>
      </c>
      <c r="W80" s="5">
        <f t="shared" si="182"/>
        <v>1542395.8</v>
      </c>
      <c r="X80" s="5">
        <f t="shared" si="183"/>
        <v>2313593.7000000002</v>
      </c>
      <c r="Y80" s="5">
        <f t="shared" si="184"/>
        <v>3120862.88</v>
      </c>
      <c r="Z80" s="5">
        <f t="shared" si="185"/>
        <v>1542395.8</v>
      </c>
      <c r="AA80" s="5">
        <f t="shared" si="186"/>
        <v>4663258.68</v>
      </c>
      <c r="AB80" s="10">
        <f t="shared" ref="AB80:AC80" si="224">AB57</f>
        <v>771197.9</v>
      </c>
      <c r="AC80" s="10">
        <f t="shared" si="224"/>
        <v>771197.9</v>
      </c>
      <c r="AD80" s="10">
        <f t="shared" ref="AD80" si="225">AD57</f>
        <v>540169.01</v>
      </c>
      <c r="AE80" s="5">
        <f t="shared" si="189"/>
        <v>2082564.81</v>
      </c>
      <c r="AF80" s="5">
        <f>AF22</f>
        <v>4396158.51</v>
      </c>
      <c r="AG80" s="10">
        <f t="shared" ref="AG80" si="226">AG57</f>
        <v>669836.69999999995</v>
      </c>
      <c r="AH80" s="35"/>
      <c r="AI80" s="35"/>
      <c r="AJ80" s="4">
        <f t="shared" si="191"/>
        <v>669836.69999999995</v>
      </c>
      <c r="AK80" s="5">
        <f t="shared" si="192"/>
        <v>2752401.51</v>
      </c>
      <c r="AL80" s="5">
        <f t="shared" si="193"/>
        <v>3120862.88</v>
      </c>
      <c r="AM80" s="5">
        <f t="shared" si="194"/>
        <v>4294797.3100000005</v>
      </c>
      <c r="AN80" s="5">
        <f t="shared" si="208"/>
        <v>7415660.1900000004</v>
      </c>
    </row>
    <row r="81" spans="1:40" s="3" customFormat="1" x14ac:dyDescent="0.2">
      <c r="A81" s="6" t="s">
        <v>35</v>
      </c>
      <c r="B81" s="10">
        <f t="shared" si="219"/>
        <v>190225.35</v>
      </c>
      <c r="C81" s="10">
        <f t="shared" si="219"/>
        <v>0</v>
      </c>
      <c r="D81" s="10">
        <f t="shared" si="219"/>
        <v>190225.35</v>
      </c>
      <c r="E81" s="10">
        <f t="shared" si="219"/>
        <v>190224.19</v>
      </c>
      <c r="F81" s="10">
        <f t="shared" si="219"/>
        <v>0</v>
      </c>
      <c r="G81" s="10">
        <f t="shared" si="196"/>
        <v>190224.19</v>
      </c>
      <c r="H81" s="10">
        <f t="shared" si="220"/>
        <v>190224.19</v>
      </c>
      <c r="I81" s="10">
        <f t="shared" si="220"/>
        <v>0</v>
      </c>
      <c r="J81" s="10">
        <f t="shared" si="198"/>
        <v>190224.19</v>
      </c>
      <c r="K81" s="10">
        <f t="shared" si="219"/>
        <v>570673.73</v>
      </c>
      <c r="L81" s="10">
        <f t="shared" si="219"/>
        <v>0</v>
      </c>
      <c r="M81" s="10">
        <f t="shared" si="200"/>
        <v>570673.73</v>
      </c>
      <c r="N81" s="10">
        <f t="shared" si="221"/>
        <v>177805.65</v>
      </c>
      <c r="O81" s="10">
        <f t="shared" si="221"/>
        <v>0</v>
      </c>
      <c r="P81" s="10">
        <f t="shared" si="221"/>
        <v>177805.65</v>
      </c>
      <c r="Q81" s="10">
        <f t="shared" si="221"/>
        <v>748479.38</v>
      </c>
      <c r="R81" s="10">
        <f t="shared" si="221"/>
        <v>0</v>
      </c>
      <c r="S81" s="10">
        <f t="shared" si="221"/>
        <v>748479.38</v>
      </c>
      <c r="T81" s="10">
        <f t="shared" ref="T81" si="227">T58</f>
        <v>129649.22</v>
      </c>
      <c r="U81" s="10">
        <f t="shared" ref="U81" si="228">U58</f>
        <v>129649.22</v>
      </c>
      <c r="V81" s="5">
        <f t="shared" si="203"/>
        <v>177805.65</v>
      </c>
      <c r="W81" s="5">
        <f t="shared" si="182"/>
        <v>259298.44</v>
      </c>
      <c r="X81" s="5">
        <f t="shared" si="183"/>
        <v>437104.08999999997</v>
      </c>
      <c r="Y81" s="5">
        <f t="shared" si="184"/>
        <v>748479.38</v>
      </c>
      <c r="Z81" s="5">
        <f t="shared" si="185"/>
        <v>259298.44</v>
      </c>
      <c r="AA81" s="5">
        <f t="shared" si="186"/>
        <v>1007777.8200000001</v>
      </c>
      <c r="AB81" s="10">
        <f t="shared" ref="AB81:AC81" si="229">AB58</f>
        <v>145701.35</v>
      </c>
      <c r="AC81" s="10">
        <f t="shared" si="229"/>
        <v>145701.35</v>
      </c>
      <c r="AD81" s="10">
        <f t="shared" ref="AD81" si="230">AD58</f>
        <v>101990.99</v>
      </c>
      <c r="AE81" s="5">
        <f t="shared" si="189"/>
        <v>393393.69</v>
      </c>
      <c r="AF81" s="5">
        <f>AF58</f>
        <v>830497.77999999991</v>
      </c>
      <c r="AG81" s="10">
        <f t="shared" ref="AG81" si="231">AG58</f>
        <v>126614.9</v>
      </c>
      <c r="AH81" s="35"/>
      <c r="AI81" s="35"/>
      <c r="AJ81" s="4">
        <f t="shared" si="191"/>
        <v>126614.9</v>
      </c>
      <c r="AK81" s="5">
        <f t="shared" si="192"/>
        <v>520008.58999999997</v>
      </c>
      <c r="AL81" s="5">
        <f t="shared" si="193"/>
        <v>748479.38</v>
      </c>
      <c r="AM81" s="5">
        <f t="shared" si="194"/>
        <v>779307.03</v>
      </c>
      <c r="AN81" s="5">
        <f t="shared" si="208"/>
        <v>1527786.4100000001</v>
      </c>
    </row>
    <row r="82" spans="1:40" s="3" customFormat="1" x14ac:dyDescent="0.2">
      <c r="A82" s="4" t="s">
        <v>13</v>
      </c>
      <c r="B82" s="10">
        <f t="shared" si="219"/>
        <v>84279.81</v>
      </c>
      <c r="C82" s="10">
        <f t="shared" si="219"/>
        <v>0</v>
      </c>
      <c r="D82" s="10">
        <f t="shared" si="219"/>
        <v>84279.81</v>
      </c>
      <c r="E82" s="10">
        <f t="shared" si="219"/>
        <v>84279.81</v>
      </c>
      <c r="F82" s="10">
        <f t="shared" si="219"/>
        <v>0</v>
      </c>
      <c r="G82" s="10">
        <f t="shared" si="196"/>
        <v>84279.81</v>
      </c>
      <c r="H82" s="10">
        <f t="shared" si="220"/>
        <v>84279.81</v>
      </c>
      <c r="I82" s="10">
        <f t="shared" si="220"/>
        <v>0</v>
      </c>
      <c r="J82" s="10">
        <f t="shared" si="198"/>
        <v>84279.81</v>
      </c>
      <c r="K82" s="10">
        <f t="shared" si="219"/>
        <v>252839.43</v>
      </c>
      <c r="L82" s="10">
        <f t="shared" si="219"/>
        <v>0</v>
      </c>
      <c r="M82" s="10">
        <f t="shared" si="200"/>
        <v>252839.43</v>
      </c>
      <c r="N82" s="10">
        <f t="shared" si="221"/>
        <v>80862.735000000001</v>
      </c>
      <c r="O82" s="10">
        <f t="shared" si="221"/>
        <v>0</v>
      </c>
      <c r="P82" s="10">
        <f t="shared" si="221"/>
        <v>80862.735000000001</v>
      </c>
      <c r="Q82" s="10">
        <f t="shared" si="221"/>
        <v>333702.16499999998</v>
      </c>
      <c r="R82" s="10">
        <f t="shared" si="221"/>
        <v>0</v>
      </c>
      <c r="S82" s="10">
        <f t="shared" si="221"/>
        <v>333702.16499999998</v>
      </c>
      <c r="T82" s="10">
        <f t="shared" ref="T82" si="232">T59</f>
        <v>80862.740000000005</v>
      </c>
      <c r="U82" s="10">
        <f t="shared" ref="U82" si="233">U59</f>
        <v>80862.740000000005</v>
      </c>
      <c r="V82" s="5">
        <f t="shared" si="203"/>
        <v>80862.735000000001</v>
      </c>
      <c r="W82" s="5">
        <f t="shared" si="182"/>
        <v>161725.48000000001</v>
      </c>
      <c r="X82" s="5">
        <f t="shared" si="183"/>
        <v>242588.21500000003</v>
      </c>
      <c r="Y82" s="5">
        <f t="shared" si="184"/>
        <v>333702.16499999998</v>
      </c>
      <c r="Z82" s="5">
        <f t="shared" si="185"/>
        <v>161725.48000000001</v>
      </c>
      <c r="AA82" s="5">
        <f t="shared" si="186"/>
        <v>495427.64500000002</v>
      </c>
      <c r="AB82" s="10">
        <f t="shared" ref="AB82:AC82" si="234">AB59</f>
        <v>80862.740000000005</v>
      </c>
      <c r="AC82" s="10">
        <f t="shared" si="234"/>
        <v>80862.740000000005</v>
      </c>
      <c r="AD82" s="10">
        <f t="shared" ref="AD82" si="235">AD59</f>
        <v>56612.02</v>
      </c>
      <c r="AE82" s="5">
        <f t="shared" si="189"/>
        <v>218337.5</v>
      </c>
      <c r="AF82" s="5">
        <f>AF23</f>
        <v>460925.71500000003</v>
      </c>
      <c r="AG82" s="10">
        <f t="shared" ref="AG82" si="236">AG59</f>
        <v>70287.5</v>
      </c>
      <c r="AH82" s="35"/>
      <c r="AI82" s="35"/>
      <c r="AJ82" s="4">
        <f t="shared" si="191"/>
        <v>70287.5</v>
      </c>
      <c r="AK82" s="5">
        <f t="shared" si="192"/>
        <v>288625</v>
      </c>
      <c r="AL82" s="5">
        <f t="shared" si="193"/>
        <v>333702.16499999998</v>
      </c>
      <c r="AM82" s="5">
        <f t="shared" si="194"/>
        <v>450350.48000000004</v>
      </c>
      <c r="AN82" s="5">
        <f t="shared" si="208"/>
        <v>784052.64500000002</v>
      </c>
    </row>
    <row r="83" spans="1:40" s="3" customFormat="1" x14ac:dyDescent="0.2">
      <c r="A83" s="4" t="s">
        <v>34</v>
      </c>
      <c r="B83" s="10">
        <f>B60</f>
        <v>293802.01</v>
      </c>
      <c r="C83" s="10">
        <f t="shared" si="219"/>
        <v>0</v>
      </c>
      <c r="D83" s="10">
        <f t="shared" si="219"/>
        <v>293802.01</v>
      </c>
      <c r="E83" s="10">
        <f t="shared" si="219"/>
        <v>293802.01</v>
      </c>
      <c r="F83" s="10">
        <f t="shared" si="219"/>
        <v>0</v>
      </c>
      <c r="G83" s="10">
        <f t="shared" si="196"/>
        <v>293802.01</v>
      </c>
      <c r="H83" s="10">
        <f>H60</f>
        <v>293802.01</v>
      </c>
      <c r="I83" s="10">
        <f t="shared" si="220"/>
        <v>0</v>
      </c>
      <c r="J83" s="10">
        <f t="shared" si="198"/>
        <v>293802.01</v>
      </c>
      <c r="K83" s="10">
        <f t="shared" si="219"/>
        <v>881406.03000000014</v>
      </c>
      <c r="L83" s="10">
        <f t="shared" si="219"/>
        <v>0</v>
      </c>
      <c r="M83" s="10">
        <f>SUM(K83:L83)</f>
        <v>881406.03000000014</v>
      </c>
      <c r="N83" s="10">
        <f t="shared" si="221"/>
        <v>266339.40999999997</v>
      </c>
      <c r="O83" s="10">
        <f t="shared" si="221"/>
        <v>0</v>
      </c>
      <c r="P83" s="10">
        <f t="shared" si="221"/>
        <v>266339.40999999997</v>
      </c>
      <c r="Q83" s="10">
        <f t="shared" si="221"/>
        <v>1147745.4400000002</v>
      </c>
      <c r="R83" s="10">
        <f t="shared" si="221"/>
        <v>0</v>
      </c>
      <c r="S83" s="10">
        <f t="shared" si="221"/>
        <v>1147745.4400000002</v>
      </c>
      <c r="T83" s="10">
        <f t="shared" ref="T83" si="237">T60</f>
        <v>194205.76</v>
      </c>
      <c r="U83" s="10">
        <f t="shared" ref="U83" si="238">U60</f>
        <v>194205.76</v>
      </c>
      <c r="V83" s="5">
        <f t="shared" si="203"/>
        <v>266339.40999999997</v>
      </c>
      <c r="W83" s="5">
        <f t="shared" si="182"/>
        <v>388411.52</v>
      </c>
      <c r="X83" s="5">
        <f t="shared" si="183"/>
        <v>654750.92999999993</v>
      </c>
      <c r="Y83" s="5">
        <f t="shared" si="184"/>
        <v>1147745.4400000002</v>
      </c>
      <c r="Z83" s="5">
        <f t="shared" si="185"/>
        <v>388411.52</v>
      </c>
      <c r="AA83" s="5">
        <f t="shared" si="186"/>
        <v>1536156.9600000002</v>
      </c>
      <c r="AB83" s="10">
        <f t="shared" ref="AB83:AC83" si="239">AB60</f>
        <v>218264.65</v>
      </c>
      <c r="AC83" s="10">
        <f t="shared" si="239"/>
        <v>218264.65</v>
      </c>
      <c r="AD83" s="10">
        <f t="shared" ref="AD83" si="240">AD60</f>
        <v>152784</v>
      </c>
      <c r="AE83" s="5">
        <f t="shared" si="189"/>
        <v>589313.30000000005</v>
      </c>
      <c r="AF83" s="5">
        <f>AF60</f>
        <v>1244064.23</v>
      </c>
      <c r="AG83" s="10">
        <f t="shared" ref="AG83" si="241">AG60</f>
        <v>189671.38</v>
      </c>
      <c r="AH83" s="35"/>
      <c r="AI83" s="35"/>
      <c r="AJ83" s="4">
        <f t="shared" si="191"/>
        <v>189671.38</v>
      </c>
      <c r="AK83" s="5">
        <f t="shared" si="192"/>
        <v>778984.68</v>
      </c>
      <c r="AL83" s="5">
        <f t="shared" si="193"/>
        <v>1147745.44</v>
      </c>
      <c r="AM83" s="5">
        <f t="shared" si="194"/>
        <v>1167396.2000000002</v>
      </c>
      <c r="AN83" s="5">
        <f t="shared" si="208"/>
        <v>2315141.64</v>
      </c>
    </row>
    <row r="84" spans="1:40" s="3" customFormat="1" x14ac:dyDescent="0.2">
      <c r="A84" s="6" t="s">
        <v>5</v>
      </c>
      <c r="B84" s="10">
        <f>SUM(B76:B83)</f>
        <v>12638329.4</v>
      </c>
      <c r="C84" s="10">
        <f t="shared" ref="C84:M84" si="242">SUM(C76:C83)</f>
        <v>0</v>
      </c>
      <c r="D84" s="10">
        <f t="shared" si="242"/>
        <v>12638329.4</v>
      </c>
      <c r="E84" s="10">
        <f t="shared" si="242"/>
        <v>14843056.879999999</v>
      </c>
      <c r="F84" s="10">
        <f t="shared" si="242"/>
        <v>1265678.7999999998</v>
      </c>
      <c r="G84" s="10">
        <f t="shared" si="242"/>
        <v>16108735.679999998</v>
      </c>
      <c r="H84" s="10">
        <f>SUM(H76:H83)</f>
        <v>14891979.909999998</v>
      </c>
      <c r="I84" s="10">
        <f t="shared" ref="I84:J84" si="243">SUM(I76:I83)</f>
        <v>463934.04000000004</v>
      </c>
      <c r="J84" s="10">
        <f t="shared" si="243"/>
        <v>15355913.950000001</v>
      </c>
      <c r="K84" s="10">
        <f t="shared" si="242"/>
        <v>43639044.989999987</v>
      </c>
      <c r="L84" s="10">
        <f t="shared" si="242"/>
        <v>463934.04000000004</v>
      </c>
      <c r="M84" s="10">
        <f t="shared" si="242"/>
        <v>44102979.029999994</v>
      </c>
      <c r="N84" s="5">
        <f>SUM(N76:N83)</f>
        <v>13979880.9695</v>
      </c>
      <c r="O84" s="5">
        <f t="shared" ref="O84:S84" si="244">SUM(O76:O83)</f>
        <v>0</v>
      </c>
      <c r="P84" s="5">
        <f t="shared" si="244"/>
        <v>13979880.9695</v>
      </c>
      <c r="Q84" s="5">
        <f t="shared" si="244"/>
        <v>57618925.959499992</v>
      </c>
      <c r="R84" s="5">
        <f t="shared" si="244"/>
        <v>463934.04000000004</v>
      </c>
      <c r="S84" s="5">
        <f t="shared" si="244"/>
        <v>58082859.999500006</v>
      </c>
      <c r="T84" s="5">
        <f>SUM(T76:T83)</f>
        <v>13770181.800000001</v>
      </c>
      <c r="U84" s="5">
        <f>SUM(U76:U83)</f>
        <v>13770181.800000001</v>
      </c>
      <c r="V84" s="5">
        <f>SUM(V76:V83)</f>
        <v>13979880.9695</v>
      </c>
      <c r="W84" s="5">
        <f t="shared" si="182"/>
        <v>27540363.600000001</v>
      </c>
      <c r="X84" s="5">
        <f t="shared" si="183"/>
        <v>41520244.569499999</v>
      </c>
      <c r="Y84" s="5">
        <f t="shared" si="184"/>
        <v>57618925.959499985</v>
      </c>
      <c r="Z84" s="5">
        <f t="shared" si="185"/>
        <v>28004297.640000001</v>
      </c>
      <c r="AA84" s="5">
        <f t="shared" si="186"/>
        <v>85623223.599499986</v>
      </c>
      <c r="AB84" s="5">
        <f>SUM(AB76:AB83)</f>
        <v>13827620.000000002</v>
      </c>
      <c r="AC84" s="5">
        <f>SUM(AC76:AC83)</f>
        <v>13827620.000000002</v>
      </c>
      <c r="AD84" s="5">
        <f>SUM(AD76:AD83)</f>
        <v>9671039.6009999998</v>
      </c>
      <c r="AE84" s="5">
        <f t="shared" si="189"/>
        <v>37326279.601000004</v>
      </c>
      <c r="AF84" s="5">
        <f>SUM(AF76:AF83)</f>
        <v>78846524.170500025</v>
      </c>
      <c r="AG84" s="89">
        <f>SUM(AG76:AG83)</f>
        <v>12016720</v>
      </c>
      <c r="AH84" s="35"/>
      <c r="AI84" s="35"/>
      <c r="AJ84" s="35">
        <f>SUM(AJ76:AJ83)</f>
        <v>12016720</v>
      </c>
      <c r="AK84" s="35">
        <f t="shared" si="192"/>
        <v>49342999.601000004</v>
      </c>
      <c r="AL84" s="89">
        <f>SUM(AL76:AL83)</f>
        <v>58082859.999500006</v>
      </c>
      <c r="AM84" s="89">
        <f t="shared" ref="AM84:AN84" si="245">SUM(AM76:AM83)</f>
        <v>76883363.201000005</v>
      </c>
      <c r="AN84" s="93">
        <f t="shared" si="245"/>
        <v>134966223.20049998</v>
      </c>
    </row>
    <row r="85" spans="1:40" s="3" customFormat="1" x14ac:dyDescent="0.2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Q85" s="85"/>
      <c r="V85" s="85"/>
      <c r="X85" s="85"/>
      <c r="AF85" s="85"/>
      <c r="AL85" s="85"/>
    </row>
    <row r="86" spans="1:40" x14ac:dyDescent="0.2">
      <c r="B86" s="11"/>
      <c r="C86" s="11"/>
      <c r="D86" s="11"/>
      <c r="E86" s="41"/>
      <c r="F86" s="41"/>
      <c r="G86" s="41"/>
      <c r="H86" s="41"/>
      <c r="I86" s="41"/>
      <c r="J86" s="41"/>
      <c r="K86" s="39"/>
      <c r="L86" s="11"/>
      <c r="M86" s="39"/>
      <c r="S86" s="39"/>
      <c r="T86" s="39"/>
      <c r="U86" s="39"/>
      <c r="AF86" s="85"/>
      <c r="AG86" s="39"/>
    </row>
    <row r="87" spans="1:40" ht="18.75" x14ac:dyDescent="0.3">
      <c r="A87" s="12" t="s">
        <v>14</v>
      </c>
      <c r="B87" s="11"/>
      <c r="C87" s="11"/>
      <c r="D87" s="41"/>
      <c r="E87" s="38"/>
      <c r="F87" s="3" t="s">
        <v>15</v>
      </c>
      <c r="H87" s="41"/>
      <c r="J87" s="12" t="s">
        <v>14</v>
      </c>
      <c r="K87" s="11"/>
      <c r="M87" s="38"/>
      <c r="O87" s="38"/>
      <c r="R87" s="3" t="s">
        <v>15</v>
      </c>
      <c r="T87" s="12" t="s">
        <v>14</v>
      </c>
      <c r="V87" s="41"/>
      <c r="W87" s="38"/>
      <c r="Y87" s="38"/>
      <c r="AB87" s="3" t="s">
        <v>15</v>
      </c>
      <c r="AD87" s="12" t="s">
        <v>14</v>
      </c>
      <c r="AF87" s="41"/>
      <c r="AG87" s="38"/>
      <c r="AI87" s="38"/>
      <c r="AL87" s="3" t="s">
        <v>15</v>
      </c>
      <c r="AN87" s="39"/>
    </row>
    <row r="88" spans="1:40" ht="18.75" x14ac:dyDescent="0.3">
      <c r="A88" s="12" t="s">
        <v>16</v>
      </c>
      <c r="B88" s="11"/>
      <c r="C88" s="11"/>
      <c r="D88" s="41"/>
      <c r="E88" s="38"/>
      <c r="F88" s="12" t="s">
        <v>17</v>
      </c>
      <c r="H88" s="41"/>
      <c r="J88" s="12" t="s">
        <v>16</v>
      </c>
      <c r="K88" s="11"/>
      <c r="M88" s="38"/>
      <c r="O88" s="38"/>
      <c r="R88" s="12" t="s">
        <v>17</v>
      </c>
      <c r="T88" s="12" t="s">
        <v>16</v>
      </c>
      <c r="V88" s="41"/>
      <c r="W88" s="38"/>
      <c r="Y88" s="38"/>
      <c r="AB88" s="12" t="s">
        <v>17</v>
      </c>
      <c r="AD88" s="12" t="s">
        <v>16</v>
      </c>
      <c r="AF88" s="41"/>
      <c r="AG88" s="38"/>
      <c r="AI88" s="38"/>
      <c r="AL88" s="12" t="s">
        <v>17</v>
      </c>
      <c r="AN88" s="39"/>
    </row>
    <row r="89" spans="1:40" x14ac:dyDescent="0.2">
      <c r="B89" s="11"/>
      <c r="C89" s="11"/>
      <c r="D89" s="11"/>
      <c r="E89" s="41"/>
      <c r="F89" s="41"/>
      <c r="G89" s="41"/>
      <c r="H89" s="41"/>
      <c r="I89" s="41"/>
      <c r="J89" s="41"/>
      <c r="K89" s="11"/>
      <c r="L89" s="11"/>
      <c r="M89" s="11"/>
      <c r="Z89" s="39"/>
      <c r="AF89" s="85"/>
    </row>
    <row r="90" spans="1:40" x14ac:dyDescent="0.2">
      <c r="B90" s="11"/>
      <c r="C90" s="11"/>
      <c r="D90" s="11"/>
      <c r="E90" s="41"/>
      <c r="F90" s="41"/>
      <c r="G90" s="41"/>
      <c r="H90" s="41"/>
      <c r="I90" s="41"/>
      <c r="J90" s="41"/>
      <c r="K90" s="11"/>
      <c r="L90" s="11"/>
      <c r="M90" s="11"/>
      <c r="AF90" s="85"/>
    </row>
    <row r="91" spans="1:40" x14ac:dyDescent="0.2">
      <c r="B91" s="11"/>
      <c r="C91" s="11"/>
      <c r="D91" s="11"/>
      <c r="E91" s="41"/>
      <c r="F91" s="41"/>
      <c r="G91" s="41"/>
      <c r="H91" s="41"/>
      <c r="I91" s="41"/>
      <c r="J91" s="41"/>
      <c r="K91" s="11"/>
      <c r="L91" s="11"/>
      <c r="M91" s="11"/>
      <c r="AF91" s="85"/>
      <c r="AN91" s="39"/>
    </row>
    <row r="92" spans="1:40" x14ac:dyDescent="0.2">
      <c r="B92" s="11"/>
      <c r="C92" s="11"/>
      <c r="D92" s="11"/>
      <c r="E92" s="41"/>
      <c r="F92" s="41"/>
      <c r="G92" s="41"/>
      <c r="H92" s="41"/>
      <c r="I92" s="41"/>
      <c r="J92" s="41"/>
      <c r="K92" s="11"/>
      <c r="L92" s="11"/>
      <c r="M92" s="11"/>
      <c r="AF92" s="85"/>
    </row>
    <row r="93" spans="1:40" x14ac:dyDescent="0.2">
      <c r="B93" s="11"/>
      <c r="C93" s="11"/>
      <c r="D93" s="11"/>
      <c r="E93" s="41"/>
      <c r="F93" s="41"/>
      <c r="G93" s="41"/>
      <c r="H93" s="41"/>
      <c r="I93" s="41"/>
      <c r="J93" s="41"/>
      <c r="K93" s="11"/>
      <c r="L93" s="11"/>
      <c r="M93" s="11"/>
    </row>
    <row r="94" spans="1:40" x14ac:dyDescent="0.2">
      <c r="B94" s="11"/>
      <c r="C94" s="11"/>
      <c r="D94" s="11"/>
      <c r="E94" s="41"/>
      <c r="F94" s="41"/>
      <c r="G94" s="41"/>
      <c r="H94" s="41"/>
      <c r="I94" s="41"/>
      <c r="J94" s="41"/>
      <c r="K94" s="11"/>
      <c r="L94" s="11"/>
      <c r="M94" s="11"/>
    </row>
    <row r="95" spans="1:40" x14ac:dyDescent="0.2">
      <c r="B95" s="11"/>
      <c r="C95" s="11"/>
      <c r="D95" s="11"/>
      <c r="E95" s="41"/>
      <c r="F95" s="41"/>
      <c r="G95" s="41"/>
      <c r="H95" s="41"/>
      <c r="I95" s="41"/>
      <c r="J95" s="41"/>
      <c r="K95" s="11"/>
      <c r="L95" s="11"/>
      <c r="M95" s="11"/>
    </row>
    <row r="96" spans="1:40" x14ac:dyDescent="0.2">
      <c r="B96" s="11"/>
      <c r="C96" s="11"/>
      <c r="D96" s="11"/>
      <c r="E96" s="41"/>
      <c r="F96" s="41"/>
      <c r="G96" s="41"/>
      <c r="H96" s="41"/>
      <c r="I96" s="41"/>
      <c r="J96" s="41"/>
      <c r="K96" s="11"/>
      <c r="L96" s="11"/>
      <c r="M96" s="11"/>
    </row>
    <row r="97" spans="2:13" x14ac:dyDescent="0.2">
      <c r="B97" s="11"/>
      <c r="C97" s="11"/>
      <c r="D97" s="11"/>
      <c r="E97" s="41"/>
      <c r="F97" s="41"/>
      <c r="G97" s="41"/>
      <c r="H97" s="41"/>
      <c r="I97" s="41"/>
      <c r="J97" s="41"/>
      <c r="K97" s="11"/>
      <c r="L97" s="11"/>
      <c r="M97" s="11"/>
    </row>
    <row r="98" spans="2:13" x14ac:dyDescent="0.2">
      <c r="B98" s="11"/>
      <c r="C98" s="11"/>
      <c r="D98" s="11"/>
      <c r="E98" s="41"/>
      <c r="F98" s="41"/>
      <c r="G98" s="41"/>
      <c r="H98" s="41"/>
      <c r="I98" s="41"/>
      <c r="J98" s="41"/>
      <c r="K98" s="11"/>
      <c r="L98" s="11"/>
      <c r="M98" s="11"/>
    </row>
    <row r="99" spans="2:13" x14ac:dyDescent="0.2">
      <c r="B99" s="11"/>
      <c r="C99" s="11"/>
      <c r="D99" s="11"/>
      <c r="E99" s="41"/>
      <c r="F99" s="41"/>
      <c r="G99" s="41"/>
      <c r="H99" s="41"/>
      <c r="I99" s="41"/>
      <c r="J99" s="41"/>
      <c r="K99" s="11"/>
      <c r="L99" s="11"/>
      <c r="M99" s="11"/>
    </row>
    <row r="100" spans="2:13" x14ac:dyDescent="0.2">
      <c r="B100" s="11"/>
      <c r="C100" s="11"/>
      <c r="D100" s="11"/>
      <c r="E100" s="41"/>
      <c r="F100" s="41"/>
      <c r="G100" s="41"/>
      <c r="H100" s="41"/>
      <c r="I100" s="41"/>
      <c r="J100" s="41"/>
      <c r="K100" s="11"/>
      <c r="L100" s="11"/>
      <c r="M100" s="11"/>
    </row>
    <row r="101" spans="2:13" x14ac:dyDescent="0.2">
      <c r="B101" s="11"/>
      <c r="C101" s="11"/>
      <c r="D101" s="11"/>
      <c r="E101" s="41"/>
      <c r="F101" s="41"/>
      <c r="G101" s="41"/>
      <c r="H101" s="41"/>
      <c r="I101" s="41"/>
      <c r="J101" s="41"/>
      <c r="K101" s="11"/>
      <c r="L101" s="11"/>
      <c r="M101" s="11"/>
    </row>
    <row r="102" spans="2:13" x14ac:dyDescent="0.2">
      <c r="B102" s="11"/>
      <c r="C102" s="11"/>
      <c r="D102" s="11"/>
      <c r="E102" s="41"/>
      <c r="F102" s="41"/>
      <c r="G102" s="41"/>
      <c r="H102" s="41"/>
      <c r="I102" s="41"/>
      <c r="J102" s="41"/>
      <c r="K102" s="11"/>
      <c r="L102" s="11"/>
      <c r="M102" s="11"/>
    </row>
    <row r="103" spans="2:13" x14ac:dyDescent="0.2">
      <c r="B103" s="11"/>
      <c r="C103" s="11"/>
      <c r="D103" s="11"/>
      <c r="E103" s="41"/>
      <c r="F103" s="41"/>
      <c r="G103" s="41"/>
      <c r="H103" s="41"/>
      <c r="I103" s="41"/>
      <c r="J103" s="41"/>
      <c r="K103" s="11"/>
      <c r="L103" s="11"/>
      <c r="M103" s="11"/>
    </row>
    <row r="104" spans="2:13" x14ac:dyDescent="0.2">
      <c r="B104" s="11"/>
      <c r="C104" s="11"/>
      <c r="D104" s="11"/>
      <c r="E104" s="41"/>
      <c r="F104" s="41"/>
      <c r="G104" s="41"/>
      <c r="H104" s="41"/>
      <c r="I104" s="41"/>
      <c r="J104" s="41"/>
      <c r="K104" s="11"/>
      <c r="L104" s="11"/>
      <c r="M104" s="11"/>
    </row>
    <row r="105" spans="2:13" x14ac:dyDescent="0.2">
      <c r="B105" s="11"/>
      <c r="C105" s="11"/>
      <c r="D105" s="11"/>
      <c r="E105" s="41"/>
      <c r="F105" s="41"/>
      <c r="G105" s="41"/>
      <c r="H105" s="41"/>
      <c r="I105" s="41"/>
      <c r="J105" s="41"/>
      <c r="K105" s="11"/>
      <c r="L105" s="11"/>
      <c r="M105" s="11"/>
    </row>
    <row r="106" spans="2:13" x14ac:dyDescent="0.2">
      <c r="B106" s="11"/>
      <c r="C106" s="11"/>
      <c r="D106" s="11"/>
      <c r="E106" s="41"/>
      <c r="F106" s="41"/>
      <c r="G106" s="41"/>
      <c r="H106" s="41"/>
      <c r="I106" s="41"/>
      <c r="J106" s="41"/>
      <c r="K106" s="11"/>
      <c r="L106" s="11"/>
      <c r="M106" s="11"/>
    </row>
    <row r="107" spans="2:13" x14ac:dyDescent="0.2">
      <c r="B107" s="11"/>
      <c r="C107" s="11"/>
      <c r="D107" s="11"/>
      <c r="E107" s="41"/>
      <c r="F107" s="41"/>
      <c r="G107" s="41"/>
      <c r="H107" s="41"/>
      <c r="I107" s="41"/>
      <c r="J107" s="41"/>
      <c r="K107" s="11"/>
      <c r="L107" s="11"/>
      <c r="M107" s="11"/>
    </row>
    <row r="108" spans="2:13" x14ac:dyDescent="0.2">
      <c r="B108" s="11"/>
      <c r="C108" s="11"/>
      <c r="D108" s="11"/>
      <c r="E108" s="41"/>
      <c r="F108" s="41"/>
      <c r="G108" s="41"/>
      <c r="H108" s="41"/>
      <c r="I108" s="41"/>
      <c r="J108" s="41"/>
      <c r="K108" s="11"/>
      <c r="L108" s="11"/>
      <c r="M108" s="11"/>
    </row>
    <row r="109" spans="2:13" x14ac:dyDescent="0.2">
      <c r="B109" s="11"/>
      <c r="C109" s="11"/>
      <c r="D109" s="11"/>
      <c r="E109" s="41"/>
      <c r="F109" s="41"/>
      <c r="G109" s="41"/>
      <c r="H109" s="41"/>
      <c r="I109" s="41"/>
      <c r="J109" s="41"/>
      <c r="K109" s="11"/>
      <c r="L109" s="11"/>
      <c r="M109" s="11"/>
    </row>
    <row r="110" spans="2:13" x14ac:dyDescent="0.2">
      <c r="B110" s="11"/>
      <c r="C110" s="11"/>
      <c r="D110" s="11"/>
      <c r="E110" s="41"/>
      <c r="F110" s="41"/>
      <c r="G110" s="41"/>
      <c r="H110" s="41"/>
      <c r="I110" s="41"/>
      <c r="J110" s="41"/>
      <c r="K110" s="11"/>
      <c r="L110" s="11"/>
      <c r="M110" s="11"/>
    </row>
    <row r="111" spans="2:13" x14ac:dyDescent="0.2">
      <c r="B111" s="11"/>
      <c r="C111" s="11"/>
      <c r="D111" s="11"/>
      <c r="E111" s="41"/>
      <c r="F111" s="41"/>
      <c r="G111" s="41"/>
      <c r="H111" s="41"/>
      <c r="I111" s="41"/>
      <c r="J111" s="41"/>
      <c r="K111" s="11"/>
      <c r="L111" s="11"/>
      <c r="M111" s="11"/>
    </row>
    <row r="112" spans="2:13" x14ac:dyDescent="0.2">
      <c r="B112" s="11"/>
      <c r="C112" s="11"/>
      <c r="D112" s="11"/>
      <c r="E112" s="41"/>
      <c r="F112" s="41"/>
      <c r="G112" s="41"/>
      <c r="H112" s="41"/>
      <c r="I112" s="41"/>
      <c r="J112" s="41"/>
      <c r="K112" s="11"/>
      <c r="L112" s="11"/>
      <c r="M112" s="11"/>
    </row>
    <row r="113" spans="2:13" x14ac:dyDescent="0.2">
      <c r="B113" s="11"/>
      <c r="C113" s="11"/>
      <c r="D113" s="11"/>
      <c r="E113" s="41"/>
      <c r="F113" s="41"/>
      <c r="G113" s="41"/>
      <c r="H113" s="41"/>
      <c r="I113" s="41"/>
      <c r="J113" s="41"/>
      <c r="K113" s="11"/>
      <c r="L113" s="11"/>
      <c r="M113" s="11"/>
    </row>
    <row r="114" spans="2:13" x14ac:dyDescent="0.2">
      <c r="B114" s="11"/>
      <c r="C114" s="11"/>
      <c r="D114" s="11"/>
      <c r="E114" s="41"/>
      <c r="F114" s="41"/>
      <c r="G114" s="41"/>
      <c r="H114" s="41"/>
      <c r="I114" s="41"/>
      <c r="J114" s="41"/>
      <c r="K114" s="11"/>
      <c r="L114" s="11"/>
      <c r="M114" s="11"/>
    </row>
    <row r="115" spans="2:13" x14ac:dyDescent="0.2">
      <c r="B115" s="11"/>
      <c r="C115" s="11"/>
      <c r="D115" s="11"/>
      <c r="E115" s="41"/>
      <c r="F115" s="41"/>
      <c r="G115" s="41"/>
      <c r="H115" s="41"/>
      <c r="I115" s="41"/>
      <c r="J115" s="41"/>
      <c r="K115" s="11"/>
      <c r="L115" s="11"/>
      <c r="M115" s="11"/>
    </row>
    <row r="116" spans="2:13" x14ac:dyDescent="0.2">
      <c r="B116" s="11"/>
      <c r="C116" s="11"/>
      <c r="D116" s="11"/>
      <c r="E116" s="41"/>
      <c r="F116" s="41"/>
      <c r="G116" s="41"/>
      <c r="H116" s="41"/>
      <c r="I116" s="41"/>
      <c r="J116" s="41"/>
      <c r="K116" s="11"/>
      <c r="L116" s="11"/>
      <c r="M116" s="11"/>
    </row>
    <row r="117" spans="2:13" x14ac:dyDescent="0.2">
      <c r="B117" s="11"/>
      <c r="C117" s="11"/>
      <c r="D117" s="11"/>
      <c r="E117" s="41"/>
      <c r="F117" s="41"/>
      <c r="G117" s="41"/>
      <c r="H117" s="41"/>
      <c r="I117" s="41"/>
      <c r="J117" s="41"/>
      <c r="K117" s="11"/>
      <c r="L117" s="11"/>
      <c r="M117" s="11"/>
    </row>
    <row r="118" spans="2:13" x14ac:dyDescent="0.2">
      <c r="B118" s="11"/>
      <c r="C118" s="11"/>
      <c r="D118" s="11"/>
      <c r="E118" s="41"/>
      <c r="F118" s="41"/>
      <c r="G118" s="41"/>
      <c r="H118" s="41"/>
      <c r="I118" s="41"/>
      <c r="J118" s="41"/>
      <c r="K118" s="11"/>
      <c r="L118" s="11"/>
      <c r="M118" s="11"/>
    </row>
    <row r="119" spans="2:13" x14ac:dyDescent="0.2">
      <c r="B119" s="11"/>
      <c r="C119" s="11"/>
      <c r="D119" s="11"/>
      <c r="E119" s="41"/>
      <c r="F119" s="41"/>
      <c r="G119" s="41"/>
      <c r="H119" s="41"/>
      <c r="I119" s="41"/>
      <c r="J119" s="41"/>
      <c r="K119" s="11"/>
      <c r="L119" s="11"/>
      <c r="M119" s="11"/>
    </row>
    <row r="120" spans="2:13" x14ac:dyDescent="0.2">
      <c r="B120" s="11"/>
      <c r="C120" s="11"/>
      <c r="D120" s="11"/>
      <c r="E120" s="41"/>
      <c r="F120" s="41"/>
      <c r="G120" s="41"/>
      <c r="H120" s="41"/>
      <c r="I120" s="41"/>
      <c r="J120" s="41"/>
      <c r="K120" s="11"/>
      <c r="L120" s="11"/>
      <c r="M120" s="11"/>
    </row>
    <row r="121" spans="2:13" x14ac:dyDescent="0.2">
      <c r="B121" s="11"/>
      <c r="C121" s="11"/>
      <c r="D121" s="11"/>
      <c r="E121" s="41"/>
      <c r="F121" s="41"/>
      <c r="G121" s="41"/>
      <c r="H121" s="41"/>
      <c r="I121" s="41"/>
      <c r="J121" s="41"/>
      <c r="K121" s="11"/>
      <c r="L121" s="11"/>
      <c r="M121" s="11"/>
    </row>
    <row r="122" spans="2:13" x14ac:dyDescent="0.2">
      <c r="B122" s="11"/>
      <c r="C122" s="11"/>
      <c r="D122" s="11"/>
      <c r="E122" s="41"/>
      <c r="F122" s="41"/>
      <c r="G122" s="41"/>
      <c r="H122" s="41"/>
      <c r="I122" s="41"/>
      <c r="J122" s="41"/>
      <c r="K122" s="11"/>
      <c r="L122" s="11"/>
      <c r="M122" s="11"/>
    </row>
    <row r="123" spans="2:13" x14ac:dyDescent="0.2">
      <c r="B123" s="11"/>
      <c r="C123" s="11"/>
      <c r="D123" s="11"/>
      <c r="E123" s="41"/>
      <c r="F123" s="41"/>
      <c r="G123" s="41"/>
      <c r="H123" s="41"/>
      <c r="I123" s="41"/>
      <c r="J123" s="41"/>
      <c r="K123" s="11"/>
      <c r="L123" s="11"/>
      <c r="M123" s="11"/>
    </row>
    <row r="124" spans="2:13" x14ac:dyDescent="0.2">
      <c r="B124" s="11"/>
      <c r="C124" s="11"/>
      <c r="D124" s="11"/>
      <c r="E124" s="41"/>
      <c r="F124" s="41"/>
      <c r="G124" s="41"/>
      <c r="H124" s="41"/>
      <c r="I124" s="41"/>
      <c r="J124" s="41"/>
      <c r="K124" s="11"/>
      <c r="L124" s="11"/>
      <c r="M124" s="11"/>
    </row>
    <row r="125" spans="2:13" x14ac:dyDescent="0.2">
      <c r="B125" s="11"/>
      <c r="C125" s="11"/>
      <c r="D125" s="11"/>
      <c r="E125" s="41"/>
      <c r="F125" s="41"/>
      <c r="G125" s="41"/>
      <c r="H125" s="41"/>
      <c r="I125" s="41"/>
      <c r="J125" s="41"/>
      <c r="K125" s="11"/>
      <c r="L125" s="11"/>
      <c r="M125" s="11"/>
    </row>
    <row r="126" spans="2:13" x14ac:dyDescent="0.2">
      <c r="B126" s="11"/>
      <c r="C126" s="11"/>
      <c r="D126" s="11"/>
      <c r="E126" s="41"/>
      <c r="F126" s="41"/>
      <c r="G126" s="41"/>
      <c r="H126" s="41"/>
      <c r="I126" s="41"/>
      <c r="J126" s="41"/>
      <c r="K126" s="11"/>
      <c r="L126" s="11"/>
      <c r="M126" s="11"/>
    </row>
    <row r="127" spans="2:13" x14ac:dyDescent="0.2">
      <c r="B127" s="11"/>
      <c r="C127" s="11"/>
      <c r="D127" s="11"/>
      <c r="E127" s="41"/>
      <c r="F127" s="41"/>
      <c r="G127" s="41"/>
      <c r="H127" s="41"/>
      <c r="I127" s="41"/>
      <c r="J127" s="41"/>
      <c r="K127" s="11"/>
      <c r="L127" s="11"/>
      <c r="M127" s="11"/>
    </row>
    <row r="128" spans="2:13" x14ac:dyDescent="0.2">
      <c r="B128" s="11"/>
      <c r="C128" s="11"/>
      <c r="D128" s="11"/>
      <c r="E128" s="41"/>
      <c r="F128" s="41"/>
      <c r="G128" s="41"/>
      <c r="H128" s="41"/>
      <c r="I128" s="41"/>
      <c r="J128" s="41"/>
      <c r="K128" s="11"/>
      <c r="L128" s="11"/>
      <c r="M128" s="11"/>
    </row>
    <row r="129" spans="2:13" x14ac:dyDescent="0.2">
      <c r="B129" s="11"/>
      <c r="C129" s="11"/>
      <c r="D129" s="11"/>
      <c r="E129" s="41"/>
      <c r="F129" s="41"/>
      <c r="G129" s="41"/>
      <c r="H129" s="41"/>
      <c r="I129" s="41"/>
      <c r="J129" s="41"/>
      <c r="K129" s="11"/>
      <c r="L129" s="11"/>
      <c r="M129" s="11"/>
    </row>
    <row r="130" spans="2:13" x14ac:dyDescent="0.2">
      <c r="B130" s="11"/>
      <c r="C130" s="11"/>
      <c r="D130" s="11"/>
      <c r="E130" s="41"/>
      <c r="F130" s="41"/>
      <c r="G130" s="41"/>
      <c r="H130" s="41"/>
      <c r="I130" s="41"/>
      <c r="J130" s="41"/>
      <c r="K130" s="11"/>
      <c r="L130" s="11"/>
      <c r="M130" s="11"/>
    </row>
    <row r="131" spans="2:13" x14ac:dyDescent="0.2">
      <c r="B131" s="11"/>
      <c r="C131" s="11"/>
      <c r="D131" s="11"/>
      <c r="E131" s="41"/>
      <c r="F131" s="41"/>
      <c r="G131" s="41"/>
      <c r="H131" s="41"/>
      <c r="I131" s="41"/>
      <c r="J131" s="41"/>
      <c r="K131" s="11"/>
      <c r="L131" s="11"/>
      <c r="M131" s="11"/>
    </row>
    <row r="132" spans="2:13" x14ac:dyDescent="0.2">
      <c r="B132" s="11"/>
      <c r="C132" s="11"/>
      <c r="D132" s="11"/>
      <c r="E132" s="41"/>
      <c r="F132" s="41"/>
      <c r="G132" s="41"/>
      <c r="H132" s="41"/>
      <c r="I132" s="41"/>
      <c r="J132" s="41"/>
      <c r="K132" s="11"/>
      <c r="L132" s="11"/>
      <c r="M132" s="11"/>
    </row>
    <row r="133" spans="2:13" x14ac:dyDescent="0.2">
      <c r="B133" s="11"/>
      <c r="C133" s="11"/>
      <c r="D133" s="11"/>
      <c r="E133" s="41"/>
      <c r="F133" s="41"/>
      <c r="G133" s="41"/>
      <c r="H133" s="41"/>
      <c r="I133" s="41"/>
      <c r="J133" s="41"/>
      <c r="K133" s="11"/>
      <c r="L133" s="11"/>
      <c r="M133" s="11"/>
    </row>
    <row r="134" spans="2:13" x14ac:dyDescent="0.2">
      <c r="B134" s="11"/>
      <c r="C134" s="11"/>
      <c r="D134" s="11"/>
      <c r="E134" s="41"/>
      <c r="F134" s="41"/>
      <c r="G134" s="41"/>
      <c r="H134" s="41"/>
      <c r="I134" s="41"/>
      <c r="J134" s="41"/>
      <c r="K134" s="11"/>
      <c r="L134" s="11"/>
      <c r="M134" s="11"/>
    </row>
    <row r="135" spans="2:13" x14ac:dyDescent="0.2">
      <c r="B135" s="11"/>
      <c r="C135" s="11"/>
      <c r="D135" s="11"/>
      <c r="E135" s="41"/>
      <c r="F135" s="41"/>
      <c r="G135" s="41"/>
      <c r="H135" s="41"/>
      <c r="I135" s="41"/>
      <c r="J135" s="41"/>
      <c r="K135" s="11"/>
      <c r="L135" s="11"/>
      <c r="M135" s="11"/>
    </row>
    <row r="136" spans="2:13" x14ac:dyDescent="0.2">
      <c r="B136" s="11"/>
      <c r="C136" s="11"/>
      <c r="D136" s="11"/>
      <c r="E136" s="41"/>
      <c r="F136" s="41"/>
      <c r="G136" s="41"/>
      <c r="H136" s="41"/>
      <c r="I136" s="41"/>
      <c r="J136" s="41"/>
      <c r="K136" s="11"/>
      <c r="L136" s="11"/>
      <c r="M136" s="11"/>
    </row>
    <row r="137" spans="2:13" x14ac:dyDescent="0.2">
      <c r="B137" s="11"/>
      <c r="C137" s="11"/>
      <c r="D137" s="11"/>
      <c r="E137" s="41"/>
      <c r="F137" s="41"/>
      <c r="G137" s="41"/>
      <c r="H137" s="41"/>
      <c r="I137" s="41"/>
      <c r="J137" s="41"/>
      <c r="K137" s="11"/>
      <c r="L137" s="11"/>
      <c r="M137" s="11"/>
    </row>
    <row r="138" spans="2:13" x14ac:dyDescent="0.2">
      <c r="B138" s="11"/>
      <c r="C138" s="11"/>
      <c r="D138" s="11"/>
      <c r="E138" s="41"/>
      <c r="F138" s="41"/>
      <c r="G138" s="41"/>
      <c r="H138" s="41"/>
      <c r="I138" s="41"/>
      <c r="J138" s="41"/>
      <c r="K138" s="11"/>
      <c r="L138" s="11"/>
      <c r="M138" s="11"/>
    </row>
    <row r="139" spans="2:13" x14ac:dyDescent="0.2">
      <c r="B139" s="11"/>
      <c r="C139" s="11"/>
      <c r="D139" s="11"/>
      <c r="E139" s="41"/>
      <c r="F139" s="41"/>
      <c r="G139" s="41"/>
      <c r="H139" s="41"/>
      <c r="I139" s="41"/>
      <c r="J139" s="41"/>
      <c r="K139" s="11"/>
      <c r="L139" s="11"/>
      <c r="M139" s="11"/>
    </row>
    <row r="140" spans="2:13" x14ac:dyDescent="0.2">
      <c r="B140" s="11"/>
      <c r="C140" s="11"/>
      <c r="D140" s="11"/>
      <c r="E140" s="41"/>
      <c r="F140" s="41"/>
      <c r="G140" s="41"/>
      <c r="H140" s="41"/>
      <c r="I140" s="41"/>
      <c r="J140" s="41"/>
      <c r="K140" s="11"/>
      <c r="L140" s="11"/>
      <c r="M140" s="11"/>
    </row>
    <row r="141" spans="2:13" x14ac:dyDescent="0.2">
      <c r="B141" s="11"/>
      <c r="C141" s="11"/>
      <c r="D141" s="11"/>
      <c r="E141" s="41"/>
      <c r="F141" s="41"/>
      <c r="G141" s="41"/>
      <c r="H141" s="41"/>
      <c r="I141" s="41"/>
      <c r="J141" s="41"/>
      <c r="K141" s="11"/>
      <c r="L141" s="11"/>
      <c r="M141" s="11"/>
    </row>
    <row r="142" spans="2:13" x14ac:dyDescent="0.2">
      <c r="B142" s="11"/>
      <c r="C142" s="11"/>
      <c r="D142" s="11"/>
      <c r="E142" s="41"/>
      <c r="F142" s="41"/>
      <c r="G142" s="41"/>
      <c r="H142" s="41"/>
      <c r="I142" s="41"/>
      <c r="J142" s="41"/>
      <c r="K142" s="11"/>
      <c r="L142" s="11"/>
      <c r="M142" s="11"/>
    </row>
    <row r="143" spans="2:13" x14ac:dyDescent="0.2">
      <c r="B143" s="11"/>
      <c r="C143" s="11"/>
      <c r="D143" s="11"/>
      <c r="E143" s="41"/>
      <c r="F143" s="41"/>
      <c r="G143" s="41"/>
      <c r="H143" s="41"/>
      <c r="I143" s="41"/>
      <c r="J143" s="41"/>
      <c r="K143" s="11"/>
      <c r="L143" s="11"/>
      <c r="M143" s="11"/>
    </row>
    <row r="144" spans="2:13" x14ac:dyDescent="0.2">
      <c r="B144" s="11"/>
      <c r="C144" s="11"/>
      <c r="D144" s="11"/>
      <c r="E144" s="41"/>
      <c r="F144" s="41"/>
      <c r="G144" s="41"/>
      <c r="H144" s="41"/>
      <c r="I144" s="41"/>
      <c r="J144" s="41"/>
      <c r="K144" s="11"/>
      <c r="L144" s="11"/>
      <c r="M144" s="11"/>
    </row>
    <row r="145" spans="2:13" x14ac:dyDescent="0.2">
      <c r="B145" s="11"/>
      <c r="C145" s="11"/>
      <c r="D145" s="11"/>
      <c r="E145" s="41"/>
      <c r="F145" s="41"/>
      <c r="G145" s="41"/>
      <c r="H145" s="41"/>
      <c r="I145" s="41"/>
      <c r="J145" s="41"/>
      <c r="K145" s="11"/>
      <c r="L145" s="11"/>
      <c r="M145" s="11"/>
    </row>
    <row r="146" spans="2:13" x14ac:dyDescent="0.2">
      <c r="B146" s="11"/>
      <c r="C146" s="11"/>
      <c r="D146" s="11"/>
      <c r="E146" s="41"/>
      <c r="F146" s="41"/>
      <c r="G146" s="41"/>
      <c r="H146" s="41"/>
      <c r="I146" s="41"/>
      <c r="J146" s="41"/>
      <c r="K146" s="11"/>
      <c r="L146" s="11"/>
      <c r="M146" s="11"/>
    </row>
    <row r="147" spans="2:13" x14ac:dyDescent="0.2">
      <c r="B147" s="11"/>
      <c r="C147" s="11"/>
      <c r="D147" s="11"/>
      <c r="E147" s="41"/>
      <c r="F147" s="41"/>
      <c r="G147" s="41"/>
      <c r="H147" s="41"/>
      <c r="I147" s="41"/>
      <c r="J147" s="41"/>
      <c r="K147" s="11"/>
      <c r="L147" s="11"/>
      <c r="M147" s="11"/>
    </row>
    <row r="148" spans="2:13" x14ac:dyDescent="0.2">
      <c r="B148" s="11"/>
      <c r="C148" s="11"/>
      <c r="D148" s="11"/>
      <c r="E148" s="41"/>
      <c r="F148" s="41"/>
      <c r="G148" s="41"/>
      <c r="H148" s="41"/>
      <c r="I148" s="41"/>
      <c r="J148" s="41"/>
      <c r="K148" s="11"/>
      <c r="L148" s="11"/>
      <c r="M148" s="11"/>
    </row>
    <row r="149" spans="2:13" x14ac:dyDescent="0.2">
      <c r="B149" s="11"/>
      <c r="C149" s="11"/>
      <c r="D149" s="11"/>
      <c r="E149" s="41"/>
      <c r="F149" s="41"/>
      <c r="G149" s="41"/>
      <c r="H149" s="41"/>
      <c r="I149" s="41"/>
      <c r="J149" s="41"/>
      <c r="K149" s="11"/>
      <c r="L149" s="11"/>
      <c r="M149" s="11"/>
    </row>
    <row r="150" spans="2:13" x14ac:dyDescent="0.2">
      <c r="B150" s="11"/>
      <c r="C150" s="11"/>
      <c r="D150" s="11"/>
      <c r="E150" s="41"/>
      <c r="F150" s="41"/>
      <c r="G150" s="41"/>
      <c r="H150" s="41"/>
      <c r="I150" s="41"/>
      <c r="J150" s="41"/>
      <c r="K150" s="11"/>
      <c r="L150" s="11"/>
      <c r="M150" s="11"/>
    </row>
    <row r="151" spans="2:13" x14ac:dyDescent="0.2">
      <c r="B151" s="11"/>
      <c r="C151" s="11"/>
      <c r="D151" s="11"/>
      <c r="E151" s="41"/>
      <c r="F151" s="41"/>
      <c r="G151" s="41"/>
      <c r="H151" s="41"/>
      <c r="I151" s="41"/>
      <c r="J151" s="41"/>
      <c r="K151" s="11"/>
      <c r="L151" s="11"/>
      <c r="M151" s="11"/>
    </row>
    <row r="152" spans="2:13" x14ac:dyDescent="0.2">
      <c r="B152" s="11"/>
      <c r="C152" s="11"/>
      <c r="D152" s="11"/>
      <c r="E152" s="41"/>
      <c r="F152" s="41"/>
      <c r="G152" s="41"/>
      <c r="H152" s="41"/>
      <c r="I152" s="41"/>
      <c r="J152" s="41"/>
      <c r="K152" s="11"/>
      <c r="L152" s="11"/>
      <c r="M152" s="11"/>
    </row>
    <row r="153" spans="2:13" x14ac:dyDescent="0.2">
      <c r="B153" s="11"/>
      <c r="C153" s="11"/>
      <c r="D153" s="11"/>
      <c r="E153" s="41"/>
      <c r="F153" s="41"/>
      <c r="G153" s="41"/>
      <c r="H153" s="41"/>
      <c r="I153" s="41"/>
      <c r="J153" s="41"/>
      <c r="K153" s="11"/>
      <c r="L153" s="11"/>
      <c r="M153" s="11"/>
    </row>
    <row r="154" spans="2:13" x14ac:dyDescent="0.2">
      <c r="B154" s="11"/>
      <c r="C154" s="11"/>
      <c r="D154" s="11"/>
      <c r="E154" s="41"/>
      <c r="F154" s="41"/>
      <c r="G154" s="41"/>
      <c r="H154" s="41"/>
      <c r="I154" s="41"/>
      <c r="J154" s="41"/>
      <c r="K154" s="11"/>
      <c r="L154" s="11"/>
      <c r="M154" s="11"/>
    </row>
    <row r="155" spans="2:13" x14ac:dyDescent="0.2">
      <c r="B155" s="11"/>
      <c r="C155" s="11"/>
      <c r="D155" s="11"/>
      <c r="E155" s="41"/>
      <c r="F155" s="41"/>
      <c r="G155" s="41"/>
      <c r="H155" s="41"/>
      <c r="I155" s="41"/>
      <c r="J155" s="41"/>
      <c r="K155" s="11"/>
      <c r="L155" s="11"/>
      <c r="M155" s="11"/>
    </row>
    <row r="156" spans="2:13" x14ac:dyDescent="0.2">
      <c r="B156" s="11"/>
      <c r="C156" s="11"/>
      <c r="D156" s="11"/>
      <c r="E156" s="41"/>
      <c r="F156" s="41"/>
      <c r="G156" s="41"/>
      <c r="H156" s="41"/>
      <c r="I156" s="41"/>
      <c r="J156" s="41"/>
      <c r="K156" s="11"/>
      <c r="L156" s="11"/>
      <c r="M156" s="11"/>
    </row>
    <row r="157" spans="2:13" x14ac:dyDescent="0.2">
      <c r="B157" s="11"/>
      <c r="C157" s="11"/>
      <c r="D157" s="11"/>
      <c r="E157" s="41"/>
      <c r="F157" s="41"/>
      <c r="G157" s="41"/>
      <c r="H157" s="41"/>
      <c r="I157" s="41"/>
      <c r="J157" s="41"/>
      <c r="K157" s="11"/>
      <c r="L157" s="11"/>
      <c r="M157" s="11"/>
    </row>
    <row r="158" spans="2:13" x14ac:dyDescent="0.2">
      <c r="B158" s="11"/>
      <c r="C158" s="11"/>
      <c r="D158" s="11"/>
      <c r="E158" s="41"/>
      <c r="F158" s="41"/>
      <c r="G158" s="41"/>
      <c r="H158" s="41"/>
      <c r="I158" s="41"/>
      <c r="J158" s="41"/>
      <c r="K158" s="11"/>
      <c r="L158" s="11"/>
      <c r="M158" s="11"/>
    </row>
    <row r="159" spans="2:13" x14ac:dyDescent="0.2">
      <c r="B159" s="11"/>
      <c r="C159" s="11"/>
      <c r="D159" s="11"/>
      <c r="E159" s="41"/>
      <c r="F159" s="41"/>
      <c r="G159" s="41"/>
      <c r="H159" s="41"/>
      <c r="I159" s="41"/>
      <c r="J159" s="41"/>
      <c r="K159" s="11"/>
      <c r="L159" s="11"/>
      <c r="M159" s="11"/>
    </row>
    <row r="160" spans="2:13" x14ac:dyDescent="0.2">
      <c r="B160" s="11"/>
      <c r="C160" s="11"/>
      <c r="D160" s="11"/>
      <c r="E160" s="41"/>
      <c r="F160" s="41"/>
      <c r="G160" s="41"/>
      <c r="H160" s="41"/>
      <c r="I160" s="41"/>
      <c r="J160" s="41"/>
      <c r="K160" s="11"/>
      <c r="L160" s="11"/>
      <c r="M160" s="11"/>
    </row>
    <row r="161" spans="2:13" x14ac:dyDescent="0.2">
      <c r="B161" s="11"/>
      <c r="C161" s="11"/>
      <c r="D161" s="11"/>
      <c r="E161" s="41"/>
      <c r="F161" s="41"/>
      <c r="G161" s="41"/>
      <c r="H161" s="41"/>
      <c r="I161" s="41"/>
      <c r="J161" s="41"/>
      <c r="K161" s="11"/>
      <c r="L161" s="11"/>
      <c r="M161" s="11"/>
    </row>
    <row r="162" spans="2:13" x14ac:dyDescent="0.2">
      <c r="B162" s="11"/>
      <c r="C162" s="11"/>
      <c r="D162" s="11"/>
      <c r="E162" s="41"/>
      <c r="F162" s="41"/>
      <c r="G162" s="41"/>
      <c r="H162" s="41"/>
      <c r="I162" s="41"/>
      <c r="J162" s="41"/>
      <c r="K162" s="11"/>
      <c r="L162" s="11"/>
      <c r="M162" s="11"/>
    </row>
    <row r="163" spans="2:13" x14ac:dyDescent="0.2">
      <c r="B163" s="11"/>
      <c r="C163" s="11"/>
      <c r="D163" s="11"/>
      <c r="E163" s="41"/>
      <c r="F163" s="41"/>
      <c r="G163" s="41"/>
      <c r="H163" s="41"/>
      <c r="I163" s="41"/>
      <c r="J163" s="41"/>
      <c r="K163" s="11"/>
      <c r="L163" s="11"/>
      <c r="M163" s="11"/>
    </row>
    <row r="164" spans="2:13" x14ac:dyDescent="0.2">
      <c r="B164" s="11"/>
      <c r="C164" s="11"/>
      <c r="D164" s="11"/>
      <c r="E164" s="41"/>
      <c r="F164" s="41"/>
      <c r="G164" s="41"/>
      <c r="H164" s="41"/>
      <c r="I164" s="41"/>
      <c r="J164" s="41"/>
      <c r="K164" s="11"/>
      <c r="L164" s="11"/>
      <c r="M164" s="11"/>
    </row>
    <row r="165" spans="2:13" x14ac:dyDescent="0.2">
      <c r="B165" s="11"/>
      <c r="C165" s="11"/>
      <c r="D165" s="11"/>
      <c r="E165" s="41"/>
      <c r="F165" s="41"/>
      <c r="G165" s="41"/>
      <c r="H165" s="41"/>
      <c r="I165" s="41"/>
      <c r="J165" s="41"/>
      <c r="K165" s="11"/>
      <c r="L165" s="11"/>
      <c r="M165" s="11"/>
    </row>
    <row r="177" spans="2:13" x14ac:dyDescent="0.2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2:13" x14ac:dyDescent="0.2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2:13" x14ac:dyDescent="0.2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2:13" x14ac:dyDescent="0.2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2:13" x14ac:dyDescent="0.2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2:13" x14ac:dyDescent="0.2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2:13" x14ac:dyDescent="0.2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2:13" x14ac:dyDescent="0.2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2:13" x14ac:dyDescent="0.2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</sheetData>
  <mergeCells count="12">
    <mergeCell ref="T5:AC5"/>
    <mergeCell ref="T6:AC6"/>
    <mergeCell ref="AD5:AM5"/>
    <mergeCell ref="AD6:AM6"/>
    <mergeCell ref="B72:M72"/>
    <mergeCell ref="B73:M73"/>
    <mergeCell ref="B70:M70"/>
    <mergeCell ref="B71:M71"/>
    <mergeCell ref="A5:I5"/>
    <mergeCell ref="A6:I6"/>
    <mergeCell ref="J5:S5"/>
    <mergeCell ref="J6:S6"/>
  </mergeCells>
  <pageMargins left="0.11811023622047245" right="0.11811023622047245" top="0.15748031496062992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repartizare</vt:lpstr>
      <vt:lpstr>desfasurator luni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2022-05-04T08:49:13Z</dcterms:modified>
</cp:coreProperties>
</file>