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985" windowWidth="14805" windowHeight="1335" tabRatio="589" activeTab="1"/>
  </bookViews>
  <sheets>
    <sheet name="desfasurator ian-apr 2022" sheetId="60" r:id="rId1"/>
    <sheet name="centralizator-2022" sheetId="61" r:id="rId2"/>
  </sheets>
  <calcPr calcId="145621"/>
</workbook>
</file>

<file path=xl/calcChain.xml><?xml version="1.0" encoding="utf-8"?>
<calcChain xmlns="http://schemas.openxmlformats.org/spreadsheetml/2006/main">
  <c r="Q74" i="60" l="1"/>
  <c r="Q63" i="60"/>
  <c r="R63" i="60"/>
  <c r="S63" i="60"/>
  <c r="Q64" i="60"/>
  <c r="R64" i="60"/>
  <c r="S64" i="60"/>
  <c r="Q65" i="60"/>
  <c r="R65" i="60"/>
  <c r="S65" i="60"/>
  <c r="S62" i="60"/>
  <c r="R62" i="60"/>
  <c r="Q62" i="60"/>
  <c r="Q34" i="60"/>
  <c r="R34" i="60"/>
  <c r="S34" i="60"/>
  <c r="Q35" i="60"/>
  <c r="R35" i="60"/>
  <c r="S35" i="60"/>
  <c r="Q36" i="60"/>
  <c r="Q45" i="60" s="1"/>
  <c r="R36" i="60"/>
  <c r="S36" i="60"/>
  <c r="Q37" i="60"/>
  <c r="R37" i="60"/>
  <c r="R46" i="60" s="1"/>
  <c r="R56" i="60" s="1"/>
  <c r="R79" i="60" s="1"/>
  <c r="Q38" i="60"/>
  <c r="R38" i="60"/>
  <c r="R47" i="60" s="1"/>
  <c r="R58" i="60" s="1"/>
  <c r="R81" i="60" s="1"/>
  <c r="R33" i="60"/>
  <c r="Q33" i="60"/>
  <c r="Q26" i="60"/>
  <c r="R26" i="60"/>
  <c r="S26" i="60"/>
  <c r="Q27" i="60"/>
  <c r="R27" i="60"/>
  <c r="Q28" i="60"/>
  <c r="R28" i="60"/>
  <c r="S28" i="60"/>
  <c r="Q29" i="60"/>
  <c r="R29" i="60"/>
  <c r="S29" i="60"/>
  <c r="R25" i="60"/>
  <c r="Q25" i="60"/>
  <c r="Q17" i="60"/>
  <c r="R17" i="60"/>
  <c r="Q18" i="60"/>
  <c r="R18" i="60"/>
  <c r="Q19" i="60"/>
  <c r="R19" i="60"/>
  <c r="S19" i="60"/>
  <c r="Q20" i="60"/>
  <c r="R20" i="60"/>
  <c r="Q21" i="60"/>
  <c r="R21" i="60"/>
  <c r="R57" i="60" s="1"/>
  <c r="R80" i="60" s="1"/>
  <c r="R16" i="60"/>
  <c r="Q16" i="60"/>
  <c r="S10" i="60"/>
  <c r="S11" i="60"/>
  <c r="S12" i="60"/>
  <c r="R10" i="60"/>
  <c r="R11" i="60"/>
  <c r="R12" i="60"/>
  <c r="R9" i="60"/>
  <c r="Q10" i="60"/>
  <c r="Q11" i="60"/>
  <c r="Q12" i="60"/>
  <c r="Q9" i="60"/>
  <c r="N82" i="60"/>
  <c r="O79" i="60"/>
  <c r="N81" i="60"/>
  <c r="N80" i="60"/>
  <c r="N79" i="60"/>
  <c r="N78" i="60"/>
  <c r="N77" i="60"/>
  <c r="N76" i="60"/>
  <c r="N75" i="60"/>
  <c r="N74" i="60"/>
  <c r="O66" i="60"/>
  <c r="N66" i="60"/>
  <c r="P65" i="60"/>
  <c r="P64" i="60"/>
  <c r="P63" i="60"/>
  <c r="P62" i="60"/>
  <c r="O57" i="60"/>
  <c r="O80" i="60" s="1"/>
  <c r="N57" i="60"/>
  <c r="R55" i="60"/>
  <c r="R78" i="60" s="1"/>
  <c r="O55" i="60"/>
  <c r="O78" i="60" s="1"/>
  <c r="N55" i="60"/>
  <c r="O53" i="60"/>
  <c r="O76" i="60" s="1"/>
  <c r="O47" i="60"/>
  <c r="O58" i="60" s="1"/>
  <c r="O81" i="60" s="1"/>
  <c r="N47" i="60"/>
  <c r="N58" i="60" s="1"/>
  <c r="O46" i="60"/>
  <c r="O56" i="60" s="1"/>
  <c r="N46" i="60"/>
  <c r="P46" i="60" s="1"/>
  <c r="P56" i="60" s="1"/>
  <c r="P79" i="60" s="1"/>
  <c r="O45" i="60"/>
  <c r="O54" i="60" s="1"/>
  <c r="O77" i="60" s="1"/>
  <c r="N45" i="60"/>
  <c r="N54" i="60" s="1"/>
  <c r="R44" i="60"/>
  <c r="P44" i="60"/>
  <c r="O44" i="60"/>
  <c r="N44" i="60"/>
  <c r="N53" i="60" s="1"/>
  <c r="O43" i="60"/>
  <c r="O52" i="60" s="1"/>
  <c r="O75" i="60" s="1"/>
  <c r="N43" i="60"/>
  <c r="N52" i="60" s="1"/>
  <c r="O42" i="60"/>
  <c r="N42" i="60"/>
  <c r="N48" i="60" s="1"/>
  <c r="O39" i="60"/>
  <c r="N39" i="60"/>
  <c r="P39" i="60" s="1"/>
  <c r="P38" i="60"/>
  <c r="S38" i="60" s="1"/>
  <c r="P37" i="60"/>
  <c r="S37" i="60" s="1"/>
  <c r="S46" i="60" s="1"/>
  <c r="S56" i="60" s="1"/>
  <c r="S79" i="60" s="1"/>
  <c r="P36" i="60"/>
  <c r="P35" i="60"/>
  <c r="P34" i="60"/>
  <c r="P33" i="60"/>
  <c r="S33" i="60" s="1"/>
  <c r="O30" i="60"/>
  <c r="P30" i="60" s="1"/>
  <c r="N30" i="60"/>
  <c r="P29" i="60"/>
  <c r="P28" i="60"/>
  <c r="Q44" i="60"/>
  <c r="P27" i="60"/>
  <c r="S27" i="60" s="1"/>
  <c r="R43" i="60"/>
  <c r="P26" i="60"/>
  <c r="P25" i="60"/>
  <c r="S25" i="60" s="1"/>
  <c r="O22" i="60"/>
  <c r="N22" i="60"/>
  <c r="Q57" i="60"/>
  <c r="Q80" i="60" s="1"/>
  <c r="P21" i="60"/>
  <c r="P57" i="60" s="1"/>
  <c r="P80" i="60" s="1"/>
  <c r="Q55" i="60"/>
  <c r="Q78" i="60" s="1"/>
  <c r="P20" i="60"/>
  <c r="P55" i="60" s="1"/>
  <c r="P78" i="60" s="1"/>
  <c r="P19" i="60"/>
  <c r="P18" i="60"/>
  <c r="S18" i="60" s="1"/>
  <c r="P17" i="60"/>
  <c r="S17" i="60" s="1"/>
  <c r="P16" i="60"/>
  <c r="S16" i="60" s="1"/>
  <c r="O13" i="60"/>
  <c r="N13" i="60"/>
  <c r="P12" i="60"/>
  <c r="P11" i="60"/>
  <c r="P10" i="60"/>
  <c r="P9" i="60"/>
  <c r="S9" i="60" s="1"/>
  <c r="O48" i="60" l="1"/>
  <c r="P47" i="60"/>
  <c r="P58" i="60" s="1"/>
  <c r="P81" i="60" s="1"/>
  <c r="S21" i="60"/>
  <c r="S20" i="60"/>
  <c r="S22" i="60" s="1"/>
  <c r="R45" i="60"/>
  <c r="R54" i="60" s="1"/>
  <c r="R77" i="60" s="1"/>
  <c r="Q39" i="60"/>
  <c r="R53" i="60"/>
  <c r="R76" i="60" s="1"/>
  <c r="R39" i="60"/>
  <c r="R42" i="60"/>
  <c r="R51" i="60" s="1"/>
  <c r="R22" i="60"/>
  <c r="P66" i="60"/>
  <c r="S44" i="60"/>
  <c r="Q42" i="60"/>
  <c r="Q51" i="60" s="1"/>
  <c r="Q43" i="60"/>
  <c r="Q52" i="60" s="1"/>
  <c r="Q75" i="60" s="1"/>
  <c r="Q30" i="60"/>
  <c r="Q47" i="60"/>
  <c r="Q58" i="60" s="1"/>
  <c r="Q81" i="60" s="1"/>
  <c r="Q53" i="60"/>
  <c r="Q76" i="60" s="1"/>
  <c r="P22" i="60"/>
  <c r="Q22" i="60"/>
  <c r="P13" i="60"/>
  <c r="Q13" i="60"/>
  <c r="P53" i="60"/>
  <c r="P76" i="60" s="1"/>
  <c r="R66" i="60"/>
  <c r="S45" i="60"/>
  <c r="S54" i="60" s="1"/>
  <c r="S77" i="60" s="1"/>
  <c r="Q54" i="60"/>
  <c r="Q77" i="60" s="1"/>
  <c r="P43" i="60"/>
  <c r="P52" i="60" s="1"/>
  <c r="P75" i="60" s="1"/>
  <c r="N56" i="60"/>
  <c r="S57" i="60"/>
  <c r="S80" i="60" s="1"/>
  <c r="S47" i="60"/>
  <c r="S58" i="60" s="1"/>
  <c r="S81" i="60" s="1"/>
  <c r="S43" i="60"/>
  <c r="R30" i="60"/>
  <c r="P42" i="60"/>
  <c r="P51" i="60" s="1"/>
  <c r="P74" i="60" s="1"/>
  <c r="N51" i="60"/>
  <c r="N59" i="60" s="1"/>
  <c r="R13" i="60"/>
  <c r="Q46" i="60"/>
  <c r="Q56" i="60" s="1"/>
  <c r="Q79" i="60" s="1"/>
  <c r="O51" i="60"/>
  <c r="P45" i="60"/>
  <c r="P54" i="60" s="1"/>
  <c r="P77" i="60" s="1"/>
  <c r="R52" i="60"/>
  <c r="R75" i="60" s="1"/>
  <c r="S55" i="60"/>
  <c r="S78" i="60" s="1"/>
  <c r="I11" i="61"/>
  <c r="S39" i="60" l="1"/>
  <c r="P82" i="60"/>
  <c r="O59" i="60"/>
  <c r="O74" i="60"/>
  <c r="O82" i="60" s="1"/>
  <c r="R48" i="60"/>
  <c r="S30" i="60"/>
  <c r="R59" i="60"/>
  <c r="R74" i="60"/>
  <c r="R82" i="60" s="1"/>
  <c r="S13" i="60"/>
  <c r="S52" i="60"/>
  <c r="S75" i="60" s="1"/>
  <c r="Q82" i="60"/>
  <c r="Q48" i="60"/>
  <c r="Q59" i="60"/>
  <c r="S53" i="60"/>
  <c r="S76" i="60" s="1"/>
  <c r="P59" i="60"/>
  <c r="P48" i="60"/>
  <c r="S42" i="60"/>
  <c r="S48" i="60" s="1"/>
  <c r="I10" i="61"/>
  <c r="S51" i="60" l="1"/>
  <c r="I12" i="61"/>
  <c r="I17" i="61" s="1"/>
  <c r="J27" i="61"/>
  <c r="I27" i="61"/>
  <c r="I26" i="61"/>
  <c r="H26" i="61"/>
  <c r="K26" i="61" s="1"/>
  <c r="G26" i="61"/>
  <c r="G27" i="61" s="1"/>
  <c r="F26" i="61"/>
  <c r="H25" i="61"/>
  <c r="K25" i="61" s="1"/>
  <c r="H24" i="61"/>
  <c r="K24" i="61" s="1"/>
  <c r="K23" i="61"/>
  <c r="H23" i="61"/>
  <c r="I21" i="61"/>
  <c r="G21" i="61"/>
  <c r="F21" i="61"/>
  <c r="F27" i="61" s="1"/>
  <c r="H20" i="61"/>
  <c r="K20" i="61" s="1"/>
  <c r="H19" i="61"/>
  <c r="K19" i="61" s="1"/>
  <c r="H18" i="61"/>
  <c r="K18" i="61" s="1"/>
  <c r="J17" i="61"/>
  <c r="J28" i="61" s="1"/>
  <c r="I16" i="61"/>
  <c r="F16" i="61"/>
  <c r="H15" i="61"/>
  <c r="K15" i="61" s="1"/>
  <c r="H14" i="61"/>
  <c r="K14" i="61" s="1"/>
  <c r="H13" i="61"/>
  <c r="H16" i="61" s="1"/>
  <c r="K16" i="61" s="1"/>
  <c r="G12" i="61"/>
  <c r="G17" i="61" s="1"/>
  <c r="G28" i="61" s="1"/>
  <c r="F12" i="61"/>
  <c r="F17" i="61" s="1"/>
  <c r="F22" i="61" s="1"/>
  <c r="H11" i="61"/>
  <c r="K11" i="61" s="1"/>
  <c r="H10" i="61"/>
  <c r="H9" i="61"/>
  <c r="E9" i="61"/>
  <c r="S59" i="60" l="1"/>
  <c r="S74" i="60"/>
  <c r="S82" i="60" s="1"/>
  <c r="H12" i="61"/>
  <c r="K12" i="61" s="1"/>
  <c r="K17" i="61" s="1"/>
  <c r="K10" i="61"/>
  <c r="K9" i="61"/>
  <c r="I28" i="61"/>
  <c r="I22" i="61"/>
  <c r="H21" i="61"/>
  <c r="F28" i="61"/>
  <c r="G22" i="61"/>
  <c r="K13" i="61"/>
  <c r="J22" i="61"/>
  <c r="H17" i="61" l="1"/>
  <c r="H28" i="61" s="1"/>
  <c r="H27" i="61"/>
  <c r="K21" i="61"/>
  <c r="K27" i="61" s="1"/>
  <c r="K28" i="61" s="1"/>
  <c r="H22" i="61" l="1"/>
  <c r="K22" i="61"/>
  <c r="G35" i="60" l="1"/>
  <c r="B71" i="60" l="1"/>
  <c r="I66" i="60"/>
  <c r="H66" i="60"/>
  <c r="F66" i="60"/>
  <c r="E66" i="60"/>
  <c r="C66" i="60"/>
  <c r="B66" i="60"/>
  <c r="L65" i="60"/>
  <c r="K65" i="60"/>
  <c r="J65" i="60"/>
  <c r="G65" i="60"/>
  <c r="D65" i="60"/>
  <c r="L64" i="60"/>
  <c r="K64" i="60"/>
  <c r="J64" i="60"/>
  <c r="G64" i="60"/>
  <c r="G66" i="60" s="1"/>
  <c r="D64" i="60"/>
  <c r="L63" i="60"/>
  <c r="K63" i="60"/>
  <c r="J63" i="60"/>
  <c r="G63" i="60"/>
  <c r="D63" i="60"/>
  <c r="L62" i="60"/>
  <c r="K62" i="60"/>
  <c r="J62" i="60"/>
  <c r="G62" i="60"/>
  <c r="D62" i="60"/>
  <c r="I57" i="60"/>
  <c r="I80" i="60" s="1"/>
  <c r="H57" i="60"/>
  <c r="H80" i="60" s="1"/>
  <c r="F57" i="60"/>
  <c r="F80" i="60" s="1"/>
  <c r="E57" i="60"/>
  <c r="E80" i="60" s="1"/>
  <c r="C57" i="60"/>
  <c r="C80" i="60" s="1"/>
  <c r="B57" i="60"/>
  <c r="B80" i="60" s="1"/>
  <c r="I55" i="60"/>
  <c r="I78" i="60" s="1"/>
  <c r="H55" i="60"/>
  <c r="H78" i="60" s="1"/>
  <c r="F55" i="60"/>
  <c r="F78" i="60" s="1"/>
  <c r="E55" i="60"/>
  <c r="E78" i="60" s="1"/>
  <c r="C55" i="60"/>
  <c r="C78" i="60" s="1"/>
  <c r="B55" i="60"/>
  <c r="B78" i="60" s="1"/>
  <c r="I47" i="60"/>
  <c r="I58" i="60" s="1"/>
  <c r="I81" i="60" s="1"/>
  <c r="H47" i="60"/>
  <c r="H58" i="60" s="1"/>
  <c r="H81" i="60" s="1"/>
  <c r="F47" i="60"/>
  <c r="F58" i="60" s="1"/>
  <c r="F81" i="60" s="1"/>
  <c r="E47" i="60"/>
  <c r="E58" i="60" s="1"/>
  <c r="E81" i="60" s="1"/>
  <c r="C47" i="60"/>
  <c r="C58" i="60" s="1"/>
  <c r="C81" i="60" s="1"/>
  <c r="B47" i="60"/>
  <c r="B58" i="60" s="1"/>
  <c r="B81" i="60" s="1"/>
  <c r="I46" i="60"/>
  <c r="H46" i="60"/>
  <c r="H56" i="60" s="1"/>
  <c r="H79" i="60" s="1"/>
  <c r="F46" i="60"/>
  <c r="F56" i="60" s="1"/>
  <c r="F79" i="60" s="1"/>
  <c r="E46" i="60"/>
  <c r="E56" i="60" s="1"/>
  <c r="E79" i="60" s="1"/>
  <c r="C46" i="60"/>
  <c r="C56" i="60" s="1"/>
  <c r="C79" i="60" s="1"/>
  <c r="B46" i="60"/>
  <c r="B56" i="60" s="1"/>
  <c r="B79" i="60" s="1"/>
  <c r="I45" i="60"/>
  <c r="I54" i="60" s="1"/>
  <c r="I77" i="60" s="1"/>
  <c r="H45" i="60"/>
  <c r="H54" i="60" s="1"/>
  <c r="H77" i="60" s="1"/>
  <c r="F45" i="60"/>
  <c r="F54" i="60" s="1"/>
  <c r="F77" i="60" s="1"/>
  <c r="E45" i="60"/>
  <c r="E54" i="60" s="1"/>
  <c r="E77" i="60" s="1"/>
  <c r="C45" i="60"/>
  <c r="C54" i="60" s="1"/>
  <c r="C77" i="60" s="1"/>
  <c r="B45" i="60"/>
  <c r="B54" i="60" s="1"/>
  <c r="B77" i="60" s="1"/>
  <c r="I44" i="60"/>
  <c r="H44" i="60"/>
  <c r="H53" i="60" s="1"/>
  <c r="H76" i="60" s="1"/>
  <c r="F44" i="60"/>
  <c r="F53" i="60" s="1"/>
  <c r="F76" i="60" s="1"/>
  <c r="E44" i="60"/>
  <c r="E53" i="60" s="1"/>
  <c r="E76" i="60" s="1"/>
  <c r="C44" i="60"/>
  <c r="C53" i="60" s="1"/>
  <c r="C76" i="60" s="1"/>
  <c r="B44" i="60"/>
  <c r="D44" i="60" s="1"/>
  <c r="I43" i="60"/>
  <c r="I52" i="60" s="1"/>
  <c r="I75" i="60" s="1"/>
  <c r="H43" i="60"/>
  <c r="H52" i="60" s="1"/>
  <c r="H75" i="60" s="1"/>
  <c r="F43" i="60"/>
  <c r="F52" i="60" s="1"/>
  <c r="F75" i="60" s="1"/>
  <c r="E43" i="60"/>
  <c r="E52" i="60" s="1"/>
  <c r="E75" i="60" s="1"/>
  <c r="C43" i="60"/>
  <c r="C52" i="60" s="1"/>
  <c r="C75" i="60" s="1"/>
  <c r="B43" i="60"/>
  <c r="B52" i="60" s="1"/>
  <c r="B75" i="60" s="1"/>
  <c r="I42" i="60"/>
  <c r="I51" i="60" s="1"/>
  <c r="H42" i="60"/>
  <c r="F42" i="60"/>
  <c r="F51" i="60" s="1"/>
  <c r="E42" i="60"/>
  <c r="C42" i="60"/>
  <c r="B42" i="60"/>
  <c r="I39" i="60"/>
  <c r="H39" i="60"/>
  <c r="F39" i="60"/>
  <c r="E39" i="60"/>
  <c r="G39" i="60" s="1"/>
  <c r="C39" i="60"/>
  <c r="B39" i="60"/>
  <c r="L38" i="60"/>
  <c r="K38" i="60"/>
  <c r="J38" i="60"/>
  <c r="G38" i="60"/>
  <c r="D38" i="60"/>
  <c r="L37" i="60"/>
  <c r="K37" i="60"/>
  <c r="K46" i="60" s="1"/>
  <c r="K56" i="60" s="1"/>
  <c r="K79" i="60" s="1"/>
  <c r="J37" i="60"/>
  <c r="G37" i="60"/>
  <c r="D37" i="60"/>
  <c r="L36" i="60"/>
  <c r="K36" i="60"/>
  <c r="M36" i="60" s="1"/>
  <c r="J36" i="60"/>
  <c r="G36" i="60"/>
  <c r="D36" i="60"/>
  <c r="L35" i="60"/>
  <c r="K35" i="60"/>
  <c r="J35" i="60"/>
  <c r="D35" i="60"/>
  <c r="L34" i="60"/>
  <c r="M34" i="60" s="1"/>
  <c r="K34" i="60"/>
  <c r="J34" i="60"/>
  <c r="G34" i="60"/>
  <c r="D34" i="60"/>
  <c r="L33" i="60"/>
  <c r="K33" i="60"/>
  <c r="J33" i="60"/>
  <c r="G33" i="60"/>
  <c r="D33" i="60"/>
  <c r="I30" i="60"/>
  <c r="H30" i="60"/>
  <c r="F30" i="60"/>
  <c r="E30" i="60"/>
  <c r="G30" i="60" s="1"/>
  <c r="C30" i="60"/>
  <c r="B30" i="60"/>
  <c r="D30" i="60" s="1"/>
  <c r="L29" i="60"/>
  <c r="K29" i="60"/>
  <c r="J29" i="60"/>
  <c r="G29" i="60"/>
  <c r="D29" i="60"/>
  <c r="L28" i="60"/>
  <c r="K28" i="60"/>
  <c r="J28" i="60"/>
  <c r="G28" i="60"/>
  <c r="D28" i="60"/>
  <c r="L27" i="60"/>
  <c r="K27" i="60"/>
  <c r="J27" i="60"/>
  <c r="G27" i="60"/>
  <c r="D27" i="60"/>
  <c r="L26" i="60"/>
  <c r="K26" i="60"/>
  <c r="K43" i="60" s="1"/>
  <c r="J26" i="60"/>
  <c r="G26" i="60"/>
  <c r="D26" i="60"/>
  <c r="L25" i="60"/>
  <c r="K25" i="60"/>
  <c r="J25" i="60"/>
  <c r="G25" i="60"/>
  <c r="D25" i="60"/>
  <c r="I22" i="60"/>
  <c r="H22" i="60"/>
  <c r="F22" i="60"/>
  <c r="E22" i="60"/>
  <c r="C22" i="60"/>
  <c r="B22" i="60"/>
  <c r="L21" i="60"/>
  <c r="L57" i="60" s="1"/>
  <c r="L80" i="60" s="1"/>
  <c r="K21" i="60"/>
  <c r="K57" i="60" s="1"/>
  <c r="K80" i="60" s="1"/>
  <c r="J21" i="60"/>
  <c r="J57" i="60" s="1"/>
  <c r="G21" i="60"/>
  <c r="G57" i="60" s="1"/>
  <c r="D21" i="60"/>
  <c r="D57" i="60" s="1"/>
  <c r="D80" i="60" s="1"/>
  <c r="L20" i="60"/>
  <c r="L55" i="60" s="1"/>
  <c r="L78" i="60" s="1"/>
  <c r="K20" i="60"/>
  <c r="K55" i="60" s="1"/>
  <c r="K78" i="60" s="1"/>
  <c r="J20" i="60"/>
  <c r="J55" i="60" s="1"/>
  <c r="G20" i="60"/>
  <c r="G55" i="60" s="1"/>
  <c r="D20" i="60"/>
  <c r="D55" i="60" s="1"/>
  <c r="D78" i="60" s="1"/>
  <c r="L19" i="60"/>
  <c r="K19" i="60"/>
  <c r="J19" i="60"/>
  <c r="G19" i="60"/>
  <c r="D19" i="60"/>
  <c r="L18" i="60"/>
  <c r="K18" i="60"/>
  <c r="J18" i="60"/>
  <c r="G18" i="60"/>
  <c r="D18" i="60"/>
  <c r="L17" i="60"/>
  <c r="K17" i="60"/>
  <c r="J17" i="60"/>
  <c r="G17" i="60"/>
  <c r="D17" i="60"/>
  <c r="L16" i="60"/>
  <c r="K16" i="60"/>
  <c r="J16" i="60"/>
  <c r="G16" i="60"/>
  <c r="D16" i="60"/>
  <c r="I13" i="60"/>
  <c r="H13" i="60"/>
  <c r="F13" i="60"/>
  <c r="E13" i="60"/>
  <c r="C13" i="60"/>
  <c r="D13" i="60" s="1"/>
  <c r="B13" i="60"/>
  <c r="L12" i="60"/>
  <c r="K12" i="60"/>
  <c r="J12" i="60"/>
  <c r="G12" i="60"/>
  <c r="D12" i="60"/>
  <c r="L11" i="60"/>
  <c r="K11" i="60"/>
  <c r="J11" i="60"/>
  <c r="G11" i="60"/>
  <c r="D11" i="60"/>
  <c r="L10" i="60"/>
  <c r="K10" i="60"/>
  <c r="J10" i="60"/>
  <c r="G10" i="60"/>
  <c r="D10" i="60"/>
  <c r="L9" i="60"/>
  <c r="K9" i="60"/>
  <c r="J9" i="60"/>
  <c r="G9" i="60"/>
  <c r="D9" i="60"/>
  <c r="Q66" i="60" l="1"/>
  <c r="M64" i="60"/>
  <c r="J47" i="60"/>
  <c r="J58" i="60" s="1"/>
  <c r="L45" i="60"/>
  <c r="L54" i="60" s="1"/>
  <c r="L77" i="60" s="1"/>
  <c r="J39" i="60"/>
  <c r="L43" i="60"/>
  <c r="L51" i="60"/>
  <c r="L74" i="60" s="1"/>
  <c r="L42" i="60"/>
  <c r="L30" i="60"/>
  <c r="M10" i="60"/>
  <c r="M63" i="60"/>
  <c r="K47" i="60"/>
  <c r="K58" i="60" s="1"/>
  <c r="K81" i="60" s="1"/>
  <c r="B48" i="60"/>
  <c r="M12" i="60"/>
  <c r="M20" i="60"/>
  <c r="M55" i="60" s="1"/>
  <c r="C48" i="60"/>
  <c r="J44" i="60"/>
  <c r="J53" i="60" s="1"/>
  <c r="J22" i="60"/>
  <c r="E48" i="60"/>
  <c r="K22" i="60"/>
  <c r="D39" i="60"/>
  <c r="E51" i="60"/>
  <c r="E74" i="60" s="1"/>
  <c r="G78" i="60"/>
  <c r="G81" i="60"/>
  <c r="M16" i="60"/>
  <c r="J30" i="60"/>
  <c r="M37" i="60"/>
  <c r="M46" i="60" s="1"/>
  <c r="M56" i="60" s="1"/>
  <c r="D46" i="60"/>
  <c r="D56" i="60" s="1"/>
  <c r="D79" i="60" s="1"/>
  <c r="B53" i="60"/>
  <c r="B76" i="60" s="1"/>
  <c r="M11" i="60"/>
  <c r="D22" i="60"/>
  <c r="M29" i="60"/>
  <c r="D47" i="60"/>
  <c r="D58" i="60" s="1"/>
  <c r="D81" i="60" s="1"/>
  <c r="G79" i="60"/>
  <c r="G47" i="60"/>
  <c r="G58" i="60" s="1"/>
  <c r="G13" i="60"/>
  <c r="D66" i="60"/>
  <c r="K30" i="60"/>
  <c r="J46" i="60"/>
  <c r="J56" i="60" s="1"/>
  <c r="B51" i="60"/>
  <c r="B74" i="60" s="1"/>
  <c r="G22" i="60"/>
  <c r="M35" i="60"/>
  <c r="L47" i="60"/>
  <c r="L58" i="60" s="1"/>
  <c r="L81" i="60" s="1"/>
  <c r="G75" i="60"/>
  <c r="C51" i="60"/>
  <c r="C74" i="60" s="1"/>
  <c r="G80" i="60"/>
  <c r="J66" i="60"/>
  <c r="M65" i="60"/>
  <c r="J42" i="60"/>
  <c r="J51" i="60" s="1"/>
  <c r="M25" i="60"/>
  <c r="M62" i="60"/>
  <c r="J43" i="60"/>
  <c r="J52" i="60" s="1"/>
  <c r="M33" i="60"/>
  <c r="L39" i="60"/>
  <c r="M38" i="60"/>
  <c r="M26" i="60"/>
  <c r="M43" i="60" s="1"/>
  <c r="J45" i="60"/>
  <c r="J54" i="60" s="1"/>
  <c r="M28" i="60"/>
  <c r="M45" i="60" s="1"/>
  <c r="M27" i="60"/>
  <c r="L22" i="60"/>
  <c r="M18" i="60"/>
  <c r="M21" i="60"/>
  <c r="M57" i="60" s="1"/>
  <c r="J78" i="60"/>
  <c r="J80" i="60"/>
  <c r="M17" i="60"/>
  <c r="L13" i="60"/>
  <c r="M9" i="60"/>
  <c r="J77" i="60"/>
  <c r="J75" i="60"/>
  <c r="G76" i="60"/>
  <c r="B82" i="60"/>
  <c r="F59" i="60"/>
  <c r="F74" i="60"/>
  <c r="F82" i="60" s="1"/>
  <c r="C82" i="60"/>
  <c r="M78" i="60"/>
  <c r="M80" i="60"/>
  <c r="E82" i="60"/>
  <c r="G74" i="60"/>
  <c r="D54" i="60"/>
  <c r="D77" i="60" s="1"/>
  <c r="I74" i="60"/>
  <c r="G77" i="60"/>
  <c r="J81" i="60"/>
  <c r="D53" i="60"/>
  <c r="D76" i="60" s="1"/>
  <c r="K45" i="60"/>
  <c r="K54" i="60" s="1"/>
  <c r="K77" i="60" s="1"/>
  <c r="I48" i="60"/>
  <c r="I56" i="60"/>
  <c r="I79" i="60" s="1"/>
  <c r="J79" i="60" s="1"/>
  <c r="K42" i="60"/>
  <c r="G43" i="60"/>
  <c r="G52" i="60" s="1"/>
  <c r="K44" i="60"/>
  <c r="K53" i="60" s="1"/>
  <c r="K76" i="60" s="1"/>
  <c r="G45" i="60"/>
  <c r="G54" i="60" s="1"/>
  <c r="K52" i="60"/>
  <c r="K75" i="60" s="1"/>
  <c r="K66" i="60"/>
  <c r="G44" i="60"/>
  <c r="G53" i="60" s="1"/>
  <c r="D42" i="60"/>
  <c r="D51" i="60" s="1"/>
  <c r="L44" i="60"/>
  <c r="L53" i="60" s="1"/>
  <c r="L76" i="60" s="1"/>
  <c r="L46" i="60"/>
  <c r="L56" i="60" s="1"/>
  <c r="L79" i="60" s="1"/>
  <c r="M79" i="60" s="1"/>
  <c r="H51" i="60"/>
  <c r="L52" i="60"/>
  <c r="L75" i="60" s="1"/>
  <c r="L66" i="60"/>
  <c r="G46" i="60"/>
  <c r="G56" i="60" s="1"/>
  <c r="E59" i="60"/>
  <c r="J13" i="60"/>
  <c r="I53" i="60"/>
  <c r="I76" i="60" s="1"/>
  <c r="J76" i="60" s="1"/>
  <c r="B59" i="60"/>
  <c r="G42" i="60"/>
  <c r="K13" i="60"/>
  <c r="K39" i="60"/>
  <c r="C59" i="60"/>
  <c r="M19" i="60"/>
  <c r="D43" i="60"/>
  <c r="D52" i="60" s="1"/>
  <c r="D75" i="60" s="1"/>
  <c r="D45" i="60"/>
  <c r="H48" i="60"/>
  <c r="F48" i="60"/>
  <c r="S66" i="60" l="1"/>
  <c r="M30" i="60"/>
  <c r="M47" i="60"/>
  <c r="M58" i="60" s="1"/>
  <c r="M81" i="60"/>
  <c r="M66" i="60"/>
  <c r="G48" i="60"/>
  <c r="G82" i="60"/>
  <c r="M44" i="60"/>
  <c r="M53" i="60" s="1"/>
  <c r="M42" i="60"/>
  <c r="M51" i="60" s="1"/>
  <c r="M39" i="60"/>
  <c r="J48" i="60"/>
  <c r="L48" i="60"/>
  <c r="M52" i="60"/>
  <c r="M22" i="60"/>
  <c r="I82" i="60"/>
  <c r="M13" i="60"/>
  <c r="J59" i="60"/>
  <c r="D59" i="60"/>
  <c r="D74" i="60"/>
  <c r="D82" i="60" s="1"/>
  <c r="M76" i="60"/>
  <c r="L82" i="60"/>
  <c r="D48" i="60"/>
  <c r="K51" i="60"/>
  <c r="K48" i="60"/>
  <c r="M54" i="60"/>
  <c r="M77" i="60"/>
  <c r="M75" i="60"/>
  <c r="I59" i="60"/>
  <c r="G51" i="60"/>
  <c r="G59" i="60" s="1"/>
  <c r="H74" i="60"/>
  <c r="H59" i="60"/>
  <c r="L59" i="60"/>
  <c r="M48" i="60" l="1"/>
  <c r="M59" i="60"/>
  <c r="K74" i="60"/>
  <c r="K59" i="60"/>
  <c r="J74" i="60"/>
  <c r="J82" i="60" s="1"/>
  <c r="H82" i="60"/>
  <c r="M74" i="60" l="1"/>
  <c r="M82" i="60" s="1"/>
  <c r="K82" i="60"/>
</calcChain>
</file>

<file path=xl/sharedStrings.xml><?xml version="1.0" encoding="utf-8"?>
<sst xmlns="http://schemas.openxmlformats.org/spreadsheetml/2006/main" count="274" uniqueCount="90">
  <si>
    <t>ACUTI (DRG)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</si>
  <si>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</si>
  <si>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</si>
  <si>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</si>
  <si>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</si>
  <si>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</si>
  <si>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CRONICI</t>
  </si>
  <si>
    <t>Spitalul de Psihiatrie Cronici Schitu</t>
  </si>
  <si>
    <t xml:space="preserve">SPITALIZARE DE ZI - SERVICII </t>
  </si>
  <si>
    <t>SPITALIZARE DE ZI - CAZURI</t>
  </si>
  <si>
    <t>SPITALIZARE DE ZI  - TOTAL</t>
  </si>
  <si>
    <t>TOTAL SERVICII</t>
  </si>
  <si>
    <t>SITUATIA</t>
  </si>
  <si>
    <t>SC Domus Med SRL Piatra-Olt</t>
  </si>
  <si>
    <t xml:space="preserve">Direcţia Relaţii Contractuale, </t>
  </si>
  <si>
    <t>COMP.E.C.S.M.M.D.M.</t>
  </si>
  <si>
    <t>Ec. Sorina-Daniela OANCEA</t>
  </si>
  <si>
    <t>Ec. Eduard DRAPATOF</t>
  </si>
  <si>
    <t>CASA DE ASIGURARI DE SANATATE OLT</t>
  </si>
  <si>
    <t>CAS OLT</t>
  </si>
  <si>
    <t>Anexa nr.1</t>
  </si>
  <si>
    <t>SITUAŢIE</t>
  </si>
  <si>
    <t xml:space="preserve">privind repartizarea serviciilor medicale spitalicesti pentru anul-2022, </t>
  </si>
  <si>
    <t>Unitatea Sanitară,                                           DRG(ACUȚI)</t>
  </si>
  <si>
    <t xml:space="preserve">Valoare contract ianuarie 2022 </t>
  </si>
  <si>
    <t>Influente (+/-)</t>
  </si>
  <si>
    <t>Valoare contract ianuarie 2022 modificat</t>
  </si>
  <si>
    <t xml:space="preserve">Valoare contract februarie 2022 </t>
  </si>
  <si>
    <t>Valoare contract februarie 2022 modificat</t>
  </si>
  <si>
    <t xml:space="preserve">Valoare contract martie 2022 </t>
  </si>
  <si>
    <t>Valoare contract martie 2022 modificat</t>
  </si>
  <si>
    <t xml:space="preserve">Valoare contract trimestrul I- 2022 </t>
  </si>
  <si>
    <t>Influente    (+/-)</t>
  </si>
  <si>
    <t>Valoare contract trimestrul I- 2022  modificat</t>
  </si>
  <si>
    <t>SC Lisimed SRL Slatina</t>
  </si>
  <si>
    <t>Hospital Phoenix Network One Day</t>
  </si>
  <si>
    <t>Cheltuielile efectiv realizate care depășesc nivelul total contractat (acuți+cronici)</t>
  </si>
  <si>
    <t>Valoare acte aditionale incheiate in luna ianuarie 2022</t>
  </si>
  <si>
    <t>Valoare acte aditionale incheiate in luna ianuarie 2022  modificata</t>
  </si>
  <si>
    <t>Valoare acte aditionale incheiate in luna februarie 2022 (pentru cheltuieli efective aferente lunii decembrie 2021)</t>
  </si>
  <si>
    <t>Valoare acte aditionale incheiate in luna februarie 2022 (pentru cheltuieli efective aferente lunii ianuarie 2022)</t>
  </si>
  <si>
    <t>Valoare acte aditionale incheiate in luna martie 2022 (pentru cheltuieli efective aferente lunii februarie 2022)</t>
  </si>
  <si>
    <t xml:space="preserve">Valoare acte aditionale incheiate in trimestrul I- 2022 </t>
  </si>
  <si>
    <t>Valoare acte aditionale incheiate in trimestrul I- 2022   modificata</t>
  </si>
  <si>
    <t>ATI (1%)</t>
  </si>
  <si>
    <t>Valoare contract trimestrul I-2022</t>
  </si>
  <si>
    <t>TOTAL GENERAL</t>
  </si>
  <si>
    <t>Anexa nr.2</t>
  </si>
  <si>
    <t>DIRECTIA RELATII CONTRACTUALE</t>
  </si>
  <si>
    <t>privind serviciile  in asistenţa medicală spitaliceasca  aferente anului 2022</t>
  </si>
  <si>
    <t>Luna/an</t>
  </si>
  <si>
    <t>CREDITE DE ANGAJAMENT APROBATE, DIN CARE:</t>
  </si>
  <si>
    <t>CREDITE DE ANGAJAMENT RETINUTE-ATI 1%</t>
  </si>
  <si>
    <t>CREDITE DE ANGAJAMENT RETINUTE-SERVICII 5%</t>
  </si>
  <si>
    <t>CREDITE DE ANGAJAMENT RAMASE DE CONTRACTAT--94%</t>
  </si>
  <si>
    <t>CREDITE DE ANGAJAMENT INITIALE-SERVICII</t>
  </si>
  <si>
    <t>INFLUENTE  CREDITE DE ANGAJAMENT SERVICII                   (+/-)</t>
  </si>
  <si>
    <t>CREDITE DE ANGAJAMENT FINALE-SERVICII</t>
  </si>
  <si>
    <t>CHELTUIELI EFECTIVE REALIZATE</t>
  </si>
  <si>
    <t>CREDITE DE ANGAJAMENT -ATI</t>
  </si>
  <si>
    <t>CREDITE DE ANGAJAMENT TOTAL</t>
  </si>
  <si>
    <t>2=1*1%</t>
  </si>
  <si>
    <t>3=1*5%</t>
  </si>
  <si>
    <t>4=1-2-3</t>
  </si>
  <si>
    <t>7=5+6</t>
  </si>
  <si>
    <t>10=7+8+9</t>
  </si>
  <si>
    <t xml:space="preserve">ianuarie </t>
  </si>
  <si>
    <t xml:space="preserve">februarie </t>
  </si>
  <si>
    <t>martie</t>
  </si>
  <si>
    <t>trim. I 2022</t>
  </si>
  <si>
    <t>aprilie</t>
  </si>
  <si>
    <t xml:space="preserve">mai </t>
  </si>
  <si>
    <t xml:space="preserve">iunie </t>
  </si>
  <si>
    <t>trim. II 2022</t>
  </si>
  <si>
    <t>Semestrul I 2022</t>
  </si>
  <si>
    <t>iulie</t>
  </si>
  <si>
    <t>august</t>
  </si>
  <si>
    <t>septembrie</t>
  </si>
  <si>
    <t>trim. III 2022</t>
  </si>
  <si>
    <t>octombrie</t>
  </si>
  <si>
    <t>noiembrie</t>
  </si>
  <si>
    <t>decembrie</t>
  </si>
  <si>
    <t>Semestrul II 2022</t>
  </si>
  <si>
    <t>Anul 2022</t>
  </si>
  <si>
    <t>trim. IV 2022</t>
  </si>
  <si>
    <t>Valoare acte aditionale incheiate in luna februarie 2022 (pentru cheltuieli efective aferente lunilor decembrie 2021 si ianuarie 2022)</t>
  </si>
  <si>
    <t xml:space="preserve">Valoare contract aprilie 2022 </t>
  </si>
  <si>
    <t>Valoare contract aprilie 2022 modificat</t>
  </si>
  <si>
    <t xml:space="preserve">Valoare contract perioada ianuarie-aprilie 2022 </t>
  </si>
  <si>
    <t>Valoare contract perioada ianuarie-aprilie 2022  modificat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</si>
</sst>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</font>
    <font>
      <sz val="8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Calibri"/>
      <family val="2"/>
    </font>
    <font>
      <sz val="9"/>
      <name val="Times New Roman"/>
      <family val="1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7" fillId="0" borderId="0" xfId="0" applyNumberFormat="1" applyFont="1" applyAlignment="1">
      <alignment horizontal="left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/>
    <xf numFmtId="4" fontId="1" fillId="0" borderId="0" xfId="0" applyNumberFormat="1" applyFont="1" applyAlignment="1">
      <alignment vertical="center" wrapText="1"/>
    </xf>
    <xf numFmtId="0" fontId="2" fillId="2" borderId="0" xfId="0" applyFont="1" applyFill="1"/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4" fontId="8" fillId="2" borderId="1" xfId="0" applyNumberFormat="1" applyFont="1" applyFill="1" applyBorder="1"/>
    <xf numFmtId="4" fontId="8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vertical="center" wrapText="1"/>
    </xf>
    <xf numFmtId="0" fontId="1" fillId="0" borderId="1" xfId="0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0" fontId="10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1" fillId="0" borderId="0" xfId="0" applyFont="1"/>
    <xf numFmtId="3" fontId="10" fillId="0" borderId="0" xfId="0" applyNumberFormat="1" applyFo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/>
    <xf numFmtId="0" fontId="1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/>
    <xf numFmtId="4" fontId="12" fillId="0" borderId="1" xfId="0" applyNumberFormat="1" applyFont="1" applyFill="1" applyBorder="1"/>
    <xf numFmtId="4" fontId="12" fillId="0" borderId="4" xfId="0" applyNumberFormat="1" applyFont="1" applyFill="1" applyBorder="1" applyAlignment="1"/>
    <xf numFmtId="4" fontId="12" fillId="0" borderId="0" xfId="0" applyNumberFormat="1" applyFont="1" applyFill="1" applyBorder="1" applyAlignment="1"/>
    <xf numFmtId="4" fontId="13" fillId="0" borderId="1" xfId="0" applyNumberFormat="1" applyFont="1" applyBorder="1" applyAlignment="1"/>
    <xf numFmtId="0" fontId="11" fillId="0" borderId="1" xfId="0" applyFont="1" applyBorder="1"/>
    <xf numFmtId="4" fontId="14" fillId="0" borderId="1" xfId="0" applyNumberFormat="1" applyFont="1" applyBorder="1"/>
    <xf numFmtId="4" fontId="14" fillId="0" borderId="3" xfId="0" applyNumberFormat="1" applyFont="1" applyFill="1" applyBorder="1" applyAlignment="1"/>
    <xf numFmtId="4" fontId="14" fillId="0" borderId="0" xfId="0" applyNumberFormat="1" applyFont="1" applyFill="1" applyBorder="1" applyAlignment="1"/>
    <xf numFmtId="4" fontId="11" fillId="0" borderId="0" xfId="0" applyNumberFormat="1" applyFont="1"/>
    <xf numFmtId="4" fontId="12" fillId="0" borderId="1" xfId="0" applyNumberFormat="1" applyFont="1" applyBorder="1"/>
    <xf numFmtId="4" fontId="12" fillId="0" borderId="4" xfId="0" applyNumberFormat="1" applyFont="1" applyBorder="1" applyAlignment="1"/>
    <xf numFmtId="4" fontId="12" fillId="0" borderId="0" xfId="0" applyNumberFormat="1" applyFont="1" applyBorder="1" applyAlignment="1"/>
    <xf numFmtId="4" fontId="14" fillId="0" borderId="3" xfId="0" applyNumberFormat="1" applyFont="1" applyBorder="1" applyAlignment="1"/>
    <xf numFmtId="4" fontId="14" fillId="0" borderId="0" xfId="0" applyNumberFormat="1" applyFont="1" applyBorder="1" applyAlignment="1"/>
    <xf numFmtId="4" fontId="14" fillId="0" borderId="1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0" fillId="0" borderId="0" xfId="0" applyNumberFormat="1" applyFont="1"/>
    <xf numFmtId="4" fontId="1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14" fontId="11" fillId="0" borderId="1" xfId="0" applyNumberFormat="1" applyFont="1" applyBorder="1"/>
    <xf numFmtId="4" fontId="14" fillId="0" borderId="0" xfId="0" applyNumberFormat="1" applyFont="1" applyBorder="1"/>
    <xf numFmtId="4" fontId="12" fillId="0" borderId="3" xfId="0" applyNumberFormat="1" applyFont="1" applyBorder="1" applyAlignment="1"/>
    <xf numFmtId="4" fontId="10" fillId="0" borderId="1" xfId="0" applyNumberFormat="1" applyFont="1" applyBorder="1"/>
    <xf numFmtId="4" fontId="10" fillId="0" borderId="0" xfId="0" applyNumberFormat="1" applyFont="1" applyBorder="1"/>
    <xf numFmtId="164" fontId="3" fillId="0" borderId="0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6" fillId="2" borderId="1" xfId="0" applyNumberFormat="1" applyFont="1" applyFill="1" applyBorder="1"/>
    <xf numFmtId="4" fontId="16" fillId="2" borderId="1" xfId="0" applyNumberFormat="1" applyFont="1" applyFill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4" fontId="15" fillId="0" borderId="1" xfId="0" applyNumberFormat="1" applyFont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4" fontId="18" fillId="0" borderId="1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3"/>
  <sheetViews>
    <sheetView topLeftCell="C55" workbookViewId="0">
      <selection activeCell="L7" sqref="L7"/>
    </sheetView>
  </sheetViews>
  <sheetFormatPr defaultColWidth="13.85546875" defaultRowHeight="12.75" x14ac:dyDescent="0.2"/>
  <cols>
    <col min="1" max="1" width="30.28515625" style="11" bestFit="1" customWidth="1"/>
    <col min="2" max="2" width="13" style="22" customWidth="1"/>
    <col min="3" max="3" width="9.28515625" style="22" customWidth="1"/>
    <col min="4" max="4" width="12.5703125" style="22" customWidth="1"/>
    <col min="5" max="5" width="13.85546875" style="19" customWidth="1"/>
    <col min="6" max="6" width="10" style="19" customWidth="1"/>
    <col min="7" max="7" width="13.5703125" style="19" customWidth="1"/>
    <col min="8" max="8" width="14.28515625" style="19" customWidth="1"/>
    <col min="9" max="9" width="8.5703125" style="19" customWidth="1"/>
    <col min="10" max="10" width="14.42578125" style="19" customWidth="1"/>
    <col min="11" max="11" width="13.140625" style="14" customWidth="1"/>
    <col min="12" max="12" width="8.5703125" style="14" customWidth="1"/>
    <col min="13" max="13" width="13.140625" style="14" customWidth="1"/>
    <col min="14" max="14" width="10.140625" style="11" customWidth="1"/>
    <col min="15" max="15" width="12.85546875" style="11" customWidth="1"/>
    <col min="16" max="16" width="13.28515625" style="11" customWidth="1"/>
    <col min="17" max="17" width="13.140625" style="11" customWidth="1"/>
    <col min="18" max="18" width="12.140625" style="11" customWidth="1"/>
    <col min="19" max="19" width="11.85546875" style="11" customWidth="1"/>
    <col min="20" max="16384" width="13.85546875" style="11"/>
  </cols>
  <sheetData>
    <row r="1" spans="1:19" ht="15" x14ac:dyDescent="0.25">
      <c r="A1" s="15" t="s">
        <v>19</v>
      </c>
      <c r="B1" s="16"/>
      <c r="C1" s="16"/>
      <c r="D1" s="16"/>
      <c r="E1" s="17"/>
      <c r="F1" s="17"/>
      <c r="G1" s="17" t="s">
        <v>47</v>
      </c>
      <c r="H1" s="17"/>
      <c r="I1" s="17"/>
      <c r="J1" s="17"/>
    </row>
    <row r="2" spans="1:19" x14ac:dyDescent="0.2">
      <c r="A2" s="12" t="s">
        <v>14</v>
      </c>
      <c r="B2" s="18"/>
      <c r="C2" s="18"/>
      <c r="D2" s="18"/>
    </row>
    <row r="3" spans="1:19" x14ac:dyDescent="0.2">
      <c r="A3" s="3" t="s">
        <v>15</v>
      </c>
      <c r="B3" s="18"/>
      <c r="C3" s="18"/>
      <c r="D3" s="18"/>
    </row>
    <row r="4" spans="1:19" ht="15" customHeight="1" x14ac:dyDescent="0.2">
      <c r="A4" s="94" t="s">
        <v>21</v>
      </c>
      <c r="B4" s="94"/>
      <c r="C4" s="94"/>
      <c r="D4" s="94"/>
      <c r="E4" s="94"/>
      <c r="F4" s="94"/>
      <c r="G4" s="94"/>
      <c r="H4" s="20"/>
      <c r="I4" s="94" t="s">
        <v>21</v>
      </c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19" ht="12.75" customHeight="1" x14ac:dyDescent="0.2">
      <c r="A5" s="95" t="s">
        <v>22</v>
      </c>
      <c r="B5" s="95"/>
      <c r="C5" s="95"/>
      <c r="D5" s="95"/>
      <c r="E5" s="95"/>
      <c r="F5" s="95"/>
      <c r="G5" s="95"/>
      <c r="H5" s="21"/>
      <c r="I5" s="95" t="s">
        <v>22</v>
      </c>
      <c r="J5" s="95"/>
      <c r="K5" s="95"/>
      <c r="L5" s="95"/>
      <c r="M5" s="95"/>
      <c r="N5" s="95"/>
      <c r="O5" s="95"/>
      <c r="P5" s="95"/>
      <c r="Q5" s="95"/>
      <c r="R5" s="95"/>
      <c r="S5" s="95"/>
    </row>
    <row r="6" spans="1:19" ht="21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9" ht="63" customHeight="1" x14ac:dyDescent="0.2">
      <c r="A7" s="7" t="s">
        <v>23</v>
      </c>
      <c r="B7" s="23" t="s">
        <v>24</v>
      </c>
      <c r="C7" s="24" t="s">
        <v>25</v>
      </c>
      <c r="D7" s="23" t="s">
        <v>26</v>
      </c>
      <c r="E7" s="24" t="s">
        <v>27</v>
      </c>
      <c r="F7" s="24" t="s">
        <v>25</v>
      </c>
      <c r="G7" s="24" t="s">
        <v>28</v>
      </c>
      <c r="H7" s="24" t="s">
        <v>29</v>
      </c>
      <c r="I7" s="24" t="s">
        <v>25</v>
      </c>
      <c r="J7" s="24" t="s">
        <v>30</v>
      </c>
      <c r="K7" s="24" t="s">
        <v>31</v>
      </c>
      <c r="L7" s="24" t="s">
        <v>32</v>
      </c>
      <c r="M7" s="24" t="s">
        <v>33</v>
      </c>
      <c r="N7" s="24" t="s">
        <v>86</v>
      </c>
      <c r="O7" s="24" t="s">
        <v>25</v>
      </c>
      <c r="P7" s="24" t="s">
        <v>87</v>
      </c>
      <c r="Q7" s="24" t="s">
        <v>88</v>
      </c>
      <c r="R7" s="24" t="s">
        <v>32</v>
      </c>
      <c r="S7" s="24" t="s">
        <v>89</v>
      </c>
    </row>
    <row r="8" spans="1:19" x14ac:dyDescent="0.2">
      <c r="A8" s="6" t="s">
        <v>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19" s="1" customFormat="1" x14ac:dyDescent="0.2">
      <c r="A9" s="4" t="s">
        <v>1</v>
      </c>
      <c r="B9" s="81">
        <v>6911951.0999999996</v>
      </c>
      <c r="C9" s="81">
        <v>0</v>
      </c>
      <c r="D9" s="81">
        <f>SUM(B9:C9)</f>
        <v>6911951.0999999996</v>
      </c>
      <c r="E9" s="5">
        <v>6911951.0999999996</v>
      </c>
      <c r="F9" s="81">
        <v>0</v>
      </c>
      <c r="G9" s="81">
        <f>SUM(E9:F9)</f>
        <v>6911951.0999999996</v>
      </c>
      <c r="H9" s="81">
        <v>6911951.0999999996</v>
      </c>
      <c r="I9" s="81">
        <v>0</v>
      </c>
      <c r="J9" s="81">
        <f>SUM(H9:I9)</f>
        <v>6911951.0999999996</v>
      </c>
      <c r="K9" s="81">
        <f>B9+E9+H9</f>
        <v>20735853.299999997</v>
      </c>
      <c r="L9" s="81">
        <f>C9+F9+I9</f>
        <v>0</v>
      </c>
      <c r="M9" s="81">
        <f>SUM(K9:L9)</f>
        <v>20735853.299999997</v>
      </c>
      <c r="N9" s="81">
        <v>0</v>
      </c>
      <c r="O9" s="81">
        <v>7410169.2000000002</v>
      </c>
      <c r="P9" s="81">
        <f>SUM(N9:O9)</f>
        <v>7410169.2000000002</v>
      </c>
      <c r="Q9" s="81">
        <f>K9+N9</f>
        <v>20735853.299999997</v>
      </c>
      <c r="R9" s="81">
        <f>L9+O9</f>
        <v>7410169.2000000002</v>
      </c>
      <c r="S9" s="81">
        <f>M9+P9</f>
        <v>28146022.499999996</v>
      </c>
    </row>
    <row r="10" spans="1:19" s="1" customFormat="1" x14ac:dyDescent="0.2">
      <c r="A10" s="4" t="s">
        <v>2</v>
      </c>
      <c r="B10" s="81">
        <v>444920.33</v>
      </c>
      <c r="C10" s="81">
        <v>0</v>
      </c>
      <c r="D10" s="81">
        <f t="shared" ref="D10:D13" si="0">SUM(B10:C10)</f>
        <v>444920.33</v>
      </c>
      <c r="E10" s="5">
        <v>444920.33</v>
      </c>
      <c r="F10" s="81">
        <v>0</v>
      </c>
      <c r="G10" s="81">
        <f t="shared" ref="G10:G12" si="1">SUM(E10:F10)</f>
        <v>444920.33</v>
      </c>
      <c r="H10" s="81">
        <v>444920.33</v>
      </c>
      <c r="I10" s="81">
        <v>0</v>
      </c>
      <c r="J10" s="81">
        <f t="shared" ref="J10:J12" si="2">SUM(H10:I10)</f>
        <v>444920.33</v>
      </c>
      <c r="K10" s="81">
        <f t="shared" ref="K10:L12" si="3">B10+E10+H10</f>
        <v>1334760.99</v>
      </c>
      <c r="L10" s="81">
        <f t="shared" si="3"/>
        <v>0</v>
      </c>
      <c r="M10" s="81">
        <f t="shared" ref="M10:M13" si="4">SUM(K10:L10)</f>
        <v>1334760.99</v>
      </c>
      <c r="N10" s="81">
        <v>0</v>
      </c>
      <c r="O10" s="81">
        <v>571298.48</v>
      </c>
      <c r="P10" s="81">
        <f t="shared" ref="P10:P12" si="5">SUM(N10:O10)</f>
        <v>571298.48</v>
      </c>
      <c r="Q10" s="81">
        <f t="shared" ref="Q10:Q12" si="6">K10+N10</f>
        <v>1334760.99</v>
      </c>
      <c r="R10" s="81">
        <f t="shared" ref="R10:R12" si="7">L10+O10</f>
        <v>571298.48</v>
      </c>
      <c r="S10" s="81">
        <f t="shared" ref="S10:S12" si="8">M10+P10</f>
        <v>1906059.47</v>
      </c>
    </row>
    <row r="11" spans="1:19" s="1" customFormat="1" x14ac:dyDescent="0.2">
      <c r="A11" s="4" t="s">
        <v>3</v>
      </c>
      <c r="B11" s="81">
        <v>2067529.06</v>
      </c>
      <c r="C11" s="81">
        <v>0</v>
      </c>
      <c r="D11" s="81">
        <f t="shared" si="0"/>
        <v>2067529.06</v>
      </c>
      <c r="E11" s="5">
        <v>2067529.06</v>
      </c>
      <c r="F11" s="81">
        <v>0</v>
      </c>
      <c r="G11" s="81">
        <f t="shared" si="1"/>
        <v>2067529.06</v>
      </c>
      <c r="H11" s="81">
        <v>2067529.06</v>
      </c>
      <c r="I11" s="81">
        <v>0</v>
      </c>
      <c r="J11" s="81">
        <f t="shared" si="2"/>
        <v>2067529.06</v>
      </c>
      <c r="K11" s="81">
        <f t="shared" si="3"/>
        <v>6202587.1799999997</v>
      </c>
      <c r="L11" s="81">
        <f t="shared" si="3"/>
        <v>0</v>
      </c>
      <c r="M11" s="81">
        <f t="shared" si="4"/>
        <v>6202587.1799999997</v>
      </c>
      <c r="N11" s="81">
        <v>0</v>
      </c>
      <c r="O11" s="81">
        <v>2389231.8600000003</v>
      </c>
      <c r="P11" s="81">
        <f t="shared" si="5"/>
        <v>2389231.8600000003</v>
      </c>
      <c r="Q11" s="81">
        <f t="shared" si="6"/>
        <v>6202587.1799999997</v>
      </c>
      <c r="R11" s="81">
        <f t="shared" si="7"/>
        <v>2389231.8600000003</v>
      </c>
      <c r="S11" s="81">
        <f t="shared" si="8"/>
        <v>8591819.0399999991</v>
      </c>
    </row>
    <row r="12" spans="1:19" s="1" customFormat="1" x14ac:dyDescent="0.2">
      <c r="A12" s="4" t="s">
        <v>4</v>
      </c>
      <c r="B12" s="81">
        <v>556285.93999999994</v>
      </c>
      <c r="C12" s="81">
        <v>0</v>
      </c>
      <c r="D12" s="81">
        <f t="shared" si="0"/>
        <v>556285.93999999994</v>
      </c>
      <c r="E12" s="5">
        <v>556285.93999999994</v>
      </c>
      <c r="F12" s="81">
        <v>0</v>
      </c>
      <c r="G12" s="81">
        <f t="shared" si="1"/>
        <v>556285.93999999994</v>
      </c>
      <c r="H12" s="81">
        <v>556285.93999999994</v>
      </c>
      <c r="I12" s="81">
        <v>0</v>
      </c>
      <c r="J12" s="81">
        <f t="shared" si="2"/>
        <v>556285.93999999994</v>
      </c>
      <c r="K12" s="81">
        <f t="shared" si="3"/>
        <v>1668857.8199999998</v>
      </c>
      <c r="L12" s="81">
        <f t="shared" si="3"/>
        <v>0</v>
      </c>
      <c r="M12" s="81">
        <f t="shared" si="4"/>
        <v>1668857.8199999998</v>
      </c>
      <c r="N12" s="81">
        <v>0</v>
      </c>
      <c r="O12" s="81">
        <v>639313.67999999993</v>
      </c>
      <c r="P12" s="81">
        <f t="shared" si="5"/>
        <v>639313.67999999993</v>
      </c>
      <c r="Q12" s="81">
        <f t="shared" si="6"/>
        <v>1668857.8199999998</v>
      </c>
      <c r="R12" s="81">
        <f t="shared" si="7"/>
        <v>639313.67999999993</v>
      </c>
      <c r="S12" s="81">
        <f t="shared" si="8"/>
        <v>2308171.5</v>
      </c>
    </row>
    <row r="13" spans="1:19" s="2" customFormat="1" x14ac:dyDescent="0.2">
      <c r="A13" s="6" t="s">
        <v>5</v>
      </c>
      <c r="B13" s="26">
        <f>SUM(B9:B12)</f>
        <v>9980686.4299999997</v>
      </c>
      <c r="C13" s="26">
        <f>SUM(C9:C12)</f>
        <v>0</v>
      </c>
      <c r="D13" s="81">
        <f t="shared" si="0"/>
        <v>9980686.4299999997</v>
      </c>
      <c r="E13" s="26">
        <f>SUM(E9:E12)</f>
        <v>9980686.4299999997</v>
      </c>
      <c r="F13" s="26">
        <f t="shared" ref="F13:G13" si="9">SUM(F9:F12)</f>
        <v>0</v>
      </c>
      <c r="G13" s="26">
        <f t="shared" si="9"/>
        <v>9980686.4299999997</v>
      </c>
      <c r="H13" s="26">
        <f>SUM(H9:H12)</f>
        <v>9980686.4299999997</v>
      </c>
      <c r="I13" s="26">
        <f t="shared" ref="I13:J13" si="10">SUM(I9:I12)</f>
        <v>0</v>
      </c>
      <c r="J13" s="26">
        <f t="shared" si="10"/>
        <v>9980686.4299999997</v>
      </c>
      <c r="K13" s="10">
        <f>SUM(K9:K12)</f>
        <v>29942059.289999995</v>
      </c>
      <c r="L13" s="10">
        <f>SUM(L9:L12)</f>
        <v>0</v>
      </c>
      <c r="M13" s="81">
        <f t="shared" si="4"/>
        <v>29942059.289999995</v>
      </c>
      <c r="N13" s="26">
        <f>SUM(N9:N12)</f>
        <v>0</v>
      </c>
      <c r="O13" s="26">
        <f t="shared" ref="O13:P13" si="11">SUM(O9:O12)</f>
        <v>11010013.219999999</v>
      </c>
      <c r="P13" s="26">
        <f t="shared" si="11"/>
        <v>11010013.219999999</v>
      </c>
      <c r="Q13" s="10">
        <f>SUM(Q9:Q12)</f>
        <v>29942059.289999995</v>
      </c>
      <c r="R13" s="10">
        <f>SUM(R9:R12)</f>
        <v>11010013.219999999</v>
      </c>
      <c r="S13" s="81">
        <f t="shared" ref="S13" si="12">SUM(Q13:R13)</f>
        <v>40952072.50999999</v>
      </c>
    </row>
    <row r="14" spans="1:19" s="1" customFormat="1" x14ac:dyDescent="0.2">
      <c r="A14" s="6"/>
      <c r="B14" s="27"/>
      <c r="C14" s="27"/>
      <c r="D14" s="27"/>
      <c r="E14" s="28"/>
      <c r="F14" s="28"/>
      <c r="G14" s="28"/>
      <c r="H14" s="28"/>
      <c r="I14" s="28"/>
      <c r="J14" s="28"/>
      <c r="K14" s="29"/>
      <c r="L14" s="29"/>
      <c r="M14" s="29"/>
      <c r="N14" s="28"/>
      <c r="O14" s="28"/>
      <c r="P14" s="28"/>
      <c r="Q14" s="29"/>
      <c r="R14" s="29"/>
      <c r="S14" s="29"/>
    </row>
    <row r="15" spans="1:19" s="1" customFormat="1" ht="60.75" customHeight="1" x14ac:dyDescent="0.2">
      <c r="A15" s="8" t="s">
        <v>6</v>
      </c>
      <c r="B15" s="23" t="s">
        <v>24</v>
      </c>
      <c r="C15" s="24" t="s">
        <v>25</v>
      </c>
      <c r="D15" s="23" t="s">
        <v>26</v>
      </c>
      <c r="E15" s="24" t="s">
        <v>27</v>
      </c>
      <c r="F15" s="24" t="s">
        <v>25</v>
      </c>
      <c r="G15" s="24" t="s">
        <v>28</v>
      </c>
      <c r="H15" s="24" t="s">
        <v>29</v>
      </c>
      <c r="I15" s="24" t="s">
        <v>25</v>
      </c>
      <c r="J15" s="24" t="s">
        <v>30</v>
      </c>
      <c r="K15" s="24" t="s">
        <v>31</v>
      </c>
      <c r="L15" s="24" t="s">
        <v>32</v>
      </c>
      <c r="M15" s="24" t="s">
        <v>33</v>
      </c>
      <c r="N15" s="24" t="s">
        <v>86</v>
      </c>
      <c r="O15" s="24" t="s">
        <v>25</v>
      </c>
      <c r="P15" s="24" t="s">
        <v>87</v>
      </c>
      <c r="Q15" s="24" t="s">
        <v>88</v>
      </c>
      <c r="R15" s="24" t="s">
        <v>32</v>
      </c>
      <c r="S15" s="24" t="s">
        <v>89</v>
      </c>
    </row>
    <row r="16" spans="1:19" s="1" customFormat="1" x14ac:dyDescent="0.2">
      <c r="A16" s="4" t="s">
        <v>1</v>
      </c>
      <c r="B16" s="81">
        <v>613823.07999999996</v>
      </c>
      <c r="C16" s="81">
        <v>0</v>
      </c>
      <c r="D16" s="81">
        <f>SUM(B16:C16)</f>
        <v>613823.07999999996</v>
      </c>
      <c r="E16" s="81">
        <v>613823.07999999996</v>
      </c>
      <c r="F16" s="81">
        <v>0</v>
      </c>
      <c r="G16" s="81">
        <f>SUM(E16:F16)</f>
        <v>613823.07999999996</v>
      </c>
      <c r="H16" s="81">
        <v>613823.07999999996</v>
      </c>
      <c r="I16" s="81">
        <v>0</v>
      </c>
      <c r="J16" s="81">
        <f>SUM(H16:I16)</f>
        <v>613823.07999999996</v>
      </c>
      <c r="K16" s="81">
        <f>B16+E16+H16</f>
        <v>1841469.2399999998</v>
      </c>
      <c r="L16" s="81">
        <f>C16+F16+I16</f>
        <v>0</v>
      </c>
      <c r="M16" s="81">
        <f>SUM(K16:L16)</f>
        <v>1841469.2399999998</v>
      </c>
      <c r="N16" s="81">
        <v>0</v>
      </c>
      <c r="O16" s="81">
        <v>682194.9645</v>
      </c>
      <c r="P16" s="81">
        <f>SUM(N16:O16)</f>
        <v>682194.9645</v>
      </c>
      <c r="Q16" s="81">
        <f>K16+N16</f>
        <v>1841469.2399999998</v>
      </c>
      <c r="R16" s="81">
        <f>L16+O16</f>
        <v>682194.9645</v>
      </c>
      <c r="S16" s="81">
        <f>M16+P16</f>
        <v>2523664.2045</v>
      </c>
    </row>
    <row r="17" spans="1:19" s="1" customFormat="1" x14ac:dyDescent="0.2">
      <c r="A17" s="4" t="s">
        <v>2</v>
      </c>
      <c r="B17" s="81">
        <v>52249.42</v>
      </c>
      <c r="C17" s="81">
        <v>0</v>
      </c>
      <c r="D17" s="81">
        <f t="shared" ref="D17:D21" si="13">SUM(B17:C17)</f>
        <v>52249.42</v>
      </c>
      <c r="E17" s="81">
        <v>41799.54</v>
      </c>
      <c r="F17" s="81">
        <v>0</v>
      </c>
      <c r="G17" s="81">
        <f t="shared" ref="G17:G21" si="14">SUM(E17:F17)</f>
        <v>41799.54</v>
      </c>
      <c r="H17" s="81">
        <v>41799.54</v>
      </c>
      <c r="I17" s="81">
        <v>0</v>
      </c>
      <c r="J17" s="81">
        <f t="shared" ref="J17:J21" si="15">SUM(H17:I17)</f>
        <v>41799.54</v>
      </c>
      <c r="K17" s="81">
        <f t="shared" ref="K17:L21" si="16">B17+E17+H17</f>
        <v>135848.5</v>
      </c>
      <c r="L17" s="81">
        <f t="shared" si="16"/>
        <v>0</v>
      </c>
      <c r="M17" s="81">
        <f t="shared" ref="M17:M21" si="17">SUM(K17:L17)</f>
        <v>135848.5</v>
      </c>
      <c r="N17" s="81">
        <v>0</v>
      </c>
      <c r="O17" s="81">
        <v>80664.37</v>
      </c>
      <c r="P17" s="81">
        <f t="shared" ref="P17:P21" si="18">SUM(N17:O17)</f>
        <v>80664.37</v>
      </c>
      <c r="Q17" s="81">
        <f t="shared" ref="Q17:Q21" si="19">K17+N17</f>
        <v>135848.5</v>
      </c>
      <c r="R17" s="81">
        <f t="shared" ref="R17:R21" si="20">L17+O17</f>
        <v>80664.37</v>
      </c>
      <c r="S17" s="81">
        <f t="shared" ref="S17:S21" si="21">M17+P17</f>
        <v>216512.87</v>
      </c>
    </row>
    <row r="18" spans="1:19" s="1" customFormat="1" x14ac:dyDescent="0.2">
      <c r="A18" s="4" t="s">
        <v>3</v>
      </c>
      <c r="B18" s="81">
        <v>174134.28</v>
      </c>
      <c r="C18" s="81">
        <v>0</v>
      </c>
      <c r="D18" s="81">
        <f t="shared" si="13"/>
        <v>174134.28</v>
      </c>
      <c r="E18" s="81">
        <v>174134.28</v>
      </c>
      <c r="F18" s="81">
        <v>0</v>
      </c>
      <c r="G18" s="81">
        <f t="shared" si="14"/>
        <v>174134.28</v>
      </c>
      <c r="H18" s="81">
        <v>174134.28</v>
      </c>
      <c r="I18" s="81">
        <v>0</v>
      </c>
      <c r="J18" s="81">
        <f t="shared" si="15"/>
        <v>174134.28</v>
      </c>
      <c r="K18" s="81">
        <f t="shared" si="16"/>
        <v>522402.83999999997</v>
      </c>
      <c r="L18" s="81">
        <f t="shared" si="16"/>
        <v>0</v>
      </c>
      <c r="M18" s="81">
        <f t="shared" si="17"/>
        <v>522402.83999999997</v>
      </c>
      <c r="N18" s="81">
        <v>0</v>
      </c>
      <c r="O18" s="81">
        <v>302772.8</v>
      </c>
      <c r="P18" s="81">
        <f t="shared" si="18"/>
        <v>302772.8</v>
      </c>
      <c r="Q18" s="81">
        <f t="shared" si="19"/>
        <v>522402.83999999997</v>
      </c>
      <c r="R18" s="81">
        <f t="shared" si="20"/>
        <v>302772.8</v>
      </c>
      <c r="S18" s="81">
        <f t="shared" si="21"/>
        <v>825175.6399999999</v>
      </c>
    </row>
    <row r="19" spans="1:19" s="1" customFormat="1" x14ac:dyDescent="0.2">
      <c r="A19" s="4" t="s">
        <v>4</v>
      </c>
      <c r="B19" s="81">
        <v>25079.72</v>
      </c>
      <c r="C19" s="81">
        <v>0</v>
      </c>
      <c r="D19" s="81">
        <f t="shared" si="13"/>
        <v>25079.72</v>
      </c>
      <c r="E19" s="81">
        <v>25079.72</v>
      </c>
      <c r="F19" s="81">
        <v>0</v>
      </c>
      <c r="G19" s="81">
        <f t="shared" si="14"/>
        <v>25079.72</v>
      </c>
      <c r="H19" s="81">
        <v>25079.72</v>
      </c>
      <c r="I19" s="81">
        <v>0</v>
      </c>
      <c r="J19" s="81">
        <f t="shared" si="15"/>
        <v>25079.72</v>
      </c>
      <c r="K19" s="81">
        <f t="shared" si="16"/>
        <v>75239.16</v>
      </c>
      <c r="L19" s="81">
        <f t="shared" si="16"/>
        <v>0</v>
      </c>
      <c r="M19" s="81">
        <f t="shared" si="17"/>
        <v>75239.16</v>
      </c>
      <c r="N19" s="81">
        <v>0</v>
      </c>
      <c r="O19" s="81">
        <v>49294.9</v>
      </c>
      <c r="P19" s="81">
        <f t="shared" si="18"/>
        <v>49294.9</v>
      </c>
      <c r="Q19" s="81">
        <f t="shared" si="19"/>
        <v>75239.16</v>
      </c>
      <c r="R19" s="81">
        <f t="shared" si="20"/>
        <v>49294.9</v>
      </c>
      <c r="S19" s="81">
        <f t="shared" si="21"/>
        <v>124534.06</v>
      </c>
    </row>
    <row r="20" spans="1:19" s="1" customFormat="1" x14ac:dyDescent="0.2">
      <c r="A20" s="4" t="s">
        <v>7</v>
      </c>
      <c r="B20" s="81">
        <v>783221.66</v>
      </c>
      <c r="C20" s="81">
        <v>0</v>
      </c>
      <c r="D20" s="81">
        <f t="shared" si="13"/>
        <v>783221.66</v>
      </c>
      <c r="E20" s="81">
        <v>783221.66</v>
      </c>
      <c r="F20" s="81">
        <v>0</v>
      </c>
      <c r="G20" s="81">
        <f t="shared" si="14"/>
        <v>783221.66</v>
      </c>
      <c r="H20" s="81">
        <v>783221.66</v>
      </c>
      <c r="I20" s="81">
        <v>0</v>
      </c>
      <c r="J20" s="81">
        <f t="shared" si="15"/>
        <v>783221.66</v>
      </c>
      <c r="K20" s="81">
        <f t="shared" si="16"/>
        <v>2349664.98</v>
      </c>
      <c r="L20" s="81">
        <f t="shared" si="16"/>
        <v>0</v>
      </c>
      <c r="M20" s="81">
        <f t="shared" si="17"/>
        <v>2349664.98</v>
      </c>
      <c r="N20" s="81">
        <v>0</v>
      </c>
      <c r="O20" s="81">
        <v>771197.9</v>
      </c>
      <c r="P20" s="81">
        <f t="shared" si="18"/>
        <v>771197.9</v>
      </c>
      <c r="Q20" s="81">
        <f t="shared" si="19"/>
        <v>2349664.98</v>
      </c>
      <c r="R20" s="81">
        <f t="shared" si="20"/>
        <v>771197.9</v>
      </c>
      <c r="S20" s="81">
        <f t="shared" si="21"/>
        <v>3120862.88</v>
      </c>
    </row>
    <row r="21" spans="1:19" s="1" customFormat="1" x14ac:dyDescent="0.2">
      <c r="A21" s="4" t="s">
        <v>13</v>
      </c>
      <c r="B21" s="81">
        <v>84279.81</v>
      </c>
      <c r="C21" s="81">
        <v>0</v>
      </c>
      <c r="D21" s="81">
        <f t="shared" si="13"/>
        <v>84279.81</v>
      </c>
      <c r="E21" s="81">
        <v>84279.81</v>
      </c>
      <c r="F21" s="81"/>
      <c r="G21" s="81">
        <f t="shared" si="14"/>
        <v>84279.81</v>
      </c>
      <c r="H21" s="81">
        <v>84279.81</v>
      </c>
      <c r="I21" s="81">
        <v>0</v>
      </c>
      <c r="J21" s="81">
        <f t="shared" si="15"/>
        <v>84279.81</v>
      </c>
      <c r="K21" s="81">
        <f t="shared" si="16"/>
        <v>252839.43</v>
      </c>
      <c r="L21" s="81">
        <f t="shared" si="16"/>
        <v>0</v>
      </c>
      <c r="M21" s="81">
        <f t="shared" si="17"/>
        <v>252839.43</v>
      </c>
      <c r="N21" s="81">
        <v>0</v>
      </c>
      <c r="O21" s="81">
        <v>80862.735000000001</v>
      </c>
      <c r="P21" s="81">
        <f t="shared" si="18"/>
        <v>80862.735000000001</v>
      </c>
      <c r="Q21" s="81">
        <f t="shared" si="19"/>
        <v>252839.43</v>
      </c>
      <c r="R21" s="81">
        <f t="shared" si="20"/>
        <v>80862.735000000001</v>
      </c>
      <c r="S21" s="81">
        <f t="shared" si="21"/>
        <v>333702.16499999998</v>
      </c>
    </row>
    <row r="22" spans="1:19" s="2" customFormat="1" x14ac:dyDescent="0.2">
      <c r="A22" s="6" t="s">
        <v>5</v>
      </c>
      <c r="B22" s="26">
        <f>SUM(B16:B21)</f>
        <v>1732787.9700000002</v>
      </c>
      <c r="C22" s="26">
        <f t="shared" ref="C22:M22" si="22">SUM(C16:C21)</f>
        <v>0</v>
      </c>
      <c r="D22" s="26">
        <f t="shared" si="22"/>
        <v>1732787.9700000002</v>
      </c>
      <c r="E22" s="26">
        <f t="shared" si="22"/>
        <v>1722338.09</v>
      </c>
      <c r="F22" s="26">
        <f t="shared" si="22"/>
        <v>0</v>
      </c>
      <c r="G22" s="26">
        <f t="shared" si="22"/>
        <v>1722338.09</v>
      </c>
      <c r="H22" s="26">
        <f t="shared" si="22"/>
        <v>1722338.09</v>
      </c>
      <c r="I22" s="26">
        <f t="shared" si="22"/>
        <v>0</v>
      </c>
      <c r="J22" s="26">
        <f t="shared" si="22"/>
        <v>1722338.09</v>
      </c>
      <c r="K22" s="26">
        <f t="shared" si="22"/>
        <v>5177464.1499999994</v>
      </c>
      <c r="L22" s="26">
        <f t="shared" si="22"/>
        <v>0</v>
      </c>
      <c r="M22" s="26">
        <f t="shared" si="22"/>
        <v>5177464.1499999994</v>
      </c>
      <c r="N22" s="26">
        <f t="shared" ref="N22:S22" si="23">SUM(N16:N21)</f>
        <v>0</v>
      </c>
      <c r="O22" s="26">
        <f t="shared" si="23"/>
        <v>1966987.6695000001</v>
      </c>
      <c r="P22" s="26">
        <f t="shared" si="23"/>
        <v>1966987.6695000001</v>
      </c>
      <c r="Q22" s="26">
        <f t="shared" si="23"/>
        <v>5177464.1499999994</v>
      </c>
      <c r="R22" s="26">
        <f t="shared" si="23"/>
        <v>1966987.6695000001</v>
      </c>
      <c r="S22" s="26">
        <f t="shared" si="23"/>
        <v>7144451.8195000002</v>
      </c>
    </row>
    <row r="23" spans="1:19" s="1" customFormat="1" x14ac:dyDescent="0.2">
      <c r="A23" s="6"/>
      <c r="B23" s="27"/>
      <c r="C23" s="27"/>
      <c r="D23" s="27"/>
      <c r="E23" s="28"/>
      <c r="F23" s="28"/>
      <c r="G23" s="28"/>
      <c r="H23" s="28"/>
      <c r="I23" s="28"/>
      <c r="J23" s="28"/>
      <c r="K23" s="29"/>
      <c r="L23" s="29"/>
      <c r="M23" s="29"/>
      <c r="N23" s="28"/>
      <c r="O23" s="28"/>
      <c r="P23" s="28"/>
      <c r="Q23" s="29"/>
      <c r="R23" s="29"/>
      <c r="S23" s="29"/>
    </row>
    <row r="24" spans="1:19" s="1" customFormat="1" ht="63.75" customHeight="1" x14ac:dyDescent="0.2">
      <c r="A24" s="9" t="s">
        <v>8</v>
      </c>
      <c r="B24" s="23" t="s">
        <v>24</v>
      </c>
      <c r="C24" s="24" t="s">
        <v>25</v>
      </c>
      <c r="D24" s="23" t="s">
        <v>26</v>
      </c>
      <c r="E24" s="24" t="s">
        <v>27</v>
      </c>
      <c r="F24" s="24" t="s">
        <v>25</v>
      </c>
      <c r="G24" s="24" t="s">
        <v>28</v>
      </c>
      <c r="H24" s="24" t="s">
        <v>29</v>
      </c>
      <c r="I24" s="24" t="s">
        <v>25</v>
      </c>
      <c r="J24" s="24" t="s">
        <v>30</v>
      </c>
      <c r="K24" s="24" t="s">
        <v>31</v>
      </c>
      <c r="L24" s="24" t="s">
        <v>32</v>
      </c>
      <c r="M24" s="24" t="s">
        <v>33</v>
      </c>
      <c r="N24" s="24" t="s">
        <v>86</v>
      </c>
      <c r="O24" s="24" t="s">
        <v>25</v>
      </c>
      <c r="P24" s="24" t="s">
        <v>87</v>
      </c>
      <c r="Q24" s="24" t="s">
        <v>88</v>
      </c>
      <c r="R24" s="24" t="s">
        <v>32</v>
      </c>
      <c r="S24" s="24" t="s">
        <v>89</v>
      </c>
    </row>
    <row r="25" spans="1:19" s="1" customFormat="1" x14ac:dyDescent="0.2">
      <c r="A25" s="4" t="s">
        <v>1</v>
      </c>
      <c r="B25" s="5">
        <v>66777.899999999994</v>
      </c>
      <c r="C25" s="81">
        <v>0</v>
      </c>
      <c r="D25" s="81">
        <f>SUM(B25:C25)</f>
        <v>66777.899999999994</v>
      </c>
      <c r="E25" s="5">
        <v>66772.12</v>
      </c>
      <c r="F25" s="81">
        <v>0</v>
      </c>
      <c r="G25" s="81">
        <f>SUM(E25:F25)</f>
        <v>66772.12</v>
      </c>
      <c r="H25" s="5">
        <v>55110.81</v>
      </c>
      <c r="I25" s="81">
        <v>0</v>
      </c>
      <c r="J25" s="81">
        <f>SUM(H25:I25)</f>
        <v>55110.81</v>
      </c>
      <c r="K25" s="81">
        <f>B25+E25+H25</f>
        <v>188660.83</v>
      </c>
      <c r="L25" s="81">
        <f>C25+F25+I25</f>
        <v>0</v>
      </c>
      <c r="M25" s="81">
        <f>SUM(K25:L25)</f>
        <v>188660.83</v>
      </c>
      <c r="N25" s="5">
        <v>0</v>
      </c>
      <c r="O25" s="81">
        <v>70617.119999999995</v>
      </c>
      <c r="P25" s="81">
        <f>SUM(N25:O25)</f>
        <v>70617.119999999995</v>
      </c>
      <c r="Q25" s="81">
        <f>K25+N25</f>
        <v>188660.83</v>
      </c>
      <c r="R25" s="81">
        <f>L25+O25</f>
        <v>70617.119999999995</v>
      </c>
      <c r="S25" s="81">
        <f>M25+P25</f>
        <v>259277.94999999998</v>
      </c>
    </row>
    <row r="26" spans="1:19" s="1" customFormat="1" x14ac:dyDescent="0.2">
      <c r="A26" s="4" t="s">
        <v>2</v>
      </c>
      <c r="B26" s="5">
        <v>10779.97</v>
      </c>
      <c r="C26" s="81">
        <v>0</v>
      </c>
      <c r="D26" s="81">
        <f t="shared" ref="D26:D30" si="24">SUM(B26:C26)</f>
        <v>10779.97</v>
      </c>
      <c r="E26" s="5">
        <v>10781.67</v>
      </c>
      <c r="F26" s="81">
        <v>0</v>
      </c>
      <c r="G26" s="81">
        <f t="shared" ref="G26:G30" si="25">SUM(E26:F26)</f>
        <v>10781.67</v>
      </c>
      <c r="H26" s="5">
        <v>10779.97</v>
      </c>
      <c r="I26" s="81">
        <v>0</v>
      </c>
      <c r="J26" s="81">
        <f t="shared" ref="J26:J30" si="26">SUM(H26:I26)</f>
        <v>10779.97</v>
      </c>
      <c r="K26" s="81">
        <f t="shared" ref="K26:L29" si="27">B26+E26+H26</f>
        <v>32341.61</v>
      </c>
      <c r="L26" s="81">
        <f t="shared" si="27"/>
        <v>0</v>
      </c>
      <c r="M26" s="81">
        <f t="shared" ref="M26:M30" si="28">SUM(K26:L26)</f>
        <v>32341.61</v>
      </c>
      <c r="N26" s="5">
        <v>0</v>
      </c>
      <c r="O26" s="81">
        <v>10779.97</v>
      </c>
      <c r="P26" s="81">
        <f t="shared" ref="P26:P30" si="29">SUM(N26:O26)</f>
        <v>10779.97</v>
      </c>
      <c r="Q26" s="81">
        <f t="shared" ref="Q26:Q29" si="30">K26+N26</f>
        <v>32341.61</v>
      </c>
      <c r="R26" s="81">
        <f t="shared" ref="R26:R29" si="31">L26+O26</f>
        <v>10779.97</v>
      </c>
      <c r="S26" s="81">
        <f t="shared" ref="S26:S29" si="32">M26+P26</f>
        <v>43121.58</v>
      </c>
    </row>
    <row r="27" spans="1:19" s="1" customFormat="1" x14ac:dyDescent="0.2">
      <c r="A27" s="4" t="s">
        <v>3</v>
      </c>
      <c r="B27" s="5">
        <v>16480</v>
      </c>
      <c r="C27" s="81">
        <v>0</v>
      </c>
      <c r="D27" s="81">
        <f t="shared" si="24"/>
        <v>16480</v>
      </c>
      <c r="E27" s="5">
        <v>16480</v>
      </c>
      <c r="F27" s="81">
        <v>0</v>
      </c>
      <c r="G27" s="81">
        <f t="shared" si="25"/>
        <v>16480</v>
      </c>
      <c r="H27" s="5">
        <v>16480</v>
      </c>
      <c r="I27" s="81">
        <v>0</v>
      </c>
      <c r="J27" s="81">
        <f t="shared" si="26"/>
        <v>16480</v>
      </c>
      <c r="K27" s="81">
        <f t="shared" si="27"/>
        <v>49440</v>
      </c>
      <c r="L27" s="81">
        <f t="shared" si="27"/>
        <v>0</v>
      </c>
      <c r="M27" s="81">
        <f t="shared" si="28"/>
        <v>49440</v>
      </c>
      <c r="N27" s="5">
        <v>0</v>
      </c>
      <c r="O27" s="81">
        <v>16480</v>
      </c>
      <c r="P27" s="81">
        <f t="shared" si="29"/>
        <v>16480</v>
      </c>
      <c r="Q27" s="81">
        <f t="shared" si="30"/>
        <v>49440</v>
      </c>
      <c r="R27" s="81">
        <f t="shared" si="31"/>
        <v>16480</v>
      </c>
      <c r="S27" s="81">
        <f t="shared" si="32"/>
        <v>65920</v>
      </c>
    </row>
    <row r="28" spans="1:19" s="1" customFormat="1" x14ac:dyDescent="0.2">
      <c r="A28" s="4" t="s">
        <v>4</v>
      </c>
      <c r="B28" s="5">
        <v>13443.07</v>
      </c>
      <c r="C28" s="81">
        <v>0</v>
      </c>
      <c r="D28" s="81">
        <f t="shared" si="24"/>
        <v>13443.07</v>
      </c>
      <c r="E28" s="5">
        <v>13240.09</v>
      </c>
      <c r="F28" s="81">
        <v>0</v>
      </c>
      <c r="G28" s="81">
        <f t="shared" si="25"/>
        <v>13240.09</v>
      </c>
      <c r="H28" s="5">
        <v>13240.09</v>
      </c>
      <c r="I28" s="81">
        <v>0</v>
      </c>
      <c r="J28" s="81">
        <f t="shared" si="26"/>
        <v>13240.09</v>
      </c>
      <c r="K28" s="81">
        <f t="shared" si="27"/>
        <v>39923.25</v>
      </c>
      <c r="L28" s="81">
        <f t="shared" si="27"/>
        <v>0</v>
      </c>
      <c r="M28" s="81">
        <f t="shared" si="28"/>
        <v>39923.25</v>
      </c>
      <c r="N28" s="5">
        <v>0</v>
      </c>
      <c r="O28" s="81">
        <v>12712.34</v>
      </c>
      <c r="P28" s="81">
        <f t="shared" si="29"/>
        <v>12712.34</v>
      </c>
      <c r="Q28" s="81">
        <f t="shared" si="30"/>
        <v>39923.25</v>
      </c>
      <c r="R28" s="81">
        <f t="shared" si="31"/>
        <v>12712.34</v>
      </c>
      <c r="S28" s="81">
        <f t="shared" si="32"/>
        <v>52635.59</v>
      </c>
    </row>
    <row r="29" spans="1:19" s="1" customFormat="1" x14ac:dyDescent="0.2">
      <c r="A29" s="4" t="s">
        <v>34</v>
      </c>
      <c r="B29" s="5">
        <v>30738.3</v>
      </c>
      <c r="C29" s="81">
        <v>0</v>
      </c>
      <c r="D29" s="81">
        <f>SUM(B29:C29)</f>
        <v>30738.3</v>
      </c>
      <c r="E29" s="5">
        <v>30738.3</v>
      </c>
      <c r="F29" s="81">
        <v>0</v>
      </c>
      <c r="G29" s="81">
        <f t="shared" si="25"/>
        <v>30738.3</v>
      </c>
      <c r="H29" s="5">
        <v>30738.3</v>
      </c>
      <c r="I29" s="81">
        <v>0</v>
      </c>
      <c r="J29" s="81">
        <f t="shared" si="26"/>
        <v>30738.3</v>
      </c>
      <c r="K29" s="81">
        <f t="shared" si="27"/>
        <v>92214.9</v>
      </c>
      <c r="L29" s="81">
        <f t="shared" si="27"/>
        <v>0</v>
      </c>
      <c r="M29" s="81">
        <f t="shared" si="28"/>
        <v>92214.9</v>
      </c>
      <c r="N29" s="5">
        <v>0</v>
      </c>
      <c r="O29" s="81">
        <v>30738.3</v>
      </c>
      <c r="P29" s="81">
        <f t="shared" si="29"/>
        <v>30738.3</v>
      </c>
      <c r="Q29" s="81">
        <f t="shared" si="30"/>
        <v>92214.9</v>
      </c>
      <c r="R29" s="81">
        <f t="shared" si="31"/>
        <v>30738.3</v>
      </c>
      <c r="S29" s="81">
        <f t="shared" si="32"/>
        <v>122953.2</v>
      </c>
    </row>
    <row r="30" spans="1:19" s="2" customFormat="1" x14ac:dyDescent="0.2">
      <c r="A30" s="6" t="s">
        <v>5</v>
      </c>
      <c r="B30" s="26">
        <f>SUM(B25:B29)</f>
        <v>138219.24</v>
      </c>
      <c r="C30" s="26">
        <f>SUM(C25:C29)</f>
        <v>0</v>
      </c>
      <c r="D30" s="81">
        <f t="shared" si="24"/>
        <v>138219.24</v>
      </c>
      <c r="E30" s="26">
        <f>SUM(E25:E29)</f>
        <v>138012.18</v>
      </c>
      <c r="F30" s="26">
        <f>SUM(F25:F29)</f>
        <v>0</v>
      </c>
      <c r="G30" s="81">
        <f t="shared" si="25"/>
        <v>138012.18</v>
      </c>
      <c r="H30" s="26">
        <f>SUM(H25:H29)</f>
        <v>126349.17</v>
      </c>
      <c r="I30" s="26">
        <f>SUM(I25:I29)</f>
        <v>0</v>
      </c>
      <c r="J30" s="81">
        <f t="shared" si="26"/>
        <v>126349.17</v>
      </c>
      <c r="K30" s="10">
        <f>SUM(K25:K29)</f>
        <v>402580.58999999997</v>
      </c>
      <c r="L30" s="10">
        <f>SUM(L25:L29)</f>
        <v>0</v>
      </c>
      <c r="M30" s="81">
        <f t="shared" si="28"/>
        <v>402580.58999999997</v>
      </c>
      <c r="N30" s="26">
        <f>SUM(N25:N29)</f>
        <v>0</v>
      </c>
      <c r="O30" s="26">
        <f>SUM(O25:O29)</f>
        <v>141327.72999999998</v>
      </c>
      <c r="P30" s="81">
        <f t="shared" si="29"/>
        <v>141327.72999999998</v>
      </c>
      <c r="Q30" s="10">
        <f>SUM(Q25:Q29)</f>
        <v>402580.58999999997</v>
      </c>
      <c r="R30" s="10">
        <f>SUM(R25:R29)</f>
        <v>141327.72999999998</v>
      </c>
      <c r="S30" s="81">
        <f t="shared" ref="S30" si="33">SUM(Q30:R30)</f>
        <v>543908.31999999995</v>
      </c>
    </row>
    <row r="31" spans="1:19" s="1" customFormat="1" x14ac:dyDescent="0.2">
      <c r="A31" s="6"/>
      <c r="B31" s="27"/>
      <c r="C31" s="27"/>
      <c r="D31" s="27"/>
      <c r="E31" s="28"/>
      <c r="F31" s="28"/>
      <c r="G31" s="28"/>
      <c r="H31" s="28"/>
      <c r="I31" s="28"/>
      <c r="J31" s="28"/>
      <c r="K31" s="29"/>
      <c r="L31" s="29"/>
      <c r="M31" s="29"/>
      <c r="N31" s="28"/>
      <c r="O31" s="28"/>
      <c r="P31" s="28"/>
      <c r="Q31" s="29"/>
      <c r="R31" s="29"/>
      <c r="S31" s="29"/>
    </row>
    <row r="32" spans="1:19" s="1" customFormat="1" ht="50.25" customHeight="1" x14ac:dyDescent="0.2">
      <c r="A32" s="8" t="s">
        <v>9</v>
      </c>
      <c r="B32" s="23" t="s">
        <v>24</v>
      </c>
      <c r="C32" s="24" t="s">
        <v>25</v>
      </c>
      <c r="D32" s="23" t="s">
        <v>26</v>
      </c>
      <c r="E32" s="24" t="s">
        <v>27</v>
      </c>
      <c r="F32" s="24" t="s">
        <v>25</v>
      </c>
      <c r="G32" s="24" t="s">
        <v>28</v>
      </c>
      <c r="H32" s="24" t="s">
        <v>29</v>
      </c>
      <c r="I32" s="24" t="s">
        <v>25</v>
      </c>
      <c r="J32" s="24" t="s">
        <v>30</v>
      </c>
      <c r="K32" s="24" t="s">
        <v>31</v>
      </c>
      <c r="L32" s="24" t="s">
        <v>32</v>
      </c>
      <c r="M32" s="24" t="s">
        <v>33</v>
      </c>
      <c r="N32" s="24" t="s">
        <v>86</v>
      </c>
      <c r="O32" s="24" t="s">
        <v>25</v>
      </c>
      <c r="P32" s="24" t="s">
        <v>87</v>
      </c>
      <c r="Q32" s="24" t="s">
        <v>88</v>
      </c>
      <c r="R32" s="24" t="s">
        <v>32</v>
      </c>
      <c r="S32" s="24" t="s">
        <v>89</v>
      </c>
    </row>
    <row r="33" spans="1:19" s="1" customFormat="1" x14ac:dyDescent="0.2">
      <c r="A33" s="4" t="s">
        <v>1</v>
      </c>
      <c r="B33" s="81">
        <v>282392.49</v>
      </c>
      <c r="C33" s="81">
        <v>0</v>
      </c>
      <c r="D33" s="81">
        <f>SUM(B33:C33)</f>
        <v>282392.49</v>
      </c>
      <c r="E33" s="81">
        <v>282392.49</v>
      </c>
      <c r="F33" s="81">
        <v>0</v>
      </c>
      <c r="G33" s="81">
        <f t="shared" ref="G33:G39" si="34">SUM(E33:F33)</f>
        <v>282392.49</v>
      </c>
      <c r="H33" s="81">
        <v>282392.49</v>
      </c>
      <c r="I33" s="81">
        <v>0</v>
      </c>
      <c r="J33" s="81">
        <f t="shared" ref="J33:J39" si="35">SUM(H33:I33)</f>
        <v>282392.49</v>
      </c>
      <c r="K33" s="81">
        <f>B33+E33+H33</f>
        <v>847177.47</v>
      </c>
      <c r="L33" s="81">
        <f>C33+F33+I33</f>
        <v>0</v>
      </c>
      <c r="M33" s="81">
        <f>SUM(K33:L33)</f>
        <v>847177.47</v>
      </c>
      <c r="N33" s="81">
        <v>0</v>
      </c>
      <c r="O33" s="81">
        <v>213191.73</v>
      </c>
      <c r="P33" s="81">
        <f t="shared" ref="P33:P39" si="36">SUM(N33:O33)</f>
        <v>213191.73</v>
      </c>
      <c r="Q33" s="81">
        <f>K33+N33</f>
        <v>847177.47</v>
      </c>
      <c r="R33" s="81">
        <f>L33+O33</f>
        <v>213191.73</v>
      </c>
      <c r="S33" s="81">
        <f>M33+P33</f>
        <v>1060369.2</v>
      </c>
    </row>
    <row r="34" spans="1:19" s="1" customFormat="1" x14ac:dyDescent="0.2">
      <c r="A34" s="4" t="s">
        <v>2</v>
      </c>
      <c r="B34" s="81">
        <v>58806.26</v>
      </c>
      <c r="C34" s="81">
        <v>0</v>
      </c>
      <c r="D34" s="81">
        <f t="shared" ref="D34:D39" si="37">SUM(B34:C34)</f>
        <v>58806.26</v>
      </c>
      <c r="E34" s="81">
        <v>58806.26</v>
      </c>
      <c r="F34" s="81">
        <v>0</v>
      </c>
      <c r="G34" s="81">
        <f t="shared" si="34"/>
        <v>58806.26</v>
      </c>
      <c r="H34" s="81">
        <v>58806.26</v>
      </c>
      <c r="I34" s="81">
        <v>0</v>
      </c>
      <c r="J34" s="81">
        <f t="shared" si="35"/>
        <v>58806.26</v>
      </c>
      <c r="K34" s="81">
        <f t="shared" ref="K34:L38" si="38">B34+E34+H34</f>
        <v>176418.78</v>
      </c>
      <c r="L34" s="81">
        <f t="shared" si="38"/>
        <v>0</v>
      </c>
      <c r="M34" s="81">
        <f t="shared" ref="M34:M39" si="39">SUM(K34:L34)</f>
        <v>176418.78</v>
      </c>
      <c r="N34" s="81">
        <v>0</v>
      </c>
      <c r="O34" s="81">
        <v>58806.26</v>
      </c>
      <c r="P34" s="81">
        <f t="shared" si="36"/>
        <v>58806.26</v>
      </c>
      <c r="Q34" s="81">
        <f t="shared" ref="Q34:Q38" si="40">K34+N34</f>
        <v>176418.78</v>
      </c>
      <c r="R34" s="81">
        <f t="shared" ref="R34:R38" si="41">L34+O34</f>
        <v>58806.26</v>
      </c>
      <c r="S34" s="81">
        <f t="shared" ref="S34:S38" si="42">M34+P34</f>
        <v>235225.04</v>
      </c>
    </row>
    <row r="35" spans="1:19" s="1" customFormat="1" x14ac:dyDescent="0.2">
      <c r="A35" s="4" t="s">
        <v>3</v>
      </c>
      <c r="B35" s="81">
        <v>96272.6</v>
      </c>
      <c r="C35" s="81">
        <v>0</v>
      </c>
      <c r="D35" s="81">
        <f t="shared" si="37"/>
        <v>96272.6</v>
      </c>
      <c r="E35" s="81">
        <v>96272.6</v>
      </c>
      <c r="F35" s="81">
        <v>0</v>
      </c>
      <c r="G35" s="81">
        <f t="shared" si="34"/>
        <v>96272.6</v>
      </c>
      <c r="H35" s="81">
        <v>96272.6</v>
      </c>
      <c r="I35" s="81">
        <v>0</v>
      </c>
      <c r="J35" s="81">
        <f t="shared" si="35"/>
        <v>96272.6</v>
      </c>
      <c r="K35" s="81">
        <f t="shared" si="38"/>
        <v>288817.80000000005</v>
      </c>
      <c r="L35" s="81">
        <f t="shared" si="38"/>
        <v>0</v>
      </c>
      <c r="M35" s="81">
        <f t="shared" si="39"/>
        <v>288817.80000000005</v>
      </c>
      <c r="N35" s="81">
        <v>0</v>
      </c>
      <c r="O35" s="81">
        <v>96272.6</v>
      </c>
      <c r="P35" s="81">
        <f t="shared" si="36"/>
        <v>96272.6</v>
      </c>
      <c r="Q35" s="81">
        <f t="shared" si="40"/>
        <v>288817.80000000005</v>
      </c>
      <c r="R35" s="81">
        <f t="shared" si="41"/>
        <v>96272.6</v>
      </c>
      <c r="S35" s="81">
        <f t="shared" si="42"/>
        <v>385090.4</v>
      </c>
    </row>
    <row r="36" spans="1:19" s="1" customFormat="1" x14ac:dyDescent="0.2">
      <c r="A36" s="4" t="s">
        <v>4</v>
      </c>
      <c r="B36" s="81">
        <v>79875</v>
      </c>
      <c r="C36" s="81">
        <v>0</v>
      </c>
      <c r="D36" s="81">
        <f t="shared" si="37"/>
        <v>79875</v>
      </c>
      <c r="E36" s="81">
        <v>79875</v>
      </c>
      <c r="F36" s="81">
        <v>0</v>
      </c>
      <c r="G36" s="81">
        <f t="shared" si="34"/>
        <v>79875</v>
      </c>
      <c r="H36" s="81">
        <v>79875</v>
      </c>
      <c r="I36" s="81">
        <v>0</v>
      </c>
      <c r="J36" s="81">
        <f t="shared" si="35"/>
        <v>79875</v>
      </c>
      <c r="K36" s="81">
        <f t="shared" si="38"/>
        <v>239625</v>
      </c>
      <c r="L36" s="81">
        <f t="shared" si="38"/>
        <v>0</v>
      </c>
      <c r="M36" s="81">
        <f t="shared" si="39"/>
        <v>239625</v>
      </c>
      <c r="N36" s="81">
        <v>0</v>
      </c>
      <c r="O36" s="81">
        <v>79875</v>
      </c>
      <c r="P36" s="81">
        <f t="shared" si="36"/>
        <v>79875</v>
      </c>
      <c r="Q36" s="81">
        <f t="shared" si="40"/>
        <v>239625</v>
      </c>
      <c r="R36" s="81">
        <f t="shared" si="41"/>
        <v>79875</v>
      </c>
      <c r="S36" s="81">
        <f t="shared" si="42"/>
        <v>319500</v>
      </c>
    </row>
    <row r="37" spans="1:19" s="1" customFormat="1" x14ac:dyDescent="0.2">
      <c r="A37" s="4" t="s">
        <v>35</v>
      </c>
      <c r="B37" s="81">
        <v>190225.35</v>
      </c>
      <c r="C37" s="81">
        <v>0</v>
      </c>
      <c r="D37" s="81">
        <f t="shared" si="37"/>
        <v>190225.35</v>
      </c>
      <c r="E37" s="81">
        <v>190224.19</v>
      </c>
      <c r="F37" s="81">
        <v>0</v>
      </c>
      <c r="G37" s="81">
        <f t="shared" si="34"/>
        <v>190224.19</v>
      </c>
      <c r="H37" s="81">
        <v>190224.19</v>
      </c>
      <c r="I37" s="81">
        <v>0</v>
      </c>
      <c r="J37" s="81">
        <f t="shared" si="35"/>
        <v>190224.19</v>
      </c>
      <c r="K37" s="81">
        <f t="shared" si="38"/>
        <v>570673.73</v>
      </c>
      <c r="L37" s="81">
        <f t="shared" si="38"/>
        <v>0</v>
      </c>
      <c r="M37" s="81">
        <f t="shared" si="39"/>
        <v>570673.73</v>
      </c>
      <c r="N37" s="81">
        <v>0</v>
      </c>
      <c r="O37" s="81">
        <v>177805.65</v>
      </c>
      <c r="P37" s="81">
        <f t="shared" si="36"/>
        <v>177805.65</v>
      </c>
      <c r="Q37" s="81">
        <f t="shared" si="40"/>
        <v>570673.73</v>
      </c>
      <c r="R37" s="81">
        <f t="shared" si="41"/>
        <v>177805.65</v>
      </c>
      <c r="S37" s="81">
        <f t="shared" si="42"/>
        <v>748479.38</v>
      </c>
    </row>
    <row r="38" spans="1:19" s="1" customFormat="1" x14ac:dyDescent="0.2">
      <c r="A38" s="4" t="s">
        <v>34</v>
      </c>
      <c r="B38" s="81">
        <v>263063.71000000002</v>
      </c>
      <c r="C38" s="81">
        <v>0</v>
      </c>
      <c r="D38" s="81">
        <f t="shared" si="37"/>
        <v>263063.71000000002</v>
      </c>
      <c r="E38" s="81">
        <v>263063.71000000002</v>
      </c>
      <c r="F38" s="81">
        <v>0</v>
      </c>
      <c r="G38" s="81">
        <f t="shared" si="34"/>
        <v>263063.71000000002</v>
      </c>
      <c r="H38" s="81">
        <v>263063.71000000002</v>
      </c>
      <c r="I38" s="81">
        <v>0</v>
      </c>
      <c r="J38" s="81">
        <f t="shared" si="35"/>
        <v>263063.71000000002</v>
      </c>
      <c r="K38" s="81">
        <f t="shared" si="38"/>
        <v>789191.13000000012</v>
      </c>
      <c r="L38" s="81">
        <f t="shared" si="38"/>
        <v>0</v>
      </c>
      <c r="M38" s="81">
        <f t="shared" si="39"/>
        <v>789191.13000000012</v>
      </c>
      <c r="N38" s="81">
        <v>0</v>
      </c>
      <c r="O38" s="81">
        <v>235601.11</v>
      </c>
      <c r="P38" s="81">
        <f t="shared" si="36"/>
        <v>235601.11</v>
      </c>
      <c r="Q38" s="81">
        <f t="shared" si="40"/>
        <v>789191.13000000012</v>
      </c>
      <c r="R38" s="81">
        <f t="shared" si="41"/>
        <v>235601.11</v>
      </c>
      <c r="S38" s="81">
        <f t="shared" si="42"/>
        <v>1024792.2400000001</v>
      </c>
    </row>
    <row r="39" spans="1:19" s="2" customFormat="1" x14ac:dyDescent="0.2">
      <c r="A39" s="6" t="s">
        <v>5</v>
      </c>
      <c r="B39" s="10">
        <f>SUM(B33:B38)</f>
        <v>970635.40999999992</v>
      </c>
      <c r="C39" s="10">
        <f>SUM(C33:C38)</f>
        <v>0</v>
      </c>
      <c r="D39" s="81">
        <f t="shared" si="37"/>
        <v>970635.40999999992</v>
      </c>
      <c r="E39" s="10">
        <f>SUM(E33:E38)</f>
        <v>970634.25</v>
      </c>
      <c r="F39" s="10">
        <f>SUM(F33:F38)</f>
        <v>0</v>
      </c>
      <c r="G39" s="81">
        <f t="shared" si="34"/>
        <v>970634.25</v>
      </c>
      <c r="H39" s="10">
        <f>SUM(H33:H38)</f>
        <v>970634.25</v>
      </c>
      <c r="I39" s="10">
        <f>SUM(I33:I38)</f>
        <v>0</v>
      </c>
      <c r="J39" s="81">
        <f t="shared" si="35"/>
        <v>970634.25</v>
      </c>
      <c r="K39" s="10">
        <f>SUM(K33:K38)</f>
        <v>2911903.91</v>
      </c>
      <c r="L39" s="10">
        <f>SUM(L33:L38)</f>
        <v>0</v>
      </c>
      <c r="M39" s="81">
        <f t="shared" si="39"/>
        <v>2911903.91</v>
      </c>
      <c r="N39" s="10">
        <f>SUM(N33:N38)</f>
        <v>0</v>
      </c>
      <c r="O39" s="10">
        <f>SUM(O33:O38)</f>
        <v>861552.35</v>
      </c>
      <c r="P39" s="81">
        <f t="shared" si="36"/>
        <v>861552.35</v>
      </c>
      <c r="Q39" s="10">
        <f>SUM(Q33:Q38)</f>
        <v>2911903.91</v>
      </c>
      <c r="R39" s="10">
        <f>SUM(R33:R38)</f>
        <v>861552.35</v>
      </c>
      <c r="S39" s="81">
        <f t="shared" ref="S39" si="43">SUM(Q39:R39)</f>
        <v>3773456.2600000002</v>
      </c>
    </row>
    <row r="40" spans="1:19" s="1" customFormat="1" x14ac:dyDescent="0.2">
      <c r="A40" s="6"/>
      <c r="B40" s="27"/>
      <c r="C40" s="27"/>
      <c r="D40" s="27"/>
      <c r="E40" s="28"/>
      <c r="F40" s="28"/>
      <c r="G40" s="28"/>
      <c r="H40" s="28"/>
      <c r="I40" s="28"/>
      <c r="J40" s="28"/>
      <c r="K40" s="29"/>
      <c r="L40" s="29"/>
      <c r="M40" s="29"/>
      <c r="N40" s="28"/>
      <c r="O40" s="28"/>
      <c r="P40" s="28"/>
      <c r="Q40" s="29"/>
      <c r="R40" s="29"/>
      <c r="S40" s="29"/>
    </row>
    <row r="41" spans="1:19" s="1" customFormat="1" ht="57" customHeight="1" x14ac:dyDescent="0.2">
      <c r="A41" s="8" t="s">
        <v>10</v>
      </c>
      <c r="B41" s="23" t="s">
        <v>24</v>
      </c>
      <c r="C41" s="24" t="s">
        <v>25</v>
      </c>
      <c r="D41" s="23" t="s">
        <v>26</v>
      </c>
      <c r="E41" s="24" t="s">
        <v>27</v>
      </c>
      <c r="F41" s="24" t="s">
        <v>25</v>
      </c>
      <c r="G41" s="24" t="s">
        <v>28</v>
      </c>
      <c r="H41" s="24" t="s">
        <v>29</v>
      </c>
      <c r="I41" s="24" t="s">
        <v>25</v>
      </c>
      <c r="J41" s="24" t="s">
        <v>30</v>
      </c>
      <c r="K41" s="24" t="s">
        <v>31</v>
      </c>
      <c r="L41" s="24" t="s">
        <v>32</v>
      </c>
      <c r="M41" s="24" t="s">
        <v>33</v>
      </c>
      <c r="N41" s="24" t="s">
        <v>86</v>
      </c>
      <c r="O41" s="24" t="s">
        <v>25</v>
      </c>
      <c r="P41" s="24" t="s">
        <v>87</v>
      </c>
      <c r="Q41" s="24" t="s">
        <v>88</v>
      </c>
      <c r="R41" s="24" t="s">
        <v>32</v>
      </c>
      <c r="S41" s="24" t="s">
        <v>89</v>
      </c>
    </row>
    <row r="42" spans="1:19" s="1" customFormat="1" x14ac:dyDescent="0.2">
      <c r="A42" s="4" t="s">
        <v>1</v>
      </c>
      <c r="B42" s="81">
        <f t="shared" ref="B42:C45" si="44">B25+B33</f>
        <v>349170.39</v>
      </c>
      <c r="C42" s="81">
        <f t="shared" si="44"/>
        <v>0</v>
      </c>
      <c r="D42" s="81">
        <f>SUM(B42:C42)</f>
        <v>349170.39</v>
      </c>
      <c r="E42" s="81">
        <f t="shared" ref="E42:F45" si="45">E25+E33</f>
        <v>349164.61</v>
      </c>
      <c r="F42" s="81">
        <f t="shared" si="45"/>
        <v>0</v>
      </c>
      <c r="G42" s="81">
        <f>SUM(E42:F42)</f>
        <v>349164.61</v>
      </c>
      <c r="H42" s="81">
        <f>H25+H33</f>
        <v>337503.3</v>
      </c>
      <c r="I42" s="81">
        <f t="shared" ref="I42" si="46">I25+I33</f>
        <v>0</v>
      </c>
      <c r="J42" s="81">
        <f>SUM(H42:I42)</f>
        <v>337503.3</v>
      </c>
      <c r="K42" s="81">
        <f t="shared" ref="K42:O45" si="47">K25+K33</f>
        <v>1035838.2999999999</v>
      </c>
      <c r="L42" s="81">
        <f t="shared" si="47"/>
        <v>0</v>
      </c>
      <c r="M42" s="81">
        <f t="shared" si="47"/>
        <v>1035838.2999999999</v>
      </c>
      <c r="N42" s="81">
        <f>N25+N33</f>
        <v>0</v>
      </c>
      <c r="O42" s="81">
        <f t="shared" ref="O42" si="48">O25+O33</f>
        <v>283808.84999999998</v>
      </c>
      <c r="P42" s="81">
        <f>SUM(N42:O42)</f>
        <v>283808.84999999998</v>
      </c>
      <c r="Q42" s="81">
        <f t="shared" ref="Q42:S42" si="49">Q25+Q33</f>
        <v>1035838.2999999999</v>
      </c>
      <c r="R42" s="81">
        <f t="shared" si="49"/>
        <v>283808.84999999998</v>
      </c>
      <c r="S42" s="81">
        <f t="shared" si="49"/>
        <v>1319647.1499999999</v>
      </c>
    </row>
    <row r="43" spans="1:19" s="1" customFormat="1" x14ac:dyDescent="0.2">
      <c r="A43" s="4" t="s">
        <v>2</v>
      </c>
      <c r="B43" s="81">
        <f t="shared" si="44"/>
        <v>69586.23</v>
      </c>
      <c r="C43" s="81">
        <f t="shared" si="44"/>
        <v>0</v>
      </c>
      <c r="D43" s="81">
        <f t="shared" ref="D43:D46" si="50">SUM(B43:C43)</f>
        <v>69586.23</v>
      </c>
      <c r="E43" s="81">
        <f t="shared" si="45"/>
        <v>69587.930000000008</v>
      </c>
      <c r="F43" s="81">
        <f t="shared" si="45"/>
        <v>0</v>
      </c>
      <c r="G43" s="81">
        <f t="shared" ref="G43:G46" si="51">SUM(E43:F43)</f>
        <v>69587.930000000008</v>
      </c>
      <c r="H43" s="81">
        <f t="shared" ref="H43:I45" si="52">H26+H34</f>
        <v>69586.23</v>
      </c>
      <c r="I43" s="81">
        <f t="shared" si="52"/>
        <v>0</v>
      </c>
      <c r="J43" s="81">
        <f t="shared" ref="J43:J46" si="53">SUM(H43:I43)</f>
        <v>69586.23</v>
      </c>
      <c r="K43" s="81">
        <f t="shared" si="47"/>
        <v>208760.39</v>
      </c>
      <c r="L43" s="81">
        <f t="shared" si="47"/>
        <v>0</v>
      </c>
      <c r="M43" s="81">
        <f t="shared" si="47"/>
        <v>208760.39</v>
      </c>
      <c r="N43" s="81">
        <f t="shared" si="47"/>
        <v>0</v>
      </c>
      <c r="O43" s="81">
        <f t="shared" si="47"/>
        <v>69586.23</v>
      </c>
      <c r="P43" s="81">
        <f t="shared" ref="P43:P46" si="54">SUM(N43:O43)</f>
        <v>69586.23</v>
      </c>
      <c r="Q43" s="81">
        <f t="shared" ref="Q43:S43" si="55">Q26+Q34</f>
        <v>208760.39</v>
      </c>
      <c r="R43" s="81">
        <f t="shared" si="55"/>
        <v>69586.23</v>
      </c>
      <c r="S43" s="81">
        <f t="shared" si="55"/>
        <v>278346.62</v>
      </c>
    </row>
    <row r="44" spans="1:19" s="1" customFormat="1" x14ac:dyDescent="0.2">
      <c r="A44" s="4" t="s">
        <v>3</v>
      </c>
      <c r="B44" s="81">
        <f t="shared" si="44"/>
        <v>112752.6</v>
      </c>
      <c r="C44" s="81">
        <f t="shared" si="44"/>
        <v>0</v>
      </c>
      <c r="D44" s="81">
        <f t="shared" si="50"/>
        <v>112752.6</v>
      </c>
      <c r="E44" s="81">
        <f t="shared" si="45"/>
        <v>112752.6</v>
      </c>
      <c r="F44" s="81">
        <f t="shared" si="45"/>
        <v>0</v>
      </c>
      <c r="G44" s="81">
        <f t="shared" si="51"/>
        <v>112752.6</v>
      </c>
      <c r="H44" s="81">
        <f t="shared" si="52"/>
        <v>112752.6</v>
      </c>
      <c r="I44" s="81">
        <f t="shared" si="52"/>
        <v>0</v>
      </c>
      <c r="J44" s="81">
        <f t="shared" si="53"/>
        <v>112752.6</v>
      </c>
      <c r="K44" s="81">
        <f t="shared" si="47"/>
        <v>338257.80000000005</v>
      </c>
      <c r="L44" s="81">
        <f t="shared" si="47"/>
        <v>0</v>
      </c>
      <c r="M44" s="81">
        <f t="shared" si="47"/>
        <v>338257.80000000005</v>
      </c>
      <c r="N44" s="81">
        <f t="shared" si="47"/>
        <v>0</v>
      </c>
      <c r="O44" s="81">
        <f t="shared" si="47"/>
        <v>112752.6</v>
      </c>
      <c r="P44" s="81">
        <f t="shared" si="54"/>
        <v>112752.6</v>
      </c>
      <c r="Q44" s="81">
        <f t="shared" ref="Q44:S44" si="56">Q27+Q35</f>
        <v>338257.80000000005</v>
      </c>
      <c r="R44" s="81">
        <f t="shared" si="56"/>
        <v>112752.6</v>
      </c>
      <c r="S44" s="81">
        <f t="shared" si="56"/>
        <v>451010.4</v>
      </c>
    </row>
    <row r="45" spans="1:19" s="1" customFormat="1" x14ac:dyDescent="0.2">
      <c r="A45" s="4" t="s">
        <v>4</v>
      </c>
      <c r="B45" s="81">
        <f t="shared" si="44"/>
        <v>93318.07</v>
      </c>
      <c r="C45" s="81">
        <f t="shared" si="44"/>
        <v>0</v>
      </c>
      <c r="D45" s="81">
        <f t="shared" si="50"/>
        <v>93318.07</v>
      </c>
      <c r="E45" s="81">
        <f t="shared" si="45"/>
        <v>93115.09</v>
      </c>
      <c r="F45" s="81">
        <f t="shared" si="45"/>
        <v>0</v>
      </c>
      <c r="G45" s="81">
        <f t="shared" si="51"/>
        <v>93115.09</v>
      </c>
      <c r="H45" s="81">
        <f t="shared" si="52"/>
        <v>93115.09</v>
      </c>
      <c r="I45" s="81">
        <f t="shared" si="52"/>
        <v>0</v>
      </c>
      <c r="J45" s="81">
        <f t="shared" si="53"/>
        <v>93115.09</v>
      </c>
      <c r="K45" s="81">
        <f t="shared" si="47"/>
        <v>279548.25</v>
      </c>
      <c r="L45" s="81">
        <f t="shared" si="47"/>
        <v>0</v>
      </c>
      <c r="M45" s="81">
        <f t="shared" si="47"/>
        <v>279548.25</v>
      </c>
      <c r="N45" s="81">
        <f t="shared" si="47"/>
        <v>0</v>
      </c>
      <c r="O45" s="81">
        <f t="shared" si="47"/>
        <v>92587.34</v>
      </c>
      <c r="P45" s="81">
        <f t="shared" si="54"/>
        <v>92587.34</v>
      </c>
      <c r="Q45" s="81">
        <f t="shared" ref="Q45:S45" si="57">Q28+Q36</f>
        <v>279548.25</v>
      </c>
      <c r="R45" s="81">
        <f t="shared" si="57"/>
        <v>92587.34</v>
      </c>
      <c r="S45" s="81">
        <f t="shared" si="57"/>
        <v>372135.58999999997</v>
      </c>
    </row>
    <row r="46" spans="1:19" s="1" customFormat="1" x14ac:dyDescent="0.2">
      <c r="A46" s="4" t="s">
        <v>35</v>
      </c>
      <c r="B46" s="81">
        <f>B37</f>
        <v>190225.35</v>
      </c>
      <c r="C46" s="81">
        <f>C37</f>
        <v>0</v>
      </c>
      <c r="D46" s="81">
        <f t="shared" si="50"/>
        <v>190225.35</v>
      </c>
      <c r="E46" s="81">
        <f>E37</f>
        <v>190224.19</v>
      </c>
      <c r="F46" s="81">
        <f>F37</f>
        <v>0</v>
      </c>
      <c r="G46" s="81">
        <f t="shared" si="51"/>
        <v>190224.19</v>
      </c>
      <c r="H46" s="81">
        <f>H37</f>
        <v>190224.19</v>
      </c>
      <c r="I46" s="81">
        <f>I37</f>
        <v>0</v>
      </c>
      <c r="J46" s="81">
        <f t="shared" si="53"/>
        <v>190224.19</v>
      </c>
      <c r="K46" s="81">
        <f>K37</f>
        <v>570673.73</v>
      </c>
      <c r="L46" s="81">
        <f>L37</f>
        <v>0</v>
      </c>
      <c r="M46" s="81">
        <f>M37</f>
        <v>570673.73</v>
      </c>
      <c r="N46" s="81">
        <f>N37</f>
        <v>0</v>
      </c>
      <c r="O46" s="81">
        <f>O37</f>
        <v>177805.65</v>
      </c>
      <c r="P46" s="81">
        <f t="shared" si="54"/>
        <v>177805.65</v>
      </c>
      <c r="Q46" s="81">
        <f>Q37</f>
        <v>570673.73</v>
      </c>
      <c r="R46" s="81">
        <f>R37</f>
        <v>177805.65</v>
      </c>
      <c r="S46" s="81">
        <f>S37</f>
        <v>748479.38</v>
      </c>
    </row>
    <row r="47" spans="1:19" s="1" customFormat="1" x14ac:dyDescent="0.2">
      <c r="A47" s="4" t="s">
        <v>34</v>
      </c>
      <c r="B47" s="81">
        <f>B38+B29</f>
        <v>293802.01</v>
      </c>
      <c r="C47" s="81">
        <f t="shared" ref="C47" si="58">C38</f>
        <v>0</v>
      </c>
      <c r="D47" s="81">
        <f>D38+D29</f>
        <v>293802.01</v>
      </c>
      <c r="E47" s="81">
        <f t="shared" ref="E47:M47" si="59">E38+E29</f>
        <v>293802.01</v>
      </c>
      <c r="F47" s="81">
        <f t="shared" si="59"/>
        <v>0</v>
      </c>
      <c r="G47" s="81">
        <f t="shared" si="59"/>
        <v>293802.01</v>
      </c>
      <c r="H47" s="81">
        <f t="shared" si="59"/>
        <v>293802.01</v>
      </c>
      <c r="I47" s="81">
        <f t="shared" si="59"/>
        <v>0</v>
      </c>
      <c r="J47" s="81">
        <f t="shared" si="59"/>
        <v>293802.01</v>
      </c>
      <c r="K47" s="81">
        <f t="shared" si="59"/>
        <v>881406.03000000014</v>
      </c>
      <c r="L47" s="81">
        <f t="shared" si="59"/>
        <v>0</v>
      </c>
      <c r="M47" s="81">
        <f t="shared" si="59"/>
        <v>881406.03000000014</v>
      </c>
      <c r="N47" s="81">
        <f t="shared" ref="N47:S47" si="60">N38+N29</f>
        <v>0</v>
      </c>
      <c r="O47" s="81">
        <f t="shared" si="60"/>
        <v>266339.40999999997</v>
      </c>
      <c r="P47" s="81">
        <f t="shared" si="60"/>
        <v>266339.40999999997</v>
      </c>
      <c r="Q47" s="81">
        <f t="shared" si="60"/>
        <v>881406.03000000014</v>
      </c>
      <c r="R47" s="81">
        <f t="shared" si="60"/>
        <v>266339.40999999997</v>
      </c>
      <c r="S47" s="81">
        <f t="shared" si="60"/>
        <v>1147745.4400000002</v>
      </c>
    </row>
    <row r="48" spans="1:19" s="2" customFormat="1" x14ac:dyDescent="0.2">
      <c r="A48" s="6" t="s">
        <v>5</v>
      </c>
      <c r="B48" s="10">
        <f>SUM(B42:B47)</f>
        <v>1108854.6499999999</v>
      </c>
      <c r="C48" s="10">
        <f t="shared" ref="C48:M48" si="61">SUM(C42:C47)</f>
        <v>0</v>
      </c>
      <c r="D48" s="10">
        <f t="shared" si="61"/>
        <v>1108854.6499999999</v>
      </c>
      <c r="E48" s="10">
        <f t="shared" si="61"/>
        <v>1108646.43</v>
      </c>
      <c r="F48" s="10">
        <f t="shared" si="61"/>
        <v>0</v>
      </c>
      <c r="G48" s="10">
        <f t="shared" si="61"/>
        <v>1108646.43</v>
      </c>
      <c r="H48" s="10">
        <f t="shared" si="61"/>
        <v>1096983.42</v>
      </c>
      <c r="I48" s="10">
        <f t="shared" si="61"/>
        <v>0</v>
      </c>
      <c r="J48" s="10">
        <f t="shared" si="61"/>
        <v>1096983.42</v>
      </c>
      <c r="K48" s="10">
        <f t="shared" si="61"/>
        <v>3314484.5</v>
      </c>
      <c r="L48" s="10">
        <f t="shared" si="61"/>
        <v>0</v>
      </c>
      <c r="M48" s="10">
        <f t="shared" si="61"/>
        <v>3314484.5</v>
      </c>
      <c r="N48" s="10">
        <f t="shared" ref="N48:S48" si="62">SUM(N42:N47)</f>
        <v>0</v>
      </c>
      <c r="O48" s="10">
        <f t="shared" si="62"/>
        <v>1002880.0799999998</v>
      </c>
      <c r="P48" s="10">
        <f t="shared" si="62"/>
        <v>1002880.0799999998</v>
      </c>
      <c r="Q48" s="10">
        <f t="shared" si="62"/>
        <v>3314484.5</v>
      </c>
      <c r="R48" s="10">
        <f t="shared" si="62"/>
        <v>1002880.0799999998</v>
      </c>
      <c r="S48" s="10">
        <f t="shared" si="62"/>
        <v>4317364.58</v>
      </c>
    </row>
    <row r="49" spans="1:19" s="1" customFormat="1" x14ac:dyDescent="0.2">
      <c r="A49" s="6"/>
      <c r="B49" s="27"/>
      <c r="C49" s="27"/>
      <c r="D49" s="27"/>
      <c r="E49" s="28"/>
      <c r="F49" s="28"/>
      <c r="G49" s="28"/>
      <c r="H49" s="28"/>
      <c r="I49" s="28"/>
      <c r="J49" s="28"/>
      <c r="K49" s="29"/>
      <c r="L49" s="29"/>
      <c r="M49" s="29"/>
      <c r="N49" s="28"/>
      <c r="O49" s="28"/>
      <c r="P49" s="28"/>
      <c r="Q49" s="29"/>
      <c r="R49" s="29"/>
      <c r="S49" s="29"/>
    </row>
    <row r="50" spans="1:19" s="1" customFormat="1" ht="60.75" customHeight="1" x14ac:dyDescent="0.2">
      <c r="A50" s="8" t="s">
        <v>11</v>
      </c>
      <c r="B50" s="23" t="s">
        <v>24</v>
      </c>
      <c r="C50" s="24" t="s">
        <v>25</v>
      </c>
      <c r="D50" s="23" t="s">
        <v>26</v>
      </c>
      <c r="E50" s="24" t="s">
        <v>27</v>
      </c>
      <c r="F50" s="24" t="s">
        <v>25</v>
      </c>
      <c r="G50" s="24" t="s">
        <v>28</v>
      </c>
      <c r="H50" s="24" t="s">
        <v>29</v>
      </c>
      <c r="I50" s="24" t="s">
        <v>25</v>
      </c>
      <c r="J50" s="24" t="s">
        <v>30</v>
      </c>
      <c r="K50" s="24" t="s">
        <v>31</v>
      </c>
      <c r="L50" s="24" t="s">
        <v>32</v>
      </c>
      <c r="M50" s="24" t="s">
        <v>33</v>
      </c>
      <c r="N50" s="24" t="s">
        <v>86</v>
      </c>
      <c r="O50" s="24" t="s">
        <v>25</v>
      </c>
      <c r="P50" s="24" t="s">
        <v>87</v>
      </c>
      <c r="Q50" s="24" t="s">
        <v>88</v>
      </c>
      <c r="R50" s="24" t="s">
        <v>32</v>
      </c>
      <c r="S50" s="24" t="s">
        <v>89</v>
      </c>
    </row>
    <row r="51" spans="1:19" s="1" customFormat="1" x14ac:dyDescent="0.2">
      <c r="A51" s="6" t="s">
        <v>1</v>
      </c>
      <c r="B51" s="10">
        <f t="shared" ref="B51:M54" si="63">B9+B16+B42</f>
        <v>7874944.5699999994</v>
      </c>
      <c r="C51" s="10">
        <f t="shared" si="63"/>
        <v>0</v>
      </c>
      <c r="D51" s="10">
        <f t="shared" si="63"/>
        <v>7874944.5699999994</v>
      </c>
      <c r="E51" s="10">
        <f t="shared" si="63"/>
        <v>7874938.79</v>
      </c>
      <c r="F51" s="10">
        <f t="shared" si="63"/>
        <v>0</v>
      </c>
      <c r="G51" s="10">
        <f t="shared" si="63"/>
        <v>7874938.79</v>
      </c>
      <c r="H51" s="10">
        <f t="shared" si="63"/>
        <v>7863277.4799999995</v>
      </c>
      <c r="I51" s="10">
        <f t="shared" si="63"/>
        <v>0</v>
      </c>
      <c r="J51" s="10">
        <f t="shared" si="63"/>
        <v>7863277.4799999995</v>
      </c>
      <c r="K51" s="10">
        <f t="shared" si="63"/>
        <v>23613160.839999996</v>
      </c>
      <c r="L51" s="10">
        <f t="shared" si="63"/>
        <v>0</v>
      </c>
      <c r="M51" s="10">
        <f t="shared" si="63"/>
        <v>23613160.839999996</v>
      </c>
      <c r="N51" s="10">
        <f t="shared" ref="N51:S51" si="64">N9+N16+N42</f>
        <v>0</v>
      </c>
      <c r="O51" s="10">
        <f t="shared" si="64"/>
        <v>8376173.0144999996</v>
      </c>
      <c r="P51" s="10">
        <f t="shared" si="64"/>
        <v>8376173.0144999996</v>
      </c>
      <c r="Q51" s="10">
        <f t="shared" si="64"/>
        <v>23613160.839999996</v>
      </c>
      <c r="R51" s="10">
        <f t="shared" si="64"/>
        <v>8376173.0144999996</v>
      </c>
      <c r="S51" s="82">
        <f t="shared" si="64"/>
        <v>31989333.854499996</v>
      </c>
    </row>
    <row r="52" spans="1:19" s="1" customFormat="1" x14ac:dyDescent="0.2">
      <c r="A52" s="6" t="s">
        <v>2</v>
      </c>
      <c r="B52" s="10">
        <f t="shared" si="63"/>
        <v>566755.98</v>
      </c>
      <c r="C52" s="10">
        <f t="shared" si="63"/>
        <v>0</v>
      </c>
      <c r="D52" s="10">
        <f t="shared" si="63"/>
        <v>566755.98</v>
      </c>
      <c r="E52" s="10">
        <f t="shared" si="63"/>
        <v>556307.80000000005</v>
      </c>
      <c r="F52" s="10">
        <f t="shared" si="63"/>
        <v>0</v>
      </c>
      <c r="G52" s="10">
        <f t="shared" si="63"/>
        <v>556307.80000000005</v>
      </c>
      <c r="H52" s="10">
        <f t="shared" si="63"/>
        <v>556306.1</v>
      </c>
      <c r="I52" s="10">
        <f t="shared" si="63"/>
        <v>0</v>
      </c>
      <c r="J52" s="10">
        <f t="shared" si="63"/>
        <v>556306.1</v>
      </c>
      <c r="K52" s="10">
        <f t="shared" si="63"/>
        <v>1679369.88</v>
      </c>
      <c r="L52" s="10">
        <f t="shared" si="63"/>
        <v>0</v>
      </c>
      <c r="M52" s="10">
        <f t="shared" si="63"/>
        <v>1679369.88</v>
      </c>
      <c r="N52" s="10">
        <f t="shared" ref="N52:S52" si="65">N10+N17+N43</f>
        <v>0</v>
      </c>
      <c r="O52" s="10">
        <f t="shared" si="65"/>
        <v>721549.08</v>
      </c>
      <c r="P52" s="10">
        <f t="shared" si="65"/>
        <v>721549.08</v>
      </c>
      <c r="Q52" s="10">
        <f t="shared" si="65"/>
        <v>1679369.88</v>
      </c>
      <c r="R52" s="10">
        <f t="shared" si="65"/>
        <v>721549.08</v>
      </c>
      <c r="S52" s="82">
        <f t="shared" si="65"/>
        <v>2400918.96</v>
      </c>
    </row>
    <row r="53" spans="1:19" s="1" customFormat="1" x14ac:dyDescent="0.2">
      <c r="A53" s="6" t="s">
        <v>3</v>
      </c>
      <c r="B53" s="10">
        <f t="shared" si="63"/>
        <v>2354415.94</v>
      </c>
      <c r="C53" s="10">
        <f t="shared" si="63"/>
        <v>0</v>
      </c>
      <c r="D53" s="10">
        <f t="shared" si="63"/>
        <v>2354415.94</v>
      </c>
      <c r="E53" s="10">
        <f t="shared" si="63"/>
        <v>2354415.94</v>
      </c>
      <c r="F53" s="10">
        <f t="shared" si="63"/>
        <v>0</v>
      </c>
      <c r="G53" s="10">
        <f t="shared" si="63"/>
        <v>2354415.94</v>
      </c>
      <c r="H53" s="10">
        <f t="shared" si="63"/>
        <v>2354415.94</v>
      </c>
      <c r="I53" s="10">
        <f t="shared" si="63"/>
        <v>0</v>
      </c>
      <c r="J53" s="10">
        <f t="shared" si="63"/>
        <v>2354415.94</v>
      </c>
      <c r="K53" s="10">
        <f t="shared" si="63"/>
        <v>7063247.8199999994</v>
      </c>
      <c r="L53" s="10">
        <f t="shared" si="63"/>
        <v>0</v>
      </c>
      <c r="M53" s="10">
        <f t="shared" si="63"/>
        <v>7063247.8199999994</v>
      </c>
      <c r="N53" s="10">
        <f t="shared" ref="N53:S53" si="66">N11+N18+N44</f>
        <v>0</v>
      </c>
      <c r="O53" s="10">
        <f t="shared" si="66"/>
        <v>2804757.2600000002</v>
      </c>
      <c r="P53" s="10">
        <f t="shared" si="66"/>
        <v>2804757.2600000002</v>
      </c>
      <c r="Q53" s="10">
        <f t="shared" si="66"/>
        <v>7063247.8199999994</v>
      </c>
      <c r="R53" s="10">
        <f t="shared" si="66"/>
        <v>2804757.2600000002</v>
      </c>
      <c r="S53" s="82">
        <f t="shared" si="66"/>
        <v>9868005.0800000001</v>
      </c>
    </row>
    <row r="54" spans="1:19" s="1" customFormat="1" x14ac:dyDescent="0.2">
      <c r="A54" s="6" t="s">
        <v>4</v>
      </c>
      <c r="B54" s="10">
        <f t="shared" si="63"/>
        <v>674683.73</v>
      </c>
      <c r="C54" s="10">
        <f t="shared" si="63"/>
        <v>0</v>
      </c>
      <c r="D54" s="10">
        <f t="shared" si="63"/>
        <v>674683.73</v>
      </c>
      <c r="E54" s="10">
        <f t="shared" si="63"/>
        <v>674480.74999999988</v>
      </c>
      <c r="F54" s="10">
        <f t="shared" si="63"/>
        <v>0</v>
      </c>
      <c r="G54" s="10">
        <f t="shared" si="63"/>
        <v>674480.74999999988</v>
      </c>
      <c r="H54" s="10">
        <f t="shared" si="63"/>
        <v>674480.74999999988</v>
      </c>
      <c r="I54" s="10">
        <f t="shared" si="63"/>
        <v>0</v>
      </c>
      <c r="J54" s="10">
        <f t="shared" si="63"/>
        <v>674480.74999999988</v>
      </c>
      <c r="K54" s="10">
        <f t="shared" si="63"/>
        <v>2023645.2299999997</v>
      </c>
      <c r="L54" s="10">
        <f t="shared" si="63"/>
        <v>0</v>
      </c>
      <c r="M54" s="10">
        <f t="shared" si="63"/>
        <v>2023645.2299999997</v>
      </c>
      <c r="N54" s="10">
        <f t="shared" ref="N54:S54" si="67">N12+N19+N45</f>
        <v>0</v>
      </c>
      <c r="O54" s="10">
        <f t="shared" si="67"/>
        <v>781195.91999999993</v>
      </c>
      <c r="P54" s="10">
        <f t="shared" si="67"/>
        <v>781195.91999999993</v>
      </c>
      <c r="Q54" s="10">
        <f t="shared" si="67"/>
        <v>2023645.2299999997</v>
      </c>
      <c r="R54" s="10">
        <f t="shared" si="67"/>
        <v>781195.91999999993</v>
      </c>
      <c r="S54" s="82">
        <f t="shared" si="67"/>
        <v>2804841.15</v>
      </c>
    </row>
    <row r="55" spans="1:19" s="1" customFormat="1" x14ac:dyDescent="0.2">
      <c r="A55" s="6" t="s">
        <v>7</v>
      </c>
      <c r="B55" s="10">
        <f>B20</f>
        <v>783221.66</v>
      </c>
      <c r="C55" s="10">
        <f t="shared" ref="C55:D55" si="68">C20</f>
        <v>0</v>
      </c>
      <c r="D55" s="10">
        <f t="shared" si="68"/>
        <v>783221.66</v>
      </c>
      <c r="E55" s="10">
        <f>E20</f>
        <v>783221.66</v>
      </c>
      <c r="F55" s="10">
        <f t="shared" ref="F55:G55" si="69">F20</f>
        <v>0</v>
      </c>
      <c r="G55" s="10">
        <f t="shared" si="69"/>
        <v>783221.66</v>
      </c>
      <c r="H55" s="10">
        <f>H20</f>
        <v>783221.66</v>
      </c>
      <c r="I55" s="10">
        <f t="shared" ref="I55:J55" si="70">I20</f>
        <v>0</v>
      </c>
      <c r="J55" s="10">
        <f t="shared" si="70"/>
        <v>783221.66</v>
      </c>
      <c r="K55" s="10">
        <f>K20</f>
        <v>2349664.98</v>
      </c>
      <c r="L55" s="10">
        <f t="shared" ref="L55:M55" si="71">L20</f>
        <v>0</v>
      </c>
      <c r="M55" s="10">
        <f t="shared" si="71"/>
        <v>2349664.98</v>
      </c>
      <c r="N55" s="10">
        <f>N20</f>
        <v>0</v>
      </c>
      <c r="O55" s="10">
        <f t="shared" ref="O55:P55" si="72">O20</f>
        <v>771197.9</v>
      </c>
      <c r="P55" s="10">
        <f t="shared" si="72"/>
        <v>771197.9</v>
      </c>
      <c r="Q55" s="10">
        <f>Q20</f>
        <v>2349664.98</v>
      </c>
      <c r="R55" s="10">
        <f t="shared" ref="R55:S55" si="73">R20</f>
        <v>771197.9</v>
      </c>
      <c r="S55" s="82">
        <f t="shared" si="73"/>
        <v>3120862.88</v>
      </c>
    </row>
    <row r="56" spans="1:19" s="1" customFormat="1" x14ac:dyDescent="0.2">
      <c r="A56" s="6" t="s">
        <v>35</v>
      </c>
      <c r="B56" s="10">
        <f>B46</f>
        <v>190225.35</v>
      </c>
      <c r="C56" s="10">
        <f t="shared" ref="C56:D56" si="74">C46</f>
        <v>0</v>
      </c>
      <c r="D56" s="10">
        <f t="shared" si="74"/>
        <v>190225.35</v>
      </c>
      <c r="E56" s="10">
        <f>E46</f>
        <v>190224.19</v>
      </c>
      <c r="F56" s="10">
        <f t="shared" ref="F56:G56" si="75">F46</f>
        <v>0</v>
      </c>
      <c r="G56" s="10">
        <f t="shared" si="75"/>
        <v>190224.19</v>
      </c>
      <c r="H56" s="10">
        <f>H46</f>
        <v>190224.19</v>
      </c>
      <c r="I56" s="10">
        <f t="shared" ref="I56:J56" si="76">I46</f>
        <v>0</v>
      </c>
      <c r="J56" s="10">
        <f t="shared" si="76"/>
        <v>190224.19</v>
      </c>
      <c r="K56" s="10">
        <f>K46</f>
        <v>570673.73</v>
      </c>
      <c r="L56" s="10">
        <f t="shared" ref="L56:M56" si="77">L46</f>
        <v>0</v>
      </c>
      <c r="M56" s="10">
        <f t="shared" si="77"/>
        <v>570673.73</v>
      </c>
      <c r="N56" s="10">
        <f>N46</f>
        <v>0</v>
      </c>
      <c r="O56" s="10">
        <f t="shared" ref="O56:P56" si="78">O46</f>
        <v>177805.65</v>
      </c>
      <c r="P56" s="10">
        <f t="shared" si="78"/>
        <v>177805.65</v>
      </c>
      <c r="Q56" s="10">
        <f>Q46</f>
        <v>570673.73</v>
      </c>
      <c r="R56" s="10">
        <f t="shared" ref="R56:S56" si="79">R46</f>
        <v>177805.65</v>
      </c>
      <c r="S56" s="82">
        <f t="shared" si="79"/>
        <v>748479.38</v>
      </c>
    </row>
    <row r="57" spans="1:19" s="1" customFormat="1" x14ac:dyDescent="0.2">
      <c r="A57" s="4" t="s">
        <v>13</v>
      </c>
      <c r="B57" s="10">
        <f>B21</f>
        <v>84279.81</v>
      </c>
      <c r="C57" s="10">
        <f t="shared" ref="C57:M57" si="80">C21</f>
        <v>0</v>
      </c>
      <c r="D57" s="10">
        <f t="shared" si="80"/>
        <v>84279.81</v>
      </c>
      <c r="E57" s="10">
        <f t="shared" si="80"/>
        <v>84279.81</v>
      </c>
      <c r="F57" s="10">
        <f t="shared" si="80"/>
        <v>0</v>
      </c>
      <c r="G57" s="10">
        <f t="shared" si="80"/>
        <v>84279.81</v>
      </c>
      <c r="H57" s="10">
        <f t="shared" si="80"/>
        <v>84279.81</v>
      </c>
      <c r="I57" s="10">
        <f t="shared" si="80"/>
        <v>0</v>
      </c>
      <c r="J57" s="10">
        <f t="shared" si="80"/>
        <v>84279.81</v>
      </c>
      <c r="K57" s="10">
        <f t="shared" si="80"/>
        <v>252839.43</v>
      </c>
      <c r="L57" s="10">
        <f t="shared" si="80"/>
        <v>0</v>
      </c>
      <c r="M57" s="10">
        <f t="shared" si="80"/>
        <v>252839.43</v>
      </c>
      <c r="N57" s="10">
        <f t="shared" ref="N57:S57" si="81">N21</f>
        <v>0</v>
      </c>
      <c r="O57" s="10">
        <f t="shared" si="81"/>
        <v>80862.735000000001</v>
      </c>
      <c r="P57" s="10">
        <f t="shared" si="81"/>
        <v>80862.735000000001</v>
      </c>
      <c r="Q57" s="10">
        <f t="shared" si="81"/>
        <v>252839.43</v>
      </c>
      <c r="R57" s="10">
        <f t="shared" si="81"/>
        <v>80862.735000000001</v>
      </c>
      <c r="S57" s="82">
        <f t="shared" si="81"/>
        <v>333702.16499999998</v>
      </c>
    </row>
    <row r="58" spans="1:19" s="1" customFormat="1" x14ac:dyDescent="0.2">
      <c r="A58" s="4" t="s">
        <v>34</v>
      </c>
      <c r="B58" s="10">
        <f>B47</f>
        <v>293802.01</v>
      </c>
      <c r="C58" s="10">
        <f t="shared" ref="C58:M58" si="82">C47</f>
        <v>0</v>
      </c>
      <c r="D58" s="10">
        <f t="shared" si="82"/>
        <v>293802.01</v>
      </c>
      <c r="E58" s="10">
        <f t="shared" si="82"/>
        <v>293802.01</v>
      </c>
      <c r="F58" s="10">
        <f t="shared" si="82"/>
        <v>0</v>
      </c>
      <c r="G58" s="10">
        <f t="shared" si="82"/>
        <v>293802.01</v>
      </c>
      <c r="H58" s="10">
        <f t="shared" si="82"/>
        <v>293802.01</v>
      </c>
      <c r="I58" s="10">
        <f t="shared" si="82"/>
        <v>0</v>
      </c>
      <c r="J58" s="10">
        <f t="shared" si="82"/>
        <v>293802.01</v>
      </c>
      <c r="K58" s="10">
        <f t="shared" si="82"/>
        <v>881406.03000000014</v>
      </c>
      <c r="L58" s="10">
        <f t="shared" si="82"/>
        <v>0</v>
      </c>
      <c r="M58" s="10">
        <f t="shared" si="82"/>
        <v>881406.03000000014</v>
      </c>
      <c r="N58" s="10">
        <f t="shared" ref="N58:S58" si="83">N47</f>
        <v>0</v>
      </c>
      <c r="O58" s="10">
        <f t="shared" si="83"/>
        <v>266339.40999999997</v>
      </c>
      <c r="P58" s="10">
        <f t="shared" si="83"/>
        <v>266339.40999999997</v>
      </c>
      <c r="Q58" s="10">
        <f t="shared" si="83"/>
        <v>881406.03000000014</v>
      </c>
      <c r="R58" s="10">
        <f t="shared" si="83"/>
        <v>266339.40999999997</v>
      </c>
      <c r="S58" s="82">
        <f t="shared" si="83"/>
        <v>1147745.4400000002</v>
      </c>
    </row>
    <row r="59" spans="1:19" s="1" customFormat="1" x14ac:dyDescent="0.2">
      <c r="A59" s="6" t="s">
        <v>5</v>
      </c>
      <c r="B59" s="10">
        <f>SUM(B51:B58)</f>
        <v>12822329.049999999</v>
      </c>
      <c r="C59" s="10">
        <f t="shared" ref="C59:M59" si="84">SUM(C51:C58)</f>
        <v>0</v>
      </c>
      <c r="D59" s="10">
        <f t="shared" si="84"/>
        <v>12822329.049999999</v>
      </c>
      <c r="E59" s="10">
        <f t="shared" si="84"/>
        <v>12811670.949999999</v>
      </c>
      <c r="F59" s="10">
        <f t="shared" si="84"/>
        <v>0</v>
      </c>
      <c r="G59" s="10">
        <f t="shared" si="84"/>
        <v>12811670.949999999</v>
      </c>
      <c r="H59" s="10">
        <f t="shared" si="84"/>
        <v>12800007.939999999</v>
      </c>
      <c r="I59" s="10">
        <f t="shared" si="84"/>
        <v>0</v>
      </c>
      <c r="J59" s="10">
        <f t="shared" si="84"/>
        <v>12800007.939999999</v>
      </c>
      <c r="K59" s="10">
        <f t="shared" si="84"/>
        <v>38434007.93999999</v>
      </c>
      <c r="L59" s="10">
        <f t="shared" si="84"/>
        <v>0</v>
      </c>
      <c r="M59" s="10">
        <f t="shared" si="84"/>
        <v>38434007.93999999</v>
      </c>
      <c r="N59" s="10">
        <f t="shared" ref="N59:S59" si="85">SUM(N51:N58)</f>
        <v>0</v>
      </c>
      <c r="O59" s="10">
        <f t="shared" si="85"/>
        <v>13979880.9695</v>
      </c>
      <c r="P59" s="10">
        <f t="shared" si="85"/>
        <v>13979880.9695</v>
      </c>
      <c r="Q59" s="10">
        <f t="shared" si="85"/>
        <v>38434007.93999999</v>
      </c>
      <c r="R59" s="10">
        <f t="shared" si="85"/>
        <v>13979880.9695</v>
      </c>
      <c r="S59" s="82">
        <f t="shared" si="85"/>
        <v>52413888.909499995</v>
      </c>
    </row>
    <row r="60" spans="1:19" s="34" customFormat="1" x14ac:dyDescent="0.2">
      <c r="A60" s="30"/>
      <c r="B60" s="31"/>
      <c r="C60" s="31"/>
      <c r="D60" s="31"/>
      <c r="E60" s="32"/>
      <c r="F60" s="32"/>
      <c r="G60" s="32"/>
      <c r="H60" s="32"/>
      <c r="I60" s="32"/>
      <c r="J60" s="32"/>
      <c r="K60" s="33"/>
      <c r="L60" s="33"/>
      <c r="M60" s="33"/>
      <c r="N60" s="32"/>
      <c r="O60" s="32"/>
      <c r="P60" s="32"/>
      <c r="Q60" s="33"/>
      <c r="R60" s="33"/>
      <c r="S60" s="33"/>
    </row>
    <row r="61" spans="1:19" s="34" customFormat="1" ht="178.5" x14ac:dyDescent="0.2">
      <c r="A61" s="35" t="s">
        <v>36</v>
      </c>
      <c r="B61" s="23" t="s">
        <v>37</v>
      </c>
      <c r="C61" s="24" t="s">
        <v>25</v>
      </c>
      <c r="D61" s="23" t="s">
        <v>38</v>
      </c>
      <c r="E61" s="24" t="s">
        <v>39</v>
      </c>
      <c r="F61" s="24" t="s">
        <v>40</v>
      </c>
      <c r="G61" s="24" t="s">
        <v>85</v>
      </c>
      <c r="H61" s="24" t="s">
        <v>41</v>
      </c>
      <c r="I61" s="24" t="s">
        <v>25</v>
      </c>
      <c r="J61" s="24" t="s">
        <v>41</v>
      </c>
      <c r="K61" s="24" t="s">
        <v>42</v>
      </c>
      <c r="L61" s="24" t="s">
        <v>32</v>
      </c>
      <c r="M61" s="24" t="s">
        <v>43</v>
      </c>
      <c r="N61" s="24" t="s">
        <v>86</v>
      </c>
      <c r="O61" s="24" t="s">
        <v>25</v>
      </c>
      <c r="P61" s="24" t="s">
        <v>87</v>
      </c>
      <c r="Q61" s="24" t="s">
        <v>88</v>
      </c>
      <c r="R61" s="24" t="s">
        <v>32</v>
      </c>
      <c r="S61" s="24" t="s">
        <v>89</v>
      </c>
    </row>
    <row r="62" spans="1:19" s="34" customFormat="1" x14ac:dyDescent="0.2">
      <c r="A62" s="4" t="s">
        <v>1</v>
      </c>
      <c r="B62" s="83">
        <v>0</v>
      </c>
      <c r="C62" s="84">
        <v>0</v>
      </c>
      <c r="D62" s="83">
        <f>SUM(B62:C62)</f>
        <v>0</v>
      </c>
      <c r="E62" s="84">
        <v>1437991.6800000002</v>
      </c>
      <c r="F62" s="84">
        <v>727953.03</v>
      </c>
      <c r="G62" s="84">
        <f>SUM(E62:F62)</f>
        <v>2165944.71</v>
      </c>
      <c r="H62" s="84">
        <v>1469508.59</v>
      </c>
      <c r="I62" s="84">
        <v>0</v>
      </c>
      <c r="J62" s="84">
        <f>SUM(H62:I62)</f>
        <v>1469508.59</v>
      </c>
      <c r="K62" s="85">
        <f>B62+E62+H62+F62</f>
        <v>3635453.3000000007</v>
      </c>
      <c r="L62" s="85">
        <f>C62+I62</f>
        <v>0</v>
      </c>
      <c r="M62" s="86">
        <f>SUM(K62:L62)</f>
        <v>3635453.3000000007</v>
      </c>
      <c r="N62" s="32">
        <v>0</v>
      </c>
      <c r="O62" s="32">
        <v>0</v>
      </c>
      <c r="P62" s="32">
        <f>SUM(N62:O62)</f>
        <v>0</v>
      </c>
      <c r="Q62" s="81">
        <f>K62+N62</f>
        <v>3635453.3000000007</v>
      </c>
      <c r="R62" s="81">
        <f>L62+O62</f>
        <v>0</v>
      </c>
      <c r="S62" s="81">
        <f>M62+P62</f>
        <v>3635453.3000000007</v>
      </c>
    </row>
    <row r="63" spans="1:19" s="34" customFormat="1" x14ac:dyDescent="0.2">
      <c r="A63" s="4" t="s">
        <v>2</v>
      </c>
      <c r="B63" s="83">
        <v>0</v>
      </c>
      <c r="C63" s="84">
        <v>0</v>
      </c>
      <c r="D63" s="83">
        <f>SUM(B63:C63)</f>
        <v>0</v>
      </c>
      <c r="E63" s="84">
        <v>67500.729999999981</v>
      </c>
      <c r="F63" s="84">
        <v>127571.35</v>
      </c>
      <c r="G63" s="84">
        <f>SUM(E63:F63)</f>
        <v>195072.08</v>
      </c>
      <c r="H63" s="84">
        <v>92741.59</v>
      </c>
      <c r="I63" s="84">
        <v>0</v>
      </c>
      <c r="J63" s="84">
        <f t="shared" ref="J63:J65" si="86">SUM(H63:I63)</f>
        <v>92741.59</v>
      </c>
      <c r="K63" s="85">
        <f t="shared" ref="K63:K65" si="87">B63+E63+H63+F63</f>
        <v>287813.67</v>
      </c>
      <c r="L63" s="85">
        <f t="shared" ref="L63:L65" si="88">C63+I63</f>
        <v>0</v>
      </c>
      <c r="M63" s="86">
        <f>SUM(K63:L63)</f>
        <v>287813.67</v>
      </c>
      <c r="N63" s="32">
        <v>0</v>
      </c>
      <c r="O63" s="32">
        <v>0</v>
      </c>
      <c r="P63" s="32">
        <f t="shared" ref="P63:P65" si="89">SUM(N63:O63)</f>
        <v>0</v>
      </c>
      <c r="Q63" s="81">
        <f t="shared" ref="Q63:Q65" si="90">K63+N63</f>
        <v>287813.67</v>
      </c>
      <c r="R63" s="81">
        <f t="shared" ref="R63:R65" si="91">L63+O63</f>
        <v>0</v>
      </c>
      <c r="S63" s="81">
        <f t="shared" ref="S63:S65" si="92">M63+P63</f>
        <v>287813.67</v>
      </c>
    </row>
    <row r="64" spans="1:19" s="34" customFormat="1" x14ac:dyDescent="0.2">
      <c r="A64" s="4" t="s">
        <v>3</v>
      </c>
      <c r="B64" s="83">
        <v>0</v>
      </c>
      <c r="C64" s="84">
        <v>0</v>
      </c>
      <c r="D64" s="83">
        <f>SUM(B64:C64)</f>
        <v>0</v>
      </c>
      <c r="E64" s="84">
        <v>589778.85999999975</v>
      </c>
      <c r="F64" s="84">
        <v>357662.5</v>
      </c>
      <c r="G64" s="84">
        <f>SUM(E64:F64)</f>
        <v>947441.35999999975</v>
      </c>
      <c r="H64" s="84">
        <v>518542.15</v>
      </c>
      <c r="I64" s="84">
        <v>0</v>
      </c>
      <c r="J64" s="84">
        <f t="shared" si="86"/>
        <v>518542.15</v>
      </c>
      <c r="K64" s="85">
        <f t="shared" si="87"/>
        <v>1465983.5099999998</v>
      </c>
      <c r="L64" s="85">
        <f t="shared" si="88"/>
        <v>0</v>
      </c>
      <c r="M64" s="86">
        <f>SUM(K64:L64)</f>
        <v>1465983.5099999998</v>
      </c>
      <c r="N64" s="32">
        <v>0</v>
      </c>
      <c r="O64" s="32">
        <v>0</v>
      </c>
      <c r="P64" s="32">
        <f t="shared" si="89"/>
        <v>0</v>
      </c>
      <c r="Q64" s="81">
        <f t="shared" si="90"/>
        <v>1465983.5099999998</v>
      </c>
      <c r="R64" s="81">
        <f t="shared" si="91"/>
        <v>0</v>
      </c>
      <c r="S64" s="81">
        <f t="shared" si="92"/>
        <v>1465983.5099999998</v>
      </c>
    </row>
    <row r="65" spans="1:19" s="34" customFormat="1" x14ac:dyDescent="0.2">
      <c r="A65" s="4" t="s">
        <v>4</v>
      </c>
      <c r="B65" s="83">
        <v>0</v>
      </c>
      <c r="C65" s="84">
        <v>0</v>
      </c>
      <c r="D65" s="83">
        <f>SUM(B65:C65)</f>
        <v>0</v>
      </c>
      <c r="E65" s="84">
        <v>95082.140000000014</v>
      </c>
      <c r="F65" s="84">
        <v>52491.92</v>
      </c>
      <c r="G65" s="84">
        <f>SUM(E65:F65)</f>
        <v>147574.06</v>
      </c>
      <c r="H65" s="84">
        <v>132146.54999999999</v>
      </c>
      <c r="I65" s="84">
        <v>0</v>
      </c>
      <c r="J65" s="84">
        <f t="shared" si="86"/>
        <v>132146.54999999999</v>
      </c>
      <c r="K65" s="85">
        <f t="shared" si="87"/>
        <v>279720.61</v>
      </c>
      <c r="L65" s="85">
        <f t="shared" si="88"/>
        <v>0</v>
      </c>
      <c r="M65" s="86">
        <f>SUM(K65:L65)</f>
        <v>279720.61</v>
      </c>
      <c r="N65" s="32">
        <v>0</v>
      </c>
      <c r="O65" s="32">
        <v>0</v>
      </c>
      <c r="P65" s="32">
        <f t="shared" si="89"/>
        <v>0</v>
      </c>
      <c r="Q65" s="81">
        <f t="shared" si="90"/>
        <v>279720.61</v>
      </c>
      <c r="R65" s="81">
        <f t="shared" si="91"/>
        <v>0</v>
      </c>
      <c r="S65" s="81">
        <f t="shared" si="92"/>
        <v>279720.61</v>
      </c>
    </row>
    <row r="66" spans="1:19" s="34" customFormat="1" x14ac:dyDescent="0.2">
      <c r="A66" s="6" t="s">
        <v>5</v>
      </c>
      <c r="B66" s="83">
        <f>SUM(B62:B65)</f>
        <v>0</v>
      </c>
      <c r="C66" s="84">
        <f>SUM(C62:C65)</f>
        <v>0</v>
      </c>
      <c r="D66" s="83">
        <f t="shared" ref="D66:M66" si="93">SUM(D62:D65)</f>
        <v>0</v>
      </c>
      <c r="E66" s="83">
        <f t="shared" si="93"/>
        <v>2190353.41</v>
      </c>
      <c r="F66" s="83">
        <f t="shared" si="93"/>
        <v>1265678.7999999998</v>
      </c>
      <c r="G66" s="83">
        <f t="shared" si="93"/>
        <v>3456032.21</v>
      </c>
      <c r="H66" s="83">
        <f>SUM(H62:H65)</f>
        <v>2212938.88</v>
      </c>
      <c r="I66" s="84">
        <f t="shared" ref="I66:J66" si="94">SUM(I62:I65)</f>
        <v>0</v>
      </c>
      <c r="J66" s="83">
        <f t="shared" si="94"/>
        <v>2212938.88</v>
      </c>
      <c r="K66" s="83">
        <f t="shared" si="93"/>
        <v>5668971.0900000008</v>
      </c>
      <c r="L66" s="83">
        <f t="shared" si="93"/>
        <v>0</v>
      </c>
      <c r="M66" s="83">
        <f t="shared" si="93"/>
        <v>5668971.0900000008</v>
      </c>
      <c r="N66" s="31">
        <f>SUM(N62:N65)</f>
        <v>0</v>
      </c>
      <c r="O66" s="31">
        <f t="shared" ref="O66:S66" si="95">SUM(O62:O65)</f>
        <v>0</v>
      </c>
      <c r="P66" s="31">
        <f t="shared" si="95"/>
        <v>0</v>
      </c>
      <c r="Q66" s="31">
        <f t="shared" si="95"/>
        <v>5668971.0900000008</v>
      </c>
      <c r="R66" s="31">
        <f t="shared" si="95"/>
        <v>0</v>
      </c>
      <c r="S66" s="31">
        <f t="shared" si="95"/>
        <v>5668971.0900000008</v>
      </c>
    </row>
    <row r="67" spans="1:19" s="34" customFormat="1" x14ac:dyDescent="0.2">
      <c r="A67" s="30"/>
      <c r="B67" s="83"/>
      <c r="C67" s="83"/>
      <c r="D67" s="83"/>
      <c r="E67" s="84"/>
      <c r="F67" s="84"/>
      <c r="G67" s="84"/>
      <c r="H67" s="84"/>
      <c r="I67" s="84"/>
      <c r="J67" s="84"/>
      <c r="K67" s="86"/>
      <c r="L67" s="86"/>
      <c r="M67" s="86"/>
      <c r="N67" s="5"/>
      <c r="O67" s="30"/>
      <c r="P67" s="30"/>
      <c r="Q67" s="30"/>
      <c r="R67" s="30"/>
      <c r="S67" s="30"/>
    </row>
    <row r="68" spans="1:19" s="3" customFormat="1" ht="13.5" customHeight="1" x14ac:dyDescent="0.2">
      <c r="A68" s="8" t="s">
        <v>44</v>
      </c>
      <c r="B68" s="96" t="s">
        <v>45</v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5"/>
      <c r="O68" s="36"/>
      <c r="P68" s="36"/>
      <c r="Q68" s="36"/>
      <c r="R68" s="36"/>
      <c r="S68" s="36"/>
    </row>
    <row r="69" spans="1:19" s="3" customFormat="1" ht="15" customHeight="1" x14ac:dyDescent="0.2">
      <c r="A69" s="4" t="s">
        <v>1</v>
      </c>
      <c r="B69" s="93">
        <v>0</v>
      </c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5"/>
      <c r="O69" s="36"/>
      <c r="P69" s="36"/>
      <c r="Q69" s="36"/>
      <c r="R69" s="36"/>
      <c r="S69" s="36"/>
    </row>
    <row r="70" spans="1:19" s="3" customFormat="1" x14ac:dyDescent="0.2">
      <c r="A70" s="4" t="s">
        <v>3</v>
      </c>
      <c r="B70" s="93">
        <v>0</v>
      </c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5"/>
      <c r="O70" s="36"/>
      <c r="P70" s="36"/>
      <c r="Q70" s="36"/>
      <c r="R70" s="36"/>
      <c r="S70" s="36"/>
    </row>
    <row r="71" spans="1:19" s="3" customFormat="1" x14ac:dyDescent="0.2">
      <c r="A71" s="6" t="s">
        <v>5</v>
      </c>
      <c r="B71" s="93">
        <f>B69+B70</f>
        <v>0</v>
      </c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5"/>
      <c r="O71" s="36"/>
      <c r="P71" s="36"/>
      <c r="Q71" s="36"/>
      <c r="R71" s="36"/>
      <c r="S71" s="36"/>
    </row>
    <row r="72" spans="1:19" s="3" customFormat="1" x14ac:dyDescent="0.2">
      <c r="A72" s="10"/>
      <c r="B72" s="87"/>
      <c r="C72" s="88"/>
      <c r="D72" s="89"/>
      <c r="E72" s="90"/>
      <c r="F72" s="90"/>
      <c r="G72" s="90"/>
      <c r="H72" s="90"/>
      <c r="I72" s="90"/>
      <c r="J72" s="90"/>
      <c r="K72" s="90"/>
      <c r="L72" s="90"/>
      <c r="M72" s="90"/>
      <c r="N72" s="5"/>
      <c r="O72" s="36"/>
      <c r="P72" s="36"/>
      <c r="Q72" s="36"/>
      <c r="R72" s="36"/>
      <c r="S72" s="36"/>
    </row>
    <row r="73" spans="1:19" s="3" customFormat="1" ht="62.25" customHeight="1" x14ac:dyDescent="0.2">
      <c r="A73" s="8" t="s">
        <v>46</v>
      </c>
      <c r="B73" s="91" t="s">
        <v>24</v>
      </c>
      <c r="C73" s="92" t="s">
        <v>25</v>
      </c>
      <c r="D73" s="91" t="s">
        <v>26</v>
      </c>
      <c r="E73" s="92" t="s">
        <v>27</v>
      </c>
      <c r="F73" s="92" t="s">
        <v>25</v>
      </c>
      <c r="G73" s="92" t="s">
        <v>28</v>
      </c>
      <c r="H73" s="92" t="s">
        <v>29</v>
      </c>
      <c r="I73" s="92" t="s">
        <v>25</v>
      </c>
      <c r="J73" s="92" t="s">
        <v>30</v>
      </c>
      <c r="K73" s="92" t="s">
        <v>31</v>
      </c>
      <c r="L73" s="92" t="s">
        <v>32</v>
      </c>
      <c r="M73" s="92" t="s">
        <v>33</v>
      </c>
      <c r="N73" s="24" t="s">
        <v>86</v>
      </c>
      <c r="O73" s="24" t="s">
        <v>25</v>
      </c>
      <c r="P73" s="24" t="s">
        <v>87</v>
      </c>
      <c r="Q73" s="24" t="s">
        <v>88</v>
      </c>
      <c r="R73" s="24" t="s">
        <v>32</v>
      </c>
      <c r="S73" s="24" t="s">
        <v>89</v>
      </c>
    </row>
    <row r="74" spans="1:19" s="3" customFormat="1" x14ac:dyDescent="0.2">
      <c r="A74" s="6" t="s">
        <v>1</v>
      </c>
      <c r="B74" s="82">
        <f>B51+B62</f>
        <v>7874944.5699999994</v>
      </c>
      <c r="C74" s="82">
        <f>C51+C62</f>
        <v>0</v>
      </c>
      <c r="D74" s="82">
        <f>D51+D62</f>
        <v>7874944.5699999994</v>
      </c>
      <c r="E74" s="82">
        <f>E51+E62</f>
        <v>9312930.4700000007</v>
      </c>
      <c r="F74" s="82">
        <f>F51+F62</f>
        <v>727953.03</v>
      </c>
      <c r="G74" s="82">
        <f>E74+F74</f>
        <v>10040883.5</v>
      </c>
      <c r="H74" s="82">
        <f>H51+H62</f>
        <v>9332786.0700000003</v>
      </c>
      <c r="I74" s="82">
        <f>I51+I62</f>
        <v>0</v>
      </c>
      <c r="J74" s="82">
        <f>H74+I74</f>
        <v>9332786.0700000003</v>
      </c>
      <c r="K74" s="82">
        <f>K51+K62</f>
        <v>27248614.139999997</v>
      </c>
      <c r="L74" s="82">
        <f>L51+L62</f>
        <v>0</v>
      </c>
      <c r="M74" s="82">
        <f>SUM(K74:L74)</f>
        <v>27248614.139999997</v>
      </c>
      <c r="N74" s="10">
        <f t="shared" ref="N74:S74" si="96">N51+N62</f>
        <v>0</v>
      </c>
      <c r="O74" s="10">
        <f t="shared" si="96"/>
        <v>8376173.0144999996</v>
      </c>
      <c r="P74" s="10">
        <f t="shared" si="96"/>
        <v>8376173.0144999996</v>
      </c>
      <c r="Q74" s="10">
        <f t="shared" si="96"/>
        <v>27248614.139999997</v>
      </c>
      <c r="R74" s="10">
        <f t="shared" si="96"/>
        <v>8376173.0144999996</v>
      </c>
      <c r="S74" s="82">
        <f t="shared" si="96"/>
        <v>35624787.154499993</v>
      </c>
    </row>
    <row r="75" spans="1:19" s="3" customFormat="1" x14ac:dyDescent="0.2">
      <c r="A75" s="6" t="s">
        <v>2</v>
      </c>
      <c r="B75" s="82">
        <f t="shared" ref="B75:F77" si="97">B52+B63</f>
        <v>566755.98</v>
      </c>
      <c r="C75" s="82">
        <f t="shared" si="97"/>
        <v>0</v>
      </c>
      <c r="D75" s="82">
        <f t="shared" si="97"/>
        <v>566755.98</v>
      </c>
      <c r="E75" s="82">
        <f t="shared" si="97"/>
        <v>623808.53</v>
      </c>
      <c r="F75" s="82">
        <f t="shared" si="97"/>
        <v>127571.35</v>
      </c>
      <c r="G75" s="82">
        <f t="shared" ref="G75:G81" si="98">E75+F75</f>
        <v>751379.88</v>
      </c>
      <c r="H75" s="82">
        <f t="shared" ref="H75:I77" si="99">H52+H63</f>
        <v>649047.68999999994</v>
      </c>
      <c r="I75" s="82">
        <f t="shared" si="99"/>
        <v>0</v>
      </c>
      <c r="J75" s="82">
        <f t="shared" ref="J75:J81" si="100">H75+I75</f>
        <v>649047.68999999994</v>
      </c>
      <c r="K75" s="82">
        <f t="shared" ref="K75:L77" si="101">K52+K63</f>
        <v>1967183.5499999998</v>
      </c>
      <c r="L75" s="82">
        <f t="shared" si="101"/>
        <v>0</v>
      </c>
      <c r="M75" s="82">
        <f t="shared" ref="M75:M80" si="102">SUM(K75:L75)</f>
        <v>1967183.5499999998</v>
      </c>
      <c r="N75" s="10">
        <f t="shared" ref="N75:S75" si="103">N52+N63</f>
        <v>0</v>
      </c>
      <c r="O75" s="10">
        <f t="shared" si="103"/>
        <v>721549.08</v>
      </c>
      <c r="P75" s="10">
        <f t="shared" si="103"/>
        <v>721549.08</v>
      </c>
      <c r="Q75" s="10">
        <f t="shared" si="103"/>
        <v>1967183.5499999998</v>
      </c>
      <c r="R75" s="10">
        <f t="shared" si="103"/>
        <v>721549.08</v>
      </c>
      <c r="S75" s="10">
        <f t="shared" si="103"/>
        <v>2688732.63</v>
      </c>
    </row>
    <row r="76" spans="1:19" s="3" customFormat="1" x14ac:dyDescent="0.2">
      <c r="A76" s="6" t="s">
        <v>3</v>
      </c>
      <c r="B76" s="82">
        <f t="shared" si="97"/>
        <v>2354415.94</v>
      </c>
      <c r="C76" s="82">
        <f t="shared" si="97"/>
        <v>0</v>
      </c>
      <c r="D76" s="82">
        <f t="shared" si="97"/>
        <v>2354415.94</v>
      </c>
      <c r="E76" s="82">
        <f t="shared" si="97"/>
        <v>2944194.8</v>
      </c>
      <c r="F76" s="82">
        <f t="shared" si="97"/>
        <v>357662.5</v>
      </c>
      <c r="G76" s="82">
        <f t="shared" si="98"/>
        <v>3301857.3</v>
      </c>
      <c r="H76" s="82">
        <f>H53+H64</f>
        <v>2872958.09</v>
      </c>
      <c r="I76" s="82">
        <f t="shared" si="99"/>
        <v>0</v>
      </c>
      <c r="J76" s="82">
        <f>H76+I76</f>
        <v>2872958.09</v>
      </c>
      <c r="K76" s="82">
        <f t="shared" si="101"/>
        <v>8529231.3299999982</v>
      </c>
      <c r="L76" s="82">
        <f t="shared" si="101"/>
        <v>0</v>
      </c>
      <c r="M76" s="82">
        <f t="shared" si="102"/>
        <v>8529231.3299999982</v>
      </c>
      <c r="N76" s="10">
        <f t="shared" ref="N76:S76" si="104">N53+N64</f>
        <v>0</v>
      </c>
      <c r="O76" s="10">
        <f t="shared" si="104"/>
        <v>2804757.2600000002</v>
      </c>
      <c r="P76" s="10">
        <f t="shared" si="104"/>
        <v>2804757.2600000002</v>
      </c>
      <c r="Q76" s="10">
        <f t="shared" si="104"/>
        <v>8529231.3299999982</v>
      </c>
      <c r="R76" s="10">
        <f t="shared" si="104"/>
        <v>2804757.2600000002</v>
      </c>
      <c r="S76" s="82">
        <f t="shared" si="104"/>
        <v>11333988.59</v>
      </c>
    </row>
    <row r="77" spans="1:19" s="3" customFormat="1" x14ac:dyDescent="0.2">
      <c r="A77" s="6" t="s">
        <v>4</v>
      </c>
      <c r="B77" s="82">
        <f t="shared" si="97"/>
        <v>674683.73</v>
      </c>
      <c r="C77" s="82">
        <f t="shared" si="97"/>
        <v>0</v>
      </c>
      <c r="D77" s="82">
        <f t="shared" si="97"/>
        <v>674683.73</v>
      </c>
      <c r="E77" s="82">
        <f t="shared" si="97"/>
        <v>769562.8899999999</v>
      </c>
      <c r="F77" s="82">
        <f t="shared" si="97"/>
        <v>52491.92</v>
      </c>
      <c r="G77" s="82">
        <f t="shared" si="98"/>
        <v>822054.80999999994</v>
      </c>
      <c r="H77" s="82">
        <f t="shared" si="99"/>
        <v>806627.29999999981</v>
      </c>
      <c r="I77" s="82">
        <f t="shared" si="99"/>
        <v>0</v>
      </c>
      <c r="J77" s="82">
        <f t="shared" si="100"/>
        <v>806627.29999999981</v>
      </c>
      <c r="K77" s="82">
        <f t="shared" si="101"/>
        <v>2303365.84</v>
      </c>
      <c r="L77" s="82">
        <f t="shared" si="101"/>
        <v>0</v>
      </c>
      <c r="M77" s="82">
        <f t="shared" si="102"/>
        <v>2303365.84</v>
      </c>
      <c r="N77" s="10">
        <f t="shared" ref="N77:S77" si="105">N54+N65</f>
        <v>0</v>
      </c>
      <c r="O77" s="10">
        <f t="shared" si="105"/>
        <v>781195.91999999993</v>
      </c>
      <c r="P77" s="10">
        <f t="shared" si="105"/>
        <v>781195.91999999993</v>
      </c>
      <c r="Q77" s="10">
        <f t="shared" si="105"/>
        <v>2303365.84</v>
      </c>
      <c r="R77" s="10">
        <f t="shared" si="105"/>
        <v>781195.91999999993</v>
      </c>
      <c r="S77" s="10">
        <f t="shared" si="105"/>
        <v>3084561.76</v>
      </c>
    </row>
    <row r="78" spans="1:19" s="3" customFormat="1" x14ac:dyDescent="0.2">
      <c r="A78" s="6" t="s">
        <v>7</v>
      </c>
      <c r="B78" s="82">
        <f t="shared" ref="B78:L81" si="106">B55</f>
        <v>783221.66</v>
      </c>
      <c r="C78" s="82">
        <f t="shared" si="106"/>
        <v>0</v>
      </c>
      <c r="D78" s="82">
        <f t="shared" si="106"/>
        <v>783221.66</v>
      </c>
      <c r="E78" s="82">
        <f t="shared" si="106"/>
        <v>783221.66</v>
      </c>
      <c r="F78" s="82">
        <f t="shared" si="106"/>
        <v>0</v>
      </c>
      <c r="G78" s="82">
        <f t="shared" si="98"/>
        <v>783221.66</v>
      </c>
      <c r="H78" s="82">
        <f t="shared" ref="H78:I81" si="107">H55</f>
        <v>783221.66</v>
      </c>
      <c r="I78" s="82">
        <f t="shared" si="107"/>
        <v>0</v>
      </c>
      <c r="J78" s="82">
        <f t="shared" si="100"/>
        <v>783221.66</v>
      </c>
      <c r="K78" s="82">
        <f t="shared" si="106"/>
        <v>2349664.98</v>
      </c>
      <c r="L78" s="82">
        <f t="shared" si="106"/>
        <v>0</v>
      </c>
      <c r="M78" s="82">
        <f t="shared" si="102"/>
        <v>2349664.98</v>
      </c>
      <c r="N78" s="10">
        <f t="shared" ref="N78:S78" si="108">N55</f>
        <v>0</v>
      </c>
      <c r="O78" s="10">
        <f t="shared" si="108"/>
        <v>771197.9</v>
      </c>
      <c r="P78" s="10">
        <f t="shared" si="108"/>
        <v>771197.9</v>
      </c>
      <c r="Q78" s="10">
        <f t="shared" si="108"/>
        <v>2349664.98</v>
      </c>
      <c r="R78" s="10">
        <f t="shared" si="108"/>
        <v>771197.9</v>
      </c>
      <c r="S78" s="10">
        <f t="shared" si="108"/>
        <v>3120862.88</v>
      </c>
    </row>
    <row r="79" spans="1:19" s="3" customFormat="1" x14ac:dyDescent="0.2">
      <c r="A79" s="6" t="s">
        <v>35</v>
      </c>
      <c r="B79" s="82">
        <f t="shared" si="106"/>
        <v>190225.35</v>
      </c>
      <c r="C79" s="82">
        <f t="shared" si="106"/>
        <v>0</v>
      </c>
      <c r="D79" s="82">
        <f t="shared" si="106"/>
        <v>190225.35</v>
      </c>
      <c r="E79" s="82">
        <f t="shared" si="106"/>
        <v>190224.19</v>
      </c>
      <c r="F79" s="82">
        <f t="shared" si="106"/>
        <v>0</v>
      </c>
      <c r="G79" s="82">
        <f t="shared" si="98"/>
        <v>190224.19</v>
      </c>
      <c r="H79" s="82">
        <f t="shared" si="107"/>
        <v>190224.19</v>
      </c>
      <c r="I79" s="82">
        <f t="shared" si="107"/>
        <v>0</v>
      </c>
      <c r="J79" s="82">
        <f t="shared" si="100"/>
        <v>190224.19</v>
      </c>
      <c r="K79" s="82">
        <f t="shared" si="106"/>
        <v>570673.73</v>
      </c>
      <c r="L79" s="82">
        <f t="shared" si="106"/>
        <v>0</v>
      </c>
      <c r="M79" s="82">
        <f t="shared" si="102"/>
        <v>570673.73</v>
      </c>
      <c r="N79" s="10">
        <f t="shared" ref="N79:S79" si="109">N56</f>
        <v>0</v>
      </c>
      <c r="O79" s="10">
        <f t="shared" si="109"/>
        <v>177805.65</v>
      </c>
      <c r="P79" s="10">
        <f t="shared" si="109"/>
        <v>177805.65</v>
      </c>
      <c r="Q79" s="10">
        <f t="shared" si="109"/>
        <v>570673.73</v>
      </c>
      <c r="R79" s="10">
        <f t="shared" si="109"/>
        <v>177805.65</v>
      </c>
      <c r="S79" s="10">
        <f t="shared" si="109"/>
        <v>748479.38</v>
      </c>
    </row>
    <row r="80" spans="1:19" s="3" customFormat="1" x14ac:dyDescent="0.2">
      <c r="A80" s="4" t="s">
        <v>13</v>
      </c>
      <c r="B80" s="82">
        <f t="shared" si="106"/>
        <v>84279.81</v>
      </c>
      <c r="C80" s="82">
        <f t="shared" si="106"/>
        <v>0</v>
      </c>
      <c r="D80" s="82">
        <f t="shared" si="106"/>
        <v>84279.81</v>
      </c>
      <c r="E80" s="82">
        <f t="shared" si="106"/>
        <v>84279.81</v>
      </c>
      <c r="F80" s="82">
        <f t="shared" si="106"/>
        <v>0</v>
      </c>
      <c r="G80" s="82">
        <f t="shared" si="98"/>
        <v>84279.81</v>
      </c>
      <c r="H80" s="82">
        <f t="shared" si="107"/>
        <v>84279.81</v>
      </c>
      <c r="I80" s="82">
        <f t="shared" si="107"/>
        <v>0</v>
      </c>
      <c r="J80" s="82">
        <f t="shared" si="100"/>
        <v>84279.81</v>
      </c>
      <c r="K80" s="82">
        <f t="shared" si="106"/>
        <v>252839.43</v>
      </c>
      <c r="L80" s="82">
        <f t="shared" si="106"/>
        <v>0</v>
      </c>
      <c r="M80" s="82">
        <f t="shared" si="102"/>
        <v>252839.43</v>
      </c>
      <c r="N80" s="10">
        <f t="shared" ref="N80:S80" si="110">N57</f>
        <v>0</v>
      </c>
      <c r="O80" s="10">
        <f t="shared" si="110"/>
        <v>80862.735000000001</v>
      </c>
      <c r="P80" s="10">
        <f t="shared" si="110"/>
        <v>80862.735000000001</v>
      </c>
      <c r="Q80" s="10">
        <f t="shared" si="110"/>
        <v>252839.43</v>
      </c>
      <c r="R80" s="10">
        <f t="shared" si="110"/>
        <v>80862.735000000001</v>
      </c>
      <c r="S80" s="10">
        <f t="shared" si="110"/>
        <v>333702.16499999998</v>
      </c>
    </row>
    <row r="81" spans="1:19" s="3" customFormat="1" x14ac:dyDescent="0.2">
      <c r="A81" s="4" t="s">
        <v>34</v>
      </c>
      <c r="B81" s="82">
        <f>B58</f>
        <v>293802.01</v>
      </c>
      <c r="C81" s="82">
        <f t="shared" si="106"/>
        <v>0</v>
      </c>
      <c r="D81" s="82">
        <f t="shared" si="106"/>
        <v>293802.01</v>
      </c>
      <c r="E81" s="82">
        <f t="shared" si="106"/>
        <v>293802.01</v>
      </c>
      <c r="F81" s="82">
        <f t="shared" si="106"/>
        <v>0</v>
      </c>
      <c r="G81" s="82">
        <f t="shared" si="98"/>
        <v>293802.01</v>
      </c>
      <c r="H81" s="82">
        <f>H58</f>
        <v>293802.01</v>
      </c>
      <c r="I81" s="82">
        <f t="shared" si="107"/>
        <v>0</v>
      </c>
      <c r="J81" s="82">
        <f t="shared" si="100"/>
        <v>293802.01</v>
      </c>
      <c r="K81" s="82">
        <f t="shared" si="106"/>
        <v>881406.03000000014</v>
      </c>
      <c r="L81" s="82">
        <f t="shared" si="106"/>
        <v>0</v>
      </c>
      <c r="M81" s="82">
        <f>SUM(K81:L81)</f>
        <v>881406.03000000014</v>
      </c>
      <c r="N81" s="10">
        <f t="shared" ref="N81:S81" si="111">N58</f>
        <v>0</v>
      </c>
      <c r="O81" s="10">
        <f t="shared" si="111"/>
        <v>266339.40999999997</v>
      </c>
      <c r="P81" s="10">
        <f t="shared" si="111"/>
        <v>266339.40999999997</v>
      </c>
      <c r="Q81" s="10">
        <f t="shared" si="111"/>
        <v>881406.03000000014</v>
      </c>
      <c r="R81" s="10">
        <f t="shared" si="111"/>
        <v>266339.40999999997</v>
      </c>
      <c r="S81" s="10">
        <f t="shared" si="111"/>
        <v>1147745.4400000002</v>
      </c>
    </row>
    <row r="82" spans="1:19" s="3" customFormat="1" x14ac:dyDescent="0.2">
      <c r="A82" s="6" t="s">
        <v>5</v>
      </c>
      <c r="B82" s="82">
        <f>SUM(B74:B81)</f>
        <v>12822329.049999999</v>
      </c>
      <c r="C82" s="82">
        <f t="shared" ref="C82:M82" si="112">SUM(C74:C81)</f>
        <v>0</v>
      </c>
      <c r="D82" s="82">
        <f t="shared" si="112"/>
        <v>12822329.049999999</v>
      </c>
      <c r="E82" s="82">
        <f t="shared" si="112"/>
        <v>15002024.360000001</v>
      </c>
      <c r="F82" s="82">
        <f t="shared" si="112"/>
        <v>1265678.7999999998</v>
      </c>
      <c r="G82" s="82">
        <f t="shared" si="112"/>
        <v>16267703.16</v>
      </c>
      <c r="H82" s="82">
        <f>SUM(H74:H81)</f>
        <v>15012946.819999998</v>
      </c>
      <c r="I82" s="82">
        <f t="shared" ref="I82:J82" si="113">SUM(I74:I81)</f>
        <v>0</v>
      </c>
      <c r="J82" s="82">
        <f t="shared" si="113"/>
        <v>15012946.819999998</v>
      </c>
      <c r="K82" s="82">
        <f t="shared" si="112"/>
        <v>44102979.029999994</v>
      </c>
      <c r="L82" s="82">
        <f t="shared" si="112"/>
        <v>0</v>
      </c>
      <c r="M82" s="82">
        <f t="shared" si="112"/>
        <v>44102979.029999994</v>
      </c>
      <c r="N82" s="5">
        <f>SUM(N74:N81)</f>
        <v>0</v>
      </c>
      <c r="O82" s="5">
        <f t="shared" ref="O82:S82" si="114">SUM(O74:O81)</f>
        <v>13979880.9695</v>
      </c>
      <c r="P82" s="5">
        <f t="shared" si="114"/>
        <v>13979880.9695</v>
      </c>
      <c r="Q82" s="5">
        <f t="shared" si="114"/>
        <v>44102979.029999994</v>
      </c>
      <c r="R82" s="5">
        <f t="shared" si="114"/>
        <v>13979880.9695</v>
      </c>
      <c r="S82" s="5">
        <f t="shared" si="114"/>
        <v>58082859.999499992</v>
      </c>
    </row>
    <row r="83" spans="1:19" s="3" customFormat="1" x14ac:dyDescent="0.2">
      <c r="A83" s="37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80"/>
    </row>
    <row r="84" spans="1:19" x14ac:dyDescent="0.2">
      <c r="B84" s="11"/>
      <c r="C84" s="11"/>
      <c r="D84" s="11"/>
      <c r="E84" s="14"/>
      <c r="F84" s="14"/>
      <c r="G84" s="14"/>
      <c r="H84" s="14"/>
      <c r="I84" s="14"/>
      <c r="J84" s="14"/>
      <c r="K84" s="11"/>
      <c r="L84" s="11"/>
      <c r="M84" s="40"/>
    </row>
    <row r="85" spans="1:19" ht="18.75" x14ac:dyDescent="0.3">
      <c r="A85" s="12" t="s">
        <v>14</v>
      </c>
      <c r="B85" s="11"/>
      <c r="C85" s="11"/>
      <c r="D85" s="14"/>
      <c r="E85" s="39"/>
      <c r="F85" s="3" t="s">
        <v>15</v>
      </c>
      <c r="I85" s="11"/>
      <c r="J85" s="12" t="s">
        <v>14</v>
      </c>
      <c r="K85" s="11"/>
      <c r="M85" s="39"/>
      <c r="O85" s="39"/>
      <c r="Q85" s="3" t="s">
        <v>15</v>
      </c>
    </row>
    <row r="86" spans="1:19" ht="18.75" x14ac:dyDescent="0.3">
      <c r="A86" s="12" t="s">
        <v>16</v>
      </c>
      <c r="B86" s="11"/>
      <c r="C86" s="11"/>
      <c r="D86" s="14"/>
      <c r="E86" s="39"/>
      <c r="F86" s="12" t="s">
        <v>17</v>
      </c>
      <c r="I86" s="11"/>
      <c r="J86" s="12" t="s">
        <v>16</v>
      </c>
      <c r="K86" s="11"/>
      <c r="M86" s="39"/>
      <c r="O86" s="39"/>
      <c r="Q86" s="12" t="s">
        <v>17</v>
      </c>
    </row>
    <row r="87" spans="1:19" x14ac:dyDescent="0.2">
      <c r="B87" s="11"/>
      <c r="C87" s="11"/>
      <c r="D87" s="11"/>
      <c r="E87" s="14"/>
      <c r="F87" s="14"/>
      <c r="G87" s="14"/>
      <c r="H87" s="14"/>
      <c r="I87" s="14"/>
      <c r="J87" s="14"/>
      <c r="K87" s="11"/>
      <c r="L87" s="11"/>
      <c r="M87" s="11"/>
    </row>
    <row r="88" spans="1:19" x14ac:dyDescent="0.2">
      <c r="B88" s="11"/>
      <c r="C88" s="11"/>
      <c r="D88" s="11"/>
      <c r="E88" s="14"/>
      <c r="F88" s="14"/>
      <c r="G88" s="14"/>
      <c r="H88" s="14"/>
      <c r="I88" s="14"/>
      <c r="J88" s="14"/>
      <c r="K88" s="11"/>
      <c r="L88" s="11"/>
      <c r="M88" s="11"/>
    </row>
    <row r="89" spans="1:19" x14ac:dyDescent="0.2">
      <c r="B89" s="11"/>
      <c r="C89" s="11"/>
      <c r="D89" s="11"/>
      <c r="E89" s="14"/>
      <c r="F89" s="14"/>
      <c r="G89" s="14"/>
      <c r="H89" s="14"/>
      <c r="I89" s="14"/>
      <c r="J89" s="14"/>
      <c r="K89" s="11"/>
      <c r="L89" s="11"/>
      <c r="M89" s="11"/>
    </row>
    <row r="90" spans="1:19" x14ac:dyDescent="0.2">
      <c r="B90" s="11"/>
      <c r="C90" s="11"/>
      <c r="D90" s="11"/>
      <c r="E90" s="14"/>
      <c r="F90" s="14"/>
      <c r="G90" s="14"/>
      <c r="H90" s="14"/>
      <c r="I90" s="14"/>
      <c r="J90" s="14"/>
      <c r="K90" s="11"/>
      <c r="L90" s="11"/>
      <c r="M90" s="11"/>
    </row>
    <row r="91" spans="1:19" x14ac:dyDescent="0.2">
      <c r="B91" s="11"/>
      <c r="C91" s="11"/>
      <c r="D91" s="11"/>
      <c r="E91" s="14"/>
      <c r="F91" s="14"/>
      <c r="G91" s="14"/>
      <c r="H91" s="14"/>
      <c r="I91" s="14"/>
      <c r="J91" s="14"/>
      <c r="K91" s="11"/>
      <c r="L91" s="11"/>
      <c r="M91" s="11"/>
    </row>
    <row r="92" spans="1:19" x14ac:dyDescent="0.2">
      <c r="B92" s="11"/>
      <c r="C92" s="11"/>
      <c r="D92" s="11"/>
      <c r="E92" s="14"/>
      <c r="F92" s="14"/>
      <c r="G92" s="14"/>
      <c r="H92" s="14"/>
      <c r="I92" s="14"/>
      <c r="J92" s="14"/>
      <c r="K92" s="11"/>
      <c r="L92" s="11"/>
      <c r="M92" s="11"/>
    </row>
    <row r="93" spans="1:19" x14ac:dyDescent="0.2">
      <c r="B93" s="11"/>
      <c r="C93" s="11"/>
      <c r="D93" s="11"/>
      <c r="E93" s="14"/>
      <c r="F93" s="14"/>
      <c r="G93" s="14"/>
      <c r="H93" s="14"/>
      <c r="I93" s="14"/>
      <c r="J93" s="14"/>
      <c r="K93" s="11"/>
      <c r="L93" s="11"/>
      <c r="M93" s="11"/>
    </row>
    <row r="94" spans="1:19" x14ac:dyDescent="0.2">
      <c r="B94" s="11"/>
      <c r="C94" s="11"/>
      <c r="D94" s="11"/>
      <c r="E94" s="14"/>
      <c r="F94" s="14"/>
      <c r="G94" s="14"/>
      <c r="H94" s="14"/>
      <c r="I94" s="14"/>
      <c r="J94" s="14"/>
      <c r="K94" s="11"/>
      <c r="L94" s="11"/>
      <c r="M94" s="11"/>
    </row>
    <row r="95" spans="1:19" x14ac:dyDescent="0.2">
      <c r="B95" s="11"/>
      <c r="C95" s="11"/>
      <c r="D95" s="11"/>
      <c r="E95" s="14"/>
      <c r="F95" s="14"/>
      <c r="G95" s="14"/>
      <c r="H95" s="14"/>
      <c r="I95" s="14"/>
      <c r="J95" s="14"/>
      <c r="K95" s="11"/>
      <c r="L95" s="11"/>
      <c r="M95" s="11"/>
    </row>
    <row r="96" spans="1:19" x14ac:dyDescent="0.2">
      <c r="B96" s="11"/>
      <c r="C96" s="11"/>
      <c r="D96" s="11"/>
      <c r="E96" s="14"/>
      <c r="F96" s="14"/>
      <c r="G96" s="14"/>
      <c r="H96" s="14"/>
      <c r="I96" s="14"/>
      <c r="J96" s="14"/>
      <c r="K96" s="11"/>
      <c r="L96" s="11"/>
      <c r="M96" s="11"/>
    </row>
    <row r="97" spans="2:13" x14ac:dyDescent="0.2">
      <c r="B97" s="11"/>
      <c r="C97" s="11"/>
      <c r="D97" s="11"/>
      <c r="E97" s="14"/>
      <c r="F97" s="14"/>
      <c r="G97" s="14"/>
      <c r="H97" s="14"/>
      <c r="I97" s="14"/>
      <c r="J97" s="14"/>
      <c r="K97" s="11"/>
      <c r="L97" s="11"/>
      <c r="M97" s="11"/>
    </row>
    <row r="98" spans="2:13" x14ac:dyDescent="0.2">
      <c r="B98" s="11"/>
      <c r="C98" s="11"/>
      <c r="D98" s="11"/>
      <c r="E98" s="14"/>
      <c r="F98" s="14"/>
      <c r="G98" s="14"/>
      <c r="H98" s="14"/>
      <c r="I98" s="14"/>
      <c r="J98" s="14"/>
      <c r="K98" s="11"/>
      <c r="L98" s="11"/>
      <c r="M98" s="11"/>
    </row>
    <row r="99" spans="2:13" x14ac:dyDescent="0.2">
      <c r="B99" s="11"/>
      <c r="C99" s="11"/>
      <c r="D99" s="11"/>
      <c r="E99" s="14"/>
      <c r="F99" s="14"/>
      <c r="G99" s="14"/>
      <c r="H99" s="14"/>
      <c r="I99" s="14"/>
      <c r="J99" s="14"/>
      <c r="K99" s="11"/>
      <c r="L99" s="11"/>
      <c r="M99" s="11"/>
    </row>
    <row r="100" spans="2:13" x14ac:dyDescent="0.2">
      <c r="B100" s="11"/>
      <c r="C100" s="11"/>
      <c r="D100" s="11"/>
      <c r="E100" s="14"/>
      <c r="F100" s="14"/>
      <c r="G100" s="14"/>
      <c r="H100" s="14"/>
      <c r="I100" s="14"/>
      <c r="J100" s="14"/>
      <c r="K100" s="11"/>
      <c r="L100" s="11"/>
      <c r="M100" s="11"/>
    </row>
    <row r="101" spans="2:13" x14ac:dyDescent="0.2">
      <c r="B101" s="11"/>
      <c r="C101" s="11"/>
      <c r="D101" s="11"/>
      <c r="E101" s="14"/>
      <c r="F101" s="14"/>
      <c r="G101" s="14"/>
      <c r="H101" s="14"/>
      <c r="I101" s="14"/>
      <c r="J101" s="14"/>
      <c r="K101" s="11"/>
      <c r="L101" s="11"/>
      <c r="M101" s="11"/>
    </row>
    <row r="102" spans="2:13" x14ac:dyDescent="0.2">
      <c r="B102" s="11"/>
      <c r="C102" s="11"/>
      <c r="D102" s="11"/>
      <c r="E102" s="14"/>
      <c r="F102" s="14"/>
      <c r="G102" s="14"/>
      <c r="H102" s="14"/>
      <c r="I102" s="14"/>
      <c r="J102" s="14"/>
      <c r="K102" s="11"/>
      <c r="L102" s="11"/>
      <c r="M102" s="11"/>
    </row>
    <row r="103" spans="2:13" x14ac:dyDescent="0.2">
      <c r="B103" s="11"/>
      <c r="C103" s="11"/>
      <c r="D103" s="11"/>
      <c r="E103" s="14"/>
      <c r="F103" s="14"/>
      <c r="G103" s="14"/>
      <c r="H103" s="14"/>
      <c r="I103" s="14"/>
      <c r="J103" s="14"/>
      <c r="K103" s="11"/>
      <c r="L103" s="11"/>
      <c r="M103" s="11"/>
    </row>
    <row r="104" spans="2:13" x14ac:dyDescent="0.2">
      <c r="B104" s="11"/>
      <c r="C104" s="11"/>
      <c r="D104" s="11"/>
      <c r="E104" s="14"/>
      <c r="F104" s="14"/>
      <c r="G104" s="14"/>
      <c r="H104" s="14"/>
      <c r="I104" s="14"/>
      <c r="J104" s="14"/>
      <c r="K104" s="11"/>
      <c r="L104" s="11"/>
      <c r="M104" s="11"/>
    </row>
    <row r="105" spans="2:13" x14ac:dyDescent="0.2">
      <c r="B105" s="11"/>
      <c r="C105" s="11"/>
      <c r="D105" s="11"/>
      <c r="E105" s="14"/>
      <c r="F105" s="14"/>
      <c r="G105" s="14"/>
      <c r="H105" s="14"/>
      <c r="I105" s="14"/>
      <c r="J105" s="14"/>
      <c r="K105" s="11"/>
      <c r="L105" s="11"/>
      <c r="M105" s="11"/>
    </row>
    <row r="106" spans="2:13" x14ac:dyDescent="0.2">
      <c r="B106" s="11"/>
      <c r="C106" s="11"/>
      <c r="D106" s="11"/>
      <c r="E106" s="14"/>
      <c r="F106" s="14"/>
      <c r="G106" s="14"/>
      <c r="H106" s="14"/>
      <c r="I106" s="14"/>
      <c r="J106" s="14"/>
      <c r="K106" s="11"/>
      <c r="L106" s="11"/>
      <c r="M106" s="11"/>
    </row>
    <row r="107" spans="2:13" x14ac:dyDescent="0.2">
      <c r="B107" s="11"/>
      <c r="C107" s="11"/>
      <c r="D107" s="11"/>
      <c r="E107" s="14"/>
      <c r="F107" s="14"/>
      <c r="G107" s="14"/>
      <c r="H107" s="14"/>
      <c r="I107" s="14"/>
      <c r="J107" s="14"/>
      <c r="K107" s="11"/>
      <c r="L107" s="11"/>
      <c r="M107" s="11"/>
    </row>
    <row r="108" spans="2:13" x14ac:dyDescent="0.2">
      <c r="B108" s="11"/>
      <c r="C108" s="11"/>
      <c r="D108" s="11"/>
      <c r="E108" s="14"/>
      <c r="F108" s="14"/>
      <c r="G108" s="14"/>
      <c r="H108" s="14"/>
      <c r="I108" s="14"/>
      <c r="J108" s="14"/>
      <c r="K108" s="11"/>
      <c r="L108" s="11"/>
      <c r="M108" s="11"/>
    </row>
    <row r="109" spans="2:13" x14ac:dyDescent="0.2">
      <c r="B109" s="11"/>
      <c r="C109" s="11"/>
      <c r="D109" s="11"/>
      <c r="E109" s="14"/>
      <c r="F109" s="14"/>
      <c r="G109" s="14"/>
      <c r="H109" s="14"/>
      <c r="I109" s="14"/>
      <c r="J109" s="14"/>
      <c r="K109" s="11"/>
      <c r="L109" s="11"/>
      <c r="M109" s="11"/>
    </row>
    <row r="110" spans="2:13" x14ac:dyDescent="0.2">
      <c r="B110" s="11"/>
      <c r="C110" s="11"/>
      <c r="D110" s="11"/>
      <c r="E110" s="14"/>
      <c r="F110" s="14"/>
      <c r="G110" s="14"/>
      <c r="H110" s="14"/>
      <c r="I110" s="14"/>
      <c r="J110" s="14"/>
      <c r="K110" s="11"/>
      <c r="L110" s="11"/>
      <c r="M110" s="11"/>
    </row>
    <row r="111" spans="2:13" x14ac:dyDescent="0.2">
      <c r="B111" s="11"/>
      <c r="C111" s="11"/>
      <c r="D111" s="11"/>
      <c r="E111" s="14"/>
      <c r="F111" s="14"/>
      <c r="G111" s="14"/>
      <c r="H111" s="14"/>
      <c r="I111" s="14"/>
      <c r="J111" s="14"/>
      <c r="K111" s="11"/>
      <c r="L111" s="11"/>
      <c r="M111" s="11"/>
    </row>
    <row r="112" spans="2:13" x14ac:dyDescent="0.2">
      <c r="B112" s="11"/>
      <c r="C112" s="11"/>
      <c r="D112" s="11"/>
      <c r="E112" s="14"/>
      <c r="F112" s="14"/>
      <c r="G112" s="14"/>
      <c r="H112" s="14"/>
      <c r="I112" s="14"/>
      <c r="J112" s="14"/>
      <c r="K112" s="11"/>
      <c r="L112" s="11"/>
      <c r="M112" s="11"/>
    </row>
    <row r="113" spans="2:13" x14ac:dyDescent="0.2">
      <c r="B113" s="11"/>
      <c r="C113" s="11"/>
      <c r="D113" s="11"/>
      <c r="E113" s="14"/>
      <c r="F113" s="14"/>
      <c r="G113" s="14"/>
      <c r="H113" s="14"/>
      <c r="I113" s="14"/>
      <c r="J113" s="14"/>
      <c r="K113" s="11"/>
      <c r="L113" s="11"/>
      <c r="M113" s="11"/>
    </row>
    <row r="114" spans="2:13" x14ac:dyDescent="0.2">
      <c r="B114" s="11"/>
      <c r="C114" s="11"/>
      <c r="D114" s="11"/>
      <c r="E114" s="14"/>
      <c r="F114" s="14"/>
      <c r="G114" s="14"/>
      <c r="H114" s="14"/>
      <c r="I114" s="14"/>
      <c r="J114" s="14"/>
      <c r="K114" s="11"/>
      <c r="L114" s="11"/>
      <c r="M114" s="11"/>
    </row>
    <row r="115" spans="2:13" x14ac:dyDescent="0.2">
      <c r="B115" s="11"/>
      <c r="C115" s="11"/>
      <c r="D115" s="11"/>
      <c r="E115" s="14"/>
      <c r="F115" s="14"/>
      <c r="G115" s="14"/>
      <c r="H115" s="14"/>
      <c r="I115" s="14"/>
      <c r="J115" s="14"/>
      <c r="K115" s="11"/>
      <c r="L115" s="11"/>
      <c r="M115" s="11"/>
    </row>
    <row r="116" spans="2:13" x14ac:dyDescent="0.2">
      <c r="B116" s="11"/>
      <c r="C116" s="11"/>
      <c r="D116" s="11"/>
      <c r="E116" s="14"/>
      <c r="F116" s="14"/>
      <c r="G116" s="14"/>
      <c r="H116" s="14"/>
      <c r="I116" s="14"/>
      <c r="J116" s="14"/>
      <c r="K116" s="11"/>
      <c r="L116" s="11"/>
      <c r="M116" s="11"/>
    </row>
    <row r="117" spans="2:13" x14ac:dyDescent="0.2">
      <c r="B117" s="11"/>
      <c r="C117" s="11"/>
      <c r="D117" s="11"/>
      <c r="E117" s="14"/>
      <c r="F117" s="14"/>
      <c r="G117" s="14"/>
      <c r="H117" s="14"/>
      <c r="I117" s="14"/>
      <c r="J117" s="14"/>
      <c r="K117" s="11"/>
      <c r="L117" s="11"/>
      <c r="M117" s="11"/>
    </row>
    <row r="118" spans="2:13" x14ac:dyDescent="0.2">
      <c r="B118" s="11"/>
      <c r="C118" s="11"/>
      <c r="D118" s="11"/>
      <c r="E118" s="14"/>
      <c r="F118" s="14"/>
      <c r="G118" s="14"/>
      <c r="H118" s="14"/>
      <c r="I118" s="14"/>
      <c r="J118" s="14"/>
      <c r="K118" s="11"/>
      <c r="L118" s="11"/>
      <c r="M118" s="11"/>
    </row>
    <row r="119" spans="2:13" x14ac:dyDescent="0.2">
      <c r="B119" s="11"/>
      <c r="C119" s="11"/>
      <c r="D119" s="11"/>
      <c r="E119" s="14"/>
      <c r="F119" s="14"/>
      <c r="G119" s="14"/>
      <c r="H119" s="14"/>
      <c r="I119" s="14"/>
      <c r="J119" s="14"/>
      <c r="K119" s="11"/>
      <c r="L119" s="11"/>
      <c r="M119" s="11"/>
    </row>
    <row r="120" spans="2:13" x14ac:dyDescent="0.2">
      <c r="B120" s="11"/>
      <c r="C120" s="11"/>
      <c r="D120" s="11"/>
      <c r="E120" s="14"/>
      <c r="F120" s="14"/>
      <c r="G120" s="14"/>
      <c r="H120" s="14"/>
      <c r="I120" s="14"/>
      <c r="J120" s="14"/>
      <c r="K120" s="11"/>
      <c r="L120" s="11"/>
      <c r="M120" s="11"/>
    </row>
    <row r="121" spans="2:13" x14ac:dyDescent="0.2">
      <c r="B121" s="11"/>
      <c r="C121" s="11"/>
      <c r="D121" s="11"/>
      <c r="E121" s="14"/>
      <c r="F121" s="14"/>
      <c r="G121" s="14"/>
      <c r="H121" s="14"/>
      <c r="I121" s="14"/>
      <c r="J121" s="14"/>
      <c r="K121" s="11"/>
      <c r="L121" s="11"/>
      <c r="M121" s="11"/>
    </row>
    <row r="122" spans="2:13" x14ac:dyDescent="0.2">
      <c r="B122" s="11"/>
      <c r="C122" s="11"/>
      <c r="D122" s="11"/>
      <c r="E122" s="14"/>
      <c r="F122" s="14"/>
      <c r="G122" s="14"/>
      <c r="H122" s="14"/>
      <c r="I122" s="14"/>
      <c r="J122" s="14"/>
      <c r="K122" s="11"/>
      <c r="L122" s="11"/>
      <c r="M122" s="11"/>
    </row>
    <row r="123" spans="2:13" x14ac:dyDescent="0.2">
      <c r="B123" s="11"/>
      <c r="C123" s="11"/>
      <c r="D123" s="11"/>
      <c r="E123" s="14"/>
      <c r="F123" s="14"/>
      <c r="G123" s="14"/>
      <c r="H123" s="14"/>
      <c r="I123" s="14"/>
      <c r="J123" s="14"/>
      <c r="K123" s="11"/>
      <c r="L123" s="11"/>
      <c r="M123" s="11"/>
    </row>
    <row r="124" spans="2:13" x14ac:dyDescent="0.2">
      <c r="B124" s="11"/>
      <c r="C124" s="11"/>
      <c r="D124" s="11"/>
      <c r="E124" s="14"/>
      <c r="F124" s="14"/>
      <c r="G124" s="14"/>
      <c r="H124" s="14"/>
      <c r="I124" s="14"/>
      <c r="J124" s="14"/>
      <c r="K124" s="11"/>
      <c r="L124" s="11"/>
      <c r="M124" s="11"/>
    </row>
    <row r="125" spans="2:13" x14ac:dyDescent="0.2">
      <c r="B125" s="11"/>
      <c r="C125" s="11"/>
      <c r="D125" s="11"/>
      <c r="E125" s="14"/>
      <c r="F125" s="14"/>
      <c r="G125" s="14"/>
      <c r="H125" s="14"/>
      <c r="I125" s="14"/>
      <c r="J125" s="14"/>
      <c r="K125" s="11"/>
      <c r="L125" s="11"/>
      <c r="M125" s="11"/>
    </row>
    <row r="126" spans="2:13" x14ac:dyDescent="0.2">
      <c r="B126" s="11"/>
      <c r="C126" s="11"/>
      <c r="D126" s="11"/>
      <c r="E126" s="14"/>
      <c r="F126" s="14"/>
      <c r="G126" s="14"/>
      <c r="H126" s="14"/>
      <c r="I126" s="14"/>
      <c r="J126" s="14"/>
      <c r="K126" s="11"/>
      <c r="L126" s="11"/>
      <c r="M126" s="11"/>
    </row>
    <row r="127" spans="2:13" x14ac:dyDescent="0.2">
      <c r="B127" s="11"/>
      <c r="C127" s="11"/>
      <c r="D127" s="11"/>
      <c r="E127" s="14"/>
      <c r="F127" s="14"/>
      <c r="G127" s="14"/>
      <c r="H127" s="14"/>
      <c r="I127" s="14"/>
      <c r="J127" s="14"/>
      <c r="K127" s="11"/>
      <c r="L127" s="11"/>
      <c r="M127" s="11"/>
    </row>
    <row r="128" spans="2:13" x14ac:dyDescent="0.2">
      <c r="B128" s="11"/>
      <c r="C128" s="11"/>
      <c r="D128" s="11"/>
      <c r="E128" s="14"/>
      <c r="F128" s="14"/>
      <c r="G128" s="14"/>
      <c r="H128" s="14"/>
      <c r="I128" s="14"/>
      <c r="J128" s="14"/>
      <c r="K128" s="11"/>
      <c r="L128" s="11"/>
      <c r="M128" s="11"/>
    </row>
    <row r="129" spans="2:13" x14ac:dyDescent="0.2">
      <c r="B129" s="11"/>
      <c r="C129" s="11"/>
      <c r="D129" s="11"/>
      <c r="E129" s="14"/>
      <c r="F129" s="14"/>
      <c r="G129" s="14"/>
      <c r="H129" s="14"/>
      <c r="I129" s="14"/>
      <c r="J129" s="14"/>
      <c r="K129" s="11"/>
      <c r="L129" s="11"/>
      <c r="M129" s="11"/>
    </row>
    <row r="130" spans="2:13" x14ac:dyDescent="0.2">
      <c r="B130" s="11"/>
      <c r="C130" s="11"/>
      <c r="D130" s="11"/>
      <c r="E130" s="14"/>
      <c r="F130" s="14"/>
      <c r="G130" s="14"/>
      <c r="H130" s="14"/>
      <c r="I130" s="14"/>
      <c r="J130" s="14"/>
      <c r="K130" s="11"/>
      <c r="L130" s="11"/>
      <c r="M130" s="11"/>
    </row>
    <row r="131" spans="2:13" x14ac:dyDescent="0.2">
      <c r="B131" s="11"/>
      <c r="C131" s="11"/>
      <c r="D131" s="11"/>
      <c r="E131" s="14"/>
      <c r="F131" s="14"/>
      <c r="G131" s="14"/>
      <c r="H131" s="14"/>
      <c r="I131" s="14"/>
      <c r="J131" s="14"/>
      <c r="K131" s="11"/>
      <c r="L131" s="11"/>
      <c r="M131" s="11"/>
    </row>
    <row r="132" spans="2:13" x14ac:dyDescent="0.2">
      <c r="B132" s="11"/>
      <c r="C132" s="11"/>
      <c r="D132" s="11"/>
      <c r="E132" s="14"/>
      <c r="F132" s="14"/>
      <c r="G132" s="14"/>
      <c r="H132" s="14"/>
      <c r="I132" s="14"/>
      <c r="J132" s="14"/>
      <c r="K132" s="11"/>
      <c r="L132" s="11"/>
      <c r="M132" s="11"/>
    </row>
    <row r="133" spans="2:13" x14ac:dyDescent="0.2">
      <c r="B133" s="11"/>
      <c r="C133" s="11"/>
      <c r="D133" s="11"/>
      <c r="E133" s="14"/>
      <c r="F133" s="14"/>
      <c r="G133" s="14"/>
      <c r="H133" s="14"/>
      <c r="I133" s="14"/>
      <c r="J133" s="14"/>
      <c r="K133" s="11"/>
      <c r="L133" s="11"/>
      <c r="M133" s="11"/>
    </row>
    <row r="134" spans="2:13" x14ac:dyDescent="0.2">
      <c r="B134" s="11"/>
      <c r="C134" s="11"/>
      <c r="D134" s="11"/>
      <c r="E134" s="14"/>
      <c r="F134" s="14"/>
      <c r="G134" s="14"/>
      <c r="H134" s="14"/>
      <c r="I134" s="14"/>
      <c r="J134" s="14"/>
      <c r="K134" s="11"/>
      <c r="L134" s="11"/>
      <c r="M134" s="11"/>
    </row>
    <row r="135" spans="2:13" x14ac:dyDescent="0.2">
      <c r="B135" s="11"/>
      <c r="C135" s="11"/>
      <c r="D135" s="11"/>
      <c r="E135" s="14"/>
      <c r="F135" s="14"/>
      <c r="G135" s="14"/>
      <c r="H135" s="14"/>
      <c r="I135" s="14"/>
      <c r="J135" s="14"/>
      <c r="K135" s="11"/>
      <c r="L135" s="11"/>
      <c r="M135" s="11"/>
    </row>
    <row r="136" spans="2:13" x14ac:dyDescent="0.2">
      <c r="B136" s="11"/>
      <c r="C136" s="11"/>
      <c r="D136" s="11"/>
      <c r="E136" s="14"/>
      <c r="F136" s="14"/>
      <c r="G136" s="14"/>
      <c r="H136" s="14"/>
      <c r="I136" s="14"/>
      <c r="J136" s="14"/>
      <c r="K136" s="11"/>
      <c r="L136" s="11"/>
      <c r="M136" s="11"/>
    </row>
    <row r="137" spans="2:13" x14ac:dyDescent="0.2">
      <c r="B137" s="11"/>
      <c r="C137" s="11"/>
      <c r="D137" s="11"/>
      <c r="E137" s="14"/>
      <c r="F137" s="14"/>
      <c r="G137" s="14"/>
      <c r="H137" s="14"/>
      <c r="I137" s="14"/>
      <c r="J137" s="14"/>
      <c r="K137" s="11"/>
      <c r="L137" s="11"/>
      <c r="M137" s="11"/>
    </row>
    <row r="138" spans="2:13" x14ac:dyDescent="0.2">
      <c r="B138" s="11"/>
      <c r="C138" s="11"/>
      <c r="D138" s="11"/>
      <c r="E138" s="14"/>
      <c r="F138" s="14"/>
      <c r="G138" s="14"/>
      <c r="H138" s="14"/>
      <c r="I138" s="14"/>
      <c r="J138" s="14"/>
      <c r="K138" s="11"/>
      <c r="L138" s="11"/>
      <c r="M138" s="11"/>
    </row>
    <row r="139" spans="2:13" x14ac:dyDescent="0.2">
      <c r="B139" s="11"/>
      <c r="C139" s="11"/>
      <c r="D139" s="11"/>
      <c r="E139" s="14"/>
      <c r="F139" s="14"/>
      <c r="G139" s="14"/>
      <c r="H139" s="14"/>
      <c r="I139" s="14"/>
      <c r="J139" s="14"/>
      <c r="K139" s="11"/>
      <c r="L139" s="11"/>
      <c r="M139" s="11"/>
    </row>
    <row r="140" spans="2:13" x14ac:dyDescent="0.2">
      <c r="B140" s="11"/>
      <c r="C140" s="11"/>
      <c r="D140" s="11"/>
      <c r="E140" s="14"/>
      <c r="F140" s="14"/>
      <c r="G140" s="14"/>
      <c r="H140" s="14"/>
      <c r="I140" s="14"/>
      <c r="J140" s="14"/>
      <c r="K140" s="11"/>
      <c r="L140" s="11"/>
      <c r="M140" s="11"/>
    </row>
    <row r="141" spans="2:13" x14ac:dyDescent="0.2">
      <c r="B141" s="11"/>
      <c r="C141" s="11"/>
      <c r="D141" s="11"/>
      <c r="E141" s="14"/>
      <c r="F141" s="14"/>
      <c r="G141" s="14"/>
      <c r="H141" s="14"/>
      <c r="I141" s="14"/>
      <c r="J141" s="14"/>
      <c r="K141" s="11"/>
      <c r="L141" s="11"/>
      <c r="M141" s="11"/>
    </row>
    <row r="142" spans="2:13" x14ac:dyDescent="0.2">
      <c r="B142" s="11"/>
      <c r="C142" s="11"/>
      <c r="D142" s="11"/>
      <c r="E142" s="14"/>
      <c r="F142" s="14"/>
      <c r="G142" s="14"/>
      <c r="H142" s="14"/>
      <c r="I142" s="14"/>
      <c r="J142" s="14"/>
      <c r="K142" s="11"/>
      <c r="L142" s="11"/>
      <c r="M142" s="11"/>
    </row>
    <row r="143" spans="2:13" x14ac:dyDescent="0.2">
      <c r="B143" s="11"/>
      <c r="C143" s="11"/>
      <c r="D143" s="11"/>
      <c r="E143" s="14"/>
      <c r="F143" s="14"/>
      <c r="G143" s="14"/>
      <c r="H143" s="14"/>
      <c r="I143" s="14"/>
      <c r="J143" s="14"/>
      <c r="K143" s="11"/>
      <c r="L143" s="11"/>
      <c r="M143" s="11"/>
    </row>
    <row r="144" spans="2:13" x14ac:dyDescent="0.2">
      <c r="B144" s="11"/>
      <c r="C144" s="11"/>
      <c r="D144" s="11"/>
      <c r="E144" s="14"/>
      <c r="F144" s="14"/>
      <c r="G144" s="14"/>
      <c r="H144" s="14"/>
      <c r="I144" s="14"/>
      <c r="J144" s="14"/>
      <c r="K144" s="11"/>
      <c r="L144" s="11"/>
      <c r="M144" s="11"/>
    </row>
    <row r="145" spans="2:13" x14ac:dyDescent="0.2">
      <c r="B145" s="11"/>
      <c r="C145" s="11"/>
      <c r="D145" s="11"/>
      <c r="E145" s="14"/>
      <c r="F145" s="14"/>
      <c r="G145" s="14"/>
      <c r="H145" s="14"/>
      <c r="I145" s="14"/>
      <c r="J145" s="14"/>
      <c r="K145" s="11"/>
      <c r="L145" s="11"/>
      <c r="M145" s="11"/>
    </row>
    <row r="146" spans="2:13" x14ac:dyDescent="0.2">
      <c r="B146" s="11"/>
      <c r="C146" s="11"/>
      <c r="D146" s="11"/>
      <c r="E146" s="14"/>
      <c r="F146" s="14"/>
      <c r="G146" s="14"/>
      <c r="H146" s="14"/>
      <c r="I146" s="14"/>
      <c r="J146" s="14"/>
      <c r="K146" s="11"/>
      <c r="L146" s="11"/>
      <c r="M146" s="11"/>
    </row>
    <row r="147" spans="2:13" x14ac:dyDescent="0.2">
      <c r="B147" s="11"/>
      <c r="C147" s="11"/>
      <c r="D147" s="11"/>
      <c r="E147" s="14"/>
      <c r="F147" s="14"/>
      <c r="G147" s="14"/>
      <c r="H147" s="14"/>
      <c r="I147" s="14"/>
      <c r="J147" s="14"/>
      <c r="K147" s="11"/>
      <c r="L147" s="11"/>
      <c r="M147" s="11"/>
    </row>
    <row r="148" spans="2:13" x14ac:dyDescent="0.2">
      <c r="B148" s="11"/>
      <c r="C148" s="11"/>
      <c r="D148" s="11"/>
      <c r="E148" s="14"/>
      <c r="F148" s="14"/>
      <c r="G148" s="14"/>
      <c r="H148" s="14"/>
      <c r="I148" s="14"/>
      <c r="J148" s="14"/>
      <c r="K148" s="11"/>
      <c r="L148" s="11"/>
      <c r="M148" s="11"/>
    </row>
    <row r="149" spans="2:13" x14ac:dyDescent="0.2">
      <c r="B149" s="11"/>
      <c r="C149" s="11"/>
      <c r="D149" s="11"/>
      <c r="E149" s="14"/>
      <c r="F149" s="14"/>
      <c r="G149" s="14"/>
      <c r="H149" s="14"/>
      <c r="I149" s="14"/>
      <c r="J149" s="14"/>
      <c r="K149" s="11"/>
      <c r="L149" s="11"/>
      <c r="M149" s="11"/>
    </row>
    <row r="150" spans="2:13" x14ac:dyDescent="0.2">
      <c r="B150" s="11"/>
      <c r="C150" s="11"/>
      <c r="D150" s="11"/>
      <c r="E150" s="14"/>
      <c r="F150" s="14"/>
      <c r="G150" s="14"/>
      <c r="H150" s="14"/>
      <c r="I150" s="14"/>
      <c r="J150" s="14"/>
      <c r="K150" s="11"/>
      <c r="L150" s="11"/>
      <c r="M150" s="11"/>
    </row>
    <row r="151" spans="2:13" x14ac:dyDescent="0.2">
      <c r="B151" s="11"/>
      <c r="C151" s="11"/>
      <c r="D151" s="11"/>
      <c r="E151" s="14"/>
      <c r="F151" s="14"/>
      <c r="G151" s="14"/>
      <c r="H151" s="14"/>
      <c r="I151" s="14"/>
      <c r="J151" s="14"/>
      <c r="K151" s="11"/>
      <c r="L151" s="11"/>
      <c r="M151" s="11"/>
    </row>
    <row r="152" spans="2:13" x14ac:dyDescent="0.2">
      <c r="B152" s="11"/>
      <c r="C152" s="11"/>
      <c r="D152" s="11"/>
      <c r="E152" s="14"/>
      <c r="F152" s="14"/>
      <c r="G152" s="14"/>
      <c r="H152" s="14"/>
      <c r="I152" s="14"/>
      <c r="J152" s="14"/>
      <c r="K152" s="11"/>
      <c r="L152" s="11"/>
      <c r="M152" s="11"/>
    </row>
    <row r="153" spans="2:13" x14ac:dyDescent="0.2">
      <c r="B153" s="11"/>
      <c r="C153" s="11"/>
      <c r="D153" s="11"/>
      <c r="E153" s="14"/>
      <c r="F153" s="14"/>
      <c r="G153" s="14"/>
      <c r="H153" s="14"/>
      <c r="I153" s="14"/>
      <c r="J153" s="14"/>
      <c r="K153" s="11"/>
      <c r="L153" s="11"/>
      <c r="M153" s="11"/>
    </row>
    <row r="154" spans="2:13" x14ac:dyDescent="0.2">
      <c r="B154" s="11"/>
      <c r="C154" s="11"/>
      <c r="D154" s="11"/>
      <c r="E154" s="14"/>
      <c r="F154" s="14"/>
      <c r="G154" s="14"/>
      <c r="H154" s="14"/>
      <c r="I154" s="14"/>
      <c r="J154" s="14"/>
      <c r="K154" s="11"/>
      <c r="L154" s="11"/>
      <c r="M154" s="11"/>
    </row>
    <row r="155" spans="2:13" x14ac:dyDescent="0.2">
      <c r="B155" s="11"/>
      <c r="C155" s="11"/>
      <c r="D155" s="11"/>
      <c r="E155" s="14"/>
      <c r="F155" s="14"/>
      <c r="G155" s="14"/>
      <c r="H155" s="14"/>
      <c r="I155" s="14"/>
      <c r="J155" s="14"/>
      <c r="K155" s="11"/>
      <c r="L155" s="11"/>
      <c r="M155" s="11"/>
    </row>
    <row r="156" spans="2:13" x14ac:dyDescent="0.2">
      <c r="B156" s="11"/>
      <c r="C156" s="11"/>
      <c r="D156" s="11"/>
      <c r="E156" s="14"/>
      <c r="F156" s="14"/>
      <c r="G156" s="14"/>
      <c r="H156" s="14"/>
      <c r="I156" s="14"/>
      <c r="J156" s="14"/>
      <c r="K156" s="11"/>
      <c r="L156" s="11"/>
      <c r="M156" s="11"/>
    </row>
    <row r="157" spans="2:13" x14ac:dyDescent="0.2">
      <c r="B157" s="11"/>
      <c r="C157" s="11"/>
      <c r="D157" s="11"/>
      <c r="E157" s="14"/>
      <c r="F157" s="14"/>
      <c r="G157" s="14"/>
      <c r="H157" s="14"/>
      <c r="I157" s="14"/>
      <c r="J157" s="14"/>
      <c r="K157" s="11"/>
      <c r="L157" s="11"/>
      <c r="M157" s="11"/>
    </row>
    <row r="158" spans="2:13" x14ac:dyDescent="0.2">
      <c r="B158" s="11"/>
      <c r="C158" s="11"/>
      <c r="D158" s="11"/>
      <c r="E158" s="14"/>
      <c r="F158" s="14"/>
      <c r="G158" s="14"/>
      <c r="H158" s="14"/>
      <c r="I158" s="14"/>
      <c r="J158" s="14"/>
      <c r="K158" s="11"/>
      <c r="L158" s="11"/>
      <c r="M158" s="11"/>
    </row>
    <row r="159" spans="2:13" x14ac:dyDescent="0.2">
      <c r="B159" s="11"/>
      <c r="C159" s="11"/>
      <c r="D159" s="11"/>
      <c r="E159" s="14"/>
      <c r="F159" s="14"/>
      <c r="G159" s="14"/>
      <c r="H159" s="14"/>
      <c r="I159" s="14"/>
      <c r="J159" s="14"/>
      <c r="K159" s="11"/>
      <c r="L159" s="11"/>
      <c r="M159" s="11"/>
    </row>
    <row r="160" spans="2:13" x14ac:dyDescent="0.2">
      <c r="B160" s="11"/>
      <c r="C160" s="11"/>
      <c r="D160" s="11"/>
      <c r="E160" s="14"/>
      <c r="F160" s="14"/>
      <c r="G160" s="14"/>
      <c r="H160" s="14"/>
      <c r="I160" s="14"/>
      <c r="J160" s="14"/>
      <c r="K160" s="11"/>
      <c r="L160" s="11"/>
      <c r="M160" s="11"/>
    </row>
    <row r="161" spans="2:13" x14ac:dyDescent="0.2">
      <c r="B161" s="11"/>
      <c r="C161" s="11"/>
      <c r="D161" s="11"/>
      <c r="E161" s="14"/>
      <c r="F161" s="14"/>
      <c r="G161" s="14"/>
      <c r="H161" s="14"/>
      <c r="I161" s="14"/>
      <c r="J161" s="14"/>
      <c r="K161" s="11"/>
      <c r="L161" s="11"/>
      <c r="M161" s="11"/>
    </row>
    <row r="162" spans="2:13" x14ac:dyDescent="0.2">
      <c r="B162" s="11"/>
      <c r="C162" s="11"/>
      <c r="D162" s="11"/>
      <c r="E162" s="14"/>
      <c r="F162" s="14"/>
      <c r="G162" s="14"/>
      <c r="H162" s="14"/>
      <c r="I162" s="14"/>
      <c r="J162" s="14"/>
      <c r="K162" s="11"/>
      <c r="L162" s="11"/>
      <c r="M162" s="11"/>
    </row>
    <row r="163" spans="2:13" x14ac:dyDescent="0.2">
      <c r="B163" s="11"/>
      <c r="C163" s="11"/>
      <c r="D163" s="11"/>
      <c r="E163" s="14"/>
      <c r="F163" s="14"/>
      <c r="G163" s="14"/>
      <c r="H163" s="14"/>
      <c r="I163" s="14"/>
      <c r="J163" s="14"/>
      <c r="K163" s="11"/>
      <c r="L163" s="11"/>
      <c r="M163" s="11"/>
    </row>
    <row r="175" spans="2:13" x14ac:dyDescent="0.2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2:13" x14ac:dyDescent="0.2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2:13" x14ac:dyDescent="0.2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2:13" x14ac:dyDescent="0.2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2:13" x14ac:dyDescent="0.2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2:13" x14ac:dyDescent="0.2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2:13" x14ac:dyDescent="0.2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2:13" x14ac:dyDescent="0.2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2:13" x14ac:dyDescent="0.2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</sheetData>
  <mergeCells count="8">
    <mergeCell ref="B70:M70"/>
    <mergeCell ref="B71:M71"/>
    <mergeCell ref="A4:G4"/>
    <mergeCell ref="A5:G5"/>
    <mergeCell ref="B68:M68"/>
    <mergeCell ref="B69:M69"/>
    <mergeCell ref="I4:S4"/>
    <mergeCell ref="I5:S5"/>
  </mergeCells>
  <pageMargins left="0.11811023622047245" right="0.11811023622047245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H7" sqref="H7"/>
    </sheetView>
  </sheetViews>
  <sheetFormatPr defaultRowHeight="18.75" x14ac:dyDescent="0.3"/>
  <cols>
    <col min="1" max="1" width="22" style="39" customWidth="1"/>
    <col min="2" max="4" width="14.42578125" style="39" customWidth="1"/>
    <col min="5" max="5" width="14.140625" style="39" customWidth="1"/>
    <col min="6" max="6" width="17.7109375" style="39" customWidth="1"/>
    <col min="7" max="7" width="17" style="39" customWidth="1"/>
    <col min="8" max="9" width="19.5703125" style="39" customWidth="1"/>
    <col min="10" max="10" width="16.42578125" style="39" bestFit="1" customWidth="1"/>
    <col min="11" max="12" width="18" style="39" customWidth="1"/>
    <col min="13" max="13" width="18" style="39" bestFit="1" customWidth="1"/>
    <col min="14" max="14" width="17.85546875" style="39" bestFit="1" customWidth="1"/>
    <col min="15" max="15" width="16.42578125" style="39" bestFit="1" customWidth="1"/>
    <col min="16" max="239" width="9.140625" style="39"/>
    <col min="240" max="240" width="20.5703125" style="39" customWidth="1"/>
    <col min="241" max="241" width="14.42578125" style="39" customWidth="1"/>
    <col min="242" max="242" width="14.140625" style="39" customWidth="1"/>
    <col min="243" max="243" width="12.5703125" style="39" customWidth="1"/>
    <col min="244" max="245" width="15.85546875" style="39" customWidth="1"/>
    <col min="246" max="246" width="16.42578125" style="39" customWidth="1"/>
    <col min="247" max="247" width="18" style="39" customWidth="1"/>
    <col min="248" max="248" width="14" style="39" customWidth="1"/>
    <col min="249" max="252" width="15.140625" style="39" customWidth="1"/>
    <col min="253" max="253" width="14.7109375" style="39" customWidth="1"/>
    <col min="254" max="256" width="15.85546875" style="39" customWidth="1"/>
    <col min="257" max="257" width="16" style="39" customWidth="1"/>
    <col min="258" max="258" width="10" style="39" customWidth="1"/>
    <col min="259" max="259" width="16" style="39" customWidth="1"/>
    <col min="260" max="260" width="14.7109375" style="39" customWidth="1"/>
    <col min="261" max="261" width="13.28515625" style="39" customWidth="1"/>
    <col min="262" max="262" width="17.85546875" style="39" bestFit="1" customWidth="1"/>
    <col min="263" max="263" width="15.140625" style="39" customWidth="1"/>
    <col min="264" max="264" width="18.140625" style="39" customWidth="1"/>
    <col min="265" max="265" width="17.140625" style="39" customWidth="1"/>
    <col min="266" max="266" width="14.7109375" style="39" customWidth="1"/>
    <col min="267" max="267" width="16.42578125" style="39" bestFit="1" customWidth="1"/>
    <col min="268" max="495" width="9.140625" style="39"/>
    <col min="496" max="496" width="20.5703125" style="39" customWidth="1"/>
    <col min="497" max="497" width="14.42578125" style="39" customWidth="1"/>
    <col min="498" max="498" width="14.140625" style="39" customWidth="1"/>
    <col min="499" max="499" width="12.5703125" style="39" customWidth="1"/>
    <col min="500" max="501" width="15.85546875" style="39" customWidth="1"/>
    <col min="502" max="502" width="16.42578125" style="39" customWidth="1"/>
    <col min="503" max="503" width="18" style="39" customWidth="1"/>
    <col min="504" max="504" width="14" style="39" customWidth="1"/>
    <col min="505" max="508" width="15.140625" style="39" customWidth="1"/>
    <col min="509" max="509" width="14.7109375" style="39" customWidth="1"/>
    <col min="510" max="512" width="15.85546875" style="39" customWidth="1"/>
    <col min="513" max="513" width="16" style="39" customWidth="1"/>
    <col min="514" max="514" width="10" style="39" customWidth="1"/>
    <col min="515" max="515" width="16" style="39" customWidth="1"/>
    <col min="516" max="516" width="14.7109375" style="39" customWidth="1"/>
    <col min="517" max="517" width="13.28515625" style="39" customWidth="1"/>
    <col min="518" max="518" width="17.85546875" style="39" bestFit="1" customWidth="1"/>
    <col min="519" max="519" width="15.140625" style="39" customWidth="1"/>
    <col min="520" max="520" width="18.140625" style="39" customWidth="1"/>
    <col min="521" max="521" width="17.140625" style="39" customWidth="1"/>
    <col min="522" max="522" width="14.7109375" style="39" customWidth="1"/>
    <col min="523" max="523" width="16.42578125" style="39" bestFit="1" customWidth="1"/>
    <col min="524" max="751" width="9.140625" style="39"/>
    <col min="752" max="752" width="20.5703125" style="39" customWidth="1"/>
    <col min="753" max="753" width="14.42578125" style="39" customWidth="1"/>
    <col min="754" max="754" width="14.140625" style="39" customWidth="1"/>
    <col min="755" max="755" width="12.5703125" style="39" customWidth="1"/>
    <col min="756" max="757" width="15.85546875" style="39" customWidth="1"/>
    <col min="758" max="758" width="16.42578125" style="39" customWidth="1"/>
    <col min="759" max="759" width="18" style="39" customWidth="1"/>
    <col min="760" max="760" width="14" style="39" customWidth="1"/>
    <col min="761" max="764" width="15.140625" style="39" customWidth="1"/>
    <col min="765" max="765" width="14.7109375" style="39" customWidth="1"/>
    <col min="766" max="768" width="15.85546875" style="39" customWidth="1"/>
    <col min="769" max="769" width="16" style="39" customWidth="1"/>
    <col min="770" max="770" width="10" style="39" customWidth="1"/>
    <col min="771" max="771" width="16" style="39" customWidth="1"/>
    <col min="772" max="772" width="14.7109375" style="39" customWidth="1"/>
    <col min="773" max="773" width="13.28515625" style="39" customWidth="1"/>
    <col min="774" max="774" width="17.85546875" style="39" bestFit="1" customWidth="1"/>
    <col min="775" max="775" width="15.140625" style="39" customWidth="1"/>
    <col min="776" max="776" width="18.140625" style="39" customWidth="1"/>
    <col min="777" max="777" width="17.140625" style="39" customWidth="1"/>
    <col min="778" max="778" width="14.7109375" style="39" customWidth="1"/>
    <col min="779" max="779" width="16.42578125" style="39" bestFit="1" customWidth="1"/>
    <col min="780" max="1007" width="9.140625" style="39"/>
    <col min="1008" max="1008" width="20.5703125" style="39" customWidth="1"/>
    <col min="1009" max="1009" width="14.42578125" style="39" customWidth="1"/>
    <col min="1010" max="1010" width="14.140625" style="39" customWidth="1"/>
    <col min="1011" max="1011" width="12.5703125" style="39" customWidth="1"/>
    <col min="1012" max="1013" width="15.85546875" style="39" customWidth="1"/>
    <col min="1014" max="1014" width="16.42578125" style="39" customWidth="1"/>
    <col min="1015" max="1015" width="18" style="39" customWidth="1"/>
    <col min="1016" max="1016" width="14" style="39" customWidth="1"/>
    <col min="1017" max="1020" width="15.140625" style="39" customWidth="1"/>
    <col min="1021" max="1021" width="14.7109375" style="39" customWidth="1"/>
    <col min="1022" max="1024" width="15.85546875" style="39" customWidth="1"/>
    <col min="1025" max="1025" width="16" style="39" customWidth="1"/>
    <col min="1026" max="1026" width="10" style="39" customWidth="1"/>
    <col min="1027" max="1027" width="16" style="39" customWidth="1"/>
    <col min="1028" max="1028" width="14.7109375" style="39" customWidth="1"/>
    <col min="1029" max="1029" width="13.28515625" style="39" customWidth="1"/>
    <col min="1030" max="1030" width="17.85546875" style="39" bestFit="1" customWidth="1"/>
    <col min="1031" max="1031" width="15.140625" style="39" customWidth="1"/>
    <col min="1032" max="1032" width="18.140625" style="39" customWidth="1"/>
    <col min="1033" max="1033" width="17.140625" style="39" customWidth="1"/>
    <col min="1034" max="1034" width="14.7109375" style="39" customWidth="1"/>
    <col min="1035" max="1035" width="16.42578125" style="39" bestFit="1" customWidth="1"/>
    <col min="1036" max="1263" width="9.140625" style="39"/>
    <col min="1264" max="1264" width="20.5703125" style="39" customWidth="1"/>
    <col min="1265" max="1265" width="14.42578125" style="39" customWidth="1"/>
    <col min="1266" max="1266" width="14.140625" style="39" customWidth="1"/>
    <col min="1267" max="1267" width="12.5703125" style="39" customWidth="1"/>
    <col min="1268" max="1269" width="15.85546875" style="39" customWidth="1"/>
    <col min="1270" max="1270" width="16.42578125" style="39" customWidth="1"/>
    <col min="1271" max="1271" width="18" style="39" customWidth="1"/>
    <col min="1272" max="1272" width="14" style="39" customWidth="1"/>
    <col min="1273" max="1276" width="15.140625" style="39" customWidth="1"/>
    <col min="1277" max="1277" width="14.7109375" style="39" customWidth="1"/>
    <col min="1278" max="1280" width="15.85546875" style="39" customWidth="1"/>
    <col min="1281" max="1281" width="16" style="39" customWidth="1"/>
    <col min="1282" max="1282" width="10" style="39" customWidth="1"/>
    <col min="1283" max="1283" width="16" style="39" customWidth="1"/>
    <col min="1284" max="1284" width="14.7109375" style="39" customWidth="1"/>
    <col min="1285" max="1285" width="13.28515625" style="39" customWidth="1"/>
    <col min="1286" max="1286" width="17.85546875" style="39" bestFit="1" customWidth="1"/>
    <col min="1287" max="1287" width="15.140625" style="39" customWidth="1"/>
    <col min="1288" max="1288" width="18.140625" style="39" customWidth="1"/>
    <col min="1289" max="1289" width="17.140625" style="39" customWidth="1"/>
    <col min="1290" max="1290" width="14.7109375" style="39" customWidth="1"/>
    <col min="1291" max="1291" width="16.42578125" style="39" bestFit="1" customWidth="1"/>
    <col min="1292" max="1519" width="9.140625" style="39"/>
    <col min="1520" max="1520" width="20.5703125" style="39" customWidth="1"/>
    <col min="1521" max="1521" width="14.42578125" style="39" customWidth="1"/>
    <col min="1522" max="1522" width="14.140625" style="39" customWidth="1"/>
    <col min="1523" max="1523" width="12.5703125" style="39" customWidth="1"/>
    <col min="1524" max="1525" width="15.85546875" style="39" customWidth="1"/>
    <col min="1526" max="1526" width="16.42578125" style="39" customWidth="1"/>
    <col min="1527" max="1527" width="18" style="39" customWidth="1"/>
    <col min="1528" max="1528" width="14" style="39" customWidth="1"/>
    <col min="1529" max="1532" width="15.140625" style="39" customWidth="1"/>
    <col min="1533" max="1533" width="14.7109375" style="39" customWidth="1"/>
    <col min="1534" max="1536" width="15.85546875" style="39" customWidth="1"/>
    <col min="1537" max="1537" width="16" style="39" customWidth="1"/>
    <col min="1538" max="1538" width="10" style="39" customWidth="1"/>
    <col min="1539" max="1539" width="16" style="39" customWidth="1"/>
    <col min="1540" max="1540" width="14.7109375" style="39" customWidth="1"/>
    <col min="1541" max="1541" width="13.28515625" style="39" customWidth="1"/>
    <col min="1542" max="1542" width="17.85546875" style="39" bestFit="1" customWidth="1"/>
    <col min="1543" max="1543" width="15.140625" style="39" customWidth="1"/>
    <col min="1544" max="1544" width="18.140625" style="39" customWidth="1"/>
    <col min="1545" max="1545" width="17.140625" style="39" customWidth="1"/>
    <col min="1546" max="1546" width="14.7109375" style="39" customWidth="1"/>
    <col min="1547" max="1547" width="16.42578125" style="39" bestFit="1" customWidth="1"/>
    <col min="1548" max="1775" width="9.140625" style="39"/>
    <col min="1776" max="1776" width="20.5703125" style="39" customWidth="1"/>
    <col min="1777" max="1777" width="14.42578125" style="39" customWidth="1"/>
    <col min="1778" max="1778" width="14.140625" style="39" customWidth="1"/>
    <col min="1779" max="1779" width="12.5703125" style="39" customWidth="1"/>
    <col min="1780" max="1781" width="15.85546875" style="39" customWidth="1"/>
    <col min="1782" max="1782" width="16.42578125" style="39" customWidth="1"/>
    <col min="1783" max="1783" width="18" style="39" customWidth="1"/>
    <col min="1784" max="1784" width="14" style="39" customWidth="1"/>
    <col min="1785" max="1788" width="15.140625" style="39" customWidth="1"/>
    <col min="1789" max="1789" width="14.7109375" style="39" customWidth="1"/>
    <col min="1790" max="1792" width="15.85546875" style="39" customWidth="1"/>
    <col min="1793" max="1793" width="16" style="39" customWidth="1"/>
    <col min="1794" max="1794" width="10" style="39" customWidth="1"/>
    <col min="1795" max="1795" width="16" style="39" customWidth="1"/>
    <col min="1796" max="1796" width="14.7109375" style="39" customWidth="1"/>
    <col min="1797" max="1797" width="13.28515625" style="39" customWidth="1"/>
    <col min="1798" max="1798" width="17.85546875" style="39" bestFit="1" customWidth="1"/>
    <col min="1799" max="1799" width="15.140625" style="39" customWidth="1"/>
    <col min="1800" max="1800" width="18.140625" style="39" customWidth="1"/>
    <col min="1801" max="1801" width="17.140625" style="39" customWidth="1"/>
    <col min="1802" max="1802" width="14.7109375" style="39" customWidth="1"/>
    <col min="1803" max="1803" width="16.42578125" style="39" bestFit="1" customWidth="1"/>
    <col min="1804" max="2031" width="9.140625" style="39"/>
    <col min="2032" max="2032" width="20.5703125" style="39" customWidth="1"/>
    <col min="2033" max="2033" width="14.42578125" style="39" customWidth="1"/>
    <col min="2034" max="2034" width="14.140625" style="39" customWidth="1"/>
    <col min="2035" max="2035" width="12.5703125" style="39" customWidth="1"/>
    <col min="2036" max="2037" width="15.85546875" style="39" customWidth="1"/>
    <col min="2038" max="2038" width="16.42578125" style="39" customWidth="1"/>
    <col min="2039" max="2039" width="18" style="39" customWidth="1"/>
    <col min="2040" max="2040" width="14" style="39" customWidth="1"/>
    <col min="2041" max="2044" width="15.140625" style="39" customWidth="1"/>
    <col min="2045" max="2045" width="14.7109375" style="39" customWidth="1"/>
    <col min="2046" max="2048" width="15.85546875" style="39" customWidth="1"/>
    <col min="2049" max="2049" width="16" style="39" customWidth="1"/>
    <col min="2050" max="2050" width="10" style="39" customWidth="1"/>
    <col min="2051" max="2051" width="16" style="39" customWidth="1"/>
    <col min="2052" max="2052" width="14.7109375" style="39" customWidth="1"/>
    <col min="2053" max="2053" width="13.28515625" style="39" customWidth="1"/>
    <col min="2054" max="2054" width="17.85546875" style="39" bestFit="1" customWidth="1"/>
    <col min="2055" max="2055" width="15.140625" style="39" customWidth="1"/>
    <col min="2056" max="2056" width="18.140625" style="39" customWidth="1"/>
    <col min="2057" max="2057" width="17.140625" style="39" customWidth="1"/>
    <col min="2058" max="2058" width="14.7109375" style="39" customWidth="1"/>
    <col min="2059" max="2059" width="16.42578125" style="39" bestFit="1" customWidth="1"/>
    <col min="2060" max="2287" width="9.140625" style="39"/>
    <col min="2288" max="2288" width="20.5703125" style="39" customWidth="1"/>
    <col min="2289" max="2289" width="14.42578125" style="39" customWidth="1"/>
    <col min="2290" max="2290" width="14.140625" style="39" customWidth="1"/>
    <col min="2291" max="2291" width="12.5703125" style="39" customWidth="1"/>
    <col min="2292" max="2293" width="15.85546875" style="39" customWidth="1"/>
    <col min="2294" max="2294" width="16.42578125" style="39" customWidth="1"/>
    <col min="2295" max="2295" width="18" style="39" customWidth="1"/>
    <col min="2296" max="2296" width="14" style="39" customWidth="1"/>
    <col min="2297" max="2300" width="15.140625" style="39" customWidth="1"/>
    <col min="2301" max="2301" width="14.7109375" style="39" customWidth="1"/>
    <col min="2302" max="2304" width="15.85546875" style="39" customWidth="1"/>
    <col min="2305" max="2305" width="16" style="39" customWidth="1"/>
    <col min="2306" max="2306" width="10" style="39" customWidth="1"/>
    <col min="2307" max="2307" width="16" style="39" customWidth="1"/>
    <col min="2308" max="2308" width="14.7109375" style="39" customWidth="1"/>
    <col min="2309" max="2309" width="13.28515625" style="39" customWidth="1"/>
    <col min="2310" max="2310" width="17.85546875" style="39" bestFit="1" customWidth="1"/>
    <col min="2311" max="2311" width="15.140625" style="39" customWidth="1"/>
    <col min="2312" max="2312" width="18.140625" style="39" customWidth="1"/>
    <col min="2313" max="2313" width="17.140625" style="39" customWidth="1"/>
    <col min="2314" max="2314" width="14.7109375" style="39" customWidth="1"/>
    <col min="2315" max="2315" width="16.42578125" style="39" bestFit="1" customWidth="1"/>
    <col min="2316" max="2543" width="9.140625" style="39"/>
    <col min="2544" max="2544" width="20.5703125" style="39" customWidth="1"/>
    <col min="2545" max="2545" width="14.42578125" style="39" customWidth="1"/>
    <col min="2546" max="2546" width="14.140625" style="39" customWidth="1"/>
    <col min="2547" max="2547" width="12.5703125" style="39" customWidth="1"/>
    <col min="2548" max="2549" width="15.85546875" style="39" customWidth="1"/>
    <col min="2550" max="2550" width="16.42578125" style="39" customWidth="1"/>
    <col min="2551" max="2551" width="18" style="39" customWidth="1"/>
    <col min="2552" max="2552" width="14" style="39" customWidth="1"/>
    <col min="2553" max="2556" width="15.140625" style="39" customWidth="1"/>
    <col min="2557" max="2557" width="14.7109375" style="39" customWidth="1"/>
    <col min="2558" max="2560" width="15.85546875" style="39" customWidth="1"/>
    <col min="2561" max="2561" width="16" style="39" customWidth="1"/>
    <col min="2562" max="2562" width="10" style="39" customWidth="1"/>
    <col min="2563" max="2563" width="16" style="39" customWidth="1"/>
    <col min="2564" max="2564" width="14.7109375" style="39" customWidth="1"/>
    <col min="2565" max="2565" width="13.28515625" style="39" customWidth="1"/>
    <col min="2566" max="2566" width="17.85546875" style="39" bestFit="1" customWidth="1"/>
    <col min="2567" max="2567" width="15.140625" style="39" customWidth="1"/>
    <col min="2568" max="2568" width="18.140625" style="39" customWidth="1"/>
    <col min="2569" max="2569" width="17.140625" style="39" customWidth="1"/>
    <col min="2570" max="2570" width="14.7109375" style="39" customWidth="1"/>
    <col min="2571" max="2571" width="16.42578125" style="39" bestFit="1" customWidth="1"/>
    <col min="2572" max="2799" width="9.140625" style="39"/>
    <col min="2800" max="2800" width="20.5703125" style="39" customWidth="1"/>
    <col min="2801" max="2801" width="14.42578125" style="39" customWidth="1"/>
    <col min="2802" max="2802" width="14.140625" style="39" customWidth="1"/>
    <col min="2803" max="2803" width="12.5703125" style="39" customWidth="1"/>
    <col min="2804" max="2805" width="15.85546875" style="39" customWidth="1"/>
    <col min="2806" max="2806" width="16.42578125" style="39" customWidth="1"/>
    <col min="2807" max="2807" width="18" style="39" customWidth="1"/>
    <col min="2808" max="2808" width="14" style="39" customWidth="1"/>
    <col min="2809" max="2812" width="15.140625" style="39" customWidth="1"/>
    <col min="2813" max="2813" width="14.7109375" style="39" customWidth="1"/>
    <col min="2814" max="2816" width="15.85546875" style="39" customWidth="1"/>
    <col min="2817" max="2817" width="16" style="39" customWidth="1"/>
    <col min="2818" max="2818" width="10" style="39" customWidth="1"/>
    <col min="2819" max="2819" width="16" style="39" customWidth="1"/>
    <col min="2820" max="2820" width="14.7109375" style="39" customWidth="1"/>
    <col min="2821" max="2821" width="13.28515625" style="39" customWidth="1"/>
    <col min="2822" max="2822" width="17.85546875" style="39" bestFit="1" customWidth="1"/>
    <col min="2823" max="2823" width="15.140625" style="39" customWidth="1"/>
    <col min="2824" max="2824" width="18.140625" style="39" customWidth="1"/>
    <col min="2825" max="2825" width="17.140625" style="39" customWidth="1"/>
    <col min="2826" max="2826" width="14.7109375" style="39" customWidth="1"/>
    <col min="2827" max="2827" width="16.42578125" style="39" bestFit="1" customWidth="1"/>
    <col min="2828" max="3055" width="9.140625" style="39"/>
    <col min="3056" max="3056" width="20.5703125" style="39" customWidth="1"/>
    <col min="3057" max="3057" width="14.42578125" style="39" customWidth="1"/>
    <col min="3058" max="3058" width="14.140625" style="39" customWidth="1"/>
    <col min="3059" max="3059" width="12.5703125" style="39" customWidth="1"/>
    <col min="3060" max="3061" width="15.85546875" style="39" customWidth="1"/>
    <col min="3062" max="3062" width="16.42578125" style="39" customWidth="1"/>
    <col min="3063" max="3063" width="18" style="39" customWidth="1"/>
    <col min="3064" max="3064" width="14" style="39" customWidth="1"/>
    <col min="3065" max="3068" width="15.140625" style="39" customWidth="1"/>
    <col min="3069" max="3069" width="14.7109375" style="39" customWidth="1"/>
    <col min="3070" max="3072" width="15.85546875" style="39" customWidth="1"/>
    <col min="3073" max="3073" width="16" style="39" customWidth="1"/>
    <col min="3074" max="3074" width="10" style="39" customWidth="1"/>
    <col min="3075" max="3075" width="16" style="39" customWidth="1"/>
    <col min="3076" max="3076" width="14.7109375" style="39" customWidth="1"/>
    <col min="3077" max="3077" width="13.28515625" style="39" customWidth="1"/>
    <col min="3078" max="3078" width="17.85546875" style="39" bestFit="1" customWidth="1"/>
    <col min="3079" max="3079" width="15.140625" style="39" customWidth="1"/>
    <col min="3080" max="3080" width="18.140625" style="39" customWidth="1"/>
    <col min="3081" max="3081" width="17.140625" style="39" customWidth="1"/>
    <col min="3082" max="3082" width="14.7109375" style="39" customWidth="1"/>
    <col min="3083" max="3083" width="16.42578125" style="39" bestFit="1" customWidth="1"/>
    <col min="3084" max="3311" width="9.140625" style="39"/>
    <col min="3312" max="3312" width="20.5703125" style="39" customWidth="1"/>
    <col min="3313" max="3313" width="14.42578125" style="39" customWidth="1"/>
    <col min="3314" max="3314" width="14.140625" style="39" customWidth="1"/>
    <col min="3315" max="3315" width="12.5703125" style="39" customWidth="1"/>
    <col min="3316" max="3317" width="15.85546875" style="39" customWidth="1"/>
    <col min="3318" max="3318" width="16.42578125" style="39" customWidth="1"/>
    <col min="3319" max="3319" width="18" style="39" customWidth="1"/>
    <col min="3320" max="3320" width="14" style="39" customWidth="1"/>
    <col min="3321" max="3324" width="15.140625" style="39" customWidth="1"/>
    <col min="3325" max="3325" width="14.7109375" style="39" customWidth="1"/>
    <col min="3326" max="3328" width="15.85546875" style="39" customWidth="1"/>
    <col min="3329" max="3329" width="16" style="39" customWidth="1"/>
    <col min="3330" max="3330" width="10" style="39" customWidth="1"/>
    <col min="3331" max="3331" width="16" style="39" customWidth="1"/>
    <col min="3332" max="3332" width="14.7109375" style="39" customWidth="1"/>
    <col min="3333" max="3333" width="13.28515625" style="39" customWidth="1"/>
    <col min="3334" max="3334" width="17.85546875" style="39" bestFit="1" customWidth="1"/>
    <col min="3335" max="3335" width="15.140625" style="39" customWidth="1"/>
    <col min="3336" max="3336" width="18.140625" style="39" customWidth="1"/>
    <col min="3337" max="3337" width="17.140625" style="39" customWidth="1"/>
    <col min="3338" max="3338" width="14.7109375" style="39" customWidth="1"/>
    <col min="3339" max="3339" width="16.42578125" style="39" bestFit="1" customWidth="1"/>
    <col min="3340" max="3567" width="9.140625" style="39"/>
    <col min="3568" max="3568" width="20.5703125" style="39" customWidth="1"/>
    <col min="3569" max="3569" width="14.42578125" style="39" customWidth="1"/>
    <col min="3570" max="3570" width="14.140625" style="39" customWidth="1"/>
    <col min="3571" max="3571" width="12.5703125" style="39" customWidth="1"/>
    <col min="3572" max="3573" width="15.85546875" style="39" customWidth="1"/>
    <col min="3574" max="3574" width="16.42578125" style="39" customWidth="1"/>
    <col min="3575" max="3575" width="18" style="39" customWidth="1"/>
    <col min="3576" max="3576" width="14" style="39" customWidth="1"/>
    <col min="3577" max="3580" width="15.140625" style="39" customWidth="1"/>
    <col min="3581" max="3581" width="14.7109375" style="39" customWidth="1"/>
    <col min="3582" max="3584" width="15.85546875" style="39" customWidth="1"/>
    <col min="3585" max="3585" width="16" style="39" customWidth="1"/>
    <col min="3586" max="3586" width="10" style="39" customWidth="1"/>
    <col min="3587" max="3587" width="16" style="39" customWidth="1"/>
    <col min="3588" max="3588" width="14.7109375" style="39" customWidth="1"/>
    <col min="3589" max="3589" width="13.28515625" style="39" customWidth="1"/>
    <col min="3590" max="3590" width="17.85546875" style="39" bestFit="1" customWidth="1"/>
    <col min="3591" max="3591" width="15.140625" style="39" customWidth="1"/>
    <col min="3592" max="3592" width="18.140625" style="39" customWidth="1"/>
    <col min="3593" max="3593" width="17.140625" style="39" customWidth="1"/>
    <col min="3594" max="3594" width="14.7109375" style="39" customWidth="1"/>
    <col min="3595" max="3595" width="16.42578125" style="39" bestFit="1" customWidth="1"/>
    <col min="3596" max="3823" width="9.140625" style="39"/>
    <col min="3824" max="3824" width="20.5703125" style="39" customWidth="1"/>
    <col min="3825" max="3825" width="14.42578125" style="39" customWidth="1"/>
    <col min="3826" max="3826" width="14.140625" style="39" customWidth="1"/>
    <col min="3827" max="3827" width="12.5703125" style="39" customWidth="1"/>
    <col min="3828" max="3829" width="15.85546875" style="39" customWidth="1"/>
    <col min="3830" max="3830" width="16.42578125" style="39" customWidth="1"/>
    <col min="3831" max="3831" width="18" style="39" customWidth="1"/>
    <col min="3832" max="3832" width="14" style="39" customWidth="1"/>
    <col min="3833" max="3836" width="15.140625" style="39" customWidth="1"/>
    <col min="3837" max="3837" width="14.7109375" style="39" customWidth="1"/>
    <col min="3838" max="3840" width="15.85546875" style="39" customWidth="1"/>
    <col min="3841" max="3841" width="16" style="39" customWidth="1"/>
    <col min="3842" max="3842" width="10" style="39" customWidth="1"/>
    <col min="3843" max="3843" width="16" style="39" customWidth="1"/>
    <col min="3844" max="3844" width="14.7109375" style="39" customWidth="1"/>
    <col min="3845" max="3845" width="13.28515625" style="39" customWidth="1"/>
    <col min="3846" max="3846" width="17.85546875" style="39" bestFit="1" customWidth="1"/>
    <col min="3847" max="3847" width="15.140625" style="39" customWidth="1"/>
    <col min="3848" max="3848" width="18.140625" style="39" customWidth="1"/>
    <col min="3849" max="3849" width="17.140625" style="39" customWidth="1"/>
    <col min="3850" max="3850" width="14.7109375" style="39" customWidth="1"/>
    <col min="3851" max="3851" width="16.42578125" style="39" bestFit="1" customWidth="1"/>
    <col min="3852" max="4079" width="9.140625" style="39"/>
    <col min="4080" max="4080" width="20.5703125" style="39" customWidth="1"/>
    <col min="4081" max="4081" width="14.42578125" style="39" customWidth="1"/>
    <col min="4082" max="4082" width="14.140625" style="39" customWidth="1"/>
    <col min="4083" max="4083" width="12.5703125" style="39" customWidth="1"/>
    <col min="4084" max="4085" width="15.85546875" style="39" customWidth="1"/>
    <col min="4086" max="4086" width="16.42578125" style="39" customWidth="1"/>
    <col min="4087" max="4087" width="18" style="39" customWidth="1"/>
    <col min="4088" max="4088" width="14" style="39" customWidth="1"/>
    <col min="4089" max="4092" width="15.140625" style="39" customWidth="1"/>
    <col min="4093" max="4093" width="14.7109375" style="39" customWidth="1"/>
    <col min="4094" max="4096" width="15.85546875" style="39" customWidth="1"/>
    <col min="4097" max="4097" width="16" style="39" customWidth="1"/>
    <col min="4098" max="4098" width="10" style="39" customWidth="1"/>
    <col min="4099" max="4099" width="16" style="39" customWidth="1"/>
    <col min="4100" max="4100" width="14.7109375" style="39" customWidth="1"/>
    <col min="4101" max="4101" width="13.28515625" style="39" customWidth="1"/>
    <col min="4102" max="4102" width="17.85546875" style="39" bestFit="1" customWidth="1"/>
    <col min="4103" max="4103" width="15.140625" style="39" customWidth="1"/>
    <col min="4104" max="4104" width="18.140625" style="39" customWidth="1"/>
    <col min="4105" max="4105" width="17.140625" style="39" customWidth="1"/>
    <col min="4106" max="4106" width="14.7109375" style="39" customWidth="1"/>
    <col min="4107" max="4107" width="16.42578125" style="39" bestFit="1" customWidth="1"/>
    <col min="4108" max="4335" width="9.140625" style="39"/>
    <col min="4336" max="4336" width="20.5703125" style="39" customWidth="1"/>
    <col min="4337" max="4337" width="14.42578125" style="39" customWidth="1"/>
    <col min="4338" max="4338" width="14.140625" style="39" customWidth="1"/>
    <col min="4339" max="4339" width="12.5703125" style="39" customWidth="1"/>
    <col min="4340" max="4341" width="15.85546875" style="39" customWidth="1"/>
    <col min="4342" max="4342" width="16.42578125" style="39" customWidth="1"/>
    <col min="4343" max="4343" width="18" style="39" customWidth="1"/>
    <col min="4344" max="4344" width="14" style="39" customWidth="1"/>
    <col min="4345" max="4348" width="15.140625" style="39" customWidth="1"/>
    <col min="4349" max="4349" width="14.7109375" style="39" customWidth="1"/>
    <col min="4350" max="4352" width="15.85546875" style="39" customWidth="1"/>
    <col min="4353" max="4353" width="16" style="39" customWidth="1"/>
    <col min="4354" max="4354" width="10" style="39" customWidth="1"/>
    <col min="4355" max="4355" width="16" style="39" customWidth="1"/>
    <col min="4356" max="4356" width="14.7109375" style="39" customWidth="1"/>
    <col min="4357" max="4357" width="13.28515625" style="39" customWidth="1"/>
    <col min="4358" max="4358" width="17.85546875" style="39" bestFit="1" customWidth="1"/>
    <col min="4359" max="4359" width="15.140625" style="39" customWidth="1"/>
    <col min="4360" max="4360" width="18.140625" style="39" customWidth="1"/>
    <col min="4361" max="4361" width="17.140625" style="39" customWidth="1"/>
    <col min="4362" max="4362" width="14.7109375" style="39" customWidth="1"/>
    <col min="4363" max="4363" width="16.42578125" style="39" bestFit="1" customWidth="1"/>
    <col min="4364" max="4591" width="9.140625" style="39"/>
    <col min="4592" max="4592" width="20.5703125" style="39" customWidth="1"/>
    <col min="4593" max="4593" width="14.42578125" style="39" customWidth="1"/>
    <col min="4594" max="4594" width="14.140625" style="39" customWidth="1"/>
    <col min="4595" max="4595" width="12.5703125" style="39" customWidth="1"/>
    <col min="4596" max="4597" width="15.85546875" style="39" customWidth="1"/>
    <col min="4598" max="4598" width="16.42578125" style="39" customWidth="1"/>
    <col min="4599" max="4599" width="18" style="39" customWidth="1"/>
    <col min="4600" max="4600" width="14" style="39" customWidth="1"/>
    <col min="4601" max="4604" width="15.140625" style="39" customWidth="1"/>
    <col min="4605" max="4605" width="14.7109375" style="39" customWidth="1"/>
    <col min="4606" max="4608" width="15.85546875" style="39" customWidth="1"/>
    <col min="4609" max="4609" width="16" style="39" customWidth="1"/>
    <col min="4610" max="4610" width="10" style="39" customWidth="1"/>
    <col min="4611" max="4611" width="16" style="39" customWidth="1"/>
    <col min="4612" max="4612" width="14.7109375" style="39" customWidth="1"/>
    <col min="4613" max="4613" width="13.28515625" style="39" customWidth="1"/>
    <col min="4614" max="4614" width="17.85546875" style="39" bestFit="1" customWidth="1"/>
    <col min="4615" max="4615" width="15.140625" style="39" customWidth="1"/>
    <col min="4616" max="4616" width="18.140625" style="39" customWidth="1"/>
    <col min="4617" max="4617" width="17.140625" style="39" customWidth="1"/>
    <col min="4618" max="4618" width="14.7109375" style="39" customWidth="1"/>
    <col min="4619" max="4619" width="16.42578125" style="39" bestFit="1" customWidth="1"/>
    <col min="4620" max="4847" width="9.140625" style="39"/>
    <col min="4848" max="4848" width="20.5703125" style="39" customWidth="1"/>
    <col min="4849" max="4849" width="14.42578125" style="39" customWidth="1"/>
    <col min="4850" max="4850" width="14.140625" style="39" customWidth="1"/>
    <col min="4851" max="4851" width="12.5703125" style="39" customWidth="1"/>
    <col min="4852" max="4853" width="15.85546875" style="39" customWidth="1"/>
    <col min="4854" max="4854" width="16.42578125" style="39" customWidth="1"/>
    <col min="4855" max="4855" width="18" style="39" customWidth="1"/>
    <col min="4856" max="4856" width="14" style="39" customWidth="1"/>
    <col min="4857" max="4860" width="15.140625" style="39" customWidth="1"/>
    <col min="4861" max="4861" width="14.7109375" style="39" customWidth="1"/>
    <col min="4862" max="4864" width="15.85546875" style="39" customWidth="1"/>
    <col min="4865" max="4865" width="16" style="39" customWidth="1"/>
    <col min="4866" max="4866" width="10" style="39" customWidth="1"/>
    <col min="4867" max="4867" width="16" style="39" customWidth="1"/>
    <col min="4868" max="4868" width="14.7109375" style="39" customWidth="1"/>
    <col min="4869" max="4869" width="13.28515625" style="39" customWidth="1"/>
    <col min="4870" max="4870" width="17.85546875" style="39" bestFit="1" customWidth="1"/>
    <col min="4871" max="4871" width="15.140625" style="39" customWidth="1"/>
    <col min="4872" max="4872" width="18.140625" style="39" customWidth="1"/>
    <col min="4873" max="4873" width="17.140625" style="39" customWidth="1"/>
    <col min="4874" max="4874" width="14.7109375" style="39" customWidth="1"/>
    <col min="4875" max="4875" width="16.42578125" style="39" bestFit="1" customWidth="1"/>
    <col min="4876" max="5103" width="9.140625" style="39"/>
    <col min="5104" max="5104" width="20.5703125" style="39" customWidth="1"/>
    <col min="5105" max="5105" width="14.42578125" style="39" customWidth="1"/>
    <col min="5106" max="5106" width="14.140625" style="39" customWidth="1"/>
    <col min="5107" max="5107" width="12.5703125" style="39" customWidth="1"/>
    <col min="5108" max="5109" width="15.85546875" style="39" customWidth="1"/>
    <col min="5110" max="5110" width="16.42578125" style="39" customWidth="1"/>
    <col min="5111" max="5111" width="18" style="39" customWidth="1"/>
    <col min="5112" max="5112" width="14" style="39" customWidth="1"/>
    <col min="5113" max="5116" width="15.140625" style="39" customWidth="1"/>
    <col min="5117" max="5117" width="14.7109375" style="39" customWidth="1"/>
    <col min="5118" max="5120" width="15.85546875" style="39" customWidth="1"/>
    <col min="5121" max="5121" width="16" style="39" customWidth="1"/>
    <col min="5122" max="5122" width="10" style="39" customWidth="1"/>
    <col min="5123" max="5123" width="16" style="39" customWidth="1"/>
    <col min="5124" max="5124" width="14.7109375" style="39" customWidth="1"/>
    <col min="5125" max="5125" width="13.28515625" style="39" customWidth="1"/>
    <col min="5126" max="5126" width="17.85546875" style="39" bestFit="1" customWidth="1"/>
    <col min="5127" max="5127" width="15.140625" style="39" customWidth="1"/>
    <col min="5128" max="5128" width="18.140625" style="39" customWidth="1"/>
    <col min="5129" max="5129" width="17.140625" style="39" customWidth="1"/>
    <col min="5130" max="5130" width="14.7109375" style="39" customWidth="1"/>
    <col min="5131" max="5131" width="16.42578125" style="39" bestFit="1" customWidth="1"/>
    <col min="5132" max="5359" width="9.140625" style="39"/>
    <col min="5360" max="5360" width="20.5703125" style="39" customWidth="1"/>
    <col min="5361" max="5361" width="14.42578125" style="39" customWidth="1"/>
    <col min="5362" max="5362" width="14.140625" style="39" customWidth="1"/>
    <col min="5363" max="5363" width="12.5703125" style="39" customWidth="1"/>
    <col min="5364" max="5365" width="15.85546875" style="39" customWidth="1"/>
    <col min="5366" max="5366" width="16.42578125" style="39" customWidth="1"/>
    <col min="5367" max="5367" width="18" style="39" customWidth="1"/>
    <col min="5368" max="5368" width="14" style="39" customWidth="1"/>
    <col min="5369" max="5372" width="15.140625" style="39" customWidth="1"/>
    <col min="5373" max="5373" width="14.7109375" style="39" customWidth="1"/>
    <col min="5374" max="5376" width="15.85546875" style="39" customWidth="1"/>
    <col min="5377" max="5377" width="16" style="39" customWidth="1"/>
    <col min="5378" max="5378" width="10" style="39" customWidth="1"/>
    <col min="5379" max="5379" width="16" style="39" customWidth="1"/>
    <col min="5380" max="5380" width="14.7109375" style="39" customWidth="1"/>
    <col min="5381" max="5381" width="13.28515625" style="39" customWidth="1"/>
    <col min="5382" max="5382" width="17.85546875" style="39" bestFit="1" customWidth="1"/>
    <col min="5383" max="5383" width="15.140625" style="39" customWidth="1"/>
    <col min="5384" max="5384" width="18.140625" style="39" customWidth="1"/>
    <col min="5385" max="5385" width="17.140625" style="39" customWidth="1"/>
    <col min="5386" max="5386" width="14.7109375" style="39" customWidth="1"/>
    <col min="5387" max="5387" width="16.42578125" style="39" bestFit="1" customWidth="1"/>
    <col min="5388" max="5615" width="9.140625" style="39"/>
    <col min="5616" max="5616" width="20.5703125" style="39" customWidth="1"/>
    <col min="5617" max="5617" width="14.42578125" style="39" customWidth="1"/>
    <col min="5618" max="5618" width="14.140625" style="39" customWidth="1"/>
    <col min="5619" max="5619" width="12.5703125" style="39" customWidth="1"/>
    <col min="5620" max="5621" width="15.85546875" style="39" customWidth="1"/>
    <col min="5622" max="5622" width="16.42578125" style="39" customWidth="1"/>
    <col min="5623" max="5623" width="18" style="39" customWidth="1"/>
    <col min="5624" max="5624" width="14" style="39" customWidth="1"/>
    <col min="5625" max="5628" width="15.140625" style="39" customWidth="1"/>
    <col min="5629" max="5629" width="14.7109375" style="39" customWidth="1"/>
    <col min="5630" max="5632" width="15.85546875" style="39" customWidth="1"/>
    <col min="5633" max="5633" width="16" style="39" customWidth="1"/>
    <col min="5634" max="5634" width="10" style="39" customWidth="1"/>
    <col min="5635" max="5635" width="16" style="39" customWidth="1"/>
    <col min="5636" max="5636" width="14.7109375" style="39" customWidth="1"/>
    <col min="5637" max="5637" width="13.28515625" style="39" customWidth="1"/>
    <col min="5638" max="5638" width="17.85546875" style="39" bestFit="1" customWidth="1"/>
    <col min="5639" max="5639" width="15.140625" style="39" customWidth="1"/>
    <col min="5640" max="5640" width="18.140625" style="39" customWidth="1"/>
    <col min="5641" max="5641" width="17.140625" style="39" customWidth="1"/>
    <col min="5642" max="5642" width="14.7109375" style="39" customWidth="1"/>
    <col min="5643" max="5643" width="16.42578125" style="39" bestFit="1" customWidth="1"/>
    <col min="5644" max="5871" width="9.140625" style="39"/>
    <col min="5872" max="5872" width="20.5703125" style="39" customWidth="1"/>
    <col min="5873" max="5873" width="14.42578125" style="39" customWidth="1"/>
    <col min="5874" max="5874" width="14.140625" style="39" customWidth="1"/>
    <col min="5875" max="5875" width="12.5703125" style="39" customWidth="1"/>
    <col min="5876" max="5877" width="15.85546875" style="39" customWidth="1"/>
    <col min="5878" max="5878" width="16.42578125" style="39" customWidth="1"/>
    <col min="5879" max="5879" width="18" style="39" customWidth="1"/>
    <col min="5880" max="5880" width="14" style="39" customWidth="1"/>
    <col min="5881" max="5884" width="15.140625" style="39" customWidth="1"/>
    <col min="5885" max="5885" width="14.7109375" style="39" customWidth="1"/>
    <col min="5886" max="5888" width="15.85546875" style="39" customWidth="1"/>
    <col min="5889" max="5889" width="16" style="39" customWidth="1"/>
    <col min="5890" max="5890" width="10" style="39" customWidth="1"/>
    <col min="5891" max="5891" width="16" style="39" customWidth="1"/>
    <col min="5892" max="5892" width="14.7109375" style="39" customWidth="1"/>
    <col min="5893" max="5893" width="13.28515625" style="39" customWidth="1"/>
    <col min="5894" max="5894" width="17.85546875" style="39" bestFit="1" customWidth="1"/>
    <col min="5895" max="5895" width="15.140625" style="39" customWidth="1"/>
    <col min="5896" max="5896" width="18.140625" style="39" customWidth="1"/>
    <col min="5897" max="5897" width="17.140625" style="39" customWidth="1"/>
    <col min="5898" max="5898" width="14.7109375" style="39" customWidth="1"/>
    <col min="5899" max="5899" width="16.42578125" style="39" bestFit="1" customWidth="1"/>
    <col min="5900" max="6127" width="9.140625" style="39"/>
    <col min="6128" max="6128" width="20.5703125" style="39" customWidth="1"/>
    <col min="6129" max="6129" width="14.42578125" style="39" customWidth="1"/>
    <col min="6130" max="6130" width="14.140625" style="39" customWidth="1"/>
    <col min="6131" max="6131" width="12.5703125" style="39" customWidth="1"/>
    <col min="6132" max="6133" width="15.85546875" style="39" customWidth="1"/>
    <col min="6134" max="6134" width="16.42578125" style="39" customWidth="1"/>
    <col min="6135" max="6135" width="18" style="39" customWidth="1"/>
    <col min="6136" max="6136" width="14" style="39" customWidth="1"/>
    <col min="6137" max="6140" width="15.140625" style="39" customWidth="1"/>
    <col min="6141" max="6141" width="14.7109375" style="39" customWidth="1"/>
    <col min="6142" max="6144" width="15.85546875" style="39" customWidth="1"/>
    <col min="6145" max="6145" width="16" style="39" customWidth="1"/>
    <col min="6146" max="6146" width="10" style="39" customWidth="1"/>
    <col min="6147" max="6147" width="16" style="39" customWidth="1"/>
    <col min="6148" max="6148" width="14.7109375" style="39" customWidth="1"/>
    <col min="6149" max="6149" width="13.28515625" style="39" customWidth="1"/>
    <col min="6150" max="6150" width="17.85546875" style="39" bestFit="1" customWidth="1"/>
    <col min="6151" max="6151" width="15.140625" style="39" customWidth="1"/>
    <col min="6152" max="6152" width="18.140625" style="39" customWidth="1"/>
    <col min="6153" max="6153" width="17.140625" style="39" customWidth="1"/>
    <col min="6154" max="6154" width="14.7109375" style="39" customWidth="1"/>
    <col min="6155" max="6155" width="16.42578125" style="39" bestFit="1" customWidth="1"/>
    <col min="6156" max="6383" width="9.140625" style="39"/>
    <col min="6384" max="6384" width="20.5703125" style="39" customWidth="1"/>
    <col min="6385" max="6385" width="14.42578125" style="39" customWidth="1"/>
    <col min="6386" max="6386" width="14.140625" style="39" customWidth="1"/>
    <col min="6387" max="6387" width="12.5703125" style="39" customWidth="1"/>
    <col min="6388" max="6389" width="15.85546875" style="39" customWidth="1"/>
    <col min="6390" max="6390" width="16.42578125" style="39" customWidth="1"/>
    <col min="6391" max="6391" width="18" style="39" customWidth="1"/>
    <col min="6392" max="6392" width="14" style="39" customWidth="1"/>
    <col min="6393" max="6396" width="15.140625" style="39" customWidth="1"/>
    <col min="6397" max="6397" width="14.7109375" style="39" customWidth="1"/>
    <col min="6398" max="6400" width="15.85546875" style="39" customWidth="1"/>
    <col min="6401" max="6401" width="16" style="39" customWidth="1"/>
    <col min="6402" max="6402" width="10" style="39" customWidth="1"/>
    <col min="6403" max="6403" width="16" style="39" customWidth="1"/>
    <col min="6404" max="6404" width="14.7109375" style="39" customWidth="1"/>
    <col min="6405" max="6405" width="13.28515625" style="39" customWidth="1"/>
    <col min="6406" max="6406" width="17.85546875" style="39" bestFit="1" customWidth="1"/>
    <col min="6407" max="6407" width="15.140625" style="39" customWidth="1"/>
    <col min="6408" max="6408" width="18.140625" style="39" customWidth="1"/>
    <col min="6409" max="6409" width="17.140625" style="39" customWidth="1"/>
    <col min="6410" max="6410" width="14.7109375" style="39" customWidth="1"/>
    <col min="6411" max="6411" width="16.42578125" style="39" bestFit="1" customWidth="1"/>
    <col min="6412" max="6639" width="9.140625" style="39"/>
    <col min="6640" max="6640" width="20.5703125" style="39" customWidth="1"/>
    <col min="6641" max="6641" width="14.42578125" style="39" customWidth="1"/>
    <col min="6642" max="6642" width="14.140625" style="39" customWidth="1"/>
    <col min="6643" max="6643" width="12.5703125" style="39" customWidth="1"/>
    <col min="6644" max="6645" width="15.85546875" style="39" customWidth="1"/>
    <col min="6646" max="6646" width="16.42578125" style="39" customWidth="1"/>
    <col min="6647" max="6647" width="18" style="39" customWidth="1"/>
    <col min="6648" max="6648" width="14" style="39" customWidth="1"/>
    <col min="6649" max="6652" width="15.140625" style="39" customWidth="1"/>
    <col min="6653" max="6653" width="14.7109375" style="39" customWidth="1"/>
    <col min="6654" max="6656" width="15.85546875" style="39" customWidth="1"/>
    <col min="6657" max="6657" width="16" style="39" customWidth="1"/>
    <col min="6658" max="6658" width="10" style="39" customWidth="1"/>
    <col min="6659" max="6659" width="16" style="39" customWidth="1"/>
    <col min="6660" max="6660" width="14.7109375" style="39" customWidth="1"/>
    <col min="6661" max="6661" width="13.28515625" style="39" customWidth="1"/>
    <col min="6662" max="6662" width="17.85546875" style="39" bestFit="1" customWidth="1"/>
    <col min="6663" max="6663" width="15.140625" style="39" customWidth="1"/>
    <col min="6664" max="6664" width="18.140625" style="39" customWidth="1"/>
    <col min="6665" max="6665" width="17.140625" style="39" customWidth="1"/>
    <col min="6666" max="6666" width="14.7109375" style="39" customWidth="1"/>
    <col min="6667" max="6667" width="16.42578125" style="39" bestFit="1" customWidth="1"/>
    <col min="6668" max="6895" width="9.140625" style="39"/>
    <col min="6896" max="6896" width="20.5703125" style="39" customWidth="1"/>
    <col min="6897" max="6897" width="14.42578125" style="39" customWidth="1"/>
    <col min="6898" max="6898" width="14.140625" style="39" customWidth="1"/>
    <col min="6899" max="6899" width="12.5703125" style="39" customWidth="1"/>
    <col min="6900" max="6901" width="15.85546875" style="39" customWidth="1"/>
    <col min="6902" max="6902" width="16.42578125" style="39" customWidth="1"/>
    <col min="6903" max="6903" width="18" style="39" customWidth="1"/>
    <col min="6904" max="6904" width="14" style="39" customWidth="1"/>
    <col min="6905" max="6908" width="15.140625" style="39" customWidth="1"/>
    <col min="6909" max="6909" width="14.7109375" style="39" customWidth="1"/>
    <col min="6910" max="6912" width="15.85546875" style="39" customWidth="1"/>
    <col min="6913" max="6913" width="16" style="39" customWidth="1"/>
    <col min="6914" max="6914" width="10" style="39" customWidth="1"/>
    <col min="6915" max="6915" width="16" style="39" customWidth="1"/>
    <col min="6916" max="6916" width="14.7109375" style="39" customWidth="1"/>
    <col min="6917" max="6917" width="13.28515625" style="39" customWidth="1"/>
    <col min="6918" max="6918" width="17.85546875" style="39" bestFit="1" customWidth="1"/>
    <col min="6919" max="6919" width="15.140625" style="39" customWidth="1"/>
    <col min="6920" max="6920" width="18.140625" style="39" customWidth="1"/>
    <col min="6921" max="6921" width="17.140625" style="39" customWidth="1"/>
    <col min="6922" max="6922" width="14.7109375" style="39" customWidth="1"/>
    <col min="6923" max="6923" width="16.42578125" style="39" bestFit="1" customWidth="1"/>
    <col min="6924" max="7151" width="9.140625" style="39"/>
    <col min="7152" max="7152" width="20.5703125" style="39" customWidth="1"/>
    <col min="7153" max="7153" width="14.42578125" style="39" customWidth="1"/>
    <col min="7154" max="7154" width="14.140625" style="39" customWidth="1"/>
    <col min="7155" max="7155" width="12.5703125" style="39" customWidth="1"/>
    <col min="7156" max="7157" width="15.85546875" style="39" customWidth="1"/>
    <col min="7158" max="7158" width="16.42578125" style="39" customWidth="1"/>
    <col min="7159" max="7159" width="18" style="39" customWidth="1"/>
    <col min="7160" max="7160" width="14" style="39" customWidth="1"/>
    <col min="7161" max="7164" width="15.140625" style="39" customWidth="1"/>
    <col min="7165" max="7165" width="14.7109375" style="39" customWidth="1"/>
    <col min="7166" max="7168" width="15.85546875" style="39" customWidth="1"/>
    <col min="7169" max="7169" width="16" style="39" customWidth="1"/>
    <col min="7170" max="7170" width="10" style="39" customWidth="1"/>
    <col min="7171" max="7171" width="16" style="39" customWidth="1"/>
    <col min="7172" max="7172" width="14.7109375" style="39" customWidth="1"/>
    <col min="7173" max="7173" width="13.28515625" style="39" customWidth="1"/>
    <col min="7174" max="7174" width="17.85546875" style="39" bestFit="1" customWidth="1"/>
    <col min="7175" max="7175" width="15.140625" style="39" customWidth="1"/>
    <col min="7176" max="7176" width="18.140625" style="39" customWidth="1"/>
    <col min="7177" max="7177" width="17.140625" style="39" customWidth="1"/>
    <col min="7178" max="7178" width="14.7109375" style="39" customWidth="1"/>
    <col min="7179" max="7179" width="16.42578125" style="39" bestFit="1" customWidth="1"/>
    <col min="7180" max="7407" width="9.140625" style="39"/>
    <col min="7408" max="7408" width="20.5703125" style="39" customWidth="1"/>
    <col min="7409" max="7409" width="14.42578125" style="39" customWidth="1"/>
    <col min="7410" max="7410" width="14.140625" style="39" customWidth="1"/>
    <col min="7411" max="7411" width="12.5703125" style="39" customWidth="1"/>
    <col min="7412" max="7413" width="15.85546875" style="39" customWidth="1"/>
    <col min="7414" max="7414" width="16.42578125" style="39" customWidth="1"/>
    <col min="7415" max="7415" width="18" style="39" customWidth="1"/>
    <col min="7416" max="7416" width="14" style="39" customWidth="1"/>
    <col min="7417" max="7420" width="15.140625" style="39" customWidth="1"/>
    <col min="7421" max="7421" width="14.7109375" style="39" customWidth="1"/>
    <col min="7422" max="7424" width="15.85546875" style="39" customWidth="1"/>
    <col min="7425" max="7425" width="16" style="39" customWidth="1"/>
    <col min="7426" max="7426" width="10" style="39" customWidth="1"/>
    <col min="7427" max="7427" width="16" style="39" customWidth="1"/>
    <col min="7428" max="7428" width="14.7109375" style="39" customWidth="1"/>
    <col min="7429" max="7429" width="13.28515625" style="39" customWidth="1"/>
    <col min="7430" max="7430" width="17.85546875" style="39" bestFit="1" customWidth="1"/>
    <col min="7431" max="7431" width="15.140625" style="39" customWidth="1"/>
    <col min="7432" max="7432" width="18.140625" style="39" customWidth="1"/>
    <col min="7433" max="7433" width="17.140625" style="39" customWidth="1"/>
    <col min="7434" max="7434" width="14.7109375" style="39" customWidth="1"/>
    <col min="7435" max="7435" width="16.42578125" style="39" bestFit="1" customWidth="1"/>
    <col min="7436" max="7663" width="9.140625" style="39"/>
    <col min="7664" max="7664" width="20.5703125" style="39" customWidth="1"/>
    <col min="7665" max="7665" width="14.42578125" style="39" customWidth="1"/>
    <col min="7666" max="7666" width="14.140625" style="39" customWidth="1"/>
    <col min="7667" max="7667" width="12.5703125" style="39" customWidth="1"/>
    <col min="7668" max="7669" width="15.85546875" style="39" customWidth="1"/>
    <col min="7670" max="7670" width="16.42578125" style="39" customWidth="1"/>
    <col min="7671" max="7671" width="18" style="39" customWidth="1"/>
    <col min="7672" max="7672" width="14" style="39" customWidth="1"/>
    <col min="7673" max="7676" width="15.140625" style="39" customWidth="1"/>
    <col min="7677" max="7677" width="14.7109375" style="39" customWidth="1"/>
    <col min="7678" max="7680" width="15.85546875" style="39" customWidth="1"/>
    <col min="7681" max="7681" width="16" style="39" customWidth="1"/>
    <col min="7682" max="7682" width="10" style="39" customWidth="1"/>
    <col min="7683" max="7683" width="16" style="39" customWidth="1"/>
    <col min="7684" max="7684" width="14.7109375" style="39" customWidth="1"/>
    <col min="7685" max="7685" width="13.28515625" style="39" customWidth="1"/>
    <col min="7686" max="7686" width="17.85546875" style="39" bestFit="1" customWidth="1"/>
    <col min="7687" max="7687" width="15.140625" style="39" customWidth="1"/>
    <col min="7688" max="7688" width="18.140625" style="39" customWidth="1"/>
    <col min="7689" max="7689" width="17.140625" style="39" customWidth="1"/>
    <col min="7690" max="7690" width="14.7109375" style="39" customWidth="1"/>
    <col min="7691" max="7691" width="16.42578125" style="39" bestFit="1" customWidth="1"/>
    <col min="7692" max="7919" width="9.140625" style="39"/>
    <col min="7920" max="7920" width="20.5703125" style="39" customWidth="1"/>
    <col min="7921" max="7921" width="14.42578125" style="39" customWidth="1"/>
    <col min="7922" max="7922" width="14.140625" style="39" customWidth="1"/>
    <col min="7923" max="7923" width="12.5703125" style="39" customWidth="1"/>
    <col min="7924" max="7925" width="15.85546875" style="39" customWidth="1"/>
    <col min="7926" max="7926" width="16.42578125" style="39" customWidth="1"/>
    <col min="7927" max="7927" width="18" style="39" customWidth="1"/>
    <col min="7928" max="7928" width="14" style="39" customWidth="1"/>
    <col min="7929" max="7932" width="15.140625" style="39" customWidth="1"/>
    <col min="7933" max="7933" width="14.7109375" style="39" customWidth="1"/>
    <col min="7934" max="7936" width="15.85546875" style="39" customWidth="1"/>
    <col min="7937" max="7937" width="16" style="39" customWidth="1"/>
    <col min="7938" max="7938" width="10" style="39" customWidth="1"/>
    <col min="7939" max="7939" width="16" style="39" customWidth="1"/>
    <col min="7940" max="7940" width="14.7109375" style="39" customWidth="1"/>
    <col min="7941" max="7941" width="13.28515625" style="39" customWidth="1"/>
    <col min="7942" max="7942" width="17.85546875" style="39" bestFit="1" customWidth="1"/>
    <col min="7943" max="7943" width="15.140625" style="39" customWidth="1"/>
    <col min="7944" max="7944" width="18.140625" style="39" customWidth="1"/>
    <col min="7945" max="7945" width="17.140625" style="39" customWidth="1"/>
    <col min="7946" max="7946" width="14.7109375" style="39" customWidth="1"/>
    <col min="7947" max="7947" width="16.42578125" style="39" bestFit="1" customWidth="1"/>
    <col min="7948" max="8175" width="9.140625" style="39"/>
    <col min="8176" max="8176" width="20.5703125" style="39" customWidth="1"/>
    <col min="8177" max="8177" width="14.42578125" style="39" customWidth="1"/>
    <col min="8178" max="8178" width="14.140625" style="39" customWidth="1"/>
    <col min="8179" max="8179" width="12.5703125" style="39" customWidth="1"/>
    <col min="8180" max="8181" width="15.85546875" style="39" customWidth="1"/>
    <col min="8182" max="8182" width="16.42578125" style="39" customWidth="1"/>
    <col min="8183" max="8183" width="18" style="39" customWidth="1"/>
    <col min="8184" max="8184" width="14" style="39" customWidth="1"/>
    <col min="8185" max="8188" width="15.140625" style="39" customWidth="1"/>
    <col min="8189" max="8189" width="14.7109375" style="39" customWidth="1"/>
    <col min="8190" max="8192" width="15.85546875" style="39" customWidth="1"/>
    <col min="8193" max="8193" width="16" style="39" customWidth="1"/>
    <col min="8194" max="8194" width="10" style="39" customWidth="1"/>
    <col min="8195" max="8195" width="16" style="39" customWidth="1"/>
    <col min="8196" max="8196" width="14.7109375" style="39" customWidth="1"/>
    <col min="8197" max="8197" width="13.28515625" style="39" customWidth="1"/>
    <col min="8198" max="8198" width="17.85546875" style="39" bestFit="1" customWidth="1"/>
    <col min="8199" max="8199" width="15.140625" style="39" customWidth="1"/>
    <col min="8200" max="8200" width="18.140625" style="39" customWidth="1"/>
    <col min="8201" max="8201" width="17.140625" style="39" customWidth="1"/>
    <col min="8202" max="8202" width="14.7109375" style="39" customWidth="1"/>
    <col min="8203" max="8203" width="16.42578125" style="39" bestFit="1" customWidth="1"/>
    <col min="8204" max="8431" width="9.140625" style="39"/>
    <col min="8432" max="8432" width="20.5703125" style="39" customWidth="1"/>
    <col min="8433" max="8433" width="14.42578125" style="39" customWidth="1"/>
    <col min="8434" max="8434" width="14.140625" style="39" customWidth="1"/>
    <col min="8435" max="8435" width="12.5703125" style="39" customWidth="1"/>
    <col min="8436" max="8437" width="15.85546875" style="39" customWidth="1"/>
    <col min="8438" max="8438" width="16.42578125" style="39" customWidth="1"/>
    <col min="8439" max="8439" width="18" style="39" customWidth="1"/>
    <col min="8440" max="8440" width="14" style="39" customWidth="1"/>
    <col min="8441" max="8444" width="15.140625" style="39" customWidth="1"/>
    <col min="8445" max="8445" width="14.7109375" style="39" customWidth="1"/>
    <col min="8446" max="8448" width="15.85546875" style="39" customWidth="1"/>
    <col min="8449" max="8449" width="16" style="39" customWidth="1"/>
    <col min="8450" max="8450" width="10" style="39" customWidth="1"/>
    <col min="8451" max="8451" width="16" style="39" customWidth="1"/>
    <col min="8452" max="8452" width="14.7109375" style="39" customWidth="1"/>
    <col min="8453" max="8453" width="13.28515625" style="39" customWidth="1"/>
    <col min="8454" max="8454" width="17.85546875" style="39" bestFit="1" customWidth="1"/>
    <col min="8455" max="8455" width="15.140625" style="39" customWidth="1"/>
    <col min="8456" max="8456" width="18.140625" style="39" customWidth="1"/>
    <col min="8457" max="8457" width="17.140625" style="39" customWidth="1"/>
    <col min="8458" max="8458" width="14.7109375" style="39" customWidth="1"/>
    <col min="8459" max="8459" width="16.42578125" style="39" bestFit="1" customWidth="1"/>
    <col min="8460" max="8687" width="9.140625" style="39"/>
    <col min="8688" max="8688" width="20.5703125" style="39" customWidth="1"/>
    <col min="8689" max="8689" width="14.42578125" style="39" customWidth="1"/>
    <col min="8690" max="8690" width="14.140625" style="39" customWidth="1"/>
    <col min="8691" max="8691" width="12.5703125" style="39" customWidth="1"/>
    <col min="8692" max="8693" width="15.85546875" style="39" customWidth="1"/>
    <col min="8694" max="8694" width="16.42578125" style="39" customWidth="1"/>
    <col min="8695" max="8695" width="18" style="39" customWidth="1"/>
    <col min="8696" max="8696" width="14" style="39" customWidth="1"/>
    <col min="8697" max="8700" width="15.140625" style="39" customWidth="1"/>
    <col min="8701" max="8701" width="14.7109375" style="39" customWidth="1"/>
    <col min="8702" max="8704" width="15.85546875" style="39" customWidth="1"/>
    <col min="8705" max="8705" width="16" style="39" customWidth="1"/>
    <col min="8706" max="8706" width="10" style="39" customWidth="1"/>
    <col min="8707" max="8707" width="16" style="39" customWidth="1"/>
    <col min="8708" max="8708" width="14.7109375" style="39" customWidth="1"/>
    <col min="8709" max="8709" width="13.28515625" style="39" customWidth="1"/>
    <col min="8710" max="8710" width="17.85546875" style="39" bestFit="1" customWidth="1"/>
    <col min="8711" max="8711" width="15.140625" style="39" customWidth="1"/>
    <col min="8712" max="8712" width="18.140625" style="39" customWidth="1"/>
    <col min="8713" max="8713" width="17.140625" style="39" customWidth="1"/>
    <col min="8714" max="8714" width="14.7109375" style="39" customWidth="1"/>
    <col min="8715" max="8715" width="16.42578125" style="39" bestFit="1" customWidth="1"/>
    <col min="8716" max="8943" width="9.140625" style="39"/>
    <col min="8944" max="8944" width="20.5703125" style="39" customWidth="1"/>
    <col min="8945" max="8945" width="14.42578125" style="39" customWidth="1"/>
    <col min="8946" max="8946" width="14.140625" style="39" customWidth="1"/>
    <col min="8947" max="8947" width="12.5703125" style="39" customWidth="1"/>
    <col min="8948" max="8949" width="15.85546875" style="39" customWidth="1"/>
    <col min="8950" max="8950" width="16.42578125" style="39" customWidth="1"/>
    <col min="8951" max="8951" width="18" style="39" customWidth="1"/>
    <col min="8952" max="8952" width="14" style="39" customWidth="1"/>
    <col min="8953" max="8956" width="15.140625" style="39" customWidth="1"/>
    <col min="8957" max="8957" width="14.7109375" style="39" customWidth="1"/>
    <col min="8958" max="8960" width="15.85546875" style="39" customWidth="1"/>
    <col min="8961" max="8961" width="16" style="39" customWidth="1"/>
    <col min="8962" max="8962" width="10" style="39" customWidth="1"/>
    <col min="8963" max="8963" width="16" style="39" customWidth="1"/>
    <col min="8964" max="8964" width="14.7109375" style="39" customWidth="1"/>
    <col min="8965" max="8965" width="13.28515625" style="39" customWidth="1"/>
    <col min="8966" max="8966" width="17.85546875" style="39" bestFit="1" customWidth="1"/>
    <col min="8967" max="8967" width="15.140625" style="39" customWidth="1"/>
    <col min="8968" max="8968" width="18.140625" style="39" customWidth="1"/>
    <col min="8969" max="8969" width="17.140625" style="39" customWidth="1"/>
    <col min="8970" max="8970" width="14.7109375" style="39" customWidth="1"/>
    <col min="8971" max="8971" width="16.42578125" style="39" bestFit="1" customWidth="1"/>
    <col min="8972" max="9199" width="9.140625" style="39"/>
    <col min="9200" max="9200" width="20.5703125" style="39" customWidth="1"/>
    <col min="9201" max="9201" width="14.42578125" style="39" customWidth="1"/>
    <col min="9202" max="9202" width="14.140625" style="39" customWidth="1"/>
    <col min="9203" max="9203" width="12.5703125" style="39" customWidth="1"/>
    <col min="9204" max="9205" width="15.85546875" style="39" customWidth="1"/>
    <col min="9206" max="9206" width="16.42578125" style="39" customWidth="1"/>
    <col min="9207" max="9207" width="18" style="39" customWidth="1"/>
    <col min="9208" max="9208" width="14" style="39" customWidth="1"/>
    <col min="9209" max="9212" width="15.140625" style="39" customWidth="1"/>
    <col min="9213" max="9213" width="14.7109375" style="39" customWidth="1"/>
    <col min="9214" max="9216" width="15.85546875" style="39" customWidth="1"/>
    <col min="9217" max="9217" width="16" style="39" customWidth="1"/>
    <col min="9218" max="9218" width="10" style="39" customWidth="1"/>
    <col min="9219" max="9219" width="16" style="39" customWidth="1"/>
    <col min="9220" max="9220" width="14.7109375" style="39" customWidth="1"/>
    <col min="9221" max="9221" width="13.28515625" style="39" customWidth="1"/>
    <col min="9222" max="9222" width="17.85546875" style="39" bestFit="1" customWidth="1"/>
    <col min="9223" max="9223" width="15.140625" style="39" customWidth="1"/>
    <col min="9224" max="9224" width="18.140625" style="39" customWidth="1"/>
    <col min="9225" max="9225" width="17.140625" style="39" customWidth="1"/>
    <col min="9226" max="9226" width="14.7109375" style="39" customWidth="1"/>
    <col min="9227" max="9227" width="16.42578125" style="39" bestFit="1" customWidth="1"/>
    <col min="9228" max="9455" width="9.140625" style="39"/>
    <col min="9456" max="9456" width="20.5703125" style="39" customWidth="1"/>
    <col min="9457" max="9457" width="14.42578125" style="39" customWidth="1"/>
    <col min="9458" max="9458" width="14.140625" style="39" customWidth="1"/>
    <col min="9459" max="9459" width="12.5703125" style="39" customWidth="1"/>
    <col min="9460" max="9461" width="15.85546875" style="39" customWidth="1"/>
    <col min="9462" max="9462" width="16.42578125" style="39" customWidth="1"/>
    <col min="9463" max="9463" width="18" style="39" customWidth="1"/>
    <col min="9464" max="9464" width="14" style="39" customWidth="1"/>
    <col min="9465" max="9468" width="15.140625" style="39" customWidth="1"/>
    <col min="9469" max="9469" width="14.7109375" style="39" customWidth="1"/>
    <col min="9470" max="9472" width="15.85546875" style="39" customWidth="1"/>
    <col min="9473" max="9473" width="16" style="39" customWidth="1"/>
    <col min="9474" max="9474" width="10" style="39" customWidth="1"/>
    <col min="9475" max="9475" width="16" style="39" customWidth="1"/>
    <col min="9476" max="9476" width="14.7109375" style="39" customWidth="1"/>
    <col min="9477" max="9477" width="13.28515625" style="39" customWidth="1"/>
    <col min="9478" max="9478" width="17.85546875" style="39" bestFit="1" customWidth="1"/>
    <col min="9479" max="9479" width="15.140625" style="39" customWidth="1"/>
    <col min="9480" max="9480" width="18.140625" style="39" customWidth="1"/>
    <col min="9481" max="9481" width="17.140625" style="39" customWidth="1"/>
    <col min="9482" max="9482" width="14.7109375" style="39" customWidth="1"/>
    <col min="9483" max="9483" width="16.42578125" style="39" bestFit="1" customWidth="1"/>
    <col min="9484" max="9711" width="9.140625" style="39"/>
    <col min="9712" max="9712" width="20.5703125" style="39" customWidth="1"/>
    <col min="9713" max="9713" width="14.42578125" style="39" customWidth="1"/>
    <col min="9714" max="9714" width="14.140625" style="39" customWidth="1"/>
    <col min="9715" max="9715" width="12.5703125" style="39" customWidth="1"/>
    <col min="9716" max="9717" width="15.85546875" style="39" customWidth="1"/>
    <col min="9718" max="9718" width="16.42578125" style="39" customWidth="1"/>
    <col min="9719" max="9719" width="18" style="39" customWidth="1"/>
    <col min="9720" max="9720" width="14" style="39" customWidth="1"/>
    <col min="9721" max="9724" width="15.140625" style="39" customWidth="1"/>
    <col min="9725" max="9725" width="14.7109375" style="39" customWidth="1"/>
    <col min="9726" max="9728" width="15.85546875" style="39" customWidth="1"/>
    <col min="9729" max="9729" width="16" style="39" customWidth="1"/>
    <col min="9730" max="9730" width="10" style="39" customWidth="1"/>
    <col min="9731" max="9731" width="16" style="39" customWidth="1"/>
    <col min="9732" max="9732" width="14.7109375" style="39" customWidth="1"/>
    <col min="9733" max="9733" width="13.28515625" style="39" customWidth="1"/>
    <col min="9734" max="9734" width="17.85546875" style="39" bestFit="1" customWidth="1"/>
    <col min="9735" max="9735" width="15.140625" style="39" customWidth="1"/>
    <col min="9736" max="9736" width="18.140625" style="39" customWidth="1"/>
    <col min="9737" max="9737" width="17.140625" style="39" customWidth="1"/>
    <col min="9738" max="9738" width="14.7109375" style="39" customWidth="1"/>
    <col min="9739" max="9739" width="16.42578125" style="39" bestFit="1" customWidth="1"/>
    <col min="9740" max="9967" width="9.140625" style="39"/>
    <col min="9968" max="9968" width="20.5703125" style="39" customWidth="1"/>
    <col min="9969" max="9969" width="14.42578125" style="39" customWidth="1"/>
    <col min="9970" max="9970" width="14.140625" style="39" customWidth="1"/>
    <col min="9971" max="9971" width="12.5703125" style="39" customWidth="1"/>
    <col min="9972" max="9973" width="15.85546875" style="39" customWidth="1"/>
    <col min="9974" max="9974" width="16.42578125" style="39" customWidth="1"/>
    <col min="9975" max="9975" width="18" style="39" customWidth="1"/>
    <col min="9976" max="9976" width="14" style="39" customWidth="1"/>
    <col min="9977" max="9980" width="15.140625" style="39" customWidth="1"/>
    <col min="9981" max="9981" width="14.7109375" style="39" customWidth="1"/>
    <col min="9982" max="9984" width="15.85546875" style="39" customWidth="1"/>
    <col min="9985" max="9985" width="16" style="39" customWidth="1"/>
    <col min="9986" max="9986" width="10" style="39" customWidth="1"/>
    <col min="9987" max="9987" width="16" style="39" customWidth="1"/>
    <col min="9988" max="9988" width="14.7109375" style="39" customWidth="1"/>
    <col min="9989" max="9989" width="13.28515625" style="39" customWidth="1"/>
    <col min="9990" max="9990" width="17.85546875" style="39" bestFit="1" customWidth="1"/>
    <col min="9991" max="9991" width="15.140625" style="39" customWidth="1"/>
    <col min="9992" max="9992" width="18.140625" style="39" customWidth="1"/>
    <col min="9993" max="9993" width="17.140625" style="39" customWidth="1"/>
    <col min="9994" max="9994" width="14.7109375" style="39" customWidth="1"/>
    <col min="9995" max="9995" width="16.42578125" style="39" bestFit="1" customWidth="1"/>
    <col min="9996" max="10223" width="9.140625" style="39"/>
    <col min="10224" max="10224" width="20.5703125" style="39" customWidth="1"/>
    <col min="10225" max="10225" width="14.42578125" style="39" customWidth="1"/>
    <col min="10226" max="10226" width="14.140625" style="39" customWidth="1"/>
    <col min="10227" max="10227" width="12.5703125" style="39" customWidth="1"/>
    <col min="10228" max="10229" width="15.85546875" style="39" customWidth="1"/>
    <col min="10230" max="10230" width="16.42578125" style="39" customWidth="1"/>
    <col min="10231" max="10231" width="18" style="39" customWidth="1"/>
    <col min="10232" max="10232" width="14" style="39" customWidth="1"/>
    <col min="10233" max="10236" width="15.140625" style="39" customWidth="1"/>
    <col min="10237" max="10237" width="14.7109375" style="39" customWidth="1"/>
    <col min="10238" max="10240" width="15.85546875" style="39" customWidth="1"/>
    <col min="10241" max="10241" width="16" style="39" customWidth="1"/>
    <col min="10242" max="10242" width="10" style="39" customWidth="1"/>
    <col min="10243" max="10243" width="16" style="39" customWidth="1"/>
    <col min="10244" max="10244" width="14.7109375" style="39" customWidth="1"/>
    <col min="10245" max="10245" width="13.28515625" style="39" customWidth="1"/>
    <col min="10246" max="10246" width="17.85546875" style="39" bestFit="1" customWidth="1"/>
    <col min="10247" max="10247" width="15.140625" style="39" customWidth="1"/>
    <col min="10248" max="10248" width="18.140625" style="39" customWidth="1"/>
    <col min="10249" max="10249" width="17.140625" style="39" customWidth="1"/>
    <col min="10250" max="10250" width="14.7109375" style="39" customWidth="1"/>
    <col min="10251" max="10251" width="16.42578125" style="39" bestFit="1" customWidth="1"/>
    <col min="10252" max="10479" width="9.140625" style="39"/>
    <col min="10480" max="10480" width="20.5703125" style="39" customWidth="1"/>
    <col min="10481" max="10481" width="14.42578125" style="39" customWidth="1"/>
    <col min="10482" max="10482" width="14.140625" style="39" customWidth="1"/>
    <col min="10483" max="10483" width="12.5703125" style="39" customWidth="1"/>
    <col min="10484" max="10485" width="15.85546875" style="39" customWidth="1"/>
    <col min="10486" max="10486" width="16.42578125" style="39" customWidth="1"/>
    <col min="10487" max="10487" width="18" style="39" customWidth="1"/>
    <col min="10488" max="10488" width="14" style="39" customWidth="1"/>
    <col min="10489" max="10492" width="15.140625" style="39" customWidth="1"/>
    <col min="10493" max="10493" width="14.7109375" style="39" customWidth="1"/>
    <col min="10494" max="10496" width="15.85546875" style="39" customWidth="1"/>
    <col min="10497" max="10497" width="16" style="39" customWidth="1"/>
    <col min="10498" max="10498" width="10" style="39" customWidth="1"/>
    <col min="10499" max="10499" width="16" style="39" customWidth="1"/>
    <col min="10500" max="10500" width="14.7109375" style="39" customWidth="1"/>
    <col min="10501" max="10501" width="13.28515625" style="39" customWidth="1"/>
    <col min="10502" max="10502" width="17.85546875" style="39" bestFit="1" customWidth="1"/>
    <col min="10503" max="10503" width="15.140625" style="39" customWidth="1"/>
    <col min="10504" max="10504" width="18.140625" style="39" customWidth="1"/>
    <col min="10505" max="10505" width="17.140625" style="39" customWidth="1"/>
    <col min="10506" max="10506" width="14.7109375" style="39" customWidth="1"/>
    <col min="10507" max="10507" width="16.42578125" style="39" bestFit="1" customWidth="1"/>
    <col min="10508" max="10735" width="9.140625" style="39"/>
    <col min="10736" max="10736" width="20.5703125" style="39" customWidth="1"/>
    <col min="10737" max="10737" width="14.42578125" style="39" customWidth="1"/>
    <col min="10738" max="10738" width="14.140625" style="39" customWidth="1"/>
    <col min="10739" max="10739" width="12.5703125" style="39" customWidth="1"/>
    <col min="10740" max="10741" width="15.85546875" style="39" customWidth="1"/>
    <col min="10742" max="10742" width="16.42578125" style="39" customWidth="1"/>
    <col min="10743" max="10743" width="18" style="39" customWidth="1"/>
    <col min="10744" max="10744" width="14" style="39" customWidth="1"/>
    <col min="10745" max="10748" width="15.140625" style="39" customWidth="1"/>
    <col min="10749" max="10749" width="14.7109375" style="39" customWidth="1"/>
    <col min="10750" max="10752" width="15.85546875" style="39" customWidth="1"/>
    <col min="10753" max="10753" width="16" style="39" customWidth="1"/>
    <col min="10754" max="10754" width="10" style="39" customWidth="1"/>
    <col min="10755" max="10755" width="16" style="39" customWidth="1"/>
    <col min="10756" max="10756" width="14.7109375" style="39" customWidth="1"/>
    <col min="10757" max="10757" width="13.28515625" style="39" customWidth="1"/>
    <col min="10758" max="10758" width="17.85546875" style="39" bestFit="1" customWidth="1"/>
    <col min="10759" max="10759" width="15.140625" style="39" customWidth="1"/>
    <col min="10760" max="10760" width="18.140625" style="39" customWidth="1"/>
    <col min="10761" max="10761" width="17.140625" style="39" customWidth="1"/>
    <col min="10762" max="10762" width="14.7109375" style="39" customWidth="1"/>
    <col min="10763" max="10763" width="16.42578125" style="39" bestFit="1" customWidth="1"/>
    <col min="10764" max="10991" width="9.140625" style="39"/>
    <col min="10992" max="10992" width="20.5703125" style="39" customWidth="1"/>
    <col min="10993" max="10993" width="14.42578125" style="39" customWidth="1"/>
    <col min="10994" max="10994" width="14.140625" style="39" customWidth="1"/>
    <col min="10995" max="10995" width="12.5703125" style="39" customWidth="1"/>
    <col min="10996" max="10997" width="15.85546875" style="39" customWidth="1"/>
    <col min="10998" max="10998" width="16.42578125" style="39" customWidth="1"/>
    <col min="10999" max="10999" width="18" style="39" customWidth="1"/>
    <col min="11000" max="11000" width="14" style="39" customWidth="1"/>
    <col min="11001" max="11004" width="15.140625" style="39" customWidth="1"/>
    <col min="11005" max="11005" width="14.7109375" style="39" customWidth="1"/>
    <col min="11006" max="11008" width="15.85546875" style="39" customWidth="1"/>
    <col min="11009" max="11009" width="16" style="39" customWidth="1"/>
    <col min="11010" max="11010" width="10" style="39" customWidth="1"/>
    <col min="11011" max="11011" width="16" style="39" customWidth="1"/>
    <col min="11012" max="11012" width="14.7109375" style="39" customWidth="1"/>
    <col min="11013" max="11013" width="13.28515625" style="39" customWidth="1"/>
    <col min="11014" max="11014" width="17.85546875" style="39" bestFit="1" customWidth="1"/>
    <col min="11015" max="11015" width="15.140625" style="39" customWidth="1"/>
    <col min="11016" max="11016" width="18.140625" style="39" customWidth="1"/>
    <col min="11017" max="11017" width="17.140625" style="39" customWidth="1"/>
    <col min="11018" max="11018" width="14.7109375" style="39" customWidth="1"/>
    <col min="11019" max="11019" width="16.42578125" style="39" bestFit="1" customWidth="1"/>
    <col min="11020" max="11247" width="9.140625" style="39"/>
    <col min="11248" max="11248" width="20.5703125" style="39" customWidth="1"/>
    <col min="11249" max="11249" width="14.42578125" style="39" customWidth="1"/>
    <col min="11250" max="11250" width="14.140625" style="39" customWidth="1"/>
    <col min="11251" max="11251" width="12.5703125" style="39" customWidth="1"/>
    <col min="11252" max="11253" width="15.85546875" style="39" customWidth="1"/>
    <col min="11254" max="11254" width="16.42578125" style="39" customWidth="1"/>
    <col min="11255" max="11255" width="18" style="39" customWidth="1"/>
    <col min="11256" max="11256" width="14" style="39" customWidth="1"/>
    <col min="11257" max="11260" width="15.140625" style="39" customWidth="1"/>
    <col min="11261" max="11261" width="14.7109375" style="39" customWidth="1"/>
    <col min="11262" max="11264" width="15.85546875" style="39" customWidth="1"/>
    <col min="11265" max="11265" width="16" style="39" customWidth="1"/>
    <col min="11266" max="11266" width="10" style="39" customWidth="1"/>
    <col min="11267" max="11267" width="16" style="39" customWidth="1"/>
    <col min="11268" max="11268" width="14.7109375" style="39" customWidth="1"/>
    <col min="11269" max="11269" width="13.28515625" style="39" customWidth="1"/>
    <col min="11270" max="11270" width="17.85546875" style="39" bestFit="1" customWidth="1"/>
    <col min="11271" max="11271" width="15.140625" style="39" customWidth="1"/>
    <col min="11272" max="11272" width="18.140625" style="39" customWidth="1"/>
    <col min="11273" max="11273" width="17.140625" style="39" customWidth="1"/>
    <col min="11274" max="11274" width="14.7109375" style="39" customWidth="1"/>
    <col min="11275" max="11275" width="16.42578125" style="39" bestFit="1" customWidth="1"/>
    <col min="11276" max="11503" width="9.140625" style="39"/>
    <col min="11504" max="11504" width="20.5703125" style="39" customWidth="1"/>
    <col min="11505" max="11505" width="14.42578125" style="39" customWidth="1"/>
    <col min="11506" max="11506" width="14.140625" style="39" customWidth="1"/>
    <col min="11507" max="11507" width="12.5703125" style="39" customWidth="1"/>
    <col min="11508" max="11509" width="15.85546875" style="39" customWidth="1"/>
    <col min="11510" max="11510" width="16.42578125" style="39" customWidth="1"/>
    <col min="11511" max="11511" width="18" style="39" customWidth="1"/>
    <col min="11512" max="11512" width="14" style="39" customWidth="1"/>
    <col min="11513" max="11516" width="15.140625" style="39" customWidth="1"/>
    <col min="11517" max="11517" width="14.7109375" style="39" customWidth="1"/>
    <col min="11518" max="11520" width="15.85546875" style="39" customWidth="1"/>
    <col min="11521" max="11521" width="16" style="39" customWidth="1"/>
    <col min="11522" max="11522" width="10" style="39" customWidth="1"/>
    <col min="11523" max="11523" width="16" style="39" customWidth="1"/>
    <col min="11524" max="11524" width="14.7109375" style="39" customWidth="1"/>
    <col min="11525" max="11525" width="13.28515625" style="39" customWidth="1"/>
    <col min="11526" max="11526" width="17.85546875" style="39" bestFit="1" customWidth="1"/>
    <col min="11527" max="11527" width="15.140625" style="39" customWidth="1"/>
    <col min="11528" max="11528" width="18.140625" style="39" customWidth="1"/>
    <col min="11529" max="11529" width="17.140625" style="39" customWidth="1"/>
    <col min="11530" max="11530" width="14.7109375" style="39" customWidth="1"/>
    <col min="11531" max="11531" width="16.42578125" style="39" bestFit="1" customWidth="1"/>
    <col min="11532" max="11759" width="9.140625" style="39"/>
    <col min="11760" max="11760" width="20.5703125" style="39" customWidth="1"/>
    <col min="11761" max="11761" width="14.42578125" style="39" customWidth="1"/>
    <col min="11762" max="11762" width="14.140625" style="39" customWidth="1"/>
    <col min="11763" max="11763" width="12.5703125" style="39" customWidth="1"/>
    <col min="11764" max="11765" width="15.85546875" style="39" customWidth="1"/>
    <col min="11766" max="11766" width="16.42578125" style="39" customWidth="1"/>
    <col min="11767" max="11767" width="18" style="39" customWidth="1"/>
    <col min="11768" max="11768" width="14" style="39" customWidth="1"/>
    <col min="11769" max="11772" width="15.140625" style="39" customWidth="1"/>
    <col min="11773" max="11773" width="14.7109375" style="39" customWidth="1"/>
    <col min="11774" max="11776" width="15.85546875" style="39" customWidth="1"/>
    <col min="11777" max="11777" width="16" style="39" customWidth="1"/>
    <col min="11778" max="11778" width="10" style="39" customWidth="1"/>
    <col min="11779" max="11779" width="16" style="39" customWidth="1"/>
    <col min="11780" max="11780" width="14.7109375" style="39" customWidth="1"/>
    <col min="11781" max="11781" width="13.28515625" style="39" customWidth="1"/>
    <col min="11782" max="11782" width="17.85546875" style="39" bestFit="1" customWidth="1"/>
    <col min="11783" max="11783" width="15.140625" style="39" customWidth="1"/>
    <col min="11784" max="11784" width="18.140625" style="39" customWidth="1"/>
    <col min="11785" max="11785" width="17.140625" style="39" customWidth="1"/>
    <col min="11786" max="11786" width="14.7109375" style="39" customWidth="1"/>
    <col min="11787" max="11787" width="16.42578125" style="39" bestFit="1" customWidth="1"/>
    <col min="11788" max="12015" width="9.140625" style="39"/>
    <col min="12016" max="12016" width="20.5703125" style="39" customWidth="1"/>
    <col min="12017" max="12017" width="14.42578125" style="39" customWidth="1"/>
    <col min="12018" max="12018" width="14.140625" style="39" customWidth="1"/>
    <col min="12019" max="12019" width="12.5703125" style="39" customWidth="1"/>
    <col min="12020" max="12021" width="15.85546875" style="39" customWidth="1"/>
    <col min="12022" max="12022" width="16.42578125" style="39" customWidth="1"/>
    <col min="12023" max="12023" width="18" style="39" customWidth="1"/>
    <col min="12024" max="12024" width="14" style="39" customWidth="1"/>
    <col min="12025" max="12028" width="15.140625" style="39" customWidth="1"/>
    <col min="12029" max="12029" width="14.7109375" style="39" customWidth="1"/>
    <col min="12030" max="12032" width="15.85546875" style="39" customWidth="1"/>
    <col min="12033" max="12033" width="16" style="39" customWidth="1"/>
    <col min="12034" max="12034" width="10" style="39" customWidth="1"/>
    <col min="12035" max="12035" width="16" style="39" customWidth="1"/>
    <col min="12036" max="12036" width="14.7109375" style="39" customWidth="1"/>
    <col min="12037" max="12037" width="13.28515625" style="39" customWidth="1"/>
    <col min="12038" max="12038" width="17.85546875" style="39" bestFit="1" customWidth="1"/>
    <col min="12039" max="12039" width="15.140625" style="39" customWidth="1"/>
    <col min="12040" max="12040" width="18.140625" style="39" customWidth="1"/>
    <col min="12041" max="12041" width="17.140625" style="39" customWidth="1"/>
    <col min="12042" max="12042" width="14.7109375" style="39" customWidth="1"/>
    <col min="12043" max="12043" width="16.42578125" style="39" bestFit="1" customWidth="1"/>
    <col min="12044" max="12271" width="9.140625" style="39"/>
    <col min="12272" max="12272" width="20.5703125" style="39" customWidth="1"/>
    <col min="12273" max="12273" width="14.42578125" style="39" customWidth="1"/>
    <col min="12274" max="12274" width="14.140625" style="39" customWidth="1"/>
    <col min="12275" max="12275" width="12.5703125" style="39" customWidth="1"/>
    <col min="12276" max="12277" width="15.85546875" style="39" customWidth="1"/>
    <col min="12278" max="12278" width="16.42578125" style="39" customWidth="1"/>
    <col min="12279" max="12279" width="18" style="39" customWidth="1"/>
    <col min="12280" max="12280" width="14" style="39" customWidth="1"/>
    <col min="12281" max="12284" width="15.140625" style="39" customWidth="1"/>
    <col min="12285" max="12285" width="14.7109375" style="39" customWidth="1"/>
    <col min="12286" max="12288" width="15.85546875" style="39" customWidth="1"/>
    <col min="12289" max="12289" width="16" style="39" customWidth="1"/>
    <col min="12290" max="12290" width="10" style="39" customWidth="1"/>
    <col min="12291" max="12291" width="16" style="39" customWidth="1"/>
    <col min="12292" max="12292" width="14.7109375" style="39" customWidth="1"/>
    <col min="12293" max="12293" width="13.28515625" style="39" customWidth="1"/>
    <col min="12294" max="12294" width="17.85546875" style="39" bestFit="1" customWidth="1"/>
    <col min="12295" max="12295" width="15.140625" style="39" customWidth="1"/>
    <col min="12296" max="12296" width="18.140625" style="39" customWidth="1"/>
    <col min="12297" max="12297" width="17.140625" style="39" customWidth="1"/>
    <col min="12298" max="12298" width="14.7109375" style="39" customWidth="1"/>
    <col min="12299" max="12299" width="16.42578125" style="39" bestFit="1" customWidth="1"/>
    <col min="12300" max="12527" width="9.140625" style="39"/>
    <col min="12528" max="12528" width="20.5703125" style="39" customWidth="1"/>
    <col min="12529" max="12529" width="14.42578125" style="39" customWidth="1"/>
    <col min="12530" max="12530" width="14.140625" style="39" customWidth="1"/>
    <col min="12531" max="12531" width="12.5703125" style="39" customWidth="1"/>
    <col min="12532" max="12533" width="15.85546875" style="39" customWidth="1"/>
    <col min="12534" max="12534" width="16.42578125" style="39" customWidth="1"/>
    <col min="12535" max="12535" width="18" style="39" customWidth="1"/>
    <col min="12536" max="12536" width="14" style="39" customWidth="1"/>
    <col min="12537" max="12540" width="15.140625" style="39" customWidth="1"/>
    <col min="12541" max="12541" width="14.7109375" style="39" customWidth="1"/>
    <col min="12542" max="12544" width="15.85546875" style="39" customWidth="1"/>
    <col min="12545" max="12545" width="16" style="39" customWidth="1"/>
    <col min="12546" max="12546" width="10" style="39" customWidth="1"/>
    <col min="12547" max="12547" width="16" style="39" customWidth="1"/>
    <col min="12548" max="12548" width="14.7109375" style="39" customWidth="1"/>
    <col min="12549" max="12549" width="13.28515625" style="39" customWidth="1"/>
    <col min="12550" max="12550" width="17.85546875" style="39" bestFit="1" customWidth="1"/>
    <col min="12551" max="12551" width="15.140625" style="39" customWidth="1"/>
    <col min="12552" max="12552" width="18.140625" style="39" customWidth="1"/>
    <col min="12553" max="12553" width="17.140625" style="39" customWidth="1"/>
    <col min="12554" max="12554" width="14.7109375" style="39" customWidth="1"/>
    <col min="12555" max="12555" width="16.42578125" style="39" bestFit="1" customWidth="1"/>
    <col min="12556" max="12783" width="9.140625" style="39"/>
    <col min="12784" max="12784" width="20.5703125" style="39" customWidth="1"/>
    <col min="12785" max="12785" width="14.42578125" style="39" customWidth="1"/>
    <col min="12786" max="12786" width="14.140625" style="39" customWidth="1"/>
    <col min="12787" max="12787" width="12.5703125" style="39" customWidth="1"/>
    <col min="12788" max="12789" width="15.85546875" style="39" customWidth="1"/>
    <col min="12790" max="12790" width="16.42578125" style="39" customWidth="1"/>
    <col min="12791" max="12791" width="18" style="39" customWidth="1"/>
    <col min="12792" max="12792" width="14" style="39" customWidth="1"/>
    <col min="12793" max="12796" width="15.140625" style="39" customWidth="1"/>
    <col min="12797" max="12797" width="14.7109375" style="39" customWidth="1"/>
    <col min="12798" max="12800" width="15.85546875" style="39" customWidth="1"/>
    <col min="12801" max="12801" width="16" style="39" customWidth="1"/>
    <col min="12802" max="12802" width="10" style="39" customWidth="1"/>
    <col min="12803" max="12803" width="16" style="39" customWidth="1"/>
    <col min="12804" max="12804" width="14.7109375" style="39" customWidth="1"/>
    <col min="12805" max="12805" width="13.28515625" style="39" customWidth="1"/>
    <col min="12806" max="12806" width="17.85546875" style="39" bestFit="1" customWidth="1"/>
    <col min="12807" max="12807" width="15.140625" style="39" customWidth="1"/>
    <col min="12808" max="12808" width="18.140625" style="39" customWidth="1"/>
    <col min="12809" max="12809" width="17.140625" style="39" customWidth="1"/>
    <col min="12810" max="12810" width="14.7109375" style="39" customWidth="1"/>
    <col min="12811" max="12811" width="16.42578125" style="39" bestFit="1" customWidth="1"/>
    <col min="12812" max="13039" width="9.140625" style="39"/>
    <col min="13040" max="13040" width="20.5703125" style="39" customWidth="1"/>
    <col min="13041" max="13041" width="14.42578125" style="39" customWidth="1"/>
    <col min="13042" max="13042" width="14.140625" style="39" customWidth="1"/>
    <col min="13043" max="13043" width="12.5703125" style="39" customWidth="1"/>
    <col min="13044" max="13045" width="15.85546875" style="39" customWidth="1"/>
    <col min="13046" max="13046" width="16.42578125" style="39" customWidth="1"/>
    <col min="13047" max="13047" width="18" style="39" customWidth="1"/>
    <col min="13048" max="13048" width="14" style="39" customWidth="1"/>
    <col min="13049" max="13052" width="15.140625" style="39" customWidth="1"/>
    <col min="13053" max="13053" width="14.7109375" style="39" customWidth="1"/>
    <col min="13054" max="13056" width="15.85546875" style="39" customWidth="1"/>
    <col min="13057" max="13057" width="16" style="39" customWidth="1"/>
    <col min="13058" max="13058" width="10" style="39" customWidth="1"/>
    <col min="13059" max="13059" width="16" style="39" customWidth="1"/>
    <col min="13060" max="13060" width="14.7109375" style="39" customWidth="1"/>
    <col min="13061" max="13061" width="13.28515625" style="39" customWidth="1"/>
    <col min="13062" max="13062" width="17.85546875" style="39" bestFit="1" customWidth="1"/>
    <col min="13063" max="13063" width="15.140625" style="39" customWidth="1"/>
    <col min="13064" max="13064" width="18.140625" style="39" customWidth="1"/>
    <col min="13065" max="13065" width="17.140625" style="39" customWidth="1"/>
    <col min="13066" max="13066" width="14.7109375" style="39" customWidth="1"/>
    <col min="13067" max="13067" width="16.42578125" style="39" bestFit="1" customWidth="1"/>
    <col min="13068" max="13295" width="9.140625" style="39"/>
    <col min="13296" max="13296" width="20.5703125" style="39" customWidth="1"/>
    <col min="13297" max="13297" width="14.42578125" style="39" customWidth="1"/>
    <col min="13298" max="13298" width="14.140625" style="39" customWidth="1"/>
    <col min="13299" max="13299" width="12.5703125" style="39" customWidth="1"/>
    <col min="13300" max="13301" width="15.85546875" style="39" customWidth="1"/>
    <col min="13302" max="13302" width="16.42578125" style="39" customWidth="1"/>
    <col min="13303" max="13303" width="18" style="39" customWidth="1"/>
    <col min="13304" max="13304" width="14" style="39" customWidth="1"/>
    <col min="13305" max="13308" width="15.140625" style="39" customWidth="1"/>
    <col min="13309" max="13309" width="14.7109375" style="39" customWidth="1"/>
    <col min="13310" max="13312" width="15.85546875" style="39" customWidth="1"/>
    <col min="13313" max="13313" width="16" style="39" customWidth="1"/>
    <col min="13314" max="13314" width="10" style="39" customWidth="1"/>
    <col min="13315" max="13315" width="16" style="39" customWidth="1"/>
    <col min="13316" max="13316" width="14.7109375" style="39" customWidth="1"/>
    <col min="13317" max="13317" width="13.28515625" style="39" customWidth="1"/>
    <col min="13318" max="13318" width="17.85546875" style="39" bestFit="1" customWidth="1"/>
    <col min="13319" max="13319" width="15.140625" style="39" customWidth="1"/>
    <col min="13320" max="13320" width="18.140625" style="39" customWidth="1"/>
    <col min="13321" max="13321" width="17.140625" style="39" customWidth="1"/>
    <col min="13322" max="13322" width="14.7109375" style="39" customWidth="1"/>
    <col min="13323" max="13323" width="16.42578125" style="39" bestFit="1" customWidth="1"/>
    <col min="13324" max="13551" width="9.140625" style="39"/>
    <col min="13552" max="13552" width="20.5703125" style="39" customWidth="1"/>
    <col min="13553" max="13553" width="14.42578125" style="39" customWidth="1"/>
    <col min="13554" max="13554" width="14.140625" style="39" customWidth="1"/>
    <col min="13555" max="13555" width="12.5703125" style="39" customWidth="1"/>
    <col min="13556" max="13557" width="15.85546875" style="39" customWidth="1"/>
    <col min="13558" max="13558" width="16.42578125" style="39" customWidth="1"/>
    <col min="13559" max="13559" width="18" style="39" customWidth="1"/>
    <col min="13560" max="13560" width="14" style="39" customWidth="1"/>
    <col min="13561" max="13564" width="15.140625" style="39" customWidth="1"/>
    <col min="13565" max="13565" width="14.7109375" style="39" customWidth="1"/>
    <col min="13566" max="13568" width="15.85546875" style="39" customWidth="1"/>
    <col min="13569" max="13569" width="16" style="39" customWidth="1"/>
    <col min="13570" max="13570" width="10" style="39" customWidth="1"/>
    <col min="13571" max="13571" width="16" style="39" customWidth="1"/>
    <col min="13572" max="13572" width="14.7109375" style="39" customWidth="1"/>
    <col min="13573" max="13573" width="13.28515625" style="39" customWidth="1"/>
    <col min="13574" max="13574" width="17.85546875" style="39" bestFit="1" customWidth="1"/>
    <col min="13575" max="13575" width="15.140625" style="39" customWidth="1"/>
    <col min="13576" max="13576" width="18.140625" style="39" customWidth="1"/>
    <col min="13577" max="13577" width="17.140625" style="39" customWidth="1"/>
    <col min="13578" max="13578" width="14.7109375" style="39" customWidth="1"/>
    <col min="13579" max="13579" width="16.42578125" style="39" bestFit="1" customWidth="1"/>
    <col min="13580" max="13807" width="9.140625" style="39"/>
    <col min="13808" max="13808" width="20.5703125" style="39" customWidth="1"/>
    <col min="13809" max="13809" width="14.42578125" style="39" customWidth="1"/>
    <col min="13810" max="13810" width="14.140625" style="39" customWidth="1"/>
    <col min="13811" max="13811" width="12.5703125" style="39" customWidth="1"/>
    <col min="13812" max="13813" width="15.85546875" style="39" customWidth="1"/>
    <col min="13814" max="13814" width="16.42578125" style="39" customWidth="1"/>
    <col min="13815" max="13815" width="18" style="39" customWidth="1"/>
    <col min="13816" max="13816" width="14" style="39" customWidth="1"/>
    <col min="13817" max="13820" width="15.140625" style="39" customWidth="1"/>
    <col min="13821" max="13821" width="14.7109375" style="39" customWidth="1"/>
    <col min="13822" max="13824" width="15.85546875" style="39" customWidth="1"/>
    <col min="13825" max="13825" width="16" style="39" customWidth="1"/>
    <col min="13826" max="13826" width="10" style="39" customWidth="1"/>
    <col min="13827" max="13827" width="16" style="39" customWidth="1"/>
    <col min="13828" max="13828" width="14.7109375" style="39" customWidth="1"/>
    <col min="13829" max="13829" width="13.28515625" style="39" customWidth="1"/>
    <col min="13830" max="13830" width="17.85546875" style="39" bestFit="1" customWidth="1"/>
    <col min="13831" max="13831" width="15.140625" style="39" customWidth="1"/>
    <col min="13832" max="13832" width="18.140625" style="39" customWidth="1"/>
    <col min="13833" max="13833" width="17.140625" style="39" customWidth="1"/>
    <col min="13834" max="13834" width="14.7109375" style="39" customWidth="1"/>
    <col min="13835" max="13835" width="16.42578125" style="39" bestFit="1" customWidth="1"/>
    <col min="13836" max="14063" width="9.140625" style="39"/>
    <col min="14064" max="14064" width="20.5703125" style="39" customWidth="1"/>
    <col min="14065" max="14065" width="14.42578125" style="39" customWidth="1"/>
    <col min="14066" max="14066" width="14.140625" style="39" customWidth="1"/>
    <col min="14067" max="14067" width="12.5703125" style="39" customWidth="1"/>
    <col min="14068" max="14069" width="15.85546875" style="39" customWidth="1"/>
    <col min="14070" max="14070" width="16.42578125" style="39" customWidth="1"/>
    <col min="14071" max="14071" width="18" style="39" customWidth="1"/>
    <col min="14072" max="14072" width="14" style="39" customWidth="1"/>
    <col min="14073" max="14076" width="15.140625" style="39" customWidth="1"/>
    <col min="14077" max="14077" width="14.7109375" style="39" customWidth="1"/>
    <col min="14078" max="14080" width="15.85546875" style="39" customWidth="1"/>
    <col min="14081" max="14081" width="16" style="39" customWidth="1"/>
    <col min="14082" max="14082" width="10" style="39" customWidth="1"/>
    <col min="14083" max="14083" width="16" style="39" customWidth="1"/>
    <col min="14084" max="14084" width="14.7109375" style="39" customWidth="1"/>
    <col min="14085" max="14085" width="13.28515625" style="39" customWidth="1"/>
    <col min="14086" max="14086" width="17.85546875" style="39" bestFit="1" customWidth="1"/>
    <col min="14087" max="14087" width="15.140625" style="39" customWidth="1"/>
    <col min="14088" max="14088" width="18.140625" style="39" customWidth="1"/>
    <col min="14089" max="14089" width="17.140625" style="39" customWidth="1"/>
    <col min="14090" max="14090" width="14.7109375" style="39" customWidth="1"/>
    <col min="14091" max="14091" width="16.42578125" style="39" bestFit="1" customWidth="1"/>
    <col min="14092" max="14319" width="9.140625" style="39"/>
    <col min="14320" max="14320" width="20.5703125" style="39" customWidth="1"/>
    <col min="14321" max="14321" width="14.42578125" style="39" customWidth="1"/>
    <col min="14322" max="14322" width="14.140625" style="39" customWidth="1"/>
    <col min="14323" max="14323" width="12.5703125" style="39" customWidth="1"/>
    <col min="14324" max="14325" width="15.85546875" style="39" customWidth="1"/>
    <col min="14326" max="14326" width="16.42578125" style="39" customWidth="1"/>
    <col min="14327" max="14327" width="18" style="39" customWidth="1"/>
    <col min="14328" max="14328" width="14" style="39" customWidth="1"/>
    <col min="14329" max="14332" width="15.140625" style="39" customWidth="1"/>
    <col min="14333" max="14333" width="14.7109375" style="39" customWidth="1"/>
    <col min="14334" max="14336" width="15.85546875" style="39" customWidth="1"/>
    <col min="14337" max="14337" width="16" style="39" customWidth="1"/>
    <col min="14338" max="14338" width="10" style="39" customWidth="1"/>
    <col min="14339" max="14339" width="16" style="39" customWidth="1"/>
    <col min="14340" max="14340" width="14.7109375" style="39" customWidth="1"/>
    <col min="14341" max="14341" width="13.28515625" style="39" customWidth="1"/>
    <col min="14342" max="14342" width="17.85546875" style="39" bestFit="1" customWidth="1"/>
    <col min="14343" max="14343" width="15.140625" style="39" customWidth="1"/>
    <col min="14344" max="14344" width="18.140625" style="39" customWidth="1"/>
    <col min="14345" max="14345" width="17.140625" style="39" customWidth="1"/>
    <col min="14346" max="14346" width="14.7109375" style="39" customWidth="1"/>
    <col min="14347" max="14347" width="16.42578125" style="39" bestFit="1" customWidth="1"/>
    <col min="14348" max="14575" width="9.140625" style="39"/>
    <col min="14576" max="14576" width="20.5703125" style="39" customWidth="1"/>
    <col min="14577" max="14577" width="14.42578125" style="39" customWidth="1"/>
    <col min="14578" max="14578" width="14.140625" style="39" customWidth="1"/>
    <col min="14579" max="14579" width="12.5703125" style="39" customWidth="1"/>
    <col min="14580" max="14581" width="15.85546875" style="39" customWidth="1"/>
    <col min="14582" max="14582" width="16.42578125" style="39" customWidth="1"/>
    <col min="14583" max="14583" width="18" style="39" customWidth="1"/>
    <col min="14584" max="14584" width="14" style="39" customWidth="1"/>
    <col min="14585" max="14588" width="15.140625" style="39" customWidth="1"/>
    <col min="14589" max="14589" width="14.7109375" style="39" customWidth="1"/>
    <col min="14590" max="14592" width="15.85546875" style="39" customWidth="1"/>
    <col min="14593" max="14593" width="16" style="39" customWidth="1"/>
    <col min="14594" max="14594" width="10" style="39" customWidth="1"/>
    <col min="14595" max="14595" width="16" style="39" customWidth="1"/>
    <col min="14596" max="14596" width="14.7109375" style="39" customWidth="1"/>
    <col min="14597" max="14597" width="13.28515625" style="39" customWidth="1"/>
    <col min="14598" max="14598" width="17.85546875" style="39" bestFit="1" customWidth="1"/>
    <col min="14599" max="14599" width="15.140625" style="39" customWidth="1"/>
    <col min="14600" max="14600" width="18.140625" style="39" customWidth="1"/>
    <col min="14601" max="14601" width="17.140625" style="39" customWidth="1"/>
    <col min="14602" max="14602" width="14.7109375" style="39" customWidth="1"/>
    <col min="14603" max="14603" width="16.42578125" style="39" bestFit="1" customWidth="1"/>
    <col min="14604" max="14831" width="9.140625" style="39"/>
    <col min="14832" max="14832" width="20.5703125" style="39" customWidth="1"/>
    <col min="14833" max="14833" width="14.42578125" style="39" customWidth="1"/>
    <col min="14834" max="14834" width="14.140625" style="39" customWidth="1"/>
    <col min="14835" max="14835" width="12.5703125" style="39" customWidth="1"/>
    <col min="14836" max="14837" width="15.85546875" style="39" customWidth="1"/>
    <col min="14838" max="14838" width="16.42578125" style="39" customWidth="1"/>
    <col min="14839" max="14839" width="18" style="39" customWidth="1"/>
    <col min="14840" max="14840" width="14" style="39" customWidth="1"/>
    <col min="14841" max="14844" width="15.140625" style="39" customWidth="1"/>
    <col min="14845" max="14845" width="14.7109375" style="39" customWidth="1"/>
    <col min="14846" max="14848" width="15.85546875" style="39" customWidth="1"/>
    <col min="14849" max="14849" width="16" style="39" customWidth="1"/>
    <col min="14850" max="14850" width="10" style="39" customWidth="1"/>
    <col min="14851" max="14851" width="16" style="39" customWidth="1"/>
    <col min="14852" max="14852" width="14.7109375" style="39" customWidth="1"/>
    <col min="14853" max="14853" width="13.28515625" style="39" customWidth="1"/>
    <col min="14854" max="14854" width="17.85546875" style="39" bestFit="1" customWidth="1"/>
    <col min="14855" max="14855" width="15.140625" style="39" customWidth="1"/>
    <col min="14856" max="14856" width="18.140625" style="39" customWidth="1"/>
    <col min="14857" max="14857" width="17.140625" style="39" customWidth="1"/>
    <col min="14858" max="14858" width="14.7109375" style="39" customWidth="1"/>
    <col min="14859" max="14859" width="16.42578125" style="39" bestFit="1" customWidth="1"/>
    <col min="14860" max="15087" width="9.140625" style="39"/>
    <col min="15088" max="15088" width="20.5703125" style="39" customWidth="1"/>
    <col min="15089" max="15089" width="14.42578125" style="39" customWidth="1"/>
    <col min="15090" max="15090" width="14.140625" style="39" customWidth="1"/>
    <col min="15091" max="15091" width="12.5703125" style="39" customWidth="1"/>
    <col min="15092" max="15093" width="15.85546875" style="39" customWidth="1"/>
    <col min="15094" max="15094" width="16.42578125" style="39" customWidth="1"/>
    <col min="15095" max="15095" width="18" style="39" customWidth="1"/>
    <col min="15096" max="15096" width="14" style="39" customWidth="1"/>
    <col min="15097" max="15100" width="15.140625" style="39" customWidth="1"/>
    <col min="15101" max="15101" width="14.7109375" style="39" customWidth="1"/>
    <col min="15102" max="15104" width="15.85546875" style="39" customWidth="1"/>
    <col min="15105" max="15105" width="16" style="39" customWidth="1"/>
    <col min="15106" max="15106" width="10" style="39" customWidth="1"/>
    <col min="15107" max="15107" width="16" style="39" customWidth="1"/>
    <col min="15108" max="15108" width="14.7109375" style="39" customWidth="1"/>
    <col min="15109" max="15109" width="13.28515625" style="39" customWidth="1"/>
    <col min="15110" max="15110" width="17.85546875" style="39" bestFit="1" customWidth="1"/>
    <col min="15111" max="15111" width="15.140625" style="39" customWidth="1"/>
    <col min="15112" max="15112" width="18.140625" style="39" customWidth="1"/>
    <col min="15113" max="15113" width="17.140625" style="39" customWidth="1"/>
    <col min="15114" max="15114" width="14.7109375" style="39" customWidth="1"/>
    <col min="15115" max="15115" width="16.42578125" style="39" bestFit="1" customWidth="1"/>
    <col min="15116" max="15343" width="9.140625" style="39"/>
    <col min="15344" max="15344" width="20.5703125" style="39" customWidth="1"/>
    <col min="15345" max="15345" width="14.42578125" style="39" customWidth="1"/>
    <col min="15346" max="15346" width="14.140625" style="39" customWidth="1"/>
    <col min="15347" max="15347" width="12.5703125" style="39" customWidth="1"/>
    <col min="15348" max="15349" width="15.85546875" style="39" customWidth="1"/>
    <col min="15350" max="15350" width="16.42578125" style="39" customWidth="1"/>
    <col min="15351" max="15351" width="18" style="39" customWidth="1"/>
    <col min="15352" max="15352" width="14" style="39" customWidth="1"/>
    <col min="15353" max="15356" width="15.140625" style="39" customWidth="1"/>
    <col min="15357" max="15357" width="14.7109375" style="39" customWidth="1"/>
    <col min="15358" max="15360" width="15.85546875" style="39" customWidth="1"/>
    <col min="15361" max="15361" width="16" style="39" customWidth="1"/>
    <col min="15362" max="15362" width="10" style="39" customWidth="1"/>
    <col min="15363" max="15363" width="16" style="39" customWidth="1"/>
    <col min="15364" max="15364" width="14.7109375" style="39" customWidth="1"/>
    <col min="15365" max="15365" width="13.28515625" style="39" customWidth="1"/>
    <col min="15366" max="15366" width="17.85546875" style="39" bestFit="1" customWidth="1"/>
    <col min="15367" max="15367" width="15.140625" style="39" customWidth="1"/>
    <col min="15368" max="15368" width="18.140625" style="39" customWidth="1"/>
    <col min="15369" max="15369" width="17.140625" style="39" customWidth="1"/>
    <col min="15370" max="15370" width="14.7109375" style="39" customWidth="1"/>
    <col min="15371" max="15371" width="16.42578125" style="39" bestFit="1" customWidth="1"/>
    <col min="15372" max="15599" width="9.140625" style="39"/>
    <col min="15600" max="15600" width="20.5703125" style="39" customWidth="1"/>
    <col min="15601" max="15601" width="14.42578125" style="39" customWidth="1"/>
    <col min="15602" max="15602" width="14.140625" style="39" customWidth="1"/>
    <col min="15603" max="15603" width="12.5703125" style="39" customWidth="1"/>
    <col min="15604" max="15605" width="15.85546875" style="39" customWidth="1"/>
    <col min="15606" max="15606" width="16.42578125" style="39" customWidth="1"/>
    <col min="15607" max="15607" width="18" style="39" customWidth="1"/>
    <col min="15608" max="15608" width="14" style="39" customWidth="1"/>
    <col min="15609" max="15612" width="15.140625" style="39" customWidth="1"/>
    <col min="15613" max="15613" width="14.7109375" style="39" customWidth="1"/>
    <col min="15614" max="15616" width="15.85546875" style="39" customWidth="1"/>
    <col min="15617" max="15617" width="16" style="39" customWidth="1"/>
    <col min="15618" max="15618" width="10" style="39" customWidth="1"/>
    <col min="15619" max="15619" width="16" style="39" customWidth="1"/>
    <col min="15620" max="15620" width="14.7109375" style="39" customWidth="1"/>
    <col min="15621" max="15621" width="13.28515625" style="39" customWidth="1"/>
    <col min="15622" max="15622" width="17.85546875" style="39" bestFit="1" customWidth="1"/>
    <col min="15623" max="15623" width="15.140625" style="39" customWidth="1"/>
    <col min="15624" max="15624" width="18.140625" style="39" customWidth="1"/>
    <col min="15625" max="15625" width="17.140625" style="39" customWidth="1"/>
    <col min="15626" max="15626" width="14.7109375" style="39" customWidth="1"/>
    <col min="15627" max="15627" width="16.42578125" style="39" bestFit="1" customWidth="1"/>
    <col min="15628" max="15855" width="9.140625" style="39"/>
    <col min="15856" max="15856" width="20.5703125" style="39" customWidth="1"/>
    <col min="15857" max="15857" width="14.42578125" style="39" customWidth="1"/>
    <col min="15858" max="15858" width="14.140625" style="39" customWidth="1"/>
    <col min="15859" max="15859" width="12.5703125" style="39" customWidth="1"/>
    <col min="15860" max="15861" width="15.85546875" style="39" customWidth="1"/>
    <col min="15862" max="15862" width="16.42578125" style="39" customWidth="1"/>
    <col min="15863" max="15863" width="18" style="39" customWidth="1"/>
    <col min="15864" max="15864" width="14" style="39" customWidth="1"/>
    <col min="15865" max="15868" width="15.140625" style="39" customWidth="1"/>
    <col min="15869" max="15869" width="14.7109375" style="39" customWidth="1"/>
    <col min="15870" max="15872" width="15.85546875" style="39" customWidth="1"/>
    <col min="15873" max="15873" width="16" style="39" customWidth="1"/>
    <col min="15874" max="15874" width="10" style="39" customWidth="1"/>
    <col min="15875" max="15875" width="16" style="39" customWidth="1"/>
    <col min="15876" max="15876" width="14.7109375" style="39" customWidth="1"/>
    <col min="15877" max="15877" width="13.28515625" style="39" customWidth="1"/>
    <col min="15878" max="15878" width="17.85546875" style="39" bestFit="1" customWidth="1"/>
    <col min="15879" max="15879" width="15.140625" style="39" customWidth="1"/>
    <col min="15880" max="15880" width="18.140625" style="39" customWidth="1"/>
    <col min="15881" max="15881" width="17.140625" style="39" customWidth="1"/>
    <col min="15882" max="15882" width="14.7109375" style="39" customWidth="1"/>
    <col min="15883" max="15883" width="16.42578125" style="39" bestFit="1" customWidth="1"/>
    <col min="15884" max="16111" width="9.140625" style="39"/>
    <col min="16112" max="16112" width="20.5703125" style="39" customWidth="1"/>
    <col min="16113" max="16113" width="14.42578125" style="39" customWidth="1"/>
    <col min="16114" max="16114" width="14.140625" style="39" customWidth="1"/>
    <col min="16115" max="16115" width="12.5703125" style="39" customWidth="1"/>
    <col min="16116" max="16117" width="15.85546875" style="39" customWidth="1"/>
    <col min="16118" max="16118" width="16.42578125" style="39" customWidth="1"/>
    <col min="16119" max="16119" width="18" style="39" customWidth="1"/>
    <col min="16120" max="16120" width="14" style="39" customWidth="1"/>
    <col min="16121" max="16124" width="15.140625" style="39" customWidth="1"/>
    <col min="16125" max="16125" width="14.7109375" style="39" customWidth="1"/>
    <col min="16126" max="16128" width="15.85546875" style="39" customWidth="1"/>
    <col min="16129" max="16129" width="16" style="39" customWidth="1"/>
    <col min="16130" max="16130" width="10" style="39" customWidth="1"/>
    <col min="16131" max="16131" width="16" style="39" customWidth="1"/>
    <col min="16132" max="16132" width="14.7109375" style="39" customWidth="1"/>
    <col min="16133" max="16133" width="13.28515625" style="39" customWidth="1"/>
    <col min="16134" max="16134" width="17.85546875" style="39" bestFit="1" customWidth="1"/>
    <col min="16135" max="16135" width="15.140625" style="39" customWidth="1"/>
    <col min="16136" max="16136" width="18.140625" style="39" customWidth="1"/>
    <col min="16137" max="16137" width="17.140625" style="39" customWidth="1"/>
    <col min="16138" max="16138" width="14.7109375" style="39" customWidth="1"/>
    <col min="16139" max="16139" width="16.42578125" style="39" bestFit="1" customWidth="1"/>
    <col min="16140" max="16384" width="9.140625" style="39"/>
  </cols>
  <sheetData>
    <row r="1" spans="1:13" s="43" customFormat="1" x14ac:dyDescent="0.3">
      <c r="A1" s="42" t="s">
        <v>18</v>
      </c>
      <c r="B1" s="42"/>
      <c r="C1" s="42"/>
      <c r="D1" s="42"/>
      <c r="E1" s="42"/>
      <c r="K1" s="43" t="s">
        <v>20</v>
      </c>
    </row>
    <row r="2" spans="1:13" s="43" customFormat="1" x14ac:dyDescent="0.3">
      <c r="A2" s="42" t="s">
        <v>48</v>
      </c>
      <c r="B2" s="42"/>
      <c r="C2" s="42"/>
      <c r="D2" s="42"/>
      <c r="E2" s="42"/>
    </row>
    <row r="3" spans="1:13" s="43" customFormat="1" x14ac:dyDescent="0.3">
      <c r="A3" s="42" t="s">
        <v>15</v>
      </c>
      <c r="B3" s="42"/>
      <c r="C3" s="42"/>
      <c r="D3" s="42"/>
      <c r="E3" s="42"/>
    </row>
    <row r="4" spans="1:13" s="43" customFormat="1" x14ac:dyDescent="0.3">
      <c r="A4" s="97" t="s">
        <v>12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44"/>
    </row>
    <row r="5" spans="1:13" s="46" customFormat="1" ht="42.75" customHeight="1" x14ac:dyDescent="0.3">
      <c r="A5" s="98" t="s">
        <v>49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45"/>
    </row>
    <row r="6" spans="1:13" s="46" customFormat="1" ht="42.75" customHeight="1" x14ac:dyDescent="0.3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3" s="51" customFormat="1" ht="77.25" customHeight="1" x14ac:dyDescent="0.25">
      <c r="A7" s="47" t="s">
        <v>50</v>
      </c>
      <c r="B7" s="48" t="s">
        <v>51</v>
      </c>
      <c r="C7" s="48" t="s">
        <v>52</v>
      </c>
      <c r="D7" s="48" t="s">
        <v>53</v>
      </c>
      <c r="E7" s="48" t="s">
        <v>54</v>
      </c>
      <c r="F7" s="49" t="s">
        <v>55</v>
      </c>
      <c r="G7" s="49" t="s">
        <v>56</v>
      </c>
      <c r="H7" s="49" t="s">
        <v>57</v>
      </c>
      <c r="I7" s="49" t="s">
        <v>58</v>
      </c>
      <c r="J7" s="48" t="s">
        <v>59</v>
      </c>
      <c r="K7" s="48" t="s">
        <v>60</v>
      </c>
      <c r="L7" s="50"/>
    </row>
    <row r="8" spans="1:13" s="54" customFormat="1" ht="15.75" x14ac:dyDescent="0.25">
      <c r="A8" s="52">
        <v>0</v>
      </c>
      <c r="B8" s="52">
        <v>1</v>
      </c>
      <c r="C8" s="52" t="s">
        <v>61</v>
      </c>
      <c r="D8" s="52" t="s">
        <v>62</v>
      </c>
      <c r="E8" s="52" t="s">
        <v>63</v>
      </c>
      <c r="F8" s="52">
        <v>5</v>
      </c>
      <c r="G8" s="52">
        <v>6</v>
      </c>
      <c r="H8" s="52" t="s">
        <v>64</v>
      </c>
      <c r="I8" s="52">
        <v>8</v>
      </c>
      <c r="J8" s="52">
        <v>9</v>
      </c>
      <c r="K8" s="52" t="s">
        <v>65</v>
      </c>
      <c r="L8" s="53"/>
    </row>
    <row r="9" spans="1:13" x14ac:dyDescent="0.3">
      <c r="A9" s="55" t="s">
        <v>66</v>
      </c>
      <c r="B9" s="99">
        <v>44102980</v>
      </c>
      <c r="C9" s="99">
        <v>0</v>
      </c>
      <c r="D9" s="100">
        <v>0</v>
      </c>
      <c r="E9" s="103">
        <f>B9-C9-D9</f>
        <v>44102980</v>
      </c>
      <c r="F9" s="56">
        <v>12822329.050000001</v>
      </c>
      <c r="G9" s="56">
        <v>0</v>
      </c>
      <c r="H9" s="56">
        <f>F9+G9</f>
        <v>12822329.050000001</v>
      </c>
      <c r="I9" s="56">
        <v>0</v>
      </c>
      <c r="J9" s="104">
        <v>0</v>
      </c>
      <c r="K9" s="57">
        <f>H9+I9</f>
        <v>12822329.050000001</v>
      </c>
      <c r="L9" s="58"/>
    </row>
    <row r="10" spans="1:13" x14ac:dyDescent="0.3">
      <c r="A10" s="55" t="s">
        <v>67</v>
      </c>
      <c r="B10" s="99"/>
      <c r="C10" s="99"/>
      <c r="D10" s="101"/>
      <c r="E10" s="103"/>
      <c r="F10" s="59">
        <v>12811670.949999999</v>
      </c>
      <c r="G10" s="56">
        <v>0</v>
      </c>
      <c r="H10" s="56">
        <f>F10+G10</f>
        <v>12811670.949999999</v>
      </c>
      <c r="I10" s="56">
        <f>1289668.65+2190353.41-23989.85</f>
        <v>3456032.21</v>
      </c>
      <c r="J10" s="104"/>
      <c r="K10" s="57">
        <f t="shared" ref="K10:K11" si="0">H10+I10</f>
        <v>16267703.16</v>
      </c>
      <c r="L10" s="58"/>
    </row>
    <row r="11" spans="1:13" x14ac:dyDescent="0.3">
      <c r="A11" s="55" t="s">
        <v>68</v>
      </c>
      <c r="B11" s="99"/>
      <c r="C11" s="99"/>
      <c r="D11" s="101"/>
      <c r="E11" s="103"/>
      <c r="F11" s="59">
        <v>12800007.939999999</v>
      </c>
      <c r="G11" s="56">
        <v>0</v>
      </c>
      <c r="H11" s="56">
        <f>F11+G11</f>
        <v>12800007.939999999</v>
      </c>
      <c r="I11" s="56">
        <f>23989.85+2188950-0.97</f>
        <v>2212938.88</v>
      </c>
      <c r="J11" s="104"/>
      <c r="K11" s="57">
        <f t="shared" si="0"/>
        <v>15012946.82</v>
      </c>
      <c r="L11" s="58"/>
    </row>
    <row r="12" spans="1:13" s="42" customFormat="1" x14ac:dyDescent="0.3">
      <c r="A12" s="60" t="s">
        <v>69</v>
      </c>
      <c r="B12" s="99"/>
      <c r="C12" s="99"/>
      <c r="D12" s="101"/>
      <c r="E12" s="103"/>
      <c r="F12" s="61">
        <f>SUM(F9:F11)</f>
        <v>38434007.939999998</v>
      </c>
      <c r="G12" s="61">
        <f>SUM(G9:G11)</f>
        <v>0</v>
      </c>
      <c r="H12" s="61">
        <f>SUM(H9:H11)</f>
        <v>38434007.939999998</v>
      </c>
      <c r="I12" s="61">
        <f>SUM(I9:I11)</f>
        <v>5668971.0899999999</v>
      </c>
      <c r="J12" s="104"/>
      <c r="K12" s="62">
        <f>H12+I12+J9</f>
        <v>44102979.030000001</v>
      </c>
      <c r="L12" s="63"/>
      <c r="M12" s="64"/>
    </row>
    <row r="13" spans="1:13" x14ac:dyDescent="0.3">
      <c r="A13" s="55" t="s">
        <v>70</v>
      </c>
      <c r="B13" s="99"/>
      <c r="C13" s="99"/>
      <c r="D13" s="101"/>
      <c r="E13" s="103"/>
      <c r="F13" s="65">
        <v>0</v>
      </c>
      <c r="G13" s="56">
        <v>13979880.970000001</v>
      </c>
      <c r="H13" s="65">
        <f>SUM(F13:G13)</f>
        <v>13979880.970000001</v>
      </c>
      <c r="I13" s="65">
        <v>0</v>
      </c>
      <c r="J13" s="105">
        <v>0</v>
      </c>
      <c r="K13" s="66">
        <f>H13+I13</f>
        <v>13979880.970000001</v>
      </c>
      <c r="L13" s="67"/>
    </row>
    <row r="14" spans="1:13" x14ac:dyDescent="0.3">
      <c r="A14" s="55" t="s">
        <v>71</v>
      </c>
      <c r="B14" s="99"/>
      <c r="C14" s="99"/>
      <c r="D14" s="101"/>
      <c r="E14" s="103"/>
      <c r="F14" s="65">
        <v>0</v>
      </c>
      <c r="G14" s="56">
        <v>0</v>
      </c>
      <c r="H14" s="65">
        <f>SUM(F14:G14)</f>
        <v>0</v>
      </c>
      <c r="I14" s="65"/>
      <c r="J14" s="105"/>
      <c r="K14" s="66">
        <f t="shared" ref="K14:K15" si="1">H14+I14</f>
        <v>0</v>
      </c>
      <c r="L14" s="67"/>
    </row>
    <row r="15" spans="1:13" x14ac:dyDescent="0.3">
      <c r="A15" s="55" t="s">
        <v>72</v>
      </c>
      <c r="B15" s="99"/>
      <c r="C15" s="99"/>
      <c r="D15" s="101"/>
      <c r="E15" s="103"/>
      <c r="F15" s="65">
        <v>0</v>
      </c>
      <c r="G15" s="56">
        <v>0</v>
      </c>
      <c r="H15" s="65">
        <f>SUM(F15:G15)</f>
        <v>0</v>
      </c>
      <c r="I15" s="65"/>
      <c r="J15" s="105"/>
      <c r="K15" s="66">
        <f t="shared" si="1"/>
        <v>0</v>
      </c>
      <c r="L15" s="67"/>
    </row>
    <row r="16" spans="1:13" s="42" customFormat="1" x14ac:dyDescent="0.3">
      <c r="A16" s="60" t="s">
        <v>73</v>
      </c>
      <c r="B16" s="99"/>
      <c r="C16" s="99"/>
      <c r="D16" s="101"/>
      <c r="E16" s="103"/>
      <c r="F16" s="61">
        <f>F13+F14+F15</f>
        <v>0</v>
      </c>
      <c r="G16" s="56">
        <v>0</v>
      </c>
      <c r="H16" s="61">
        <f>H13+H14+H15</f>
        <v>13979880.970000001</v>
      </c>
      <c r="I16" s="61">
        <f>SUM(I13:I15)</f>
        <v>0</v>
      </c>
      <c r="J16" s="105"/>
      <c r="K16" s="68">
        <f>H16+I16+J13</f>
        <v>13979880.970000001</v>
      </c>
      <c r="L16" s="69"/>
      <c r="M16" s="64"/>
    </row>
    <row r="17" spans="1:15" s="42" customFormat="1" x14ac:dyDescent="0.3">
      <c r="A17" s="60" t="s">
        <v>74</v>
      </c>
      <c r="B17" s="99"/>
      <c r="C17" s="99"/>
      <c r="D17" s="101"/>
      <c r="E17" s="103"/>
      <c r="F17" s="61">
        <f>F12+F16</f>
        <v>38434007.939999998</v>
      </c>
      <c r="G17" s="61">
        <f t="shared" ref="G17:H17" si="2">G12+G16</f>
        <v>0</v>
      </c>
      <c r="H17" s="61">
        <f t="shared" si="2"/>
        <v>52413888.909999996</v>
      </c>
      <c r="I17" s="61">
        <f>I12+I16</f>
        <v>5668971.0899999999</v>
      </c>
      <c r="J17" s="70">
        <f>J9+J13</f>
        <v>0</v>
      </c>
      <c r="K17" s="70">
        <f>K12+K16</f>
        <v>58082860</v>
      </c>
      <c r="L17" s="71"/>
      <c r="N17" s="64"/>
    </row>
    <row r="18" spans="1:15" x14ac:dyDescent="0.3">
      <c r="A18" s="55" t="s">
        <v>75</v>
      </c>
      <c r="B18" s="99"/>
      <c r="C18" s="99"/>
      <c r="D18" s="101"/>
      <c r="E18" s="103"/>
      <c r="F18" s="56">
        <v>0</v>
      </c>
      <c r="G18" s="56">
        <v>0</v>
      </c>
      <c r="H18" s="56">
        <f>F18+G18</f>
        <v>0</v>
      </c>
      <c r="I18" s="56">
        <v>0</v>
      </c>
      <c r="J18" s="104">
        <v>0</v>
      </c>
      <c r="K18" s="57">
        <f>H18+I18</f>
        <v>0</v>
      </c>
      <c r="L18" s="58"/>
      <c r="M18" s="72"/>
      <c r="O18" s="72"/>
    </row>
    <row r="19" spans="1:15" x14ac:dyDescent="0.3">
      <c r="A19" s="55" t="s">
        <v>76</v>
      </c>
      <c r="B19" s="99"/>
      <c r="C19" s="99"/>
      <c r="D19" s="101"/>
      <c r="E19" s="103"/>
      <c r="F19" s="59">
        <v>0</v>
      </c>
      <c r="G19" s="56">
        <v>0</v>
      </c>
      <c r="H19" s="56">
        <f>F19+G19</f>
        <v>0</v>
      </c>
      <c r="I19" s="56">
        <v>0</v>
      </c>
      <c r="J19" s="104"/>
      <c r="K19" s="57">
        <f t="shared" ref="K19:K20" si="3">H19+I19</f>
        <v>0</v>
      </c>
      <c r="L19" s="58"/>
      <c r="M19" s="72"/>
    </row>
    <row r="20" spans="1:15" x14ac:dyDescent="0.3">
      <c r="A20" s="55" t="s">
        <v>77</v>
      </c>
      <c r="B20" s="99"/>
      <c r="C20" s="99"/>
      <c r="D20" s="101"/>
      <c r="E20" s="103"/>
      <c r="F20" s="73">
        <v>0</v>
      </c>
      <c r="G20" s="74">
        <v>0</v>
      </c>
      <c r="H20" s="56">
        <f>F20+G20</f>
        <v>0</v>
      </c>
      <c r="I20" s="56"/>
      <c r="J20" s="104"/>
      <c r="K20" s="57">
        <f t="shared" si="3"/>
        <v>0</v>
      </c>
      <c r="L20" s="58"/>
    </row>
    <row r="21" spans="1:15" x14ac:dyDescent="0.3">
      <c r="A21" s="60" t="s">
        <v>78</v>
      </c>
      <c r="B21" s="99"/>
      <c r="C21" s="99"/>
      <c r="D21" s="101"/>
      <c r="E21" s="103"/>
      <c r="F21" s="61">
        <f>SUM(F18:F20)</f>
        <v>0</v>
      </c>
      <c r="G21" s="61">
        <f>SUM(G18:G20)</f>
        <v>0</v>
      </c>
      <c r="H21" s="61">
        <f>SUM(H18:H20)</f>
        <v>0</v>
      </c>
      <c r="I21" s="61">
        <f>SUM(I18:I20)</f>
        <v>0</v>
      </c>
      <c r="J21" s="104"/>
      <c r="K21" s="62">
        <f>H21+I21+J18</f>
        <v>0</v>
      </c>
      <c r="L21" s="63"/>
      <c r="O21" s="72"/>
    </row>
    <row r="22" spans="1:15" x14ac:dyDescent="0.3">
      <c r="A22" s="75">
        <v>44834</v>
      </c>
      <c r="B22" s="99"/>
      <c r="C22" s="99"/>
      <c r="D22" s="101"/>
      <c r="E22" s="103"/>
      <c r="F22" s="61">
        <f>F17+F21</f>
        <v>38434007.939999998</v>
      </c>
      <c r="G22" s="61">
        <f t="shared" ref="G22:K22" si="4">G17+G21</f>
        <v>0</v>
      </c>
      <c r="H22" s="61">
        <f t="shared" si="4"/>
        <v>52413888.909999996</v>
      </c>
      <c r="I22" s="61">
        <f t="shared" si="4"/>
        <v>5668971.0899999999</v>
      </c>
      <c r="J22" s="61">
        <f>J17+J18</f>
        <v>0</v>
      </c>
      <c r="K22" s="61">
        <f t="shared" si="4"/>
        <v>58082860</v>
      </c>
      <c r="L22" s="76"/>
      <c r="N22" s="72"/>
      <c r="O22" s="72"/>
    </row>
    <row r="23" spans="1:15" x14ac:dyDescent="0.3">
      <c r="A23" s="55" t="s">
        <v>79</v>
      </c>
      <c r="B23" s="99"/>
      <c r="C23" s="99"/>
      <c r="D23" s="101"/>
      <c r="E23" s="103"/>
      <c r="F23" s="65">
        <v>0</v>
      </c>
      <c r="G23" s="56">
        <v>0</v>
      </c>
      <c r="H23" s="56">
        <f>F23+G23</f>
        <v>0</v>
      </c>
      <c r="I23" s="65"/>
      <c r="J23" s="105">
        <v>0</v>
      </c>
      <c r="K23" s="66">
        <f>H23+I23</f>
        <v>0</v>
      </c>
      <c r="L23" s="67"/>
      <c r="M23" s="72"/>
      <c r="N23" s="72"/>
    </row>
    <row r="24" spans="1:15" x14ac:dyDescent="0.3">
      <c r="A24" s="55" t="s">
        <v>80</v>
      </c>
      <c r="B24" s="99"/>
      <c r="C24" s="99"/>
      <c r="D24" s="101"/>
      <c r="E24" s="103"/>
      <c r="F24" s="65">
        <v>0</v>
      </c>
      <c r="G24" s="56">
        <v>0</v>
      </c>
      <c r="H24" s="65">
        <f>SUM(F24:G24)</f>
        <v>0</v>
      </c>
      <c r="I24" s="65"/>
      <c r="J24" s="105"/>
      <c r="K24" s="66">
        <f t="shared" ref="K24:K25" si="5">H24+I24</f>
        <v>0</v>
      </c>
      <c r="L24" s="67"/>
      <c r="N24" s="72"/>
      <c r="O24" s="72"/>
    </row>
    <row r="25" spans="1:15" x14ac:dyDescent="0.3">
      <c r="A25" s="55" t="s">
        <v>81</v>
      </c>
      <c r="B25" s="99"/>
      <c r="C25" s="99"/>
      <c r="D25" s="101"/>
      <c r="E25" s="103"/>
      <c r="F25" s="65">
        <v>0</v>
      </c>
      <c r="G25" s="56"/>
      <c r="H25" s="65">
        <f>SUM(F25:G25)</f>
        <v>0</v>
      </c>
      <c r="I25" s="65"/>
      <c r="J25" s="105"/>
      <c r="K25" s="66">
        <f t="shared" si="5"/>
        <v>0</v>
      </c>
      <c r="L25" s="67"/>
    </row>
    <row r="26" spans="1:15" x14ac:dyDescent="0.3">
      <c r="A26" s="60" t="s">
        <v>84</v>
      </c>
      <c r="B26" s="99"/>
      <c r="C26" s="99"/>
      <c r="D26" s="101"/>
      <c r="E26" s="103"/>
      <c r="F26" s="61">
        <f>F23+F24+F25</f>
        <v>0</v>
      </c>
      <c r="G26" s="56">
        <f>G23+G24+G25</f>
        <v>0</v>
      </c>
      <c r="H26" s="61">
        <f>H23+H24+H25</f>
        <v>0</v>
      </c>
      <c r="I26" s="61">
        <f>I23+I24+I25</f>
        <v>0</v>
      </c>
      <c r="J26" s="105"/>
      <c r="K26" s="77">
        <f>H26+I26+J23</f>
        <v>0</v>
      </c>
      <c r="L26" s="67"/>
    </row>
    <row r="27" spans="1:15" x14ac:dyDescent="0.3">
      <c r="A27" s="60" t="s">
        <v>82</v>
      </c>
      <c r="B27" s="99"/>
      <c r="C27" s="99"/>
      <c r="D27" s="101"/>
      <c r="E27" s="103"/>
      <c r="F27" s="61">
        <f>F21+F26</f>
        <v>0</v>
      </c>
      <c r="G27" s="61">
        <f>G21+G26</f>
        <v>0</v>
      </c>
      <c r="H27" s="61">
        <f>H21+H26</f>
        <v>0</v>
      </c>
      <c r="I27" s="61">
        <f>I21+I26</f>
        <v>0</v>
      </c>
      <c r="J27" s="70">
        <f>J18+J23</f>
        <v>0</v>
      </c>
      <c r="K27" s="70">
        <f>K21+K26</f>
        <v>0</v>
      </c>
      <c r="L27" s="71"/>
      <c r="M27" s="72"/>
    </row>
    <row r="28" spans="1:15" x14ac:dyDescent="0.3">
      <c r="A28" s="55" t="s">
        <v>83</v>
      </c>
      <c r="B28" s="99"/>
      <c r="C28" s="99"/>
      <c r="D28" s="102"/>
      <c r="E28" s="103"/>
      <c r="F28" s="78">
        <f t="shared" ref="F28:K28" si="6">F17+F27</f>
        <v>38434007.939999998</v>
      </c>
      <c r="G28" s="78">
        <f t="shared" si="6"/>
        <v>0</v>
      </c>
      <c r="H28" s="78">
        <f t="shared" si="6"/>
        <v>52413888.909999996</v>
      </c>
      <c r="I28" s="78">
        <f t="shared" si="6"/>
        <v>5668971.0899999999</v>
      </c>
      <c r="J28" s="78">
        <f t="shared" si="6"/>
        <v>0</v>
      </c>
      <c r="K28" s="78">
        <f t="shared" si="6"/>
        <v>58082860</v>
      </c>
      <c r="L28" s="79"/>
    </row>
    <row r="29" spans="1:15" x14ac:dyDescent="0.3">
      <c r="G29" s="72"/>
      <c r="K29" s="72"/>
      <c r="L29" s="72"/>
      <c r="M29" s="72"/>
    </row>
    <row r="30" spans="1:15" x14ac:dyDescent="0.3">
      <c r="I30" s="72"/>
      <c r="K30" s="72"/>
      <c r="L30" s="72"/>
      <c r="M30" s="72"/>
    </row>
    <row r="31" spans="1:15" x14ac:dyDescent="0.3">
      <c r="C31" s="12" t="s">
        <v>14</v>
      </c>
      <c r="D31" s="11"/>
      <c r="E31" s="11"/>
      <c r="F31" s="41"/>
      <c r="H31" s="3" t="s">
        <v>15</v>
      </c>
      <c r="K31" s="72"/>
      <c r="L31" s="72"/>
    </row>
    <row r="32" spans="1:15" x14ac:dyDescent="0.3">
      <c r="C32" s="12" t="s">
        <v>16</v>
      </c>
      <c r="D32" s="11"/>
      <c r="E32" s="11"/>
      <c r="F32" s="41"/>
      <c r="H32" s="12" t="s">
        <v>17</v>
      </c>
    </row>
  </sheetData>
  <mergeCells count="10">
    <mergeCell ref="A4:K4"/>
    <mergeCell ref="A5:K5"/>
    <mergeCell ref="B9:B28"/>
    <mergeCell ref="C9:C28"/>
    <mergeCell ref="D9:D28"/>
    <mergeCell ref="E9:E28"/>
    <mergeCell ref="J9:J12"/>
    <mergeCell ref="J13:J16"/>
    <mergeCell ref="J18:J21"/>
    <mergeCell ref="J23:J26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desfasurator ian-apr 2022</vt:lpstr>
      <vt:lpstr>centralizator-2022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2022-04-05T12:07:15Z</dcterms:modified>
</cp:coreProperties>
</file>