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activeTab="1"/>
  </bookViews>
  <sheets>
    <sheet name="venituri" sheetId="1" r:id="rId1"/>
    <sheet name="cheltuieli" sheetId="2" r:id="rId2"/>
  </sheets>
  <definedNames>
    <definedName name="_xlnm.Database">#REF!</definedName>
    <definedName name="_xlnm.Print_Area" localSheetId="1">cheltuieli!$A$1:$H$292</definedName>
    <definedName name="_xlnm.Print_Area" localSheetId="0">venituri!$A$1:$F$115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60" i="2"/>
  <c r="C24" i="1"/>
  <c r="D24"/>
  <c r="E24"/>
  <c r="F24"/>
  <c r="D287" i="2" l="1"/>
  <c r="D286" s="1"/>
  <c r="D285" s="1"/>
  <c r="F287"/>
  <c r="F286" s="1"/>
  <c r="F285" s="1"/>
  <c r="H287"/>
  <c r="H286" s="1"/>
  <c r="H285" s="1"/>
  <c r="D288"/>
  <c r="E288"/>
  <c r="E287" s="1"/>
  <c r="E286" s="1"/>
  <c r="E285" s="1"/>
  <c r="F288"/>
  <c r="G288"/>
  <c r="G287" s="1"/>
  <c r="G286" s="1"/>
  <c r="G285" s="1"/>
  <c r="H288"/>
  <c r="D276"/>
  <c r="E276"/>
  <c r="F276"/>
  <c r="G276"/>
  <c r="G271" s="1"/>
  <c r="G14" s="1"/>
  <c r="H276"/>
  <c r="E271"/>
  <c r="E14" s="1"/>
  <c r="D272"/>
  <c r="D271" s="1"/>
  <c r="D14" s="1"/>
  <c r="E272"/>
  <c r="F272"/>
  <c r="F271" s="1"/>
  <c r="F14" s="1"/>
  <c r="G272"/>
  <c r="H272"/>
  <c r="H271" s="1"/>
  <c r="H14" s="1"/>
  <c r="H265"/>
  <c r="H264" s="1"/>
  <c r="D266"/>
  <c r="D265" s="1"/>
  <c r="D264" s="1"/>
  <c r="E266"/>
  <c r="E265" s="1"/>
  <c r="E264" s="1"/>
  <c r="F266"/>
  <c r="F265" s="1"/>
  <c r="F264" s="1"/>
  <c r="G266"/>
  <c r="G265" s="1"/>
  <c r="G264" s="1"/>
  <c r="H266"/>
  <c r="D267"/>
  <c r="E267"/>
  <c r="F267"/>
  <c r="G267"/>
  <c r="H267"/>
  <c r="D257"/>
  <c r="D253" s="1"/>
  <c r="D252" s="1"/>
  <c r="D251" s="1"/>
  <c r="D12" s="1"/>
  <c r="E257"/>
  <c r="E253" s="1"/>
  <c r="E252" s="1"/>
  <c r="E251" s="1"/>
  <c r="E12" s="1"/>
  <c r="F257"/>
  <c r="F253" s="1"/>
  <c r="F252" s="1"/>
  <c r="F251" s="1"/>
  <c r="F12" s="1"/>
  <c r="G257"/>
  <c r="G253" s="1"/>
  <c r="G252" s="1"/>
  <c r="G251" s="1"/>
  <c r="G12" s="1"/>
  <c r="H257"/>
  <c r="H253" s="1"/>
  <c r="H252" s="1"/>
  <c r="H251" s="1"/>
  <c r="H12" s="1"/>
  <c r="D250"/>
  <c r="E250"/>
  <c r="E18" s="1"/>
  <c r="F250"/>
  <c r="G250"/>
  <c r="G18" s="1"/>
  <c r="H250"/>
  <c r="H18" s="1"/>
  <c r="D240"/>
  <c r="E240"/>
  <c r="F240"/>
  <c r="G240"/>
  <c r="H240"/>
  <c r="D235"/>
  <c r="E235"/>
  <c r="F235"/>
  <c r="F222" s="1"/>
  <c r="G235"/>
  <c r="H235"/>
  <c r="D232"/>
  <c r="E232"/>
  <c r="F232"/>
  <c r="G232"/>
  <c r="H232"/>
  <c r="D229"/>
  <c r="E229"/>
  <c r="F229"/>
  <c r="G229"/>
  <c r="H229"/>
  <c r="G223"/>
  <c r="H223"/>
  <c r="D217"/>
  <c r="E217"/>
  <c r="F217"/>
  <c r="G217"/>
  <c r="H217"/>
  <c r="D212"/>
  <c r="E212"/>
  <c r="F212"/>
  <c r="G212"/>
  <c r="H212"/>
  <c r="D206"/>
  <c r="E206"/>
  <c r="E200" s="1"/>
  <c r="F206"/>
  <c r="F200" s="1"/>
  <c r="G206"/>
  <c r="H206"/>
  <c r="D203"/>
  <c r="E203"/>
  <c r="F203"/>
  <c r="G203"/>
  <c r="H203"/>
  <c r="H200" s="1"/>
  <c r="D195"/>
  <c r="E195"/>
  <c r="F195"/>
  <c r="G195"/>
  <c r="H195"/>
  <c r="D190"/>
  <c r="E190"/>
  <c r="F190"/>
  <c r="G190"/>
  <c r="H190"/>
  <c r="F179"/>
  <c r="D179"/>
  <c r="E179"/>
  <c r="G180"/>
  <c r="G179" s="1"/>
  <c r="H180"/>
  <c r="H179" s="1"/>
  <c r="D174"/>
  <c r="E174"/>
  <c r="F174"/>
  <c r="G174"/>
  <c r="H174"/>
  <c r="D170"/>
  <c r="E170"/>
  <c r="F170"/>
  <c r="G170"/>
  <c r="H170"/>
  <c r="D165"/>
  <c r="E165"/>
  <c r="F165"/>
  <c r="G165"/>
  <c r="G160" s="1"/>
  <c r="H165"/>
  <c r="E160"/>
  <c r="D161"/>
  <c r="D160" s="1"/>
  <c r="E161"/>
  <c r="F161"/>
  <c r="F160" s="1"/>
  <c r="G161"/>
  <c r="H161"/>
  <c r="H160" s="1"/>
  <c r="D155"/>
  <c r="E155"/>
  <c r="F155"/>
  <c r="G155"/>
  <c r="H155"/>
  <c r="D149"/>
  <c r="E149"/>
  <c r="F149"/>
  <c r="G149"/>
  <c r="H149"/>
  <c r="D146"/>
  <c r="E146"/>
  <c r="F146"/>
  <c r="G146"/>
  <c r="H146"/>
  <c r="D143"/>
  <c r="E143"/>
  <c r="F143"/>
  <c r="G143"/>
  <c r="H143"/>
  <c r="D138"/>
  <c r="E138"/>
  <c r="F138"/>
  <c r="G138"/>
  <c r="H138"/>
  <c r="D132"/>
  <c r="E132"/>
  <c r="F132"/>
  <c r="G132"/>
  <c r="H132"/>
  <c r="H131" s="1"/>
  <c r="D128"/>
  <c r="E128"/>
  <c r="F128"/>
  <c r="G128"/>
  <c r="H128"/>
  <c r="D125"/>
  <c r="E125"/>
  <c r="F125"/>
  <c r="G125"/>
  <c r="H125"/>
  <c r="D122"/>
  <c r="E122"/>
  <c r="F122"/>
  <c r="G122"/>
  <c r="H122"/>
  <c r="D119"/>
  <c r="E119"/>
  <c r="F119"/>
  <c r="G119"/>
  <c r="H119"/>
  <c r="D116"/>
  <c r="E116"/>
  <c r="F116"/>
  <c r="G116"/>
  <c r="H116"/>
  <c r="D113"/>
  <c r="E113"/>
  <c r="F113"/>
  <c r="G113"/>
  <c r="H113"/>
  <c r="D110"/>
  <c r="E110"/>
  <c r="F110"/>
  <c r="G110"/>
  <c r="H110"/>
  <c r="D107"/>
  <c r="E107"/>
  <c r="F107"/>
  <c r="G107"/>
  <c r="H107"/>
  <c r="H98"/>
  <c r="H97" s="1"/>
  <c r="D98"/>
  <c r="D97" s="1"/>
  <c r="E98"/>
  <c r="E97" s="1"/>
  <c r="F98"/>
  <c r="F97" s="1"/>
  <c r="G98"/>
  <c r="G97" s="1"/>
  <c r="D94"/>
  <c r="D90" s="1"/>
  <c r="E94"/>
  <c r="F94"/>
  <c r="G94"/>
  <c r="H94"/>
  <c r="D78"/>
  <c r="D77" s="1"/>
  <c r="D16" s="1"/>
  <c r="D79"/>
  <c r="E79"/>
  <c r="E78" s="1"/>
  <c r="F79"/>
  <c r="F78" s="1"/>
  <c r="G79"/>
  <c r="G78" s="1"/>
  <c r="H79"/>
  <c r="H78" s="1"/>
  <c r="D74"/>
  <c r="D15" s="1"/>
  <c r="E74"/>
  <c r="E15" s="1"/>
  <c r="F74"/>
  <c r="G74"/>
  <c r="H74"/>
  <c r="H15" s="1"/>
  <c r="D72"/>
  <c r="D71" s="1"/>
  <c r="D11" s="1"/>
  <c r="E72"/>
  <c r="E71" s="1"/>
  <c r="E11" s="1"/>
  <c r="F72"/>
  <c r="F71" s="1"/>
  <c r="F11" s="1"/>
  <c r="G72"/>
  <c r="G71" s="1"/>
  <c r="G11" s="1"/>
  <c r="H72"/>
  <c r="H71" s="1"/>
  <c r="H11" s="1"/>
  <c r="D68"/>
  <c r="E68"/>
  <c r="F68"/>
  <c r="G68"/>
  <c r="H68"/>
  <c r="E60"/>
  <c r="F60"/>
  <c r="G60"/>
  <c r="H60"/>
  <c r="D58"/>
  <c r="E58"/>
  <c r="F58"/>
  <c r="G58"/>
  <c r="H58"/>
  <c r="D36"/>
  <c r="E36"/>
  <c r="F36"/>
  <c r="G36"/>
  <c r="H36"/>
  <c r="D34"/>
  <c r="E34"/>
  <c r="F34"/>
  <c r="G34"/>
  <c r="H34"/>
  <c r="F15"/>
  <c r="G15"/>
  <c r="D18"/>
  <c r="F18"/>
  <c r="D24"/>
  <c r="E24"/>
  <c r="F24"/>
  <c r="G24"/>
  <c r="H24"/>
  <c r="C232"/>
  <c r="C223"/>
  <c r="C212"/>
  <c r="C190"/>
  <c r="C180"/>
  <c r="C179" s="1"/>
  <c r="C138"/>
  <c r="C36"/>
  <c r="C110" i="1"/>
  <c r="D110"/>
  <c r="E110"/>
  <c r="F110"/>
  <c r="C108"/>
  <c r="C107" s="1"/>
  <c r="C106" s="1"/>
  <c r="D108"/>
  <c r="D107" s="1"/>
  <c r="D106" s="1"/>
  <c r="E108"/>
  <c r="E107" s="1"/>
  <c r="E106" s="1"/>
  <c r="F108"/>
  <c r="F107" s="1"/>
  <c r="F106" s="1"/>
  <c r="C103"/>
  <c r="D103"/>
  <c r="E103"/>
  <c r="F103"/>
  <c r="C99"/>
  <c r="D99"/>
  <c r="E99"/>
  <c r="F99"/>
  <c r="C96"/>
  <c r="C95" s="1"/>
  <c r="D96"/>
  <c r="D95" s="1"/>
  <c r="E96"/>
  <c r="E95" s="1"/>
  <c r="F96"/>
  <c r="F95" s="1"/>
  <c r="C93"/>
  <c r="D93"/>
  <c r="E93"/>
  <c r="F93"/>
  <c r="C91"/>
  <c r="C90" s="1"/>
  <c r="D91"/>
  <c r="D90" s="1"/>
  <c r="E91"/>
  <c r="E90" s="1"/>
  <c r="F91"/>
  <c r="F90" s="1"/>
  <c r="C81"/>
  <c r="D81"/>
  <c r="E81"/>
  <c r="F81"/>
  <c r="C68"/>
  <c r="C67" s="1"/>
  <c r="C66" s="1"/>
  <c r="D68"/>
  <c r="D67" s="1"/>
  <c r="D66" s="1"/>
  <c r="E68"/>
  <c r="F68"/>
  <c r="C64"/>
  <c r="D64"/>
  <c r="E64"/>
  <c r="F64"/>
  <c r="C59"/>
  <c r="C58" s="1"/>
  <c r="D59"/>
  <c r="D58" s="1"/>
  <c r="E59"/>
  <c r="E58" s="1"/>
  <c r="F59"/>
  <c r="F58" s="1"/>
  <c r="C56"/>
  <c r="D56"/>
  <c r="E56"/>
  <c r="F56"/>
  <c r="C54"/>
  <c r="C53" s="1"/>
  <c r="D54"/>
  <c r="D53" s="1"/>
  <c r="E54"/>
  <c r="E53" s="1"/>
  <c r="F54"/>
  <c r="F53" s="1"/>
  <c r="C29"/>
  <c r="C28" s="1"/>
  <c r="D29"/>
  <c r="D28" s="1"/>
  <c r="E29"/>
  <c r="E28" s="1"/>
  <c r="F29"/>
  <c r="F28" s="1"/>
  <c r="C16"/>
  <c r="C15" s="1"/>
  <c r="D16"/>
  <c r="D15" s="1"/>
  <c r="E16"/>
  <c r="E15" s="1"/>
  <c r="F16"/>
  <c r="F15" s="1"/>
  <c r="C9"/>
  <c r="D9"/>
  <c r="E9"/>
  <c r="F9"/>
  <c r="C288" i="2"/>
  <c r="C287" s="1"/>
  <c r="C286" s="1"/>
  <c r="C285" s="1"/>
  <c r="C276"/>
  <c r="C272"/>
  <c r="C267"/>
  <c r="C266"/>
  <c r="C265" s="1"/>
  <c r="C264" s="1"/>
  <c r="C263" s="1"/>
  <c r="C262" s="1"/>
  <c r="C257"/>
  <c r="C253" s="1"/>
  <c r="C252" s="1"/>
  <c r="C250"/>
  <c r="C18" s="1"/>
  <c r="C240"/>
  <c r="C235"/>
  <c r="C229"/>
  <c r="C222" s="1"/>
  <c r="C217"/>
  <c r="C206"/>
  <c r="C203"/>
  <c r="C195"/>
  <c r="C174"/>
  <c r="C170"/>
  <c r="C165"/>
  <c r="C161"/>
  <c r="C155"/>
  <c r="C149"/>
  <c r="C146"/>
  <c r="C143"/>
  <c r="C132"/>
  <c r="C128"/>
  <c r="C125"/>
  <c r="C122"/>
  <c r="C119"/>
  <c r="C116"/>
  <c r="C113"/>
  <c r="C110"/>
  <c r="C107"/>
  <c r="C98"/>
  <c r="C97" s="1"/>
  <c r="C94"/>
  <c r="C79"/>
  <c r="C78" s="1"/>
  <c r="C77" s="1"/>
  <c r="C16" s="1"/>
  <c r="C74"/>
  <c r="C15" s="1"/>
  <c r="C72"/>
  <c r="C71" s="1"/>
  <c r="C11" s="1"/>
  <c r="C68"/>
  <c r="C60"/>
  <c r="C58"/>
  <c r="C34"/>
  <c r="C24"/>
  <c r="F67" i="1" l="1"/>
  <c r="F66" s="1"/>
  <c r="E67"/>
  <c r="E66" s="1"/>
  <c r="G131" i="2"/>
  <c r="D200"/>
  <c r="D178" s="1"/>
  <c r="D131"/>
  <c r="E131"/>
  <c r="E106" s="1"/>
  <c r="F23"/>
  <c r="G282"/>
  <c r="G281" s="1"/>
  <c r="G280" s="1"/>
  <c r="G284"/>
  <c r="G283" s="1"/>
  <c r="H284"/>
  <c r="H283" s="1"/>
  <c r="H282"/>
  <c r="H281" s="1"/>
  <c r="H280" s="1"/>
  <c r="F282"/>
  <c r="F281" s="1"/>
  <c r="F280" s="1"/>
  <c r="F284"/>
  <c r="F283" s="1"/>
  <c r="E284"/>
  <c r="E283" s="1"/>
  <c r="E282"/>
  <c r="E281" s="1"/>
  <c r="E280" s="1"/>
  <c r="D284"/>
  <c r="D283" s="1"/>
  <c r="D282"/>
  <c r="D281" s="1"/>
  <c r="D280" s="1"/>
  <c r="E263"/>
  <c r="E262" s="1"/>
  <c r="E13"/>
  <c r="G263"/>
  <c r="G262" s="1"/>
  <c r="G13"/>
  <c r="H263"/>
  <c r="H262" s="1"/>
  <c r="H13"/>
  <c r="F13"/>
  <c r="F263"/>
  <c r="F262" s="1"/>
  <c r="D263"/>
  <c r="D262" s="1"/>
  <c r="D13"/>
  <c r="F221"/>
  <c r="E222"/>
  <c r="E221" s="1"/>
  <c r="H222"/>
  <c r="H221" s="1"/>
  <c r="D222"/>
  <c r="D221" s="1"/>
  <c r="G222"/>
  <c r="H178"/>
  <c r="G200"/>
  <c r="G178" s="1"/>
  <c r="F178"/>
  <c r="E178"/>
  <c r="F142"/>
  <c r="G142"/>
  <c r="H77"/>
  <c r="H16" s="1"/>
  <c r="H17"/>
  <c r="F77"/>
  <c r="F16" s="1"/>
  <c r="F17"/>
  <c r="E90"/>
  <c r="F131"/>
  <c r="F106" s="1"/>
  <c r="H23"/>
  <c r="D23"/>
  <c r="D9" s="1"/>
  <c r="D17"/>
  <c r="H90"/>
  <c r="H142"/>
  <c r="D142"/>
  <c r="D106"/>
  <c r="E142"/>
  <c r="H106"/>
  <c r="G106"/>
  <c r="G90"/>
  <c r="F90"/>
  <c r="G17"/>
  <c r="G77"/>
  <c r="G16" s="1"/>
  <c r="E77"/>
  <c r="E16" s="1"/>
  <c r="E17"/>
  <c r="E23"/>
  <c r="G23"/>
  <c r="G9" s="1"/>
  <c r="H9"/>
  <c r="F9"/>
  <c r="C102" i="1"/>
  <c r="F102"/>
  <c r="E102"/>
  <c r="D102"/>
  <c r="C200" i="2"/>
  <c r="C178" s="1"/>
  <c r="C131"/>
  <c r="C106" s="1"/>
  <c r="C271"/>
  <c r="C14" s="1"/>
  <c r="C160"/>
  <c r="C142" s="1"/>
  <c r="C13"/>
  <c r="C251"/>
  <c r="C12" s="1"/>
  <c r="C284"/>
  <c r="C283" s="1"/>
  <c r="C282"/>
  <c r="C281" s="1"/>
  <c r="C280" s="1"/>
  <c r="C23"/>
  <c r="C9" s="1"/>
  <c r="C90"/>
  <c r="C221"/>
  <c r="F52" i="1"/>
  <c r="E52"/>
  <c r="D52"/>
  <c r="C52"/>
  <c r="F14"/>
  <c r="E14"/>
  <c r="D14"/>
  <c r="C14"/>
  <c r="C17" i="2"/>
  <c r="F8" i="1" l="1"/>
  <c r="F7" s="1"/>
  <c r="G221" i="2"/>
  <c r="D89"/>
  <c r="D88" s="1"/>
  <c r="D52" s="1"/>
  <c r="D44" s="1"/>
  <c r="D43" s="1"/>
  <c r="E8" i="1"/>
  <c r="E7" s="1"/>
  <c r="D8"/>
  <c r="D7" s="1"/>
  <c r="H89" i="2"/>
  <c r="H88" s="1"/>
  <c r="H52" s="1"/>
  <c r="H44" s="1"/>
  <c r="H43" s="1"/>
  <c r="H86" s="1"/>
  <c r="F89"/>
  <c r="F88" s="1"/>
  <c r="F52" s="1"/>
  <c r="F44" s="1"/>
  <c r="F43" s="1"/>
  <c r="F10" s="1"/>
  <c r="F20" s="1"/>
  <c r="F19" s="1"/>
  <c r="E89"/>
  <c r="E88" s="1"/>
  <c r="E52" s="1"/>
  <c r="E44" s="1"/>
  <c r="E43" s="1"/>
  <c r="E10" s="1"/>
  <c r="E8" s="1"/>
  <c r="E7" s="1"/>
  <c r="G89"/>
  <c r="E9"/>
  <c r="C8" i="1"/>
  <c r="C7" s="1"/>
  <c r="C89" i="2"/>
  <c r="C88" s="1"/>
  <c r="C52" s="1"/>
  <c r="C44" s="1"/>
  <c r="C43" s="1"/>
  <c r="C86" s="1"/>
  <c r="G88" l="1"/>
  <c r="G52" s="1"/>
  <c r="D22"/>
  <c r="D21" s="1"/>
  <c r="D86"/>
  <c r="D10"/>
  <c r="D20" s="1"/>
  <c r="F8"/>
  <c r="F7" s="1"/>
  <c r="F86"/>
  <c r="E22"/>
  <c r="E21" s="1"/>
  <c r="F22"/>
  <c r="F21" s="1"/>
  <c r="H22"/>
  <c r="H21" s="1"/>
  <c r="H10"/>
  <c r="H20" s="1"/>
  <c r="H19" s="1"/>
  <c r="E86"/>
  <c r="E20"/>
  <c r="E19" s="1"/>
  <c r="C10"/>
  <c r="C22"/>
  <c r="C21" s="1"/>
  <c r="G44" l="1"/>
  <c r="D19"/>
  <c r="D8"/>
  <c r="D7" s="1"/>
  <c r="H8"/>
  <c r="H7" s="1"/>
  <c r="C20"/>
  <c r="C19" s="1"/>
  <c r="C8"/>
  <c r="C7" s="1"/>
  <c r="G43" l="1"/>
  <c r="G86" l="1"/>
  <c r="G22"/>
  <c r="G21" s="1"/>
  <c r="G10"/>
  <c r="G8" l="1"/>
  <c r="G7" s="1"/>
  <c r="G20"/>
  <c r="G19" s="1"/>
</calcChain>
</file>

<file path=xl/sharedStrings.xml><?xml version="1.0" encoding="utf-8"?>
<sst xmlns="http://schemas.openxmlformats.org/spreadsheetml/2006/main" count="643" uniqueCount="526">
  <si>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</si>
  <si>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</si>
  <si>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</si>
  <si>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</si>
  <si>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</si>
  <si>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</si>
  <si>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</si>
  <si>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</si>
  <si>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</si>
  <si>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</si>
  <si>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</si>
  <si>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</si>
  <si>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</si>
  <si>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</si>
  <si>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</si>
  <si>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</si>
  <si>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</si>
  <si>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</si>
  <si>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</si>
  <si>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</si>
  <si>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</si>
  <si>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</si>
  <si>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</si>
  <si>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</si>
  <si>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</si>
  <si>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</si>
  <si>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</si>
  <si>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</si>
  <si>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</si>
  <si>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</si>
  <si>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</si>
  <si>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</si>
  <si>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</si>
  <si>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</si>
  <si>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</si>
  <si>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</si>
  <si>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</si>
  <si>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</si>
  <si>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</si>
  <si>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</si>
  <si>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</si>
  <si>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</si>
  <si>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</si>
  <si>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</si>
  <si>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</si>
  <si>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</si>
  <si>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</si>
  <si>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</si>
  <si>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</si>
  <si>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</si>
  <si>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</si>
  <si>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</si>
  <si>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</si>
  <si>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</si>
  <si>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</si>
  <si>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</si>
  <si>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</si>
  <si>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</si>
  <si>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</si>
  <si>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</si>
  <si>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</si>
  <si>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</si>
  <si>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</si>
  <si>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</si>
  <si>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</si>
  <si>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</si>
  <si>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</si>
  <si>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</si>
  <si>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</si>
  <si>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</si>
  <si>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</si>
  <si>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</si>
  <si>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</si>
  <si>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</si>
  <si>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</si>
  <si>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</si>
  <si>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</si>
  <si>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</si>
  <si>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</si>
  <si>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</si>
  <si>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</si>
  <si>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</si>
  <si>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</si>
  <si>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</si>
  <si>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</si>
  <si>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</si>
  <si>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</si>
  <si>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</si>
  <si>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</si>
  <si>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</si>
  <si>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</si>
  <si>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</si>
  <si>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</si>
  <si>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</si>
  <si>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</si>
  <si>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</si>
  <si>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</si>
  <si>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</si>
  <si>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</si>
  <si>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</si>
  <si>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</si>
  <si>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</si>
  <si>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</si>
  <si>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</si>
  <si>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</si>
  <si>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</si>
  <si>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</si>
  <si>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</si>
  <si>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</si>
  <si>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</si>
  <si>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</si>
  <si>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</si>
  <si>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</si>
  <si>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</si>
  <si>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</si>
  <si>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</si>
  <si>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</si>
  <si>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</si>
  <si>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</si>
  <si>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</si>
  <si>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</si>
  <si>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</si>
  <si>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</si>
  <si>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</si>
  <si>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</si>
  <si>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</si>
  <si>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</si>
  <si>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</si>
  <si>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</si>
  <si>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</si>
  <si>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</si>
  <si>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</si>
  <si>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</si>
  <si>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</si>
  <si>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</si>
  <si>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</si>
  <si>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</si>
  <si>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</si>
  <si>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</si>
  <si>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</si>
  <si>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</si>
  <si>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</si>
  <si>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</si>
  <si>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</si>
  <si>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</si>
  <si>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</si>
  <si>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</si>
  <si>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</si>
  <si>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</si>
  <si>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</si>
  <si>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</si>
  <si>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</si>
  <si>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</si>
  <si>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</si>
  <si>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</si>
  <si>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</si>
  <si>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</si>
  <si>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</si>
  <si>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</si>
  <si>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</si>
  <si>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</si>
  <si>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</si>
  <si>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</si>
  <si>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</si>
  <si>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</si>
  <si>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</si>
  <si>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</si>
  <si>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</si>
  <si>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</si>
  <si>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</si>
  <si>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</si>
  <si>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</si>
  <si>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</si>
  <si>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</si>
  <si>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</si>
  <si>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</si>
  <si>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</si>
  <si>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</si>
  <si>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</si>
  <si>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</si>
  <si>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</si>
  <si>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</si>
  <si>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</si>
  <si>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</si>
  <si>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</si>
  <si>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</si>
  <si>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</si>
  <si>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</si>
  <si>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</si>
  <si>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</si>
  <si>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</si>
  <si>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</si>
  <si>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</si>
  <si>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</si>
  <si>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</si>
  <si>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</si>
  <si>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</si>
  <si>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</si>
  <si>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</si>
  <si>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</si>
  <si>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</si>
  <si>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</si>
  <si>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</si>
  <si>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</si>
  <si>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</si>
  <si>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</si>
  <si>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</si>
  <si>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</si>
  <si>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</si>
  <si>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</si>
  <si>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</si>
  <si>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</si>
  <si>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</si>
  <si>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</si>
  <si>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</si>
  <si>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</si>
  <si>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</si>
  <si>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</si>
  <si>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</si>
  <si>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</si>
  <si>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</si>
  <si>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</si>
  <si>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</si>
  <si>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</si>
  <si>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</si>
  <si>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</si>
  <si>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</si>
  <si>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</si>
  <si>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</si>
  <si>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</si>
  <si>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</si>
  <si>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</si>
  <si>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</si>
  <si>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</si>
  <si>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</si>
  <si>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</si>
  <si>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</si>
  <si>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</si>
  <si>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</si>
  <si>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</si>
  <si>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</si>
  <si>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</si>
  <si>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</si>
  <si>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</si>
  <si>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</si>
  <si>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</si>
  <si>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</si>
  <si>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</si>
  <si>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</si>
  <si>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</si>
  <si>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</si>
  <si>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</si>
  <si>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</si>
  <si>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</si>
  <si>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</si>
  <si>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</si>
  <si>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</si>
  <si>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</si>
  <si>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</si>
  <si>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</si>
  <si>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</si>
  <si>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</si>
  <si>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</si>
  <si>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</si>
  <si>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</si>
  <si>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</si>
  <si>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</si>
  <si>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</si>
  <si>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</si>
  <si>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</si>
  <si>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</si>
  <si>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</si>
  <si>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</si>
  <si>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</si>
  <si>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</si>
  <si>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</si>
  <si>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</si>
  <si>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</si>
  <si>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</si>
  <si>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</si>
  <si>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</si>
  <si>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</si>
  <si>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</si>
  <si>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</si>
  <si>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</si>
  <si>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</si>
  <si>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</si>
  <si>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</si>
  <si>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</si>
  <si>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</si>
  <si>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</si>
  <si>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</si>
  <si>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</si>
  <si>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</si>
  <si>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</si>
  <si>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</si>
  <si>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</si>
  <si>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</si>
  <si>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</si>
  <si>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</si>
  <si>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</si>
  <si>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</si>
  <si>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</si>
  <si>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</si>
  <si>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</si>
  <si>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</si>
  <si>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</si>
  <si>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</si>
  <si>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</si>
  <si>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</si>
  <si>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</si>
  <si>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</si>
  <si>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</si>
  <si>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</si>
  <si>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</si>
  <si>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</si>
  <si>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</si>
  <si>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</si>
  <si>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</si>
  <si>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</si>
  <si>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</si>
  <si>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</si>
  <si>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</si>
  <si>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</si>
  <si>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</si>
  <si>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</si>
  <si>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</si>
  <si>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</si>
  <si>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</si>
  <si>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</si>
  <si>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</si>
  <si>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</si>
  <si>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</si>
  <si>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</si>
  <si>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</si>
  <si>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</si>
  <si>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</si>
  <si>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</si>
  <si>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</si>
  <si>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</si>
  <si>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</si>
  <si>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</si>
  <si>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</si>
  <si>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</si>
  <si>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</si>
  <si>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</si>
  <si>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</si>
  <si>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</si>
  <si>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</si>
  <si>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</si>
  <si>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</si>
  <si>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</si>
  <si>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</si>
  <si>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</si>
  <si>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</si>
  <si>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</si>
  <si>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</si>
  <si>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</si>
  <si>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</si>
  <si>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</si>
  <si>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</si>
  <si>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</si>
  <si>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</si>
  <si>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</si>
  <si>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</si>
  <si>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</si>
  <si>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</si>
  <si>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</si>
  <si>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</si>
  <si>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</si>
  <si>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</si>
  <si>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</si>
  <si>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</si>
  <si>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</si>
  <si>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</si>
  <si>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</si>
  <si>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</si>
  <si>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</si>
  <si>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</si>
  <si>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</si>
  <si>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</si>
  <si>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</si>
  <si>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</si>
  <si>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</si>
  <si>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</si>
  <si>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</si>
  <si>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</si>
  <si>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</si>
  <si>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</si>
  <si>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</si>
  <si>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</si>
  <si>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</si>
  <si>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</si>
  <si>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</si>
  <si>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</si>
  <si>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</si>
  <si>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</si>
  <si>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</si>
  <si>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</si>
  <si>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</si>
  <si>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</si>
  <si>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</si>
  <si>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</si>
  <si>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</si>
  <si>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</si>
  <si>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</si>
  <si>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</si>
  <si>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</si>
  <si>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</si>
  <si>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</si>
  <si>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</si>
  <si>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</si>
  <si>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</si>
  <si>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</si>
  <si>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</si>
  <si>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</si>
  <si>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</si>
  <si>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</si>
  <si>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</si>
  <si>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</si>
  <si>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</si>
  <si>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</si>
  <si>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</si>
  <si>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</si>
  <si>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</si>
  <si>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</si>
  <si>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</si>
  <si>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</si>
  <si>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</si>
  <si>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</si>
  <si>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</si>
  <si>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</si>
  <si>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</si>
  <si>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</si>
  <si>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</si>
  <si>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</si>
  <si>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</si>
  <si>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</si>
  <si>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</si>
  <si>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</si>
  <si>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</si>
  <si>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</si>
  <si>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</si>
  <si>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</si>
  <si>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</si>
  <si>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</si>
  <si>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</si>
  <si>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</si>
  <si>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</si>
  <si>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</si>
  <si>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</si>
  <si>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</si>
  <si>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</si>
  <si>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</si>
  <si>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</si>
  <si>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</si>
  <si>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</si>
  <si>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</si>
  <si>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</si>
  <si>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</si>
  <si>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</si>
  <si>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</si>
  <si>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</si>
  <si>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</si>
  <si>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</si>
  <si>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</si>
  <si>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</si>
  <si>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</si>
  <si>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</si>
  <si>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</si>
  <si>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</si>
  <si>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</si>
  <si>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</si>
  <si>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</si>
  <si>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</si>
  <si>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</si>
  <si>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</si>
  <si>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</si>
  <si>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</si>
  <si>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</si>
  <si>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</si>
  <si>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</si>
  <si>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</si>
  <si>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</si>
  <si>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</si>
  <si>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</si>
  <si>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</si>
  <si>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</si>
  <si>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</si>
  <si>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</si>
  <si>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</si>
  <si>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</si>
  <si>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</si>
  <si>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</si>
  <si>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</si>
  <si>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</si>
  <si>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</si>
  <si>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</si>
  <si>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</si>
  <si>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</si>
  <si>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</si>
  <si>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</si>
  <si>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</si>
  <si>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</si>
  <si>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</si>
  <si>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</si>
  <si>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</si>
  <si>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</si>
  <si>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</si>
  <si>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</si>
  <si>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</si>
  <si>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</si>
  <si>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</si>
  <si>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</si>
  <si>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</si>
  <si>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</si>
  <si>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</si>
  <si>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</si>
  <si>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</si>
  <si>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</si>
  <si>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Director General</t>
  </si>
  <si>
    <t>Nicoara Florentina Denisa</t>
  </si>
  <si>
    <t>Director Economic</t>
  </si>
  <si>
    <t>Iuliana Mohanu</t>
  </si>
  <si>
    <t>CONT DE EXECUTIE VENITURI MARTIE 2023</t>
  </si>
  <si>
    <t>CONT DE EXECUTIE CHELTUIELI MARTIE 2023</t>
  </si>
</sst>
</file>

<file path=xl/styles.xml><?xml version="1.0" encoding="utf-8"?>
<styleSheet xmlns="http://schemas.openxmlformats.org/spreadsheetml/2006/main">
  <numFmts count="1">
    <numFmt numFmtId="164" formatCode="#,##0.00_ ;[Red]\-#,##0.00\ "/>
  </numFmts>
  <fonts count="28">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2"/>
      <name val="Times New Roman"/>
      <family val="1"/>
    </font>
    <font>
      <sz val="10"/>
      <color rgb="FFFF0000"/>
      <name val="Palatino Linotype"/>
      <family val="1"/>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9">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4"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4"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4" fontId="9" fillId="0" borderId="1" xfId="2" applyNumberFormat="1" applyFont="1" applyFill="1" applyBorder="1" applyAlignment="1">
      <alignment wrapText="1"/>
    </xf>
    <xf numFmtId="164"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4"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4"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4" fontId="16"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4" fontId="11" fillId="0" borderId="1" xfId="4" applyNumberFormat="1" applyFont="1" applyFill="1" applyBorder="1" applyAlignment="1">
      <alignment vertical="top" wrapText="1"/>
    </xf>
    <xf numFmtId="164" fontId="9"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9" fillId="0" borderId="1" xfId="0" applyNumberFormat="1" applyFont="1" applyFill="1" applyBorder="1"/>
    <xf numFmtId="164"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4" fontId="11" fillId="0" borderId="1" xfId="2" applyNumberFormat="1" applyFont="1" applyFill="1" applyBorder="1" applyAlignment="1"/>
    <xf numFmtId="164"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0" fontId="26" fillId="0" borderId="0" xfId="0" applyFont="1"/>
    <xf numFmtId="3" fontId="9" fillId="0" borderId="1" xfId="0" applyNumberFormat="1" applyFont="1" applyFill="1" applyBorder="1"/>
    <xf numFmtId="3" fontId="9" fillId="2" borderId="1" xfId="0" applyNumberFormat="1" applyFont="1" applyFill="1" applyBorder="1"/>
    <xf numFmtId="3" fontId="9" fillId="0" borderId="1" xfId="0" applyNumberFormat="1" applyFont="1" applyFill="1" applyBorder="1" applyAlignment="1">
      <alignment vertical="top" wrapText="1"/>
    </xf>
    <xf numFmtId="3" fontId="9" fillId="0" borderId="1" xfId="3" applyNumberFormat="1" applyFont="1" applyFill="1" applyBorder="1" applyAlignment="1" applyProtection="1">
      <alignment horizontal="right" wrapText="1"/>
    </xf>
    <xf numFmtId="3" fontId="12" fillId="0" borderId="1" xfId="0" applyNumberFormat="1" applyFont="1" applyFill="1" applyBorder="1" applyAlignment="1">
      <alignment horizontal="right"/>
    </xf>
    <xf numFmtId="3" fontId="9" fillId="0" borderId="1" xfId="0" applyNumberFormat="1" applyFont="1" applyFill="1" applyBorder="1" applyProtection="1"/>
    <xf numFmtId="3"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xf>
    <xf numFmtId="4" fontId="4" fillId="0" borderId="1" xfId="0" applyNumberFormat="1" applyFont="1" applyFill="1" applyBorder="1"/>
    <xf numFmtId="4" fontId="10" fillId="0" borderId="0" xfId="0" applyNumberFormat="1" applyFont="1" applyFill="1" applyBorder="1" applyAlignment="1">
      <alignment horizontal="center" wrapText="1"/>
    </xf>
    <xf numFmtId="4" fontId="10" fillId="0" borderId="1" xfId="0" applyNumberFormat="1" applyFont="1" applyFill="1" applyBorder="1" applyAlignment="1">
      <alignment horizontal="center"/>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Protection="1"/>
    <xf numFmtId="4" fontId="27" fillId="0" borderId="1" xfId="0" applyNumberFormat="1" applyFont="1" applyFill="1" applyBorder="1"/>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T156"/>
  <sheetViews>
    <sheetView workbookViewId="0">
      <pane xSplit="3" ySplit="6" topLeftCell="D7" activePane="bottomRight" state="frozen"/>
      <selection activeCell="B2" sqref="B2"/>
      <selection pane="topRight" activeCell="B2" sqref="B2"/>
      <selection pane="bottomLeft" activeCell="B2" sqref="B2"/>
      <selection pane="bottomRight" activeCell="E113" sqref="E113"/>
    </sheetView>
  </sheetViews>
  <sheetFormatPr defaultRowHeight="12.75"/>
  <cols>
    <col min="1" max="1" width="11" style="37" customWidth="1"/>
    <col min="2" max="2" width="59.5703125" style="10" customWidth="1"/>
    <col min="3" max="3" width="15" style="38" customWidth="1"/>
    <col min="4" max="4" width="14.5703125" style="38" customWidth="1"/>
    <col min="5" max="6" width="18" style="38"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0"/>
  </cols>
  <sheetData>
    <row r="1" spans="1:176" ht="15">
      <c r="B1" s="104" t="s">
        <v>524</v>
      </c>
      <c r="C1" s="94"/>
      <c r="D1" s="94"/>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row>
    <row r="2" spans="1:176">
      <c r="B2" s="1"/>
      <c r="C2" s="94"/>
      <c r="D2" s="94"/>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row>
    <row r="3" spans="1:176">
      <c r="A3" s="2"/>
      <c r="B3" s="3"/>
      <c r="C3" s="29"/>
      <c r="D3" s="29"/>
      <c r="E3" s="29"/>
      <c r="F3" s="29"/>
      <c r="FG3" s="5"/>
    </row>
    <row r="4" spans="1:176" ht="12.75" customHeight="1">
      <c r="B4" s="6"/>
      <c r="C4" s="29"/>
      <c r="D4" s="29"/>
      <c r="E4" s="29"/>
      <c r="F4" s="94" t="s">
        <v>0</v>
      </c>
      <c r="G4" s="128"/>
      <c r="H4" s="128"/>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7"/>
      <c r="EJ4" s="127"/>
      <c r="EK4" s="127"/>
      <c r="EL4" s="127"/>
      <c r="EM4" s="127"/>
      <c r="EN4" s="126"/>
      <c r="EO4" s="126"/>
      <c r="EP4" s="126"/>
      <c r="EQ4" s="126"/>
      <c r="ER4" s="126"/>
      <c r="ES4" s="126"/>
      <c r="ET4" s="126"/>
      <c r="EU4" s="126"/>
      <c r="EV4" s="126"/>
      <c r="EW4" s="126"/>
      <c r="EX4" s="126"/>
      <c r="EY4" s="126"/>
      <c r="EZ4" s="126"/>
      <c r="FA4" s="126"/>
      <c r="FB4" s="126"/>
      <c r="FC4" s="126"/>
      <c r="FD4" s="126"/>
      <c r="FE4" s="126"/>
      <c r="FF4" s="126"/>
      <c r="FG4" s="126"/>
    </row>
    <row r="5" spans="1:176" ht="76.5">
      <c r="A5" s="7" t="s">
        <v>1</v>
      </c>
      <c r="B5" s="7" t="s">
        <v>2</v>
      </c>
      <c r="C5" s="7" t="s">
        <v>3</v>
      </c>
      <c r="D5" s="8" t="s">
        <v>4</v>
      </c>
      <c r="E5" s="129" t="s">
        <v>5</v>
      </c>
      <c r="F5" s="129" t="s">
        <v>6</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row>
    <row r="6" spans="1:176" s="15" customFormat="1">
      <c r="A6" s="11"/>
      <c r="B6" s="12"/>
      <c r="C6" s="93"/>
      <c r="D6" s="93"/>
      <c r="E6" s="130"/>
      <c r="F6" s="130"/>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4"/>
      <c r="FI6" s="14"/>
      <c r="FJ6" s="14"/>
      <c r="FK6" s="14"/>
      <c r="FL6" s="14"/>
      <c r="FM6" s="14"/>
      <c r="FN6" s="14"/>
      <c r="FO6" s="14"/>
      <c r="FP6" s="14"/>
      <c r="FQ6" s="14"/>
      <c r="FR6" s="14"/>
      <c r="FS6" s="14"/>
      <c r="FT6" s="14"/>
    </row>
    <row r="7" spans="1:176">
      <c r="A7" s="95" t="s">
        <v>7</v>
      </c>
      <c r="B7" s="16" t="s">
        <v>8</v>
      </c>
      <c r="C7" s="17">
        <f t="shared" ref="C7:F7" si="0">+C8+C66+C110+C95+C90</f>
        <v>724488650</v>
      </c>
      <c r="D7" s="17">
        <f t="shared" si="0"/>
        <v>217731650</v>
      </c>
      <c r="E7" s="17">
        <f t="shared" si="0"/>
        <v>216497525.25999999</v>
      </c>
      <c r="F7" s="17">
        <f t="shared" si="0"/>
        <v>115125358.40000001</v>
      </c>
      <c r="G7" s="29"/>
      <c r="H7" s="29"/>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9"/>
      <c r="FI7" s="29"/>
    </row>
    <row r="8" spans="1:176">
      <c r="A8" s="95" t="s">
        <v>9</v>
      </c>
      <c r="B8" s="16" t="s">
        <v>10</v>
      </c>
      <c r="C8" s="17">
        <f t="shared" ref="C8:F8" si="1">+C14+C52+C9</f>
        <v>662464000</v>
      </c>
      <c r="D8" s="17">
        <f t="shared" si="1"/>
        <v>155707000</v>
      </c>
      <c r="E8" s="17">
        <f t="shared" si="1"/>
        <v>153310574.25999999</v>
      </c>
      <c r="F8" s="17">
        <f t="shared" si="1"/>
        <v>52763141.399999999</v>
      </c>
      <c r="G8" s="29"/>
      <c r="H8" s="2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9"/>
      <c r="FI8" s="29"/>
    </row>
    <row r="9" spans="1:176">
      <c r="A9" s="95" t="s">
        <v>11</v>
      </c>
      <c r="B9" s="16" t="s">
        <v>12</v>
      </c>
      <c r="C9" s="17">
        <f t="shared" ref="C9:F9" si="2">+C10+C11+C12+C13</f>
        <v>2000</v>
      </c>
      <c r="D9" s="17">
        <f t="shared" si="2"/>
        <v>0</v>
      </c>
      <c r="E9" s="17">
        <f t="shared" si="2"/>
        <v>592</v>
      </c>
      <c r="F9" s="17">
        <f t="shared" si="2"/>
        <v>21</v>
      </c>
      <c r="G9" s="29"/>
      <c r="H9" s="29"/>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9"/>
      <c r="FI9" s="29"/>
    </row>
    <row r="10" spans="1:176" ht="38.25">
      <c r="A10" s="95" t="s">
        <v>13</v>
      </c>
      <c r="B10" s="16" t="s">
        <v>14</v>
      </c>
      <c r="C10" s="17">
        <v>2000</v>
      </c>
      <c r="D10" s="17"/>
      <c r="E10" s="17">
        <v>592</v>
      </c>
      <c r="F10" s="17">
        <v>21</v>
      </c>
      <c r="G10" s="29"/>
      <c r="H10" s="29"/>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9"/>
      <c r="FI10" s="29"/>
    </row>
    <row r="11" spans="1:176" ht="38.25">
      <c r="A11" s="95" t="s">
        <v>15</v>
      </c>
      <c r="B11" s="16" t="s">
        <v>16</v>
      </c>
      <c r="C11" s="17"/>
      <c r="D11" s="17"/>
      <c r="E11" s="17"/>
      <c r="F11" s="17"/>
      <c r="G11" s="29"/>
      <c r="H11" s="2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9"/>
      <c r="FI11" s="29"/>
    </row>
    <row r="12" spans="1:176" ht="25.5">
      <c r="A12" s="95" t="s">
        <v>17</v>
      </c>
      <c r="B12" s="16" t="s">
        <v>18</v>
      </c>
      <c r="C12" s="17"/>
      <c r="D12" s="17"/>
      <c r="E12" s="17"/>
      <c r="F12" s="17"/>
      <c r="G12" s="29"/>
      <c r="H12" s="29"/>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9"/>
      <c r="FI12" s="29"/>
    </row>
    <row r="13" spans="1:176" ht="38.25">
      <c r="A13" s="95" t="s">
        <v>19</v>
      </c>
      <c r="B13" s="16" t="s">
        <v>20</v>
      </c>
      <c r="C13" s="17"/>
      <c r="D13" s="17"/>
      <c r="E13" s="17"/>
      <c r="F13" s="17"/>
      <c r="G13" s="29"/>
      <c r="H13" s="2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9"/>
      <c r="FI13" s="29"/>
    </row>
    <row r="14" spans="1:176">
      <c r="A14" s="95" t="s">
        <v>21</v>
      </c>
      <c r="B14" s="16" t="s">
        <v>22</v>
      </c>
      <c r="C14" s="17">
        <f t="shared" ref="C14:F14" si="3">+C15+C28</f>
        <v>662186000</v>
      </c>
      <c r="D14" s="17">
        <f t="shared" si="3"/>
        <v>155668000</v>
      </c>
      <c r="E14" s="17">
        <f t="shared" si="3"/>
        <v>153223157.66999999</v>
      </c>
      <c r="F14" s="17">
        <f t="shared" si="3"/>
        <v>52733700.5</v>
      </c>
      <c r="G14" s="29"/>
      <c r="H14" s="29"/>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9"/>
      <c r="FI14" s="29"/>
    </row>
    <row r="15" spans="1:176">
      <c r="A15" s="95" t="s">
        <v>23</v>
      </c>
      <c r="B15" s="16" t="s">
        <v>24</v>
      </c>
      <c r="C15" s="17">
        <f t="shared" ref="C15:F15" si="4">+C16+C24+C27</f>
        <v>37592000</v>
      </c>
      <c r="D15" s="17">
        <f t="shared" si="4"/>
        <v>9099000</v>
      </c>
      <c r="E15" s="17">
        <f t="shared" si="4"/>
        <v>8463383</v>
      </c>
      <c r="F15" s="17">
        <f t="shared" si="4"/>
        <v>3172659</v>
      </c>
      <c r="G15" s="29"/>
      <c r="H15" s="29"/>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9"/>
      <c r="FI15" s="29"/>
    </row>
    <row r="16" spans="1:176" ht="25.5">
      <c r="A16" s="95" t="s">
        <v>25</v>
      </c>
      <c r="B16" s="16" t="s">
        <v>26</v>
      </c>
      <c r="C16" s="17">
        <f t="shared" ref="C16:F16" si="5">C17+C18+C20+C21+C22+C19+C23</f>
        <v>8536000</v>
      </c>
      <c r="D16" s="17">
        <f t="shared" si="5"/>
        <v>2014000</v>
      </c>
      <c r="E16" s="17">
        <f t="shared" si="5"/>
        <v>728169</v>
      </c>
      <c r="F16" s="17">
        <f t="shared" si="5"/>
        <v>485023</v>
      </c>
      <c r="G16" s="29"/>
      <c r="H16" s="29"/>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9"/>
      <c r="FI16" s="29"/>
    </row>
    <row r="17" spans="1:165" s="6" customFormat="1" ht="25.5">
      <c r="A17" s="96" t="s">
        <v>27</v>
      </c>
      <c r="B17" s="18" t="s">
        <v>28</v>
      </c>
      <c r="C17" s="17">
        <v>8536000</v>
      </c>
      <c r="D17" s="17">
        <v>2014000</v>
      </c>
      <c r="E17" s="131">
        <v>459225</v>
      </c>
      <c r="F17" s="131">
        <v>401310</v>
      </c>
      <c r="G17" s="29"/>
      <c r="H17" s="29"/>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9"/>
      <c r="FI17" s="29"/>
    </row>
    <row r="18" spans="1:165" s="6" customFormat="1" ht="25.5">
      <c r="A18" s="96" t="s">
        <v>29</v>
      </c>
      <c r="B18" s="18" t="s">
        <v>30</v>
      </c>
      <c r="C18" s="17"/>
      <c r="D18" s="17"/>
      <c r="E18" s="131"/>
      <c r="F18" s="131"/>
      <c r="G18" s="29"/>
      <c r="H18" s="29"/>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9"/>
      <c r="FI18" s="29"/>
    </row>
    <row r="19" spans="1:165" s="6" customFormat="1">
      <c r="A19" s="96" t="s">
        <v>31</v>
      </c>
      <c r="B19" s="18" t="s">
        <v>32</v>
      </c>
      <c r="C19" s="17"/>
      <c r="D19" s="17"/>
      <c r="E19" s="131"/>
      <c r="F19" s="131"/>
      <c r="G19" s="29"/>
      <c r="H19" s="29"/>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9"/>
      <c r="FI19" s="29"/>
    </row>
    <row r="20" spans="1:165" s="6" customFormat="1" ht="25.5">
      <c r="A20" s="96" t="s">
        <v>33</v>
      </c>
      <c r="B20" s="18" t="s">
        <v>34</v>
      </c>
      <c r="C20" s="17"/>
      <c r="D20" s="17"/>
      <c r="E20" s="131"/>
      <c r="F20" s="131"/>
      <c r="G20" s="29"/>
      <c r="H20" s="29"/>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9"/>
      <c r="FI20" s="29"/>
    </row>
    <row r="21" spans="1:165" s="6" customFormat="1" ht="25.5">
      <c r="A21" s="96" t="s">
        <v>35</v>
      </c>
      <c r="B21" s="18" t="s">
        <v>36</v>
      </c>
      <c r="C21" s="17"/>
      <c r="D21" s="17"/>
      <c r="E21" s="131"/>
      <c r="F21" s="131"/>
      <c r="G21" s="29"/>
      <c r="H21" s="29"/>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9"/>
      <c r="FI21" s="29"/>
    </row>
    <row r="22" spans="1:165" s="6" customFormat="1" ht="43.5" customHeight="1">
      <c r="A22" s="96" t="s">
        <v>37</v>
      </c>
      <c r="B22" s="97" t="s">
        <v>38</v>
      </c>
      <c r="C22" s="17"/>
      <c r="D22" s="17"/>
      <c r="E22" s="131"/>
      <c r="F22" s="131"/>
      <c r="G22" s="29"/>
      <c r="H22" s="29"/>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9"/>
      <c r="FI22" s="29"/>
    </row>
    <row r="23" spans="1:165" s="6" customFormat="1" ht="43.5" customHeight="1">
      <c r="A23" s="96" t="s">
        <v>39</v>
      </c>
      <c r="B23" s="97" t="s">
        <v>40</v>
      </c>
      <c r="C23" s="17"/>
      <c r="D23" s="17"/>
      <c r="E23" s="131">
        <v>268944</v>
      </c>
      <c r="F23" s="131">
        <v>83713</v>
      </c>
      <c r="G23" s="29"/>
      <c r="H23" s="29"/>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9"/>
      <c r="FI23" s="29"/>
    </row>
    <row r="24" spans="1:165" s="6" customFormat="1">
      <c r="A24" s="95" t="s">
        <v>41</v>
      </c>
      <c r="B24" s="98" t="s">
        <v>42</v>
      </c>
      <c r="C24" s="19">
        <f t="shared" ref="C24:F24" si="6">C25+C26</f>
        <v>0</v>
      </c>
      <c r="D24" s="19">
        <f t="shared" si="6"/>
        <v>0</v>
      </c>
      <c r="E24" s="19">
        <f t="shared" si="6"/>
        <v>15841</v>
      </c>
      <c r="F24" s="19">
        <f t="shared" si="6"/>
        <v>9512</v>
      </c>
      <c r="G24" s="29"/>
      <c r="H24" s="2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9"/>
      <c r="FI24" s="29"/>
    </row>
    <row r="25" spans="1:165" s="6" customFormat="1">
      <c r="A25" s="96" t="s">
        <v>43</v>
      </c>
      <c r="B25" s="97" t="s">
        <v>44</v>
      </c>
      <c r="C25" s="17"/>
      <c r="D25" s="17"/>
      <c r="E25" s="131">
        <v>15841</v>
      </c>
      <c r="F25" s="131">
        <v>9512</v>
      </c>
      <c r="G25" s="29"/>
      <c r="H25" s="29"/>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9"/>
      <c r="FI25" s="29"/>
    </row>
    <row r="26" spans="1:165" s="6" customFormat="1" ht="25.5">
      <c r="A26" s="96" t="s">
        <v>45</v>
      </c>
      <c r="B26" s="97" t="s">
        <v>46</v>
      </c>
      <c r="C26" s="17"/>
      <c r="D26" s="17"/>
      <c r="E26" s="131"/>
      <c r="F26" s="131"/>
      <c r="G26" s="29"/>
      <c r="H26" s="2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9"/>
      <c r="FI26" s="29"/>
    </row>
    <row r="27" spans="1:165" s="6" customFormat="1" ht="25.5">
      <c r="A27" s="96" t="s">
        <v>47</v>
      </c>
      <c r="B27" s="97" t="s">
        <v>48</v>
      </c>
      <c r="C27" s="17">
        <v>29056000</v>
      </c>
      <c r="D27" s="17">
        <v>7085000</v>
      </c>
      <c r="E27" s="131">
        <v>7719373</v>
      </c>
      <c r="F27" s="131">
        <v>2678124</v>
      </c>
      <c r="G27" s="29"/>
      <c r="H27" s="29"/>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9"/>
      <c r="FI27" s="29"/>
    </row>
    <row r="28" spans="1:165" s="6" customFormat="1">
      <c r="A28" s="95" t="s">
        <v>49</v>
      </c>
      <c r="B28" s="16" t="s">
        <v>50</v>
      </c>
      <c r="C28" s="17">
        <f t="shared" ref="C28:F28" si="7">C29+C35+C51+C36+C37+C38+C39+C40+C41+C42+C43+C44+C45+C46+C47+C48+C49+C50</f>
        <v>624594000</v>
      </c>
      <c r="D28" s="17">
        <f t="shared" si="7"/>
        <v>146569000</v>
      </c>
      <c r="E28" s="17">
        <f t="shared" si="7"/>
        <v>144759774.66999999</v>
      </c>
      <c r="F28" s="17">
        <f t="shared" si="7"/>
        <v>49561041.5</v>
      </c>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9"/>
      <c r="FI28" s="29"/>
    </row>
    <row r="29" spans="1:165" s="6" customFormat="1" ht="25.5">
      <c r="A29" s="95" t="s">
        <v>51</v>
      </c>
      <c r="B29" s="16" t="s">
        <v>52</v>
      </c>
      <c r="C29" s="17">
        <f t="shared" ref="C29:F29" si="8">C30+C31+C32+C33+C34</f>
        <v>601111000</v>
      </c>
      <c r="D29" s="17">
        <f t="shared" si="8"/>
        <v>142977000</v>
      </c>
      <c r="E29" s="17">
        <f t="shared" si="8"/>
        <v>141027171</v>
      </c>
      <c r="F29" s="17">
        <f t="shared" si="8"/>
        <v>47676165</v>
      </c>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9"/>
      <c r="FI29" s="29"/>
    </row>
    <row r="30" spans="1:165" s="6" customFormat="1" ht="25.5">
      <c r="A30" s="96" t="s">
        <v>53</v>
      </c>
      <c r="B30" s="18" t="s">
        <v>54</v>
      </c>
      <c r="C30" s="17">
        <v>601111000</v>
      </c>
      <c r="D30" s="17">
        <v>142977000</v>
      </c>
      <c r="E30" s="131">
        <v>140397744</v>
      </c>
      <c r="F30" s="131">
        <v>47660262</v>
      </c>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9"/>
      <c r="FI30" s="29"/>
    </row>
    <row r="31" spans="1:165" s="6" customFormat="1" ht="38.25">
      <c r="A31" s="96" t="s">
        <v>55</v>
      </c>
      <c r="B31" s="99" t="s">
        <v>56</v>
      </c>
      <c r="C31" s="17"/>
      <c r="D31" s="17"/>
      <c r="E31" s="131">
        <v>36742</v>
      </c>
      <c r="F31" s="131">
        <v>15903</v>
      </c>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9"/>
      <c r="FI31" s="29"/>
    </row>
    <row r="32" spans="1:165" s="6" customFormat="1" ht="27.75" customHeight="1">
      <c r="A32" s="96" t="s">
        <v>57</v>
      </c>
      <c r="B32" s="18" t="s">
        <v>58</v>
      </c>
      <c r="C32" s="17"/>
      <c r="D32" s="17"/>
      <c r="E32" s="131"/>
      <c r="F32" s="131"/>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9"/>
      <c r="FI32" s="29"/>
    </row>
    <row r="33" spans="1:165" s="6" customFormat="1">
      <c r="A33" s="96" t="s">
        <v>59</v>
      </c>
      <c r="B33" s="18" t="s">
        <v>60</v>
      </c>
      <c r="C33" s="17"/>
      <c r="D33" s="17"/>
      <c r="E33" s="131">
        <v>592685</v>
      </c>
      <c r="F33" s="131"/>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9"/>
      <c r="FI33" s="29"/>
    </row>
    <row r="34" spans="1:165" s="6" customFormat="1">
      <c r="A34" s="96" t="s">
        <v>61</v>
      </c>
      <c r="B34" s="18" t="s">
        <v>62</v>
      </c>
      <c r="C34" s="17"/>
      <c r="D34" s="17"/>
      <c r="E34" s="131"/>
      <c r="F34" s="131"/>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9"/>
      <c r="FI34" s="29"/>
    </row>
    <row r="35" spans="1:165" s="6" customFormat="1">
      <c r="A35" s="96" t="s">
        <v>63</v>
      </c>
      <c r="B35" s="18" t="s">
        <v>64</v>
      </c>
      <c r="C35" s="17"/>
      <c r="D35" s="17"/>
      <c r="E35" s="131"/>
      <c r="F35" s="131"/>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9"/>
      <c r="FI35" s="29"/>
    </row>
    <row r="36" spans="1:165" s="6" customFormat="1" ht="25.5">
      <c r="A36" s="96" t="s">
        <v>65</v>
      </c>
      <c r="B36" s="100" t="s">
        <v>66</v>
      </c>
      <c r="C36" s="17"/>
      <c r="D36" s="17"/>
      <c r="E36" s="131"/>
      <c r="F36" s="131"/>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9"/>
      <c r="FI36" s="29"/>
    </row>
    <row r="37" spans="1:165" s="6" customFormat="1" ht="38.25">
      <c r="A37" s="96" t="s">
        <v>67</v>
      </c>
      <c r="B37" s="18" t="s">
        <v>68</v>
      </c>
      <c r="C37" s="17">
        <v>109000</v>
      </c>
      <c r="D37" s="17">
        <v>26000</v>
      </c>
      <c r="E37" s="131">
        <v>31968</v>
      </c>
      <c r="F37" s="131">
        <v>11100</v>
      </c>
      <c r="G37" s="29"/>
      <c r="H37" s="2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9"/>
      <c r="FI37" s="29"/>
    </row>
    <row r="38" spans="1:165" s="6" customFormat="1" ht="51">
      <c r="A38" s="96" t="s">
        <v>69</v>
      </c>
      <c r="B38" s="18" t="s">
        <v>70</v>
      </c>
      <c r="C38" s="17"/>
      <c r="D38" s="17"/>
      <c r="E38" s="131"/>
      <c r="F38" s="131"/>
      <c r="G38" s="29"/>
      <c r="H38" s="2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9"/>
      <c r="FI38" s="29"/>
    </row>
    <row r="39" spans="1:165" s="6" customFormat="1" ht="38.25">
      <c r="A39" s="96" t="s">
        <v>71</v>
      </c>
      <c r="B39" s="18" t="s">
        <v>72</v>
      </c>
      <c r="C39" s="17"/>
      <c r="D39" s="17"/>
      <c r="E39" s="131"/>
      <c r="F39" s="131"/>
      <c r="G39" s="29"/>
      <c r="H39" s="29"/>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9"/>
      <c r="FI39" s="29"/>
    </row>
    <row r="40" spans="1:165" s="6" customFormat="1" ht="38.25">
      <c r="A40" s="96" t="s">
        <v>73</v>
      </c>
      <c r="B40" s="18" t="s">
        <v>74</v>
      </c>
      <c r="C40" s="17">
        <v>3000</v>
      </c>
      <c r="D40" s="17">
        <v>1000</v>
      </c>
      <c r="E40" s="131">
        <v>1455</v>
      </c>
      <c r="F40" s="131">
        <v>600</v>
      </c>
      <c r="G40" s="29"/>
      <c r="H40" s="2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9"/>
      <c r="FI40" s="29"/>
    </row>
    <row r="41" spans="1:165" s="6" customFormat="1" ht="38.25">
      <c r="A41" s="96" t="s">
        <v>75</v>
      </c>
      <c r="B41" s="18" t="s">
        <v>76</v>
      </c>
      <c r="C41" s="17"/>
      <c r="D41" s="17"/>
      <c r="E41" s="131"/>
      <c r="F41" s="131"/>
      <c r="G41" s="29"/>
      <c r="H41" s="29"/>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9"/>
      <c r="FI41" s="29"/>
    </row>
    <row r="42" spans="1:165" s="6" customFormat="1" ht="38.25">
      <c r="A42" s="96" t="s">
        <v>77</v>
      </c>
      <c r="B42" s="18" t="s">
        <v>78</v>
      </c>
      <c r="C42" s="17"/>
      <c r="D42" s="17"/>
      <c r="E42" s="131"/>
      <c r="F42" s="131"/>
      <c r="G42" s="29"/>
      <c r="H42" s="2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9"/>
      <c r="FI42" s="29"/>
    </row>
    <row r="43" spans="1:165" s="6" customFormat="1" ht="25.5">
      <c r="A43" s="96" t="s">
        <v>79</v>
      </c>
      <c r="B43" s="18" t="s">
        <v>80</v>
      </c>
      <c r="C43" s="17">
        <v>25000</v>
      </c>
      <c r="D43" s="17">
        <v>7000</v>
      </c>
      <c r="E43" s="131">
        <v>2956</v>
      </c>
      <c r="F43" s="131">
        <v>455</v>
      </c>
      <c r="G43" s="29"/>
      <c r="H43" s="29"/>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9"/>
      <c r="FI43" s="29"/>
    </row>
    <row r="44" spans="1:165" s="6" customFormat="1" ht="25.5">
      <c r="A44" s="96" t="s">
        <v>81</v>
      </c>
      <c r="B44" s="18" t="s">
        <v>82</v>
      </c>
      <c r="C44" s="17"/>
      <c r="D44" s="17"/>
      <c r="E44" s="131">
        <v>2972</v>
      </c>
      <c r="F44" s="131">
        <v>2583</v>
      </c>
      <c r="G44" s="29"/>
      <c r="H44" s="29"/>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9"/>
      <c r="FI44" s="29"/>
    </row>
    <row r="45" spans="1:165" s="6" customFormat="1">
      <c r="A45" s="96" t="s">
        <v>83</v>
      </c>
      <c r="B45" s="18" t="s">
        <v>84</v>
      </c>
      <c r="C45" s="17"/>
      <c r="D45" s="17"/>
      <c r="E45" s="131">
        <v>-11379</v>
      </c>
      <c r="F45" s="131">
        <v>15977</v>
      </c>
      <c r="G45" s="29"/>
      <c r="H45" s="29"/>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9"/>
      <c r="FI45" s="29"/>
    </row>
    <row r="46" spans="1:165" s="6" customFormat="1">
      <c r="A46" s="96" t="s">
        <v>85</v>
      </c>
      <c r="B46" s="18" t="s">
        <v>86</v>
      </c>
      <c r="C46" s="17">
        <v>354000</v>
      </c>
      <c r="D46" s="17">
        <v>85000</v>
      </c>
      <c r="E46" s="131">
        <v>135995.67000000001</v>
      </c>
      <c r="F46" s="131">
        <v>46173.5</v>
      </c>
      <c r="G46" s="29"/>
      <c r="H46" s="29"/>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9"/>
      <c r="FI46" s="29"/>
    </row>
    <row r="47" spans="1:165" s="6" customFormat="1" ht="38.25" customHeight="1">
      <c r="A47" s="101" t="s">
        <v>87</v>
      </c>
      <c r="B47" s="20" t="s">
        <v>88</v>
      </c>
      <c r="C47" s="17"/>
      <c r="D47" s="17"/>
      <c r="E47" s="131"/>
      <c r="F47" s="131"/>
      <c r="G47" s="29"/>
      <c r="H47" s="29"/>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9"/>
      <c r="FI47" s="29"/>
    </row>
    <row r="48" spans="1:165" s="6" customFormat="1">
      <c r="A48" s="101" t="s">
        <v>89</v>
      </c>
      <c r="B48" s="20" t="s">
        <v>90</v>
      </c>
      <c r="C48" s="17"/>
      <c r="D48" s="17"/>
      <c r="E48" s="131"/>
      <c r="F48" s="131"/>
      <c r="G48" s="29"/>
      <c r="H48" s="29"/>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9"/>
      <c r="FI48" s="29"/>
    </row>
    <row r="49" spans="1:176" ht="25.5">
      <c r="A49" s="101" t="s">
        <v>91</v>
      </c>
      <c r="B49" s="20" t="s">
        <v>92</v>
      </c>
      <c r="C49" s="17">
        <v>294000</v>
      </c>
      <c r="D49" s="17">
        <v>71000</v>
      </c>
      <c r="E49" s="131">
        <v>117957</v>
      </c>
      <c r="F49" s="131">
        <v>42850</v>
      </c>
      <c r="G49" s="29"/>
      <c r="H49" s="29"/>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9"/>
      <c r="FI49" s="29"/>
    </row>
    <row r="50" spans="1:176">
      <c r="A50" s="101" t="s">
        <v>93</v>
      </c>
      <c r="B50" s="20" t="s">
        <v>94</v>
      </c>
      <c r="C50" s="17">
        <v>22698000</v>
      </c>
      <c r="D50" s="17">
        <v>3402000</v>
      </c>
      <c r="E50" s="131">
        <v>3450679</v>
      </c>
      <c r="F50" s="131">
        <v>1765138</v>
      </c>
      <c r="G50" s="29"/>
      <c r="H50" s="29"/>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9"/>
      <c r="FI50" s="29"/>
    </row>
    <row r="51" spans="1:176">
      <c r="A51" s="96" t="s">
        <v>95</v>
      </c>
      <c r="B51" s="18" t="s">
        <v>96</v>
      </c>
      <c r="C51" s="17"/>
      <c r="D51" s="17"/>
      <c r="E51" s="131"/>
      <c r="F51" s="131"/>
      <c r="G51" s="29"/>
      <c r="H51" s="29"/>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9"/>
      <c r="FI51" s="29"/>
    </row>
    <row r="52" spans="1:176">
      <c r="A52" s="95" t="s">
        <v>97</v>
      </c>
      <c r="B52" s="16" t="s">
        <v>98</v>
      </c>
      <c r="C52" s="17">
        <f t="shared" ref="C52:F52" si="9">+C53+C58</f>
        <v>276000</v>
      </c>
      <c r="D52" s="17">
        <f t="shared" si="9"/>
        <v>39000</v>
      </c>
      <c r="E52" s="17">
        <f t="shared" si="9"/>
        <v>86824.59</v>
      </c>
      <c r="F52" s="17">
        <f t="shared" si="9"/>
        <v>29419.9</v>
      </c>
      <c r="G52" s="29"/>
      <c r="H52" s="29"/>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9"/>
      <c r="FI52" s="29"/>
    </row>
    <row r="53" spans="1:176">
      <c r="A53" s="95" t="s">
        <v>99</v>
      </c>
      <c r="B53" s="16" t="s">
        <v>100</v>
      </c>
      <c r="C53" s="17">
        <f t="shared" ref="C53:F53" si="10">+C54+C56</f>
        <v>0</v>
      </c>
      <c r="D53" s="17">
        <f t="shared" si="10"/>
        <v>0</v>
      </c>
      <c r="E53" s="17">
        <f t="shared" si="10"/>
        <v>0</v>
      </c>
      <c r="F53" s="17">
        <f t="shared" si="10"/>
        <v>0</v>
      </c>
      <c r="G53" s="29"/>
      <c r="H53" s="29"/>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9"/>
      <c r="FI53" s="29"/>
    </row>
    <row r="54" spans="1:176">
      <c r="A54" s="95" t="s">
        <v>101</v>
      </c>
      <c r="B54" s="16" t="s">
        <v>102</v>
      </c>
      <c r="C54" s="17">
        <f t="shared" ref="C54:F54" si="11">+C55</f>
        <v>0</v>
      </c>
      <c r="D54" s="17">
        <f t="shared" si="11"/>
        <v>0</v>
      </c>
      <c r="E54" s="17">
        <f t="shared" si="11"/>
        <v>0</v>
      </c>
      <c r="F54" s="17">
        <f t="shared" si="11"/>
        <v>0</v>
      </c>
      <c r="G54" s="29"/>
      <c r="H54" s="29"/>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9"/>
      <c r="FI54" s="29"/>
    </row>
    <row r="55" spans="1:176">
      <c r="A55" s="96" t="s">
        <v>103</v>
      </c>
      <c r="B55" s="18" t="s">
        <v>104</v>
      </c>
      <c r="C55" s="17"/>
      <c r="D55" s="17"/>
      <c r="E55" s="131"/>
      <c r="F55" s="131"/>
      <c r="G55" s="29"/>
      <c r="H55" s="29"/>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9"/>
      <c r="FI55" s="29"/>
    </row>
    <row r="56" spans="1:176">
      <c r="A56" s="95" t="s">
        <v>105</v>
      </c>
      <c r="B56" s="16" t="s">
        <v>106</v>
      </c>
      <c r="C56" s="17">
        <f t="shared" ref="C56:F56" si="12">+C57</f>
        <v>0</v>
      </c>
      <c r="D56" s="17">
        <f t="shared" si="12"/>
        <v>0</v>
      </c>
      <c r="E56" s="17">
        <f t="shared" si="12"/>
        <v>0</v>
      </c>
      <c r="F56" s="17">
        <f t="shared" si="12"/>
        <v>0</v>
      </c>
      <c r="G56" s="29"/>
      <c r="H56" s="29"/>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9"/>
      <c r="FI56" s="29"/>
    </row>
    <row r="57" spans="1:176">
      <c r="A57" s="96" t="s">
        <v>107</v>
      </c>
      <c r="B57" s="18" t="s">
        <v>108</v>
      </c>
      <c r="C57" s="17"/>
      <c r="D57" s="17"/>
      <c r="E57" s="131"/>
      <c r="F57" s="131"/>
      <c r="G57" s="29"/>
      <c r="H57" s="29"/>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9"/>
      <c r="FI57" s="29"/>
    </row>
    <row r="58" spans="1:176" s="22" customFormat="1">
      <c r="A58" s="102" t="s">
        <v>109</v>
      </c>
      <c r="B58" s="16" t="s">
        <v>110</v>
      </c>
      <c r="C58" s="17">
        <f t="shared" ref="C58:F58" si="13">+C59+C64</f>
        <v>276000</v>
      </c>
      <c r="D58" s="17">
        <f t="shared" si="13"/>
        <v>39000</v>
      </c>
      <c r="E58" s="17">
        <f t="shared" si="13"/>
        <v>86824.59</v>
      </c>
      <c r="F58" s="17">
        <f t="shared" si="13"/>
        <v>29419.9</v>
      </c>
      <c r="G58" s="4"/>
      <c r="H58" s="29"/>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1"/>
      <c r="FK58" s="21"/>
      <c r="FL58" s="21"/>
      <c r="FM58" s="21"/>
      <c r="FN58" s="21"/>
      <c r="FO58" s="21"/>
      <c r="FP58" s="21"/>
      <c r="FQ58" s="21"/>
      <c r="FR58" s="21"/>
      <c r="FS58" s="21"/>
      <c r="FT58" s="21"/>
    </row>
    <row r="59" spans="1:176">
      <c r="A59" s="95" t="s">
        <v>111</v>
      </c>
      <c r="B59" s="16" t="s">
        <v>112</v>
      </c>
      <c r="C59" s="17">
        <f t="shared" ref="C59:F59" si="14">C63+C61+C62+C60</f>
        <v>276000</v>
      </c>
      <c r="D59" s="17">
        <f t="shared" si="14"/>
        <v>39000</v>
      </c>
      <c r="E59" s="17">
        <f t="shared" si="14"/>
        <v>86824.59</v>
      </c>
      <c r="F59" s="17">
        <f t="shared" si="14"/>
        <v>29419.9</v>
      </c>
      <c r="G59" s="29"/>
      <c r="H59" s="29"/>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9"/>
      <c r="FI59" s="29"/>
    </row>
    <row r="60" spans="1:176">
      <c r="A60" s="95" t="s">
        <v>113</v>
      </c>
      <c r="B60" s="16" t="s">
        <v>114</v>
      </c>
      <c r="C60" s="17"/>
      <c r="D60" s="17"/>
      <c r="E60" s="17">
        <v>5</v>
      </c>
      <c r="F60" s="17"/>
      <c r="G60" s="29"/>
      <c r="H60" s="29"/>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9"/>
      <c r="FI60" s="29"/>
    </row>
    <row r="61" spans="1:176">
      <c r="A61" s="23" t="s">
        <v>115</v>
      </c>
      <c r="B61" s="16" t="s">
        <v>116</v>
      </c>
      <c r="C61" s="17"/>
      <c r="D61" s="17"/>
      <c r="E61" s="17"/>
      <c r="F61" s="17"/>
      <c r="G61" s="29"/>
      <c r="H61" s="29"/>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9"/>
      <c r="FI61" s="29"/>
    </row>
    <row r="62" spans="1:176">
      <c r="A62" s="23" t="s">
        <v>117</v>
      </c>
      <c r="B62" s="16" t="s">
        <v>118</v>
      </c>
      <c r="C62" s="17"/>
      <c r="D62" s="17"/>
      <c r="E62" s="17"/>
      <c r="F62" s="17"/>
      <c r="G62" s="29"/>
      <c r="H62" s="29"/>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9"/>
      <c r="FI62" s="29"/>
    </row>
    <row r="63" spans="1:176">
      <c r="A63" s="96" t="s">
        <v>119</v>
      </c>
      <c r="B63" s="24" t="s">
        <v>120</v>
      </c>
      <c r="C63" s="17">
        <v>276000</v>
      </c>
      <c r="D63" s="17">
        <v>39000</v>
      </c>
      <c r="E63" s="131">
        <v>86819.59</v>
      </c>
      <c r="F63" s="131">
        <v>29419.9</v>
      </c>
      <c r="G63" s="29"/>
      <c r="H63" s="29"/>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9"/>
      <c r="FI63" s="29"/>
    </row>
    <row r="64" spans="1:176">
      <c r="A64" s="95" t="s">
        <v>121</v>
      </c>
      <c r="B64" s="16" t="s">
        <v>122</v>
      </c>
      <c r="C64" s="17">
        <f t="shared" ref="C64:F64" si="15">C65</f>
        <v>0</v>
      </c>
      <c r="D64" s="17">
        <f t="shared" si="15"/>
        <v>0</v>
      </c>
      <c r="E64" s="17">
        <f t="shared" si="15"/>
        <v>0</v>
      </c>
      <c r="F64" s="17">
        <f t="shared" si="15"/>
        <v>0</v>
      </c>
      <c r="G64" s="29"/>
      <c r="H64" s="29"/>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9"/>
      <c r="FI64" s="29"/>
    </row>
    <row r="65" spans="1:165" s="6" customFormat="1">
      <c r="A65" s="96" t="s">
        <v>123</v>
      </c>
      <c r="B65" s="24" t="s">
        <v>124</v>
      </c>
      <c r="C65" s="17"/>
      <c r="D65" s="17"/>
      <c r="E65" s="131"/>
      <c r="F65" s="131"/>
      <c r="G65" s="29"/>
      <c r="H65" s="29"/>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9"/>
      <c r="FI65" s="29"/>
    </row>
    <row r="66" spans="1:165" s="6" customFormat="1">
      <c r="A66" s="95" t="s">
        <v>125</v>
      </c>
      <c r="B66" s="16" t="s">
        <v>126</v>
      </c>
      <c r="C66" s="17">
        <f t="shared" ref="C66:F66" si="16">+C67</f>
        <v>62024650</v>
      </c>
      <c r="D66" s="17">
        <f t="shared" si="16"/>
        <v>62024650</v>
      </c>
      <c r="E66" s="17">
        <f t="shared" si="16"/>
        <v>62024853</v>
      </c>
      <c r="F66" s="17">
        <f t="shared" si="16"/>
        <v>62024712</v>
      </c>
      <c r="G66" s="29"/>
      <c r="H66" s="29"/>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9"/>
      <c r="FI66" s="29"/>
    </row>
    <row r="67" spans="1:165" s="6" customFormat="1">
      <c r="A67" s="95" t="s">
        <v>127</v>
      </c>
      <c r="B67" s="16" t="s">
        <v>128</v>
      </c>
      <c r="C67" s="17">
        <f t="shared" ref="C67:F67" si="17">+C68+C81</f>
        <v>62024650</v>
      </c>
      <c r="D67" s="17">
        <f t="shared" si="17"/>
        <v>62024650</v>
      </c>
      <c r="E67" s="17">
        <f t="shared" si="17"/>
        <v>62024853</v>
      </c>
      <c r="F67" s="17">
        <f t="shared" si="17"/>
        <v>62024712</v>
      </c>
      <c r="G67" s="29"/>
      <c r="H67" s="29"/>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9"/>
      <c r="FI67" s="29"/>
    </row>
    <row r="68" spans="1:165" s="6" customFormat="1">
      <c r="A68" s="95" t="s">
        <v>129</v>
      </c>
      <c r="B68" s="16" t="s">
        <v>130</v>
      </c>
      <c r="C68" s="17">
        <f t="shared" ref="C68:F68" si="18">C69+C70+C71+C72+C74+C75+C76+C77+C73+C78+C79+C80</f>
        <v>62024650</v>
      </c>
      <c r="D68" s="17">
        <f t="shared" si="18"/>
        <v>62024650</v>
      </c>
      <c r="E68" s="17">
        <f t="shared" si="18"/>
        <v>62024755</v>
      </c>
      <c r="F68" s="17">
        <f t="shared" si="18"/>
        <v>62024650</v>
      </c>
      <c r="G68" s="29"/>
      <c r="H68" s="29"/>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9"/>
      <c r="FI68" s="29"/>
    </row>
    <row r="69" spans="1:165" s="6" customFormat="1" ht="25.5">
      <c r="A69" s="96" t="s">
        <v>131</v>
      </c>
      <c r="B69" s="24" t="s">
        <v>132</v>
      </c>
      <c r="C69" s="17"/>
      <c r="D69" s="17"/>
      <c r="E69" s="131"/>
      <c r="F69" s="131"/>
      <c r="G69" s="29"/>
      <c r="H69" s="29"/>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9"/>
      <c r="FI69" s="29"/>
    </row>
    <row r="70" spans="1:165" s="6" customFormat="1" ht="25.5">
      <c r="A70" s="96" t="s">
        <v>133</v>
      </c>
      <c r="B70" s="24" t="s">
        <v>134</v>
      </c>
      <c r="C70" s="17"/>
      <c r="D70" s="17"/>
      <c r="E70" s="131"/>
      <c r="F70" s="131"/>
      <c r="G70" s="29"/>
      <c r="H70" s="29"/>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9"/>
      <c r="FI70" s="29"/>
    </row>
    <row r="71" spans="1:165" s="6" customFormat="1" ht="25.5">
      <c r="A71" s="103" t="s">
        <v>135</v>
      </c>
      <c r="B71" s="24" t="s">
        <v>136</v>
      </c>
      <c r="C71" s="17">
        <v>41807350</v>
      </c>
      <c r="D71" s="17">
        <v>41807350</v>
      </c>
      <c r="E71" s="131">
        <v>41807350</v>
      </c>
      <c r="F71" s="131">
        <v>41807350</v>
      </c>
      <c r="G71" s="29"/>
      <c r="H71" s="29"/>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9"/>
      <c r="FI71" s="29"/>
    </row>
    <row r="72" spans="1:165" s="6" customFormat="1" ht="25.5">
      <c r="A72" s="96" t="s">
        <v>137</v>
      </c>
      <c r="B72" s="25" t="s">
        <v>138</v>
      </c>
      <c r="C72" s="17"/>
      <c r="D72" s="17"/>
      <c r="E72" s="131">
        <v>105</v>
      </c>
      <c r="F72" s="131"/>
      <c r="G72" s="29"/>
      <c r="H72" s="29"/>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9"/>
      <c r="FI72" s="29"/>
    </row>
    <row r="73" spans="1:165" s="6" customFormat="1">
      <c r="A73" s="96" t="s">
        <v>139</v>
      </c>
      <c r="B73" s="25" t="s">
        <v>140</v>
      </c>
      <c r="C73" s="17"/>
      <c r="D73" s="17"/>
      <c r="E73" s="131"/>
      <c r="F73" s="131"/>
      <c r="G73" s="29"/>
      <c r="H73" s="29"/>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9"/>
      <c r="FI73" s="29"/>
    </row>
    <row r="74" spans="1:165" s="6" customFormat="1" ht="25.5">
      <c r="A74" s="96" t="s">
        <v>141</v>
      </c>
      <c r="B74" s="25" t="s">
        <v>142</v>
      </c>
      <c r="C74" s="17"/>
      <c r="D74" s="17"/>
      <c r="E74" s="131"/>
      <c r="F74" s="131"/>
      <c r="G74" s="29"/>
      <c r="H74" s="29"/>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9"/>
      <c r="FI74" s="29"/>
    </row>
    <row r="75" spans="1:165" s="6" customFormat="1" ht="25.5">
      <c r="A75" s="96" t="s">
        <v>143</v>
      </c>
      <c r="B75" s="25" t="s">
        <v>144</v>
      </c>
      <c r="C75" s="17"/>
      <c r="D75" s="17"/>
      <c r="E75" s="131"/>
      <c r="F75" s="131"/>
      <c r="G75" s="29"/>
      <c r="H75" s="29"/>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9"/>
      <c r="FI75" s="29"/>
    </row>
    <row r="76" spans="1:165" s="6" customFormat="1" ht="25.5">
      <c r="A76" s="96" t="s">
        <v>145</v>
      </c>
      <c r="B76" s="25" t="s">
        <v>146</v>
      </c>
      <c r="C76" s="17"/>
      <c r="D76" s="17"/>
      <c r="E76" s="131"/>
      <c r="F76" s="131"/>
      <c r="G76" s="29"/>
      <c r="H76" s="29"/>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9"/>
      <c r="FI76" s="29"/>
    </row>
    <row r="77" spans="1:165" s="6" customFormat="1" ht="51">
      <c r="A77" s="96" t="s">
        <v>147</v>
      </c>
      <c r="B77" s="25" t="s">
        <v>148</v>
      </c>
      <c r="C77" s="17"/>
      <c r="D77" s="17"/>
      <c r="E77" s="131"/>
      <c r="F77" s="131"/>
      <c r="G77" s="29"/>
      <c r="H77" s="29"/>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9"/>
      <c r="FI77" s="29"/>
    </row>
    <row r="78" spans="1:165" s="6" customFormat="1" ht="25.5">
      <c r="A78" s="96" t="s">
        <v>149</v>
      </c>
      <c r="B78" s="25" t="s">
        <v>150</v>
      </c>
      <c r="C78" s="17">
        <v>4329270</v>
      </c>
      <c r="D78" s="17">
        <v>4329270</v>
      </c>
      <c r="E78" s="131">
        <v>4329270</v>
      </c>
      <c r="F78" s="131">
        <v>4329270</v>
      </c>
      <c r="G78" s="29"/>
      <c r="H78" s="29"/>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9"/>
      <c r="FI78" s="29"/>
    </row>
    <row r="79" spans="1:165" s="6" customFormat="1" ht="25.5">
      <c r="A79" s="96" t="s">
        <v>151</v>
      </c>
      <c r="B79" s="25" t="s">
        <v>152</v>
      </c>
      <c r="C79" s="17"/>
      <c r="D79" s="17"/>
      <c r="E79" s="131"/>
      <c r="F79" s="131"/>
      <c r="G79" s="29"/>
      <c r="H79" s="29"/>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9"/>
      <c r="FI79" s="29"/>
    </row>
    <row r="80" spans="1:165" s="6" customFormat="1" ht="51">
      <c r="A80" s="96" t="s">
        <v>153</v>
      </c>
      <c r="B80" s="25" t="s">
        <v>154</v>
      </c>
      <c r="C80" s="17">
        <v>15888030</v>
      </c>
      <c r="D80" s="17">
        <v>15888030</v>
      </c>
      <c r="E80" s="131">
        <v>15888030</v>
      </c>
      <c r="F80" s="131">
        <v>15888030</v>
      </c>
      <c r="G80" s="29"/>
      <c r="H80" s="29"/>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9"/>
      <c r="FI80" s="29"/>
    </row>
    <row r="81" spans="1:165">
      <c r="A81" s="95" t="s">
        <v>155</v>
      </c>
      <c r="B81" s="16" t="s">
        <v>156</v>
      </c>
      <c r="C81" s="17">
        <f t="shared" ref="C81:F81" si="19">+C82+C83+C84+C85+C86+C87+C88+C89</f>
        <v>0</v>
      </c>
      <c r="D81" s="17">
        <f t="shared" si="19"/>
        <v>0</v>
      </c>
      <c r="E81" s="17">
        <f t="shared" si="19"/>
        <v>98</v>
      </c>
      <c r="F81" s="17">
        <f t="shared" si="19"/>
        <v>62</v>
      </c>
      <c r="G81" s="29"/>
      <c r="H81" s="29"/>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9"/>
      <c r="FI81" s="29"/>
    </row>
    <row r="82" spans="1:165" ht="25.5">
      <c r="A82" s="96" t="s">
        <v>157</v>
      </c>
      <c r="B82" s="18" t="s">
        <v>158</v>
      </c>
      <c r="C82" s="17"/>
      <c r="D82" s="17"/>
      <c r="E82" s="131"/>
      <c r="F82" s="131"/>
      <c r="G82" s="29"/>
      <c r="H82" s="29"/>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9"/>
      <c r="FI82" s="29"/>
    </row>
    <row r="83" spans="1:165" ht="25.5">
      <c r="A83" s="96" t="s">
        <v>159</v>
      </c>
      <c r="B83" s="26" t="s">
        <v>138</v>
      </c>
      <c r="C83" s="17"/>
      <c r="D83" s="17"/>
      <c r="E83" s="131"/>
      <c r="F83" s="131"/>
      <c r="G83" s="29"/>
      <c r="H83" s="29"/>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9"/>
      <c r="FI83" s="29"/>
    </row>
    <row r="84" spans="1:165" ht="38.25">
      <c r="A84" s="96" t="s">
        <v>160</v>
      </c>
      <c r="B84" s="18" t="s">
        <v>161</v>
      </c>
      <c r="C84" s="17"/>
      <c r="D84" s="17"/>
      <c r="E84" s="131">
        <v>36</v>
      </c>
      <c r="F84" s="131"/>
      <c r="G84" s="29"/>
      <c r="H84" s="29"/>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9"/>
      <c r="FI84" s="29"/>
    </row>
    <row r="85" spans="1:165" ht="38.25">
      <c r="A85" s="96" t="s">
        <v>162</v>
      </c>
      <c r="B85" s="18" t="s">
        <v>163</v>
      </c>
      <c r="C85" s="17"/>
      <c r="D85" s="17"/>
      <c r="E85" s="131">
        <v>8</v>
      </c>
      <c r="F85" s="131">
        <v>8</v>
      </c>
      <c r="G85" s="29"/>
      <c r="H85" s="29"/>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9"/>
      <c r="FI85" s="29"/>
    </row>
    <row r="86" spans="1:165" ht="25.5">
      <c r="A86" s="96" t="s">
        <v>164</v>
      </c>
      <c r="B86" s="18" t="s">
        <v>142</v>
      </c>
      <c r="C86" s="17"/>
      <c r="D86" s="17"/>
      <c r="E86" s="131"/>
      <c r="F86" s="131"/>
      <c r="G86" s="29"/>
      <c r="H86" s="29"/>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9"/>
      <c r="FI86" s="29"/>
    </row>
    <row r="87" spans="1:165">
      <c r="A87" s="100" t="s">
        <v>165</v>
      </c>
      <c r="B87" s="27" t="s">
        <v>166</v>
      </c>
      <c r="C87" s="17"/>
      <c r="D87" s="17"/>
      <c r="E87" s="131"/>
      <c r="F87" s="131"/>
      <c r="H87" s="29"/>
      <c r="AT87" s="29"/>
      <c r="BT87" s="29"/>
      <c r="BU87" s="29"/>
      <c r="BV87" s="29"/>
      <c r="CN87" s="29"/>
    </row>
    <row r="88" spans="1:165" ht="63.75">
      <c r="A88" s="18" t="s">
        <v>167</v>
      </c>
      <c r="B88" s="28" t="s">
        <v>168</v>
      </c>
      <c r="C88" s="17"/>
      <c r="D88" s="17"/>
      <c r="E88" s="131">
        <v>54</v>
      </c>
      <c r="F88" s="131">
        <v>54</v>
      </c>
      <c r="H88" s="29"/>
      <c r="BT88" s="29"/>
      <c r="BU88" s="29"/>
      <c r="BV88" s="29"/>
      <c r="CN88" s="29"/>
    </row>
    <row r="89" spans="1:165" ht="25.5">
      <c r="A89" s="18" t="s">
        <v>169</v>
      </c>
      <c r="B89" s="30" t="s">
        <v>170</v>
      </c>
      <c r="C89" s="17"/>
      <c r="D89" s="17"/>
      <c r="E89" s="131"/>
      <c r="F89" s="131"/>
      <c r="H89" s="29"/>
      <c r="BT89" s="29"/>
      <c r="BU89" s="29"/>
      <c r="BV89" s="29"/>
      <c r="CN89" s="29"/>
    </row>
    <row r="90" spans="1:165" ht="38.25">
      <c r="A90" s="18" t="s">
        <v>171</v>
      </c>
      <c r="B90" s="31" t="s">
        <v>172</v>
      </c>
      <c r="C90" s="19">
        <f t="shared" ref="C90:F90" si="20">C93+C91</f>
        <v>0</v>
      </c>
      <c r="D90" s="19">
        <f t="shared" si="20"/>
        <v>0</v>
      </c>
      <c r="E90" s="19">
        <f t="shared" si="20"/>
        <v>0</v>
      </c>
      <c r="F90" s="19">
        <f t="shared" si="20"/>
        <v>0</v>
      </c>
      <c r="H90" s="29"/>
      <c r="BT90" s="29"/>
      <c r="BU90" s="29"/>
      <c r="BV90" s="29"/>
      <c r="CN90" s="29"/>
    </row>
    <row r="91" spans="1:165">
      <c r="A91" s="18" t="s">
        <v>173</v>
      </c>
      <c r="B91" s="30" t="s">
        <v>174</v>
      </c>
      <c r="C91" s="19">
        <f t="shared" ref="C91:F91" si="21">C92</f>
        <v>0</v>
      </c>
      <c r="D91" s="19">
        <f t="shared" si="21"/>
        <v>0</v>
      </c>
      <c r="E91" s="19">
        <f t="shared" si="21"/>
        <v>0</v>
      </c>
      <c r="F91" s="19">
        <f t="shared" si="21"/>
        <v>0</v>
      </c>
      <c r="H91" s="29"/>
      <c r="BT91" s="29"/>
      <c r="BU91" s="29"/>
      <c r="BV91" s="29"/>
      <c r="CN91" s="29"/>
    </row>
    <row r="92" spans="1:165">
      <c r="A92" s="18" t="s">
        <v>175</v>
      </c>
      <c r="B92" s="30" t="s">
        <v>176</v>
      </c>
      <c r="C92" s="19"/>
      <c r="D92" s="19"/>
      <c r="E92" s="19"/>
      <c r="F92" s="19"/>
      <c r="H92" s="29"/>
      <c r="BT92" s="29"/>
      <c r="BU92" s="29"/>
      <c r="BV92" s="29"/>
      <c r="CN92" s="29"/>
    </row>
    <row r="93" spans="1:165">
      <c r="A93" s="18" t="s">
        <v>177</v>
      </c>
      <c r="B93" s="30" t="s">
        <v>178</v>
      </c>
      <c r="C93" s="19">
        <f t="shared" ref="C93:F93" si="22">C94</f>
        <v>0</v>
      </c>
      <c r="D93" s="19">
        <f t="shared" si="22"/>
        <v>0</v>
      </c>
      <c r="E93" s="19">
        <f t="shared" si="22"/>
        <v>0</v>
      </c>
      <c r="F93" s="19">
        <f t="shared" si="22"/>
        <v>0</v>
      </c>
      <c r="G93" s="29"/>
      <c r="H93" s="29"/>
      <c r="I93" s="29"/>
      <c r="J93" s="29"/>
      <c r="BT93" s="29"/>
      <c r="BU93" s="29"/>
      <c r="BV93" s="29"/>
      <c r="CN93" s="29"/>
    </row>
    <row r="94" spans="1:165">
      <c r="A94" s="18" t="s">
        <v>179</v>
      </c>
      <c r="B94" s="30" t="s">
        <v>180</v>
      </c>
      <c r="C94" s="17"/>
      <c r="D94" s="17"/>
      <c r="E94" s="131"/>
      <c r="F94" s="131"/>
      <c r="G94" s="29"/>
      <c r="H94" s="29"/>
      <c r="I94" s="29"/>
      <c r="J94" s="29"/>
      <c r="BT94" s="29"/>
      <c r="BU94" s="29"/>
      <c r="BV94" s="29"/>
      <c r="CN94" s="29"/>
    </row>
    <row r="95" spans="1:165" ht="38.25">
      <c r="A95" s="18" t="s">
        <v>181</v>
      </c>
      <c r="B95" s="31" t="s">
        <v>172</v>
      </c>
      <c r="C95" s="19">
        <f t="shared" ref="C95:F95" si="23">C96+C99</f>
        <v>0</v>
      </c>
      <c r="D95" s="19">
        <f t="shared" si="23"/>
        <v>0</v>
      </c>
      <c r="E95" s="19">
        <f t="shared" si="23"/>
        <v>0</v>
      </c>
      <c r="F95" s="19">
        <f t="shared" si="23"/>
        <v>0</v>
      </c>
      <c r="G95" s="29"/>
      <c r="H95" s="29"/>
      <c r="I95" s="29"/>
      <c r="J95" s="29"/>
      <c r="BT95" s="29"/>
      <c r="BU95" s="29"/>
      <c r="BV95" s="29"/>
      <c r="CN95" s="29"/>
    </row>
    <row r="96" spans="1:165">
      <c r="A96" s="18" t="s">
        <v>182</v>
      </c>
      <c r="B96" s="30" t="s">
        <v>178</v>
      </c>
      <c r="C96" s="19">
        <f t="shared" ref="C96:F96" si="24">C97+C98</f>
        <v>0</v>
      </c>
      <c r="D96" s="19">
        <f t="shared" si="24"/>
        <v>0</v>
      </c>
      <c r="E96" s="19">
        <f t="shared" si="24"/>
        <v>0</v>
      </c>
      <c r="F96" s="19">
        <f t="shared" si="24"/>
        <v>0</v>
      </c>
      <c r="G96" s="29"/>
      <c r="H96" s="29"/>
      <c r="I96" s="29"/>
      <c r="J96" s="29"/>
      <c r="BT96" s="29"/>
      <c r="BU96" s="29"/>
      <c r="BV96" s="29"/>
      <c r="CN96" s="29"/>
    </row>
    <row r="97" spans="1:92">
      <c r="A97" s="18" t="s">
        <v>183</v>
      </c>
      <c r="B97" s="30" t="s">
        <v>184</v>
      </c>
      <c r="C97" s="17"/>
      <c r="D97" s="17"/>
      <c r="E97" s="131"/>
      <c r="F97" s="131"/>
      <c r="G97" s="29"/>
      <c r="H97" s="29"/>
      <c r="I97" s="29"/>
      <c r="J97" s="29"/>
      <c r="BT97" s="29"/>
      <c r="BU97" s="29"/>
      <c r="BV97" s="29"/>
      <c r="CN97" s="29"/>
    </row>
    <row r="98" spans="1:92">
      <c r="A98" s="18" t="s">
        <v>185</v>
      </c>
      <c r="B98" s="30" t="s">
        <v>186</v>
      </c>
      <c r="C98" s="17"/>
      <c r="D98" s="17"/>
      <c r="E98" s="131"/>
      <c r="F98" s="131"/>
      <c r="G98" s="29"/>
      <c r="H98" s="29"/>
      <c r="I98" s="29"/>
      <c r="J98" s="29"/>
      <c r="BT98" s="29"/>
      <c r="BU98" s="29"/>
      <c r="BV98" s="29"/>
      <c r="CN98" s="29"/>
    </row>
    <row r="99" spans="1:92">
      <c r="A99" s="18" t="s">
        <v>187</v>
      </c>
      <c r="B99" s="31" t="s">
        <v>518</v>
      </c>
      <c r="C99" s="19">
        <f t="shared" ref="C99:F99" si="25">C100+C101</f>
        <v>0</v>
      </c>
      <c r="D99" s="19">
        <f t="shared" si="25"/>
        <v>0</v>
      </c>
      <c r="E99" s="19">
        <f t="shared" si="25"/>
        <v>0</v>
      </c>
      <c r="F99" s="19">
        <f t="shared" si="25"/>
        <v>0</v>
      </c>
      <c r="G99" s="29"/>
      <c r="H99" s="29"/>
      <c r="I99" s="29"/>
      <c r="J99" s="29"/>
      <c r="BT99" s="29"/>
      <c r="BU99" s="29"/>
      <c r="BV99" s="29"/>
      <c r="CN99" s="29"/>
    </row>
    <row r="100" spans="1:92">
      <c r="A100" s="18" t="s">
        <v>188</v>
      </c>
      <c r="B100" s="30" t="s">
        <v>184</v>
      </c>
      <c r="C100" s="17"/>
      <c r="D100" s="17"/>
      <c r="E100" s="131"/>
      <c r="F100" s="131"/>
      <c r="G100" s="29"/>
      <c r="H100" s="29"/>
      <c r="I100" s="29"/>
      <c r="J100" s="29"/>
      <c r="BT100" s="29"/>
      <c r="BU100" s="29"/>
      <c r="BV100" s="29"/>
      <c r="CN100" s="29"/>
    </row>
    <row r="101" spans="1:92">
      <c r="A101" s="18" t="s">
        <v>189</v>
      </c>
      <c r="B101" s="30" t="s">
        <v>186</v>
      </c>
      <c r="C101" s="17"/>
      <c r="D101" s="17"/>
      <c r="E101" s="131"/>
      <c r="F101" s="131"/>
      <c r="G101" s="29"/>
      <c r="H101" s="29"/>
      <c r="I101" s="29"/>
      <c r="J101" s="29"/>
      <c r="BT101" s="29"/>
      <c r="BU101" s="29"/>
      <c r="BV101" s="29"/>
      <c r="CN101" s="29"/>
    </row>
    <row r="102" spans="1:92" ht="25.5">
      <c r="A102" s="32" t="s">
        <v>190</v>
      </c>
      <c r="B102" s="33" t="s">
        <v>191</v>
      </c>
      <c r="C102" s="19">
        <f t="shared" ref="C102:F102" si="26">C103+C106</f>
        <v>0</v>
      </c>
      <c r="D102" s="19">
        <f t="shared" si="26"/>
        <v>0</v>
      </c>
      <c r="E102" s="19">
        <f t="shared" si="26"/>
        <v>0</v>
      </c>
      <c r="F102" s="19">
        <f t="shared" si="26"/>
        <v>0</v>
      </c>
      <c r="G102" s="29"/>
      <c r="H102" s="29"/>
      <c r="I102" s="29"/>
      <c r="J102" s="29"/>
      <c r="BT102" s="29"/>
      <c r="BU102" s="29"/>
      <c r="BV102" s="29"/>
      <c r="CN102" s="29"/>
    </row>
    <row r="103" spans="1:92" ht="38.25">
      <c r="A103" s="18" t="s">
        <v>192</v>
      </c>
      <c r="B103" s="33" t="s">
        <v>172</v>
      </c>
      <c r="C103" s="19">
        <f t="shared" ref="C103:F103" si="27">C104+C105</f>
        <v>0</v>
      </c>
      <c r="D103" s="19">
        <f t="shared" si="27"/>
        <v>0</v>
      </c>
      <c r="E103" s="19">
        <f t="shared" si="27"/>
        <v>0</v>
      </c>
      <c r="F103" s="19">
        <f t="shared" si="27"/>
        <v>0</v>
      </c>
      <c r="G103" s="29"/>
      <c r="H103" s="29"/>
      <c r="I103" s="29"/>
      <c r="J103" s="29"/>
      <c r="BT103" s="29"/>
      <c r="BU103" s="29"/>
      <c r="BV103" s="29"/>
      <c r="CN103" s="29"/>
    </row>
    <row r="104" spans="1:92">
      <c r="A104" s="18" t="s">
        <v>193</v>
      </c>
      <c r="B104" s="18" t="s">
        <v>194</v>
      </c>
      <c r="C104" s="19"/>
      <c r="D104" s="19"/>
      <c r="E104" s="19"/>
      <c r="F104" s="19"/>
      <c r="G104" s="29"/>
      <c r="H104" s="29"/>
      <c r="I104" s="29"/>
      <c r="J104" s="29"/>
      <c r="BT104" s="29"/>
      <c r="BU104" s="29"/>
      <c r="BV104" s="29"/>
      <c r="CN104" s="29"/>
    </row>
    <row r="105" spans="1:92" ht="26.25" customHeight="1">
      <c r="A105" s="18" t="s">
        <v>195</v>
      </c>
      <c r="B105" s="18" t="s">
        <v>196</v>
      </c>
      <c r="C105" s="19"/>
      <c r="D105" s="19"/>
      <c r="E105" s="19"/>
      <c r="F105" s="19"/>
      <c r="G105" s="29"/>
      <c r="H105" s="29"/>
      <c r="I105" s="29"/>
      <c r="J105" s="29"/>
      <c r="BT105" s="29"/>
      <c r="BU105" s="29"/>
      <c r="BV105" s="29"/>
      <c r="CN105" s="29"/>
    </row>
    <row r="106" spans="1:92">
      <c r="A106" s="36"/>
      <c r="B106" s="34" t="s">
        <v>197</v>
      </c>
      <c r="C106" s="19">
        <f t="shared" ref="C106:F108" si="28">C107</f>
        <v>0</v>
      </c>
      <c r="D106" s="19">
        <f t="shared" si="28"/>
        <v>0</v>
      </c>
      <c r="E106" s="19">
        <f t="shared" si="28"/>
        <v>0</v>
      </c>
      <c r="F106" s="19">
        <f t="shared" si="28"/>
        <v>0</v>
      </c>
      <c r="G106" s="29"/>
      <c r="H106" s="29"/>
      <c r="I106" s="29"/>
      <c r="J106" s="29"/>
      <c r="BT106" s="29"/>
      <c r="BU106" s="29"/>
      <c r="BV106" s="29"/>
      <c r="CN106" s="29"/>
    </row>
    <row r="107" spans="1:92">
      <c r="A107" s="18" t="s">
        <v>198</v>
      </c>
      <c r="B107" s="34" t="s">
        <v>199</v>
      </c>
      <c r="C107" s="19">
        <f t="shared" si="28"/>
        <v>0</v>
      </c>
      <c r="D107" s="19">
        <f t="shared" si="28"/>
        <v>0</v>
      </c>
      <c r="E107" s="19">
        <f t="shared" si="28"/>
        <v>0</v>
      </c>
      <c r="F107" s="19">
        <f t="shared" si="28"/>
        <v>0</v>
      </c>
      <c r="G107" s="29"/>
      <c r="H107" s="29"/>
      <c r="I107" s="29"/>
      <c r="J107" s="29"/>
      <c r="BT107" s="29"/>
      <c r="BU107" s="29"/>
      <c r="BV107" s="29"/>
      <c r="CN107" s="29"/>
    </row>
    <row r="108" spans="1:92" ht="25.5">
      <c r="A108" s="18" t="s">
        <v>200</v>
      </c>
      <c r="B108" s="34" t="s">
        <v>201</v>
      </c>
      <c r="C108" s="19">
        <f t="shared" si="28"/>
        <v>0</v>
      </c>
      <c r="D108" s="19">
        <f t="shared" si="28"/>
        <v>0</v>
      </c>
      <c r="E108" s="19">
        <f t="shared" si="28"/>
        <v>0</v>
      </c>
      <c r="F108" s="19">
        <f t="shared" si="28"/>
        <v>0</v>
      </c>
      <c r="G108" s="29"/>
      <c r="H108" s="29"/>
      <c r="I108" s="29"/>
      <c r="J108" s="29"/>
      <c r="BT108" s="29"/>
      <c r="BU108" s="29"/>
      <c r="BV108" s="29"/>
      <c r="CN108" s="29"/>
    </row>
    <row r="109" spans="1:92">
      <c r="A109" s="18" t="s">
        <v>202</v>
      </c>
      <c r="B109" s="35" t="s">
        <v>203</v>
      </c>
      <c r="C109" s="17"/>
      <c r="D109" s="17"/>
      <c r="E109" s="131"/>
      <c r="F109" s="19"/>
      <c r="CN109" s="29"/>
    </row>
    <row r="110" spans="1:92" ht="12" customHeight="1">
      <c r="A110" s="33" t="s">
        <v>204</v>
      </c>
      <c r="B110" s="33" t="s">
        <v>205</v>
      </c>
      <c r="C110" s="19">
        <f t="shared" ref="C110:F110" si="29">C111</f>
        <v>0</v>
      </c>
      <c r="D110" s="19">
        <f t="shared" si="29"/>
        <v>0</v>
      </c>
      <c r="E110" s="19">
        <f t="shared" si="29"/>
        <v>1162098</v>
      </c>
      <c r="F110" s="19">
        <f t="shared" si="29"/>
        <v>337505</v>
      </c>
      <c r="CN110" s="29"/>
    </row>
    <row r="111" spans="1:92" ht="25.5">
      <c r="A111" s="18" t="s">
        <v>206</v>
      </c>
      <c r="B111" s="18" t="s">
        <v>207</v>
      </c>
      <c r="C111" s="17"/>
      <c r="D111" s="17"/>
      <c r="E111" s="131">
        <v>1162098</v>
      </c>
      <c r="F111" s="131">
        <v>337505</v>
      </c>
      <c r="CN111" s="29"/>
    </row>
    <row r="112" spans="1:92">
      <c r="CN112" s="29"/>
    </row>
    <row r="113" spans="2:92" ht="15">
      <c r="B113" s="41" t="s">
        <v>520</v>
      </c>
      <c r="D113" s="43" t="s">
        <v>522</v>
      </c>
      <c r="CN113" s="29"/>
    </row>
    <row r="114" spans="2:92" ht="16.5">
      <c r="B114" s="117" t="s">
        <v>521</v>
      </c>
      <c r="D114" s="43" t="s">
        <v>523</v>
      </c>
      <c r="CN114" s="29"/>
    </row>
    <row r="115" spans="2:92">
      <c r="CN115" s="29"/>
    </row>
    <row r="116" spans="2:92">
      <c r="CN116" s="29"/>
    </row>
    <row r="117" spans="2:92">
      <c r="CN117" s="29"/>
    </row>
    <row r="118" spans="2:92">
      <c r="CN118" s="29"/>
    </row>
    <row r="119" spans="2:92">
      <c r="CN119" s="29"/>
    </row>
    <row r="120" spans="2:92">
      <c r="CN120" s="29"/>
    </row>
    <row r="121" spans="2:92">
      <c r="CN121" s="29"/>
    </row>
    <row r="122" spans="2:92">
      <c r="CN122" s="29"/>
    </row>
    <row r="123" spans="2:92">
      <c r="CN123" s="29"/>
    </row>
    <row r="124" spans="2:92">
      <c r="CN124" s="29"/>
    </row>
    <row r="125" spans="2:92">
      <c r="CN125" s="29"/>
    </row>
    <row r="126" spans="2:92">
      <c r="CN126" s="29"/>
    </row>
    <row r="127" spans="2:92">
      <c r="CN127" s="29"/>
    </row>
    <row r="128" spans="2:92">
      <c r="CN128" s="29"/>
    </row>
    <row r="129" spans="92:92">
      <c r="CN129" s="29"/>
    </row>
    <row r="130" spans="92:92">
      <c r="CN130" s="29"/>
    </row>
    <row r="131" spans="92:92">
      <c r="CN131" s="29"/>
    </row>
    <row r="132" spans="92:92">
      <c r="CN132" s="29"/>
    </row>
    <row r="133" spans="92:92">
      <c r="CN133" s="29"/>
    </row>
    <row r="134" spans="92:92">
      <c r="CN134" s="29"/>
    </row>
    <row r="135" spans="92:92">
      <c r="CN135" s="29"/>
    </row>
    <row r="136" spans="92:92">
      <c r="CN136" s="29"/>
    </row>
    <row r="137" spans="92:92">
      <c r="CN137" s="29"/>
    </row>
    <row r="138" spans="92:92">
      <c r="CN138" s="29"/>
    </row>
    <row r="139" spans="92:92">
      <c r="CN139" s="29"/>
    </row>
    <row r="140" spans="92:92">
      <c r="CN140" s="29"/>
    </row>
    <row r="141" spans="92:92">
      <c r="CN141" s="29"/>
    </row>
    <row r="142" spans="92:92">
      <c r="CN142" s="29"/>
    </row>
    <row r="143" spans="92:92">
      <c r="CN143" s="29"/>
    </row>
    <row r="144" spans="92:92">
      <c r="CN144" s="29"/>
    </row>
    <row r="145" spans="1:92" s="6" customFormat="1">
      <c r="A145" s="37"/>
      <c r="B145" s="10"/>
      <c r="C145" s="38"/>
      <c r="D145" s="38"/>
      <c r="E145" s="38"/>
      <c r="F145" s="38"/>
      <c r="CN145" s="29"/>
    </row>
    <row r="146" spans="1:92" s="6" customFormat="1">
      <c r="A146" s="37"/>
      <c r="B146" s="10"/>
      <c r="C146" s="38"/>
      <c r="D146" s="38"/>
      <c r="E146" s="38"/>
      <c r="F146" s="38"/>
      <c r="CN146" s="29"/>
    </row>
    <row r="147" spans="1:92" s="6" customFormat="1">
      <c r="A147" s="37"/>
      <c r="B147" s="10"/>
      <c r="C147" s="38"/>
      <c r="D147" s="38"/>
      <c r="E147" s="38"/>
      <c r="F147" s="38"/>
      <c r="CN147" s="29"/>
    </row>
    <row r="148" spans="1:92" s="6" customFormat="1">
      <c r="A148" s="37"/>
      <c r="B148" s="10"/>
      <c r="C148" s="38"/>
      <c r="D148" s="38"/>
      <c r="E148" s="38"/>
      <c r="F148" s="38"/>
      <c r="CN148" s="29"/>
    </row>
    <row r="149" spans="1:92" s="6" customFormat="1">
      <c r="A149" s="37"/>
      <c r="B149" s="10"/>
      <c r="C149" s="38"/>
      <c r="D149" s="38"/>
      <c r="E149" s="38"/>
      <c r="F149" s="38"/>
      <c r="CN149" s="29"/>
    </row>
    <row r="150" spans="1:92" s="6" customFormat="1">
      <c r="A150" s="37"/>
      <c r="B150" s="10"/>
      <c r="C150" s="38"/>
      <c r="D150" s="38"/>
      <c r="E150" s="38"/>
      <c r="F150" s="38"/>
      <c r="CN150" s="29"/>
    </row>
    <row r="151" spans="1:92" s="6" customFormat="1">
      <c r="A151" s="37"/>
      <c r="B151" s="10"/>
      <c r="C151" s="38"/>
      <c r="D151" s="38"/>
      <c r="E151" s="38"/>
      <c r="F151" s="38"/>
      <c r="CN151" s="29"/>
    </row>
    <row r="152" spans="1:92" s="6" customFormat="1">
      <c r="A152" s="37"/>
      <c r="B152" s="10"/>
      <c r="C152" s="38"/>
      <c r="D152" s="38"/>
      <c r="E152" s="38"/>
      <c r="F152" s="38"/>
      <c r="CN152" s="29"/>
    </row>
    <row r="153" spans="1:92" s="6" customFormat="1">
      <c r="A153" s="37"/>
      <c r="B153" s="10"/>
      <c r="C153" s="38"/>
      <c r="D153" s="38"/>
      <c r="E153" s="38"/>
      <c r="F153" s="38"/>
      <c r="CN153" s="29"/>
    </row>
    <row r="154" spans="1:92" s="6" customFormat="1">
      <c r="A154" s="37"/>
      <c r="B154" s="10"/>
      <c r="C154" s="38"/>
      <c r="D154" s="38"/>
      <c r="E154" s="38"/>
      <c r="F154" s="38"/>
      <c r="CN154" s="29"/>
    </row>
    <row r="155" spans="1:92" s="6" customFormat="1">
      <c r="A155" s="37"/>
      <c r="B155" s="10"/>
      <c r="C155" s="38"/>
      <c r="D155" s="38"/>
      <c r="E155" s="38"/>
      <c r="F155" s="38"/>
      <c r="CN155" s="29"/>
    </row>
    <row r="156" spans="1:92" s="6" customFormat="1">
      <c r="A156" s="37"/>
      <c r="B156" s="10"/>
      <c r="C156" s="38"/>
      <c r="D156" s="38"/>
      <c r="E156" s="38"/>
      <c r="F156" s="38"/>
      <c r="CN156" s="29"/>
    </row>
  </sheetData>
  <protectedRanges>
    <protectedRange sqref="E82:F83 C24 C56:F56 E30:F51 E63:F63 E87:F89 C58:F58 C66:F67 C81:F81 E94:F94 E97:F98 E100:F101 E17:F23 E55:F55 E71:F80 E25:F27"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3" orientation="portrait" r:id="rId1"/>
  <headerFooter alignWithMargins="0"/>
  <rowBreaks count="2" manualBreakCount="2">
    <brk id="43" max="5" man="1"/>
    <brk id="97" max="5" man="1"/>
  </rowBreaks>
</worksheet>
</file>

<file path=xl/worksheets/sheet2.xml><?xml version="1.0" encoding="utf-8"?>
<worksheet xmlns="http://schemas.openxmlformats.org/spreadsheetml/2006/main" xmlns:r="http://schemas.openxmlformats.org/officeDocument/2006/relationships">
  <sheetPr>
    <tabColor rgb="FFCC00CC"/>
  </sheetPr>
  <dimension ref="A1:IT292"/>
  <sheetViews>
    <sheetView tabSelected="1" workbookViewId="0">
      <pane xSplit="3" ySplit="6" topLeftCell="G49" activePane="bottomRight" state="frozen"/>
      <selection activeCell="G7" sqref="G7:H290"/>
      <selection pane="topRight" activeCell="G7" sqref="G7:H290"/>
      <selection pane="bottomLeft" activeCell="G7" sqref="G7:H290"/>
      <selection pane="bottomRight" activeCell="G56" sqref="G56"/>
    </sheetView>
  </sheetViews>
  <sheetFormatPr defaultRowHeight="15"/>
  <cols>
    <col min="1" max="1" width="14.42578125" style="39" customWidth="1"/>
    <col min="2" max="2" width="71.28515625" style="41" customWidth="1"/>
    <col min="3" max="3" width="7" style="41" hidden="1" customWidth="1"/>
    <col min="4" max="4" width="15.7109375" style="41" customWidth="1"/>
    <col min="5" max="5" width="15.42578125" style="41" customWidth="1"/>
    <col min="6" max="6" width="15.7109375" style="41" bestFit="1" customWidth="1"/>
    <col min="7" max="7" width="15.42578125" style="43" bestFit="1" customWidth="1"/>
    <col min="8" max="8" width="14.5703125" style="43" bestFit="1" customWidth="1"/>
    <col min="9" max="9" width="10.42578125" style="42" bestFit="1" customWidth="1"/>
    <col min="10" max="10" width="14.28515625" style="42" customWidth="1"/>
    <col min="11" max="11" width="15.85546875" style="42" customWidth="1"/>
    <col min="12" max="16384" width="9.140625" style="42"/>
  </cols>
  <sheetData>
    <row r="1" spans="1:11" ht="20.25">
      <c r="B1" s="105" t="s">
        <v>525</v>
      </c>
      <c r="C1" s="40"/>
    </row>
    <row r="2" spans="1:11">
      <c r="B2" s="40"/>
      <c r="C2" s="40"/>
    </row>
    <row r="3" spans="1:11">
      <c r="B3" s="40"/>
      <c r="C3" s="40"/>
      <c r="D3" s="43"/>
    </row>
    <row r="4" spans="1:11">
      <c r="D4" s="44"/>
      <c r="E4" s="44"/>
      <c r="F4" s="45"/>
      <c r="H4" s="132" t="s">
        <v>0</v>
      </c>
    </row>
    <row r="5" spans="1:11" s="49" customFormat="1" ht="75">
      <c r="A5" s="46"/>
      <c r="B5" s="47" t="s">
        <v>2</v>
      </c>
      <c r="C5" s="47"/>
      <c r="D5" s="47" t="s">
        <v>208</v>
      </c>
      <c r="E5" s="48" t="s">
        <v>209</v>
      </c>
      <c r="F5" s="48" t="s">
        <v>210</v>
      </c>
      <c r="G5" s="48" t="s">
        <v>211</v>
      </c>
      <c r="H5" s="48" t="s">
        <v>212</v>
      </c>
    </row>
    <row r="6" spans="1:11">
      <c r="A6" s="50"/>
      <c r="B6" s="51" t="s">
        <v>213</v>
      </c>
      <c r="C6" s="51"/>
      <c r="D6" s="52"/>
      <c r="E6" s="52"/>
      <c r="F6" s="52"/>
      <c r="G6" s="133"/>
      <c r="H6" s="133"/>
    </row>
    <row r="7" spans="1:11" s="57" customFormat="1" ht="16.5" customHeight="1">
      <c r="A7" s="53" t="s">
        <v>214</v>
      </c>
      <c r="B7" s="54" t="s">
        <v>215</v>
      </c>
      <c r="C7" s="107">
        <f t="shared" ref="C7:H7" si="0">+C8+C16</f>
        <v>0</v>
      </c>
      <c r="D7" s="107">
        <f t="shared" si="0"/>
        <v>752346130</v>
      </c>
      <c r="E7" s="107">
        <f t="shared" si="0"/>
        <v>736072730</v>
      </c>
      <c r="F7" s="107">
        <f t="shared" si="0"/>
        <v>332518340</v>
      </c>
      <c r="G7" s="107">
        <f t="shared" si="0"/>
        <v>323628069.44999999</v>
      </c>
      <c r="H7" s="107">
        <f t="shared" si="0"/>
        <v>95277278.269999996</v>
      </c>
      <c r="I7" s="56"/>
      <c r="J7" s="56"/>
      <c r="K7" s="56"/>
    </row>
    <row r="8" spans="1:11" s="57" customFormat="1">
      <c r="A8" s="53" t="s">
        <v>216</v>
      </c>
      <c r="B8" s="58" t="s">
        <v>217</v>
      </c>
      <c r="C8" s="108">
        <f>+C9+C10+C13+C11+C12+C15+C250+C14</f>
        <v>0</v>
      </c>
      <c r="D8" s="108">
        <f t="shared" ref="D8:H8" si="1">+D9+D10+D13+D11+D12+D15+D250+D14</f>
        <v>752173130</v>
      </c>
      <c r="E8" s="108">
        <f t="shared" si="1"/>
        <v>735899730</v>
      </c>
      <c r="F8" s="108">
        <f t="shared" si="1"/>
        <v>332518340</v>
      </c>
      <c r="G8" s="108">
        <f t="shared" si="1"/>
        <v>323628069.44999999</v>
      </c>
      <c r="H8" s="108">
        <f t="shared" si="1"/>
        <v>95277278.269999996</v>
      </c>
      <c r="I8" s="56"/>
      <c r="J8" s="56"/>
      <c r="K8" s="56"/>
    </row>
    <row r="9" spans="1:11" s="57" customFormat="1">
      <c r="A9" s="53" t="s">
        <v>218</v>
      </c>
      <c r="B9" s="58" t="s">
        <v>219</v>
      </c>
      <c r="C9" s="108">
        <f t="shared" ref="C9:H9" si="2">+C23</f>
        <v>0</v>
      </c>
      <c r="D9" s="108">
        <f t="shared" si="2"/>
        <v>5799000</v>
      </c>
      <c r="E9" s="108">
        <f t="shared" si="2"/>
        <v>5799000</v>
      </c>
      <c r="F9" s="108">
        <f t="shared" si="2"/>
        <v>1431450</v>
      </c>
      <c r="G9" s="108">
        <f t="shared" si="2"/>
        <v>1415588</v>
      </c>
      <c r="H9" s="108">
        <f t="shared" si="2"/>
        <v>473961</v>
      </c>
      <c r="I9" s="56"/>
      <c r="J9" s="56"/>
      <c r="K9" s="56"/>
    </row>
    <row r="10" spans="1:11" s="57" customFormat="1" ht="16.5" customHeight="1">
      <c r="A10" s="53" t="s">
        <v>220</v>
      </c>
      <c r="B10" s="58" t="s">
        <v>221</v>
      </c>
      <c r="C10" s="108">
        <f>+C43</f>
        <v>0</v>
      </c>
      <c r="D10" s="108">
        <f t="shared" ref="D10:H10" si="3">+D43</f>
        <v>422997660</v>
      </c>
      <c r="E10" s="108">
        <f t="shared" si="3"/>
        <v>406724260</v>
      </c>
      <c r="F10" s="108">
        <f t="shared" si="3"/>
        <v>231831560</v>
      </c>
      <c r="G10" s="108">
        <f t="shared" si="3"/>
        <v>226284626.45000002</v>
      </c>
      <c r="H10" s="108">
        <f t="shared" si="3"/>
        <v>62308133.989999995</v>
      </c>
      <c r="I10" s="56"/>
      <c r="J10" s="56"/>
      <c r="K10" s="56"/>
    </row>
    <row r="11" spans="1:11" s="57" customFormat="1">
      <c r="A11" s="53" t="s">
        <v>222</v>
      </c>
      <c r="B11" s="58" t="s">
        <v>223</v>
      </c>
      <c r="C11" s="108">
        <f>+C71</f>
        <v>0</v>
      </c>
      <c r="D11" s="108">
        <f t="shared" ref="D11:H11" si="4">+D71</f>
        <v>0</v>
      </c>
      <c r="E11" s="108">
        <f t="shared" si="4"/>
        <v>0</v>
      </c>
      <c r="F11" s="108">
        <f t="shared" si="4"/>
        <v>0</v>
      </c>
      <c r="G11" s="108">
        <f t="shared" si="4"/>
        <v>0</v>
      </c>
      <c r="H11" s="108">
        <f t="shared" si="4"/>
        <v>0</v>
      </c>
      <c r="I11" s="56"/>
      <c r="J11" s="56"/>
      <c r="K11" s="56"/>
    </row>
    <row r="12" spans="1:11" s="57" customFormat="1" ht="30">
      <c r="A12" s="53" t="s">
        <v>224</v>
      </c>
      <c r="B12" s="58" t="s">
        <v>225</v>
      </c>
      <c r="C12" s="108">
        <f>C251</f>
        <v>0</v>
      </c>
      <c r="D12" s="108">
        <f t="shared" ref="D12:H12" si="5">D251</f>
        <v>208694470</v>
      </c>
      <c r="E12" s="108">
        <f t="shared" si="5"/>
        <v>208694470</v>
      </c>
      <c r="F12" s="108">
        <f t="shared" si="5"/>
        <v>63744000</v>
      </c>
      <c r="G12" s="108">
        <f t="shared" si="5"/>
        <v>60581075</v>
      </c>
      <c r="H12" s="108">
        <f t="shared" si="5"/>
        <v>20020871</v>
      </c>
      <c r="I12" s="56"/>
      <c r="J12" s="56"/>
      <c r="K12" s="56"/>
    </row>
    <row r="13" spans="1:11" s="57" customFormat="1" ht="16.5" customHeight="1">
      <c r="A13" s="53" t="s">
        <v>226</v>
      </c>
      <c r="B13" s="58" t="s">
        <v>227</v>
      </c>
      <c r="C13" s="108">
        <f>C264</f>
        <v>0</v>
      </c>
      <c r="D13" s="108">
        <f t="shared" ref="D13:H13" si="6">D264</f>
        <v>114682000</v>
      </c>
      <c r="E13" s="108">
        <f t="shared" si="6"/>
        <v>114682000</v>
      </c>
      <c r="F13" s="108">
        <f t="shared" si="6"/>
        <v>35511330</v>
      </c>
      <c r="G13" s="108">
        <f t="shared" si="6"/>
        <v>35451658.810000002</v>
      </c>
      <c r="H13" s="108">
        <f t="shared" si="6"/>
        <v>12508780</v>
      </c>
      <c r="I13" s="56"/>
      <c r="J13" s="56"/>
      <c r="K13" s="56"/>
    </row>
    <row r="14" spans="1:11" s="57" customFormat="1" ht="30">
      <c r="A14" s="53" t="s">
        <v>228</v>
      </c>
      <c r="B14" s="58" t="s">
        <v>229</v>
      </c>
      <c r="C14" s="108">
        <f>C271</f>
        <v>0</v>
      </c>
      <c r="D14" s="108">
        <f t="shared" ref="D14:H14" si="7">D271</f>
        <v>0</v>
      </c>
      <c r="E14" s="108">
        <f t="shared" si="7"/>
        <v>0</v>
      </c>
      <c r="F14" s="108">
        <f t="shared" si="7"/>
        <v>0</v>
      </c>
      <c r="G14" s="108">
        <f t="shared" si="7"/>
        <v>0</v>
      </c>
      <c r="H14" s="108">
        <f t="shared" si="7"/>
        <v>0</v>
      </c>
      <c r="I14" s="56"/>
      <c r="J14" s="56"/>
      <c r="K14" s="56"/>
    </row>
    <row r="15" spans="1:11" s="57" customFormat="1" ht="16.5" customHeight="1">
      <c r="A15" s="53" t="s">
        <v>230</v>
      </c>
      <c r="B15" s="58" t="s">
        <v>231</v>
      </c>
      <c r="C15" s="108">
        <f>C74</f>
        <v>0</v>
      </c>
      <c r="D15" s="108">
        <f t="shared" ref="D15:H15" si="8">D74</f>
        <v>0</v>
      </c>
      <c r="E15" s="108">
        <f t="shared" si="8"/>
        <v>0</v>
      </c>
      <c r="F15" s="108">
        <f t="shared" si="8"/>
        <v>0</v>
      </c>
      <c r="G15" s="108">
        <f t="shared" si="8"/>
        <v>0</v>
      </c>
      <c r="H15" s="108">
        <f t="shared" si="8"/>
        <v>0</v>
      </c>
      <c r="I15" s="56"/>
      <c r="J15" s="56"/>
      <c r="K15" s="56"/>
    </row>
    <row r="16" spans="1:11" s="57" customFormat="1" ht="16.5" customHeight="1">
      <c r="A16" s="53" t="s">
        <v>232</v>
      </c>
      <c r="B16" s="58" t="s">
        <v>233</v>
      </c>
      <c r="C16" s="108">
        <f>C77</f>
        <v>0</v>
      </c>
      <c r="D16" s="108">
        <f t="shared" ref="D16:H16" si="9">D77</f>
        <v>173000</v>
      </c>
      <c r="E16" s="108">
        <f t="shared" si="9"/>
        <v>173000</v>
      </c>
      <c r="F16" s="108">
        <f t="shared" si="9"/>
        <v>0</v>
      </c>
      <c r="G16" s="108">
        <f t="shared" si="9"/>
        <v>0</v>
      </c>
      <c r="H16" s="108">
        <f t="shared" si="9"/>
        <v>0</v>
      </c>
      <c r="I16" s="56"/>
      <c r="J16" s="56"/>
      <c r="K16" s="56"/>
    </row>
    <row r="17" spans="1:247" s="57" customFormat="1">
      <c r="A17" s="53" t="s">
        <v>234</v>
      </c>
      <c r="B17" s="58" t="s">
        <v>235</v>
      </c>
      <c r="C17" s="108">
        <f>C78</f>
        <v>0</v>
      </c>
      <c r="D17" s="108">
        <f t="shared" ref="D17:H17" si="10">D78</f>
        <v>173000</v>
      </c>
      <c r="E17" s="108">
        <f t="shared" si="10"/>
        <v>173000</v>
      </c>
      <c r="F17" s="108">
        <f t="shared" si="10"/>
        <v>0</v>
      </c>
      <c r="G17" s="108">
        <f t="shared" si="10"/>
        <v>0</v>
      </c>
      <c r="H17" s="108">
        <f t="shared" si="10"/>
        <v>0</v>
      </c>
      <c r="I17" s="56"/>
      <c r="J17" s="56"/>
      <c r="K17" s="56"/>
    </row>
    <row r="18" spans="1:247" s="57" customFormat="1" ht="30">
      <c r="A18" s="53" t="s">
        <v>236</v>
      </c>
      <c r="B18" s="58" t="s">
        <v>237</v>
      </c>
      <c r="C18" s="108">
        <f>C250+C270</f>
        <v>0</v>
      </c>
      <c r="D18" s="108">
        <f t="shared" ref="D18:H18" si="11">D250+D270</f>
        <v>0</v>
      </c>
      <c r="E18" s="108">
        <f t="shared" si="11"/>
        <v>0</v>
      </c>
      <c r="F18" s="108">
        <f t="shared" si="11"/>
        <v>0</v>
      </c>
      <c r="G18" s="108">
        <f t="shared" si="11"/>
        <v>-105513.81</v>
      </c>
      <c r="H18" s="108">
        <f t="shared" si="11"/>
        <v>-34467.72</v>
      </c>
      <c r="I18" s="56"/>
      <c r="J18" s="56"/>
      <c r="K18" s="56"/>
    </row>
    <row r="19" spans="1:247" s="57" customFormat="1" ht="16.5" customHeight="1">
      <c r="A19" s="53" t="s">
        <v>238</v>
      </c>
      <c r="B19" s="58" t="s">
        <v>239</v>
      </c>
      <c r="C19" s="108">
        <f t="shared" ref="C19:H19" si="12">+C20+C16</f>
        <v>0</v>
      </c>
      <c r="D19" s="108">
        <f t="shared" si="12"/>
        <v>752346130</v>
      </c>
      <c r="E19" s="108">
        <f t="shared" si="12"/>
        <v>736072730</v>
      </c>
      <c r="F19" s="108">
        <f t="shared" si="12"/>
        <v>332518340</v>
      </c>
      <c r="G19" s="108">
        <f t="shared" si="12"/>
        <v>323628069.45000005</v>
      </c>
      <c r="H19" s="108">
        <f t="shared" si="12"/>
        <v>95277278.269999996</v>
      </c>
      <c r="I19" s="56"/>
      <c r="J19" s="56"/>
      <c r="K19" s="56"/>
    </row>
    <row r="20" spans="1:247" s="57" customFormat="1">
      <c r="A20" s="53" t="s">
        <v>240</v>
      </c>
      <c r="B20" s="58" t="s">
        <v>217</v>
      </c>
      <c r="C20" s="108">
        <f>C9+C10+C11+C12+C13+C15+C250+C14</f>
        <v>0</v>
      </c>
      <c r="D20" s="108">
        <f t="shared" ref="D20:H20" si="13">D9+D10+D11+D12+D13+D15+D250+D14</f>
        <v>752173130</v>
      </c>
      <c r="E20" s="108">
        <f t="shared" si="13"/>
        <v>735899730</v>
      </c>
      <c r="F20" s="108">
        <f t="shared" si="13"/>
        <v>332518340</v>
      </c>
      <c r="G20" s="108">
        <f t="shared" si="13"/>
        <v>323628069.45000005</v>
      </c>
      <c r="H20" s="108">
        <f t="shared" si="13"/>
        <v>95277278.269999996</v>
      </c>
      <c r="I20" s="56"/>
      <c r="J20" s="56"/>
      <c r="K20" s="56"/>
    </row>
    <row r="21" spans="1:247" s="57" customFormat="1" ht="16.5" customHeight="1">
      <c r="A21" s="59" t="s">
        <v>241</v>
      </c>
      <c r="B21" s="58" t="s">
        <v>242</v>
      </c>
      <c r="C21" s="108">
        <f>+C22+C77+C250</f>
        <v>0</v>
      </c>
      <c r="D21" s="108">
        <f t="shared" ref="D21:H21" si="14">+D22+D77+D250</f>
        <v>637664130</v>
      </c>
      <c r="E21" s="108">
        <f t="shared" si="14"/>
        <v>621390730</v>
      </c>
      <c r="F21" s="108">
        <f t="shared" si="14"/>
        <v>297007010</v>
      </c>
      <c r="G21" s="108">
        <f t="shared" si="14"/>
        <v>288176410.64000005</v>
      </c>
      <c r="H21" s="108">
        <f t="shared" si="14"/>
        <v>82768498.269999996</v>
      </c>
      <c r="I21" s="56"/>
      <c r="J21" s="56"/>
      <c r="K21" s="56"/>
    </row>
    <row r="22" spans="1:247" s="57" customFormat="1" ht="16.5" customHeight="1">
      <c r="A22" s="53" t="s">
        <v>243</v>
      </c>
      <c r="B22" s="58" t="s">
        <v>217</v>
      </c>
      <c r="C22" s="108">
        <f>+C23+C43+C71+C251+C74+C271</f>
        <v>0</v>
      </c>
      <c r="D22" s="108">
        <f t="shared" ref="D22:H22" si="15">+D23+D43+D71+D251+D74+D271</f>
        <v>637491130</v>
      </c>
      <c r="E22" s="108">
        <f t="shared" si="15"/>
        <v>621217730</v>
      </c>
      <c r="F22" s="108">
        <f t="shared" si="15"/>
        <v>297007010</v>
      </c>
      <c r="G22" s="108">
        <f t="shared" si="15"/>
        <v>288281289.45000005</v>
      </c>
      <c r="H22" s="108">
        <f t="shared" si="15"/>
        <v>82802965.989999995</v>
      </c>
      <c r="I22" s="56"/>
      <c r="J22" s="56"/>
      <c r="K22" s="56"/>
    </row>
    <row r="23" spans="1:247" s="57" customFormat="1">
      <c r="A23" s="53" t="s">
        <v>244</v>
      </c>
      <c r="B23" s="58" t="s">
        <v>219</v>
      </c>
      <c r="C23" s="108">
        <f t="shared" ref="C23:H23" si="16">+C24+C36+C34</f>
        <v>0</v>
      </c>
      <c r="D23" s="108">
        <f t="shared" si="16"/>
        <v>5799000</v>
      </c>
      <c r="E23" s="108">
        <f t="shared" si="16"/>
        <v>5799000</v>
      </c>
      <c r="F23" s="108">
        <f t="shared" si="16"/>
        <v>1431450</v>
      </c>
      <c r="G23" s="108">
        <f t="shared" si="16"/>
        <v>1415588</v>
      </c>
      <c r="H23" s="108">
        <f t="shared" si="16"/>
        <v>473961</v>
      </c>
      <c r="I23" s="56"/>
      <c r="J23" s="56"/>
      <c r="K23" s="56"/>
    </row>
    <row r="24" spans="1:247" s="57" customFormat="1" ht="16.5" customHeight="1">
      <c r="A24" s="53" t="s">
        <v>245</v>
      </c>
      <c r="B24" s="58" t="s">
        <v>246</v>
      </c>
      <c r="C24" s="108">
        <f t="shared" ref="C24:H24" si="17">C25+C28+C29+C30+C32+C26+C27+C31</f>
        <v>0</v>
      </c>
      <c r="D24" s="108">
        <f t="shared" si="17"/>
        <v>5593000</v>
      </c>
      <c r="E24" s="108">
        <f t="shared" si="17"/>
        <v>5593000</v>
      </c>
      <c r="F24" s="108">
        <f t="shared" si="17"/>
        <v>1400230</v>
      </c>
      <c r="G24" s="108">
        <f t="shared" si="17"/>
        <v>1384398</v>
      </c>
      <c r="H24" s="108">
        <f t="shared" si="17"/>
        <v>463562</v>
      </c>
      <c r="I24" s="56"/>
      <c r="J24" s="56"/>
      <c r="K24" s="56"/>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row>
    <row r="25" spans="1:247" s="57" customFormat="1" ht="16.5" customHeight="1">
      <c r="A25" s="60" t="s">
        <v>247</v>
      </c>
      <c r="B25" s="61" t="s">
        <v>248</v>
      </c>
      <c r="C25" s="109"/>
      <c r="D25" s="55">
        <v>4626000</v>
      </c>
      <c r="E25" s="55">
        <v>4626000</v>
      </c>
      <c r="F25" s="55">
        <v>1143570</v>
      </c>
      <c r="G25" s="84">
        <v>1140115</v>
      </c>
      <c r="H25" s="84">
        <v>386165</v>
      </c>
      <c r="I25" s="56"/>
      <c r="J25" s="118"/>
      <c r="K25" s="56"/>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row>
    <row r="26" spans="1:247" s="57" customFormat="1">
      <c r="A26" s="60" t="s">
        <v>249</v>
      </c>
      <c r="B26" s="61" t="s">
        <v>250</v>
      </c>
      <c r="C26" s="109"/>
      <c r="D26" s="55">
        <v>608000</v>
      </c>
      <c r="E26" s="55">
        <v>608000</v>
      </c>
      <c r="F26" s="55">
        <v>156650</v>
      </c>
      <c r="G26" s="84">
        <v>154851</v>
      </c>
      <c r="H26" s="84">
        <v>53207</v>
      </c>
      <c r="I26" s="56"/>
      <c r="J26" s="118"/>
      <c r="K26" s="56"/>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row>
    <row r="27" spans="1:247" s="57" customFormat="1">
      <c r="A27" s="60" t="s">
        <v>251</v>
      </c>
      <c r="B27" s="61" t="s">
        <v>252</v>
      </c>
      <c r="C27" s="109"/>
      <c r="D27" s="55">
        <v>33000</v>
      </c>
      <c r="E27" s="55">
        <v>33000</v>
      </c>
      <c r="F27" s="55">
        <v>8250</v>
      </c>
      <c r="G27" s="84">
        <v>8099</v>
      </c>
      <c r="H27" s="84">
        <v>3085</v>
      </c>
      <c r="I27" s="56"/>
      <c r="J27" s="118"/>
      <c r="K27" s="56"/>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row>
    <row r="28" spans="1:247" s="57" customFormat="1" ht="16.5" customHeight="1">
      <c r="A28" s="60" t="s">
        <v>253</v>
      </c>
      <c r="B28" s="62" t="s">
        <v>254</v>
      </c>
      <c r="C28" s="109"/>
      <c r="D28" s="55">
        <v>12000</v>
      </c>
      <c r="E28" s="55">
        <v>12000</v>
      </c>
      <c r="F28" s="55">
        <v>3720</v>
      </c>
      <c r="G28" s="84">
        <v>3700</v>
      </c>
      <c r="H28" s="84">
        <v>1332</v>
      </c>
      <c r="I28" s="56"/>
      <c r="J28" s="118"/>
      <c r="K28" s="56"/>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row>
    <row r="29" spans="1:247" s="57" customFormat="1" ht="16.5" customHeight="1">
      <c r="A29" s="60" t="s">
        <v>255</v>
      </c>
      <c r="B29" s="62" t="s">
        <v>256</v>
      </c>
      <c r="C29" s="109"/>
      <c r="D29" s="55">
        <v>2000</v>
      </c>
      <c r="E29" s="55">
        <v>2000</v>
      </c>
      <c r="F29" s="55">
        <v>1000</v>
      </c>
      <c r="G29" s="84">
        <v>890</v>
      </c>
      <c r="H29" s="84">
        <v>60</v>
      </c>
      <c r="I29" s="56"/>
      <c r="J29" s="118"/>
      <c r="K29" s="56"/>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row>
    <row r="30" spans="1:247" ht="16.5" customHeight="1">
      <c r="A30" s="60" t="s">
        <v>257</v>
      </c>
      <c r="B30" s="62" t="s">
        <v>258</v>
      </c>
      <c r="C30" s="109"/>
      <c r="D30" s="55"/>
      <c r="E30" s="55"/>
      <c r="F30" s="55"/>
      <c r="G30" s="84"/>
      <c r="H30" s="84"/>
      <c r="I30" s="56"/>
      <c r="J30" s="118"/>
      <c r="K30" s="56"/>
    </row>
    <row r="31" spans="1:247" ht="16.5" customHeight="1">
      <c r="A31" s="60" t="s">
        <v>259</v>
      </c>
      <c r="B31" s="62" t="s">
        <v>260</v>
      </c>
      <c r="C31" s="109"/>
      <c r="D31" s="55">
        <v>197000</v>
      </c>
      <c r="E31" s="55">
        <v>197000</v>
      </c>
      <c r="F31" s="55">
        <v>51190</v>
      </c>
      <c r="G31" s="84">
        <v>50327</v>
      </c>
      <c r="H31" s="84">
        <v>17144</v>
      </c>
      <c r="I31" s="56"/>
      <c r="J31" s="118"/>
      <c r="K31" s="56"/>
    </row>
    <row r="32" spans="1:247" ht="16.5" customHeight="1">
      <c r="A32" s="60" t="s">
        <v>261</v>
      </c>
      <c r="B32" s="62" t="s">
        <v>262</v>
      </c>
      <c r="C32" s="109"/>
      <c r="D32" s="55">
        <v>115000</v>
      </c>
      <c r="E32" s="55">
        <v>115000</v>
      </c>
      <c r="F32" s="55">
        <v>35850</v>
      </c>
      <c r="G32" s="84">
        <v>26416</v>
      </c>
      <c r="H32" s="84">
        <v>2569</v>
      </c>
      <c r="I32" s="56"/>
      <c r="J32" s="118"/>
      <c r="K32" s="56"/>
    </row>
    <row r="33" spans="1:247" ht="16.5" customHeight="1">
      <c r="A33" s="60"/>
      <c r="B33" s="62" t="s">
        <v>263</v>
      </c>
      <c r="C33" s="109"/>
      <c r="D33" s="55"/>
      <c r="E33" s="55"/>
      <c r="F33" s="55"/>
      <c r="G33" s="84"/>
      <c r="H33" s="84"/>
      <c r="I33" s="56"/>
      <c r="J33" s="118"/>
      <c r="K33" s="56"/>
    </row>
    <row r="34" spans="1:247" ht="16.5" customHeight="1">
      <c r="A34" s="60" t="s">
        <v>264</v>
      </c>
      <c r="B34" s="58" t="s">
        <v>265</v>
      </c>
      <c r="C34" s="109">
        <f t="shared" ref="C34:H34" si="18">C35</f>
        <v>0</v>
      </c>
      <c r="D34" s="109">
        <f t="shared" si="18"/>
        <v>80000</v>
      </c>
      <c r="E34" s="109">
        <f t="shared" si="18"/>
        <v>80000</v>
      </c>
      <c r="F34" s="109">
        <f t="shared" si="18"/>
        <v>0</v>
      </c>
      <c r="G34" s="109">
        <f t="shared" si="18"/>
        <v>0</v>
      </c>
      <c r="H34" s="109">
        <f t="shared" si="18"/>
        <v>0</v>
      </c>
      <c r="I34" s="56"/>
      <c r="J34" s="109"/>
      <c r="K34" s="56"/>
    </row>
    <row r="35" spans="1:247" ht="16.5" customHeight="1">
      <c r="A35" s="60" t="s">
        <v>266</v>
      </c>
      <c r="B35" s="62" t="s">
        <v>267</v>
      </c>
      <c r="C35" s="109"/>
      <c r="D35" s="55">
        <v>80000</v>
      </c>
      <c r="E35" s="55">
        <v>80000</v>
      </c>
      <c r="F35" s="55"/>
      <c r="G35" s="84"/>
      <c r="H35" s="84"/>
      <c r="I35" s="56"/>
      <c r="J35" s="118"/>
      <c r="K35" s="56"/>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row>
    <row r="36" spans="1:247" ht="16.5" customHeight="1">
      <c r="A36" s="53" t="s">
        <v>268</v>
      </c>
      <c r="B36" s="58" t="s">
        <v>269</v>
      </c>
      <c r="C36" s="108">
        <f>+C37+C38+C39+C40+C41+C42</f>
        <v>0</v>
      </c>
      <c r="D36" s="108">
        <f t="shared" ref="D36:H36" si="19">+D37+D38+D39+D40+D41+D42</f>
        <v>126000</v>
      </c>
      <c r="E36" s="108">
        <f t="shared" si="19"/>
        <v>126000</v>
      </c>
      <c r="F36" s="108">
        <f t="shared" si="19"/>
        <v>31220</v>
      </c>
      <c r="G36" s="108">
        <f t="shared" si="19"/>
        <v>31190</v>
      </c>
      <c r="H36" s="108">
        <f t="shared" si="19"/>
        <v>10399</v>
      </c>
      <c r="I36" s="56"/>
      <c r="J36" s="108"/>
      <c r="K36" s="56"/>
      <c r="L36" s="57"/>
    </row>
    <row r="37" spans="1:247" ht="16.5" customHeight="1">
      <c r="A37" s="60" t="s">
        <v>270</v>
      </c>
      <c r="B37" s="62" t="s">
        <v>271</v>
      </c>
      <c r="C37" s="109"/>
      <c r="D37" s="55"/>
      <c r="E37" s="55"/>
      <c r="F37" s="55"/>
      <c r="G37" s="84"/>
      <c r="H37" s="84"/>
      <c r="I37" s="56"/>
      <c r="J37" s="118"/>
      <c r="K37" s="56"/>
    </row>
    <row r="38" spans="1:247" ht="16.5" customHeight="1">
      <c r="A38" s="60" t="s">
        <v>272</v>
      </c>
      <c r="B38" s="62" t="s">
        <v>273</v>
      </c>
      <c r="C38" s="109"/>
      <c r="D38" s="55"/>
      <c r="E38" s="55"/>
      <c r="F38" s="55"/>
      <c r="G38" s="84"/>
      <c r="H38" s="84"/>
      <c r="I38" s="56"/>
      <c r="J38" s="118"/>
      <c r="K38" s="56"/>
    </row>
    <row r="39" spans="1:247" s="57" customFormat="1" ht="16.5" customHeight="1">
      <c r="A39" s="60" t="s">
        <v>274</v>
      </c>
      <c r="B39" s="62" t="s">
        <v>275</v>
      </c>
      <c r="C39" s="109"/>
      <c r="D39" s="55"/>
      <c r="E39" s="55"/>
      <c r="F39" s="55"/>
      <c r="G39" s="84"/>
      <c r="H39" s="84"/>
      <c r="I39" s="56"/>
      <c r="J39" s="118"/>
      <c r="K39" s="56"/>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row>
    <row r="40" spans="1:247" ht="16.5" customHeight="1">
      <c r="A40" s="60" t="s">
        <v>276</v>
      </c>
      <c r="B40" s="63" t="s">
        <v>277</v>
      </c>
      <c r="C40" s="109"/>
      <c r="D40" s="55"/>
      <c r="E40" s="55"/>
      <c r="F40" s="55"/>
      <c r="G40" s="84"/>
      <c r="H40" s="84"/>
      <c r="I40" s="56"/>
      <c r="J40" s="118"/>
      <c r="K40" s="56"/>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row>
    <row r="41" spans="1:247" ht="16.5" customHeight="1">
      <c r="A41" s="60" t="s">
        <v>278</v>
      </c>
      <c r="B41" s="63" t="s">
        <v>42</v>
      </c>
      <c r="C41" s="109"/>
      <c r="D41" s="55"/>
      <c r="E41" s="55"/>
      <c r="F41" s="55"/>
      <c r="G41" s="84"/>
      <c r="H41" s="84"/>
      <c r="I41" s="56"/>
      <c r="J41" s="118"/>
      <c r="K41" s="56"/>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row>
    <row r="42" spans="1:247" ht="16.5" customHeight="1">
      <c r="A42" s="60" t="s">
        <v>279</v>
      </c>
      <c r="B42" s="63" t="s">
        <v>280</v>
      </c>
      <c r="C42" s="109"/>
      <c r="D42" s="55">
        <v>126000</v>
      </c>
      <c r="E42" s="55">
        <v>126000</v>
      </c>
      <c r="F42" s="55">
        <v>31220</v>
      </c>
      <c r="G42" s="84">
        <v>31190</v>
      </c>
      <c r="H42" s="84">
        <v>10399</v>
      </c>
      <c r="I42" s="56"/>
      <c r="J42" s="118"/>
      <c r="K42" s="56"/>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row>
    <row r="43" spans="1:247" ht="16.5" customHeight="1">
      <c r="A43" s="53" t="s">
        <v>281</v>
      </c>
      <c r="B43" s="58" t="s">
        <v>221</v>
      </c>
      <c r="C43" s="108">
        <f t="shared" ref="C43:H43" si="20">+C44+C58+C57+C60+C63+C65+C66+C68+C64+C67</f>
        <v>0</v>
      </c>
      <c r="D43" s="108">
        <f t="shared" si="20"/>
        <v>422997660</v>
      </c>
      <c r="E43" s="108">
        <f t="shared" si="20"/>
        <v>406724260</v>
      </c>
      <c r="F43" s="108">
        <f t="shared" si="20"/>
        <v>231831560</v>
      </c>
      <c r="G43" s="108">
        <f t="shared" si="20"/>
        <v>226284626.45000002</v>
      </c>
      <c r="H43" s="108">
        <f t="shared" si="20"/>
        <v>62308133.989999995</v>
      </c>
      <c r="I43" s="56"/>
      <c r="J43" s="108"/>
      <c r="K43" s="56"/>
      <c r="L43" s="57"/>
    </row>
    <row r="44" spans="1:247" ht="16.5" customHeight="1">
      <c r="A44" s="53" t="s">
        <v>282</v>
      </c>
      <c r="B44" s="58" t="s">
        <v>283</v>
      </c>
      <c r="C44" s="108">
        <f t="shared" ref="C44:H44" si="21">+C45+C46+C47+C48+C49+C50+C51+C52+C54</f>
        <v>0</v>
      </c>
      <c r="D44" s="108">
        <f t="shared" si="21"/>
        <v>422646610</v>
      </c>
      <c r="E44" s="108">
        <f t="shared" si="21"/>
        <v>406373210</v>
      </c>
      <c r="F44" s="108">
        <f t="shared" si="21"/>
        <v>231805010</v>
      </c>
      <c r="G44" s="108">
        <f t="shared" si="21"/>
        <v>226260226.45000002</v>
      </c>
      <c r="H44" s="108">
        <f t="shared" si="21"/>
        <v>62300083.989999995</v>
      </c>
      <c r="I44" s="56"/>
      <c r="J44" s="108"/>
      <c r="K44" s="56"/>
    </row>
    <row r="45" spans="1:247" s="57" customFormat="1" ht="16.5" customHeight="1">
      <c r="A45" s="60" t="s">
        <v>284</v>
      </c>
      <c r="B45" s="62" t="s">
        <v>285</v>
      </c>
      <c r="C45" s="109"/>
      <c r="D45" s="55">
        <v>35000</v>
      </c>
      <c r="E45" s="55">
        <v>35000</v>
      </c>
      <c r="F45" s="55">
        <v>9000</v>
      </c>
      <c r="G45" s="84">
        <v>8986.02</v>
      </c>
      <c r="H45" s="84">
        <v>2986.02</v>
      </c>
      <c r="I45" s="56"/>
      <c r="J45" s="118"/>
      <c r="K45" s="56"/>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row>
    <row r="46" spans="1:247" s="57" customFormat="1" ht="16.5" customHeight="1">
      <c r="A46" s="60" t="s">
        <v>286</v>
      </c>
      <c r="B46" s="62" t="s">
        <v>287</v>
      </c>
      <c r="C46" s="109"/>
      <c r="D46" s="55">
        <v>22400</v>
      </c>
      <c r="E46" s="55">
        <v>22400</v>
      </c>
      <c r="F46" s="55">
        <v>6000</v>
      </c>
      <c r="G46" s="84">
        <v>5499.21</v>
      </c>
      <c r="H46" s="84">
        <v>2499.2399999999998</v>
      </c>
      <c r="I46" s="56"/>
      <c r="J46" s="118"/>
      <c r="K46" s="56"/>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row>
    <row r="47" spans="1:247" ht="16.5" customHeight="1">
      <c r="A47" s="60" t="s">
        <v>288</v>
      </c>
      <c r="B47" s="62" t="s">
        <v>289</v>
      </c>
      <c r="C47" s="109"/>
      <c r="D47" s="55">
        <v>275000</v>
      </c>
      <c r="E47" s="55">
        <v>275000</v>
      </c>
      <c r="F47" s="55">
        <v>100000</v>
      </c>
      <c r="G47" s="84">
        <v>52432.95</v>
      </c>
      <c r="H47" s="84">
        <v>20549.57</v>
      </c>
      <c r="I47" s="56"/>
      <c r="J47" s="118"/>
      <c r="K47" s="56"/>
    </row>
    <row r="48" spans="1:247" ht="16.5" customHeight="1">
      <c r="A48" s="60" t="s">
        <v>290</v>
      </c>
      <c r="B48" s="62" t="s">
        <v>291</v>
      </c>
      <c r="C48" s="109"/>
      <c r="D48" s="55">
        <v>16000</v>
      </c>
      <c r="E48" s="55">
        <v>16000</v>
      </c>
      <c r="F48" s="55">
        <v>15000</v>
      </c>
      <c r="G48" s="84">
        <v>2965.04</v>
      </c>
      <c r="H48" s="84">
        <v>810.13</v>
      </c>
      <c r="I48" s="56"/>
      <c r="J48" s="118"/>
      <c r="K48" s="56"/>
    </row>
    <row r="49" spans="1:247" ht="16.5" customHeight="1">
      <c r="A49" s="60" t="s">
        <v>292</v>
      </c>
      <c r="B49" s="62" t="s">
        <v>293</v>
      </c>
      <c r="C49" s="109"/>
      <c r="D49" s="55">
        <v>25000</v>
      </c>
      <c r="E49" s="55">
        <v>25000</v>
      </c>
      <c r="F49" s="55">
        <v>8000</v>
      </c>
      <c r="G49" s="84">
        <v>7500</v>
      </c>
      <c r="H49" s="84">
        <v>7500</v>
      </c>
      <c r="I49" s="56"/>
      <c r="J49" s="118"/>
      <c r="K49" s="56"/>
    </row>
    <row r="50" spans="1:247" ht="16.5" customHeight="1">
      <c r="A50" s="60" t="s">
        <v>294</v>
      </c>
      <c r="B50" s="62" t="s">
        <v>295</v>
      </c>
      <c r="C50" s="109"/>
      <c r="D50" s="55">
        <v>2000</v>
      </c>
      <c r="E50" s="55">
        <v>2000</v>
      </c>
      <c r="F50" s="55"/>
      <c r="G50" s="84"/>
      <c r="H50" s="84"/>
      <c r="I50" s="56"/>
      <c r="J50" s="118"/>
      <c r="K50" s="56"/>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row>
    <row r="51" spans="1:247" ht="16.5" customHeight="1">
      <c r="A51" s="60" t="s">
        <v>296</v>
      </c>
      <c r="B51" s="62" t="s">
        <v>297</v>
      </c>
      <c r="C51" s="109"/>
      <c r="D51" s="55">
        <v>85000</v>
      </c>
      <c r="E51" s="55">
        <v>85000</v>
      </c>
      <c r="F51" s="55">
        <v>23000</v>
      </c>
      <c r="G51" s="84">
        <v>21376.97</v>
      </c>
      <c r="H51" s="84">
        <v>4803.41</v>
      </c>
      <c r="I51" s="56"/>
      <c r="J51" s="118"/>
      <c r="K51" s="56"/>
      <c r="L51" s="57"/>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row>
    <row r="52" spans="1:247" ht="16.5" customHeight="1">
      <c r="A52" s="53" t="s">
        <v>298</v>
      </c>
      <c r="B52" s="58" t="s">
        <v>299</v>
      </c>
      <c r="C52" s="110">
        <f t="shared" ref="C52:H52" si="22">+C53+C88</f>
        <v>0</v>
      </c>
      <c r="D52" s="110">
        <f t="shared" si="22"/>
        <v>421251210</v>
      </c>
      <c r="E52" s="110">
        <f t="shared" si="22"/>
        <v>404977810</v>
      </c>
      <c r="F52" s="110">
        <f t="shared" si="22"/>
        <v>231353730</v>
      </c>
      <c r="G52" s="110">
        <f t="shared" si="22"/>
        <v>225980526.54000002</v>
      </c>
      <c r="H52" s="110">
        <f t="shared" si="22"/>
        <v>62139458.07</v>
      </c>
      <c r="I52" s="56"/>
      <c r="J52" s="110"/>
      <c r="K52" s="56"/>
      <c r="L52" s="64"/>
    </row>
    <row r="53" spans="1:247" ht="16.5" customHeight="1">
      <c r="A53" s="65" t="s">
        <v>300</v>
      </c>
      <c r="B53" s="66" t="s">
        <v>301</v>
      </c>
      <c r="C53" s="111"/>
      <c r="D53" s="55">
        <v>68000</v>
      </c>
      <c r="E53" s="55">
        <v>68000</v>
      </c>
      <c r="F53" s="55">
        <v>13000</v>
      </c>
      <c r="G53" s="84">
        <v>10449.530000000001</v>
      </c>
      <c r="H53" s="84">
        <v>4125.3599999999997</v>
      </c>
      <c r="I53" s="56"/>
      <c r="J53" s="118"/>
      <c r="K53" s="56"/>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row>
    <row r="54" spans="1:247" s="57" customFormat="1" ht="16.5" customHeight="1">
      <c r="A54" s="60" t="s">
        <v>302</v>
      </c>
      <c r="B54" s="62" t="s">
        <v>303</v>
      </c>
      <c r="C54" s="109"/>
      <c r="D54" s="55">
        <v>935000</v>
      </c>
      <c r="E54" s="55">
        <v>935000</v>
      </c>
      <c r="F54" s="55">
        <v>290280</v>
      </c>
      <c r="G54" s="84">
        <v>180939.72</v>
      </c>
      <c r="H54" s="84">
        <v>121477.55</v>
      </c>
      <c r="I54" s="56"/>
      <c r="J54" s="118"/>
      <c r="K54" s="56"/>
    </row>
    <row r="55" spans="1:247" s="64" customFormat="1" ht="16.5" customHeight="1">
      <c r="A55" s="60"/>
      <c r="B55" s="62" t="s">
        <v>304</v>
      </c>
      <c r="C55" s="109"/>
      <c r="D55" s="55"/>
      <c r="E55" s="55"/>
      <c r="F55" s="55"/>
      <c r="G55" s="84"/>
      <c r="H55" s="84"/>
      <c r="I55" s="56"/>
      <c r="J55" s="118"/>
      <c r="K55" s="56"/>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row>
    <row r="56" spans="1:247" ht="16.5" customHeight="1">
      <c r="A56" s="60"/>
      <c r="B56" s="62" t="s">
        <v>305</v>
      </c>
      <c r="C56" s="109"/>
      <c r="D56" s="55">
        <v>53000</v>
      </c>
      <c r="E56" s="55">
        <v>53000</v>
      </c>
      <c r="F56" s="55">
        <v>10280</v>
      </c>
      <c r="G56" s="84">
        <v>10203.02</v>
      </c>
      <c r="H56" s="84">
        <v>4332.79</v>
      </c>
      <c r="I56" s="56"/>
      <c r="J56" s="119"/>
      <c r="K56" s="56"/>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row>
    <row r="57" spans="1:247" s="57" customFormat="1" ht="16.5" customHeight="1">
      <c r="A57" s="53" t="s">
        <v>306</v>
      </c>
      <c r="B57" s="62" t="s">
        <v>307</v>
      </c>
      <c r="C57" s="109"/>
      <c r="D57" s="55">
        <v>300000</v>
      </c>
      <c r="E57" s="55">
        <v>300000</v>
      </c>
      <c r="F57" s="55"/>
      <c r="G57" s="84"/>
      <c r="H57" s="84"/>
      <c r="I57" s="56"/>
      <c r="J57" s="118"/>
      <c r="K57" s="56"/>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row>
    <row r="58" spans="1:247" s="57" customFormat="1" ht="16.5" customHeight="1">
      <c r="A58" s="53" t="s">
        <v>308</v>
      </c>
      <c r="B58" s="58" t="s">
        <v>309</v>
      </c>
      <c r="C58" s="112">
        <f t="shared" ref="C58:H58" si="23">+C59</f>
        <v>0</v>
      </c>
      <c r="D58" s="112">
        <f t="shared" si="23"/>
        <v>12000</v>
      </c>
      <c r="E58" s="112">
        <f t="shared" si="23"/>
        <v>12000</v>
      </c>
      <c r="F58" s="112">
        <f t="shared" si="23"/>
        <v>0</v>
      </c>
      <c r="G58" s="112">
        <f t="shared" si="23"/>
        <v>0</v>
      </c>
      <c r="H58" s="112">
        <f t="shared" si="23"/>
        <v>0</v>
      </c>
      <c r="I58" s="56"/>
      <c r="J58" s="112"/>
      <c r="K58" s="56"/>
      <c r="L58" s="42"/>
    </row>
    <row r="59" spans="1:247" s="57" customFormat="1" ht="16.5" customHeight="1">
      <c r="A59" s="60" t="s">
        <v>310</v>
      </c>
      <c r="B59" s="62" t="s">
        <v>311</v>
      </c>
      <c r="C59" s="109"/>
      <c r="D59" s="55">
        <v>12000</v>
      </c>
      <c r="E59" s="55">
        <v>12000</v>
      </c>
      <c r="F59" s="55"/>
      <c r="G59" s="84"/>
      <c r="H59" s="84"/>
      <c r="I59" s="56"/>
      <c r="J59" s="118"/>
      <c r="K59" s="56"/>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row>
    <row r="60" spans="1:247" s="57" customFormat="1" ht="16.5" customHeight="1">
      <c r="A60" s="53" t="s">
        <v>312</v>
      </c>
      <c r="B60" s="58" t="s">
        <v>313</v>
      </c>
      <c r="C60" s="108">
        <f t="shared" ref="C60:H60" si="24">+C61+C62</f>
        <v>0</v>
      </c>
      <c r="D60" s="108">
        <f t="shared" ref="D60" si="25">+D61+D62</f>
        <v>0</v>
      </c>
      <c r="E60" s="108">
        <f t="shared" si="24"/>
        <v>0</v>
      </c>
      <c r="F60" s="108">
        <f t="shared" si="24"/>
        <v>0</v>
      </c>
      <c r="G60" s="108">
        <f t="shared" si="24"/>
        <v>0</v>
      </c>
      <c r="H60" s="108">
        <f t="shared" si="24"/>
        <v>0</v>
      </c>
      <c r="I60" s="56"/>
      <c r="J60" s="108"/>
      <c r="K60" s="56"/>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row>
    <row r="61" spans="1:247" ht="16.5" customHeight="1">
      <c r="A61" s="53" t="s">
        <v>314</v>
      </c>
      <c r="B61" s="62" t="s">
        <v>315</v>
      </c>
      <c r="C61" s="109"/>
      <c r="D61" s="55"/>
      <c r="E61" s="55"/>
      <c r="F61" s="55"/>
      <c r="G61" s="84"/>
      <c r="H61" s="84"/>
      <c r="I61" s="56"/>
      <c r="J61" s="118"/>
      <c r="K61" s="56"/>
    </row>
    <row r="62" spans="1:247" s="57" customFormat="1" ht="16.5" customHeight="1">
      <c r="A62" s="53" t="s">
        <v>316</v>
      </c>
      <c r="B62" s="62" t="s">
        <v>317</v>
      </c>
      <c r="C62" s="109"/>
      <c r="D62" s="55"/>
      <c r="E62" s="55"/>
      <c r="F62" s="55"/>
      <c r="G62" s="84"/>
      <c r="H62" s="84"/>
      <c r="I62" s="56"/>
      <c r="J62" s="118"/>
      <c r="K62" s="56"/>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row>
    <row r="63" spans="1:247" ht="16.5" customHeight="1">
      <c r="A63" s="60" t="s">
        <v>318</v>
      </c>
      <c r="B63" s="62" t="s">
        <v>319</v>
      </c>
      <c r="C63" s="109"/>
      <c r="D63" s="55">
        <v>1000</v>
      </c>
      <c r="E63" s="55">
        <v>1000</v>
      </c>
      <c r="F63" s="55"/>
      <c r="G63" s="84"/>
      <c r="H63" s="84"/>
      <c r="I63" s="56"/>
      <c r="J63" s="118"/>
      <c r="K63" s="56"/>
    </row>
    <row r="64" spans="1:247" ht="16.5" customHeight="1">
      <c r="A64" s="60" t="s">
        <v>320</v>
      </c>
      <c r="B64" s="61" t="s">
        <v>321</v>
      </c>
      <c r="C64" s="109"/>
      <c r="D64" s="55"/>
      <c r="E64" s="55"/>
      <c r="F64" s="55"/>
      <c r="G64" s="84"/>
      <c r="H64" s="84"/>
      <c r="I64" s="56"/>
      <c r="J64" s="118"/>
      <c r="K64" s="56"/>
    </row>
    <row r="65" spans="1:247" ht="16.5" customHeight="1">
      <c r="A65" s="60" t="s">
        <v>322</v>
      </c>
      <c r="B65" s="62" t="s">
        <v>323</v>
      </c>
      <c r="C65" s="109"/>
      <c r="D65" s="55"/>
      <c r="E65" s="55"/>
      <c r="F65" s="55"/>
      <c r="G65" s="84"/>
      <c r="H65" s="84"/>
      <c r="I65" s="56"/>
      <c r="J65" s="118"/>
      <c r="K65" s="56"/>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row>
    <row r="66" spans="1:247" ht="16.5" customHeight="1">
      <c r="A66" s="60" t="s">
        <v>324</v>
      </c>
      <c r="B66" s="62" t="s">
        <v>325</v>
      </c>
      <c r="C66" s="109"/>
      <c r="D66" s="55">
        <v>3000</v>
      </c>
      <c r="E66" s="55">
        <v>3000</v>
      </c>
      <c r="F66" s="55">
        <v>500</v>
      </c>
      <c r="G66" s="84">
        <v>500</v>
      </c>
      <c r="H66" s="84">
        <v>250</v>
      </c>
      <c r="I66" s="56"/>
      <c r="J66" s="118"/>
      <c r="K66" s="56"/>
      <c r="L66" s="57"/>
    </row>
    <row r="67" spans="1:247" ht="30">
      <c r="A67" s="60" t="s">
        <v>326</v>
      </c>
      <c r="B67" s="62" t="s">
        <v>327</v>
      </c>
      <c r="C67" s="109"/>
      <c r="D67" s="55">
        <v>25050</v>
      </c>
      <c r="E67" s="55">
        <v>25050</v>
      </c>
      <c r="F67" s="55">
        <v>25050</v>
      </c>
      <c r="G67" s="84">
        <v>23900</v>
      </c>
      <c r="H67" s="84">
        <v>7800</v>
      </c>
      <c r="I67" s="56"/>
      <c r="J67" s="118"/>
      <c r="K67" s="56"/>
      <c r="L67" s="57"/>
    </row>
    <row r="68" spans="1:247" ht="16.5" customHeight="1">
      <c r="A68" s="53" t="s">
        <v>328</v>
      </c>
      <c r="B68" s="58" t="s">
        <v>329</v>
      </c>
      <c r="C68" s="112">
        <f t="shared" ref="C68:H68" si="26">+C69+C70</f>
        <v>0</v>
      </c>
      <c r="D68" s="112">
        <f t="shared" si="26"/>
        <v>10000</v>
      </c>
      <c r="E68" s="112">
        <f t="shared" si="26"/>
        <v>10000</v>
      </c>
      <c r="F68" s="112">
        <f t="shared" si="26"/>
        <v>1000</v>
      </c>
      <c r="G68" s="112">
        <f t="shared" si="26"/>
        <v>0</v>
      </c>
      <c r="H68" s="112">
        <f t="shared" si="26"/>
        <v>0</v>
      </c>
      <c r="I68" s="56"/>
      <c r="J68" s="112"/>
      <c r="K68" s="56"/>
    </row>
    <row r="69" spans="1:247" ht="16.5" customHeight="1">
      <c r="A69" s="60" t="s">
        <v>330</v>
      </c>
      <c r="B69" s="62" t="s">
        <v>331</v>
      </c>
      <c r="C69" s="109"/>
      <c r="D69" s="55"/>
      <c r="E69" s="55"/>
      <c r="F69" s="55"/>
      <c r="G69" s="84"/>
      <c r="H69" s="84"/>
      <c r="I69" s="56"/>
      <c r="J69" s="118"/>
      <c r="K69" s="56"/>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row>
    <row r="70" spans="1:247" s="57" customFormat="1" ht="16.5" customHeight="1">
      <c r="A70" s="60" t="s">
        <v>332</v>
      </c>
      <c r="B70" s="62" t="s">
        <v>333</v>
      </c>
      <c r="C70" s="109"/>
      <c r="D70" s="55">
        <v>10000</v>
      </c>
      <c r="E70" s="55">
        <v>10000</v>
      </c>
      <c r="F70" s="55">
        <v>1000</v>
      </c>
      <c r="G70" s="134"/>
      <c r="H70" s="134"/>
      <c r="I70" s="56"/>
      <c r="J70" s="120"/>
      <c r="K70" s="56"/>
    </row>
    <row r="71" spans="1:247" ht="16.5" customHeight="1">
      <c r="A71" s="53" t="s">
        <v>334</v>
      </c>
      <c r="B71" s="58" t="s">
        <v>223</v>
      </c>
      <c r="C71" s="107">
        <f>+C72</f>
        <v>0</v>
      </c>
      <c r="D71" s="107">
        <f t="shared" ref="D71:H72" si="27">+D72</f>
        <v>0</v>
      </c>
      <c r="E71" s="107">
        <f t="shared" si="27"/>
        <v>0</v>
      </c>
      <c r="F71" s="107">
        <f t="shared" si="27"/>
        <v>0</v>
      </c>
      <c r="G71" s="107">
        <f t="shared" si="27"/>
        <v>0</v>
      </c>
      <c r="H71" s="107">
        <f t="shared" si="27"/>
        <v>0</v>
      </c>
      <c r="I71" s="56"/>
      <c r="J71" s="107"/>
      <c r="K71" s="56"/>
      <c r="L71" s="57"/>
    </row>
    <row r="72" spans="1:247" ht="16.5" customHeight="1">
      <c r="A72" s="67" t="s">
        <v>335</v>
      </c>
      <c r="B72" s="58" t="s">
        <v>336</v>
      </c>
      <c r="C72" s="107">
        <f>+C73</f>
        <v>0</v>
      </c>
      <c r="D72" s="107">
        <f t="shared" si="27"/>
        <v>0</v>
      </c>
      <c r="E72" s="107">
        <f t="shared" si="27"/>
        <v>0</v>
      </c>
      <c r="F72" s="107">
        <f t="shared" si="27"/>
        <v>0</v>
      </c>
      <c r="G72" s="107">
        <f t="shared" si="27"/>
        <v>0</v>
      </c>
      <c r="H72" s="107">
        <f t="shared" si="27"/>
        <v>0</v>
      </c>
      <c r="I72" s="56"/>
      <c r="J72" s="107"/>
      <c r="K72" s="56"/>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row>
    <row r="73" spans="1:247" s="57" customFormat="1" ht="16.5" customHeight="1">
      <c r="A73" s="67" t="s">
        <v>337</v>
      </c>
      <c r="B73" s="62" t="s">
        <v>338</v>
      </c>
      <c r="C73" s="109"/>
      <c r="D73" s="55"/>
      <c r="E73" s="55"/>
      <c r="F73" s="55"/>
      <c r="G73" s="84"/>
      <c r="H73" s="84"/>
      <c r="I73" s="56"/>
      <c r="J73" s="118"/>
      <c r="K73" s="56"/>
    </row>
    <row r="74" spans="1:247" s="57" customFormat="1" ht="16.5" customHeight="1">
      <c r="A74" s="67" t="s">
        <v>339</v>
      </c>
      <c r="B74" s="68" t="s">
        <v>231</v>
      </c>
      <c r="C74" s="109">
        <f t="shared" ref="C74:H74" si="28">C75+C76</f>
        <v>0</v>
      </c>
      <c r="D74" s="109">
        <f t="shared" si="28"/>
        <v>0</v>
      </c>
      <c r="E74" s="109">
        <f t="shared" si="28"/>
        <v>0</v>
      </c>
      <c r="F74" s="109">
        <f t="shared" si="28"/>
        <v>0</v>
      </c>
      <c r="G74" s="109">
        <f t="shared" si="28"/>
        <v>0</v>
      </c>
      <c r="H74" s="109">
        <f t="shared" si="28"/>
        <v>0</v>
      </c>
      <c r="I74" s="56"/>
      <c r="J74" s="109"/>
      <c r="K74" s="56"/>
    </row>
    <row r="75" spans="1:247" s="57" customFormat="1" ht="16.5" customHeight="1">
      <c r="A75" s="67" t="s">
        <v>340</v>
      </c>
      <c r="B75" s="69" t="s">
        <v>341</v>
      </c>
      <c r="C75" s="109"/>
      <c r="D75" s="55"/>
      <c r="E75" s="55"/>
      <c r="F75" s="55"/>
      <c r="G75" s="84"/>
      <c r="H75" s="84"/>
      <c r="I75" s="56"/>
      <c r="J75" s="118"/>
      <c r="K75" s="56"/>
    </row>
    <row r="76" spans="1:247" ht="16.5" customHeight="1">
      <c r="A76" s="67" t="s">
        <v>342</v>
      </c>
      <c r="B76" s="69" t="s">
        <v>343</v>
      </c>
      <c r="C76" s="109"/>
      <c r="D76" s="55"/>
      <c r="E76" s="55"/>
      <c r="F76" s="55"/>
      <c r="G76" s="84"/>
      <c r="H76" s="84"/>
      <c r="I76" s="56"/>
      <c r="J76" s="118"/>
      <c r="K76" s="56"/>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row>
    <row r="77" spans="1:247" s="57" customFormat="1" ht="16.5" customHeight="1">
      <c r="A77" s="53" t="s">
        <v>344</v>
      </c>
      <c r="B77" s="58" t="s">
        <v>233</v>
      </c>
      <c r="C77" s="108">
        <f t="shared" ref="C77:H77" si="29">+C78</f>
        <v>0</v>
      </c>
      <c r="D77" s="108">
        <f t="shared" si="29"/>
        <v>173000</v>
      </c>
      <c r="E77" s="108">
        <f t="shared" si="29"/>
        <v>173000</v>
      </c>
      <c r="F77" s="108">
        <f t="shared" si="29"/>
        <v>0</v>
      </c>
      <c r="G77" s="108">
        <f t="shared" si="29"/>
        <v>0</v>
      </c>
      <c r="H77" s="108">
        <f t="shared" si="29"/>
        <v>0</v>
      </c>
      <c r="I77" s="56"/>
      <c r="J77" s="108"/>
      <c r="K77" s="56"/>
    </row>
    <row r="78" spans="1:247" s="57" customFormat="1" ht="16.5" customHeight="1">
      <c r="A78" s="53" t="s">
        <v>345</v>
      </c>
      <c r="B78" s="58" t="s">
        <v>235</v>
      </c>
      <c r="C78" s="108">
        <f t="shared" ref="C78:H78" si="30">+C79+C84</f>
        <v>0</v>
      </c>
      <c r="D78" s="108">
        <f t="shared" si="30"/>
        <v>173000</v>
      </c>
      <c r="E78" s="108">
        <f t="shared" si="30"/>
        <v>173000</v>
      </c>
      <c r="F78" s="108">
        <f t="shared" si="30"/>
        <v>0</v>
      </c>
      <c r="G78" s="108">
        <f t="shared" si="30"/>
        <v>0</v>
      </c>
      <c r="H78" s="108">
        <f t="shared" si="30"/>
        <v>0</v>
      </c>
      <c r="I78" s="56"/>
      <c r="J78" s="108"/>
      <c r="K78" s="56"/>
    </row>
    <row r="79" spans="1:247" s="57" customFormat="1" ht="16.5" customHeight="1">
      <c r="A79" s="53" t="s">
        <v>346</v>
      </c>
      <c r="B79" s="58" t="s">
        <v>347</v>
      </c>
      <c r="C79" s="108">
        <f t="shared" ref="C79:H79" si="31">+C81+C83+C82+C80</f>
        <v>0</v>
      </c>
      <c r="D79" s="108">
        <f t="shared" si="31"/>
        <v>173000</v>
      </c>
      <c r="E79" s="108">
        <f t="shared" si="31"/>
        <v>173000</v>
      </c>
      <c r="F79" s="108">
        <f t="shared" si="31"/>
        <v>0</v>
      </c>
      <c r="G79" s="108">
        <f t="shared" si="31"/>
        <v>0</v>
      </c>
      <c r="H79" s="108">
        <f t="shared" si="31"/>
        <v>0</v>
      </c>
      <c r="I79" s="56"/>
      <c r="J79" s="108"/>
      <c r="K79" s="56"/>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row>
    <row r="80" spans="1:247" s="57" customFormat="1" ht="16.5" customHeight="1">
      <c r="A80" s="53" t="s">
        <v>348</v>
      </c>
      <c r="B80" s="61" t="s">
        <v>349</v>
      </c>
      <c r="C80" s="108"/>
      <c r="D80" s="55"/>
      <c r="E80" s="55"/>
      <c r="F80" s="55"/>
      <c r="G80" s="84"/>
      <c r="H80" s="84"/>
      <c r="I80" s="56"/>
      <c r="J80" s="118"/>
      <c r="K80" s="56"/>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row>
    <row r="81" spans="1:247" s="57" customFormat="1" ht="16.5" customHeight="1">
      <c r="A81" s="60" t="s">
        <v>350</v>
      </c>
      <c r="B81" s="62" t="s">
        <v>351</v>
      </c>
      <c r="C81" s="109"/>
      <c r="D81" s="55">
        <v>173000</v>
      </c>
      <c r="E81" s="55">
        <v>173000</v>
      </c>
      <c r="F81" s="55"/>
      <c r="G81" s="84"/>
      <c r="H81" s="84"/>
      <c r="I81" s="56"/>
      <c r="J81" s="118"/>
      <c r="K81" s="56"/>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row>
    <row r="82" spans="1:247" s="57" customFormat="1" ht="16.5" customHeight="1">
      <c r="A82" s="60" t="s">
        <v>352</v>
      </c>
      <c r="B82" s="61" t="s">
        <v>353</v>
      </c>
      <c r="C82" s="109"/>
      <c r="D82" s="55"/>
      <c r="E82" s="55"/>
      <c r="F82" s="55"/>
      <c r="G82" s="84"/>
      <c r="H82" s="84"/>
      <c r="I82" s="56"/>
      <c r="J82" s="118"/>
      <c r="K82" s="56"/>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row>
    <row r="83" spans="1:247" ht="16.5" customHeight="1">
      <c r="A83" s="60" t="s">
        <v>354</v>
      </c>
      <c r="B83" s="62" t="s">
        <v>355</v>
      </c>
      <c r="C83" s="109"/>
      <c r="D83" s="55"/>
      <c r="E83" s="55"/>
      <c r="F83" s="55"/>
      <c r="G83" s="84"/>
      <c r="H83" s="84"/>
      <c r="I83" s="56"/>
      <c r="J83" s="118"/>
      <c r="K83" s="56"/>
    </row>
    <row r="84" spans="1:247" ht="16.5" customHeight="1">
      <c r="A84" s="70" t="s">
        <v>356</v>
      </c>
      <c r="B84" s="61" t="s">
        <v>357</v>
      </c>
      <c r="C84" s="109"/>
      <c r="D84" s="55"/>
      <c r="E84" s="55"/>
      <c r="F84" s="55"/>
      <c r="G84" s="84"/>
      <c r="H84" s="84"/>
      <c r="I84" s="56"/>
      <c r="J84" s="118"/>
      <c r="K84" s="56"/>
    </row>
    <row r="85" spans="1:247" ht="16.5" customHeight="1">
      <c r="A85" s="60" t="s">
        <v>243</v>
      </c>
      <c r="B85" s="62" t="s">
        <v>358</v>
      </c>
      <c r="C85" s="109"/>
      <c r="D85" s="55"/>
      <c r="E85" s="55"/>
      <c r="F85" s="55"/>
      <c r="G85" s="84"/>
      <c r="H85" s="84"/>
      <c r="I85" s="56"/>
      <c r="J85" s="118"/>
      <c r="K85" s="56"/>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row>
    <row r="86" spans="1:247" ht="16.5" customHeight="1">
      <c r="A86" s="60" t="s">
        <v>359</v>
      </c>
      <c r="B86" s="62" t="s">
        <v>360</v>
      </c>
      <c r="C86" s="107">
        <f>C43-C88+C9+C11+C12+C14+C15+C16-C85</f>
        <v>0</v>
      </c>
      <c r="D86" s="107">
        <f t="shared" ref="D86:H86" si="32">D43-D88+D9+D11+D12+D14+D15+D16-D85</f>
        <v>216480920</v>
      </c>
      <c r="E86" s="107">
        <f t="shared" si="32"/>
        <v>216480920</v>
      </c>
      <c r="F86" s="107">
        <f t="shared" si="32"/>
        <v>65666280</v>
      </c>
      <c r="G86" s="107">
        <f t="shared" si="32"/>
        <v>62311212.439999998</v>
      </c>
      <c r="H86" s="107">
        <f t="shared" si="32"/>
        <v>20667633.279999994</v>
      </c>
      <c r="I86" s="56"/>
      <c r="J86" s="107"/>
      <c r="K86" s="56"/>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row>
    <row r="87" spans="1:247" ht="16.5" customHeight="1">
      <c r="A87" s="60"/>
      <c r="B87" s="62" t="s">
        <v>361</v>
      </c>
      <c r="C87" s="107"/>
      <c r="D87" s="55"/>
      <c r="E87" s="55"/>
      <c r="F87" s="55"/>
      <c r="G87" s="135"/>
      <c r="H87" s="135"/>
      <c r="I87" s="56"/>
      <c r="J87" s="121"/>
      <c r="K87" s="56"/>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row>
    <row r="88" spans="1:247" ht="16.5" customHeight="1">
      <c r="A88" s="60" t="s">
        <v>362</v>
      </c>
      <c r="B88" s="58" t="s">
        <v>363</v>
      </c>
      <c r="C88" s="113">
        <f>+C89+C178+C217+C221+C246+C248</f>
        <v>0</v>
      </c>
      <c r="D88" s="113">
        <f t="shared" ref="D88:H88" si="33">+D89+D178+D217+D221+D246+D248</f>
        <v>421183210</v>
      </c>
      <c r="E88" s="113">
        <f t="shared" si="33"/>
        <v>404909810</v>
      </c>
      <c r="F88" s="113">
        <f t="shared" si="33"/>
        <v>231340730</v>
      </c>
      <c r="G88" s="113">
        <f t="shared" si="33"/>
        <v>225970077.01000002</v>
      </c>
      <c r="H88" s="113">
        <f t="shared" si="33"/>
        <v>62135332.710000001</v>
      </c>
      <c r="I88" s="56"/>
      <c r="J88" s="113"/>
      <c r="K88" s="56"/>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row>
    <row r="89" spans="1:247" s="64" customFormat="1" ht="16.5" customHeight="1">
      <c r="A89" s="53" t="s">
        <v>364</v>
      </c>
      <c r="B89" s="58" t="s">
        <v>365</v>
      </c>
      <c r="C89" s="108">
        <f>+C90+C106+C142+C170+C174</f>
        <v>0</v>
      </c>
      <c r="D89" s="108">
        <f t="shared" ref="D89:H89" si="34">+D90+D106+D142+D170+D174</f>
        <v>174678290</v>
      </c>
      <c r="E89" s="108">
        <f t="shared" si="34"/>
        <v>158273040</v>
      </c>
      <c r="F89" s="108">
        <f t="shared" si="34"/>
        <v>117193040</v>
      </c>
      <c r="G89" s="108">
        <f t="shared" si="34"/>
        <v>113989124.56000002</v>
      </c>
      <c r="H89" s="108">
        <f t="shared" si="34"/>
        <v>29620008.68</v>
      </c>
      <c r="I89" s="56"/>
      <c r="J89" s="108"/>
      <c r="K89" s="56"/>
    </row>
    <row r="90" spans="1:247" s="64" customFormat="1" ht="16.5" customHeight="1">
      <c r="A90" s="60" t="s">
        <v>366</v>
      </c>
      <c r="B90" s="58" t="s">
        <v>367</v>
      </c>
      <c r="C90" s="107">
        <f t="shared" ref="C90:H90" si="35">+C91+C103+C104+C94+C97+C92+C93</f>
        <v>0</v>
      </c>
      <c r="D90" s="107">
        <f t="shared" si="35"/>
        <v>60908600</v>
      </c>
      <c r="E90" s="107">
        <f t="shared" si="35"/>
        <v>51973600</v>
      </c>
      <c r="F90" s="107">
        <f t="shared" si="35"/>
        <v>39029240</v>
      </c>
      <c r="G90" s="107">
        <f t="shared" si="35"/>
        <v>35826195.299999997</v>
      </c>
      <c r="H90" s="107">
        <f t="shared" si="35"/>
        <v>8065348.7400000002</v>
      </c>
      <c r="I90" s="56"/>
      <c r="J90" s="107"/>
      <c r="K90" s="56"/>
    </row>
    <row r="91" spans="1:247" s="64" customFormat="1" ht="16.5" customHeight="1">
      <c r="A91" s="60"/>
      <c r="B91" s="61" t="s">
        <v>368</v>
      </c>
      <c r="C91" s="109"/>
      <c r="D91" s="55">
        <v>47642000</v>
      </c>
      <c r="E91" s="55">
        <v>38110000</v>
      </c>
      <c r="F91" s="55">
        <v>30788150</v>
      </c>
      <c r="G91" s="84">
        <v>27594800</v>
      </c>
      <c r="H91" s="84">
        <v>5024986.7699999996</v>
      </c>
      <c r="I91" s="56"/>
      <c r="J91" s="118"/>
      <c r="K91" s="56"/>
    </row>
    <row r="92" spans="1:247" s="64" customFormat="1" ht="45">
      <c r="A92" s="60"/>
      <c r="B92" s="61" t="s">
        <v>369</v>
      </c>
      <c r="C92" s="109"/>
      <c r="D92" s="55">
        <v>2090</v>
      </c>
      <c r="E92" s="55">
        <v>2090</v>
      </c>
      <c r="F92" s="55">
        <v>2090</v>
      </c>
      <c r="G92" s="84">
        <v>2067.62</v>
      </c>
      <c r="H92" s="84">
        <v>1216.48</v>
      </c>
      <c r="I92" s="56"/>
      <c r="J92" s="118"/>
      <c r="K92" s="56"/>
    </row>
    <row r="93" spans="1:247" s="64" customFormat="1" ht="60">
      <c r="A93" s="60"/>
      <c r="B93" s="61" t="s">
        <v>370</v>
      </c>
      <c r="C93" s="109"/>
      <c r="D93" s="55">
        <v>6190</v>
      </c>
      <c r="E93" s="55">
        <v>6190</v>
      </c>
      <c r="F93" s="55">
        <v>6190</v>
      </c>
      <c r="G93" s="84">
        <v>6163.98</v>
      </c>
      <c r="H93" s="84">
        <v>3940.5</v>
      </c>
      <c r="I93" s="56"/>
      <c r="J93" s="118"/>
      <c r="K93" s="56"/>
    </row>
    <row r="94" spans="1:247" s="64" customFormat="1" ht="16.5" customHeight="1">
      <c r="A94" s="60"/>
      <c r="B94" s="61" t="s">
        <v>371</v>
      </c>
      <c r="C94" s="109">
        <f t="shared" ref="C94:H94" si="36">C95+C96</f>
        <v>0</v>
      </c>
      <c r="D94" s="109">
        <f t="shared" si="36"/>
        <v>3070710</v>
      </c>
      <c r="E94" s="109">
        <f t="shared" si="36"/>
        <v>2252000</v>
      </c>
      <c r="F94" s="109">
        <f t="shared" si="36"/>
        <v>2002000</v>
      </c>
      <c r="G94" s="109">
        <f t="shared" si="36"/>
        <v>2001427.52</v>
      </c>
      <c r="H94" s="109">
        <f t="shared" si="36"/>
        <v>1312486.01</v>
      </c>
      <c r="I94" s="56"/>
      <c r="J94" s="109"/>
      <c r="K94" s="56"/>
    </row>
    <row r="95" spans="1:247" s="64" customFormat="1" ht="16.5" customHeight="1">
      <c r="A95" s="60"/>
      <c r="B95" s="61" t="s">
        <v>372</v>
      </c>
      <c r="C95" s="109"/>
      <c r="D95" s="55">
        <v>3070710</v>
      </c>
      <c r="E95" s="55">
        <v>2252000</v>
      </c>
      <c r="F95" s="55">
        <v>2002000</v>
      </c>
      <c r="G95" s="84">
        <v>2001427.52</v>
      </c>
      <c r="H95" s="84">
        <v>1312486.01</v>
      </c>
      <c r="I95" s="56"/>
      <c r="J95" s="118"/>
      <c r="K95" s="56"/>
    </row>
    <row r="96" spans="1:247" s="64" customFormat="1" ht="60">
      <c r="A96" s="60"/>
      <c r="B96" s="61" t="s">
        <v>370</v>
      </c>
      <c r="C96" s="109"/>
      <c r="D96" s="55"/>
      <c r="E96" s="55"/>
      <c r="F96" s="55"/>
      <c r="G96" s="84"/>
      <c r="H96" s="84"/>
      <c r="I96" s="56"/>
      <c r="J96" s="118"/>
      <c r="K96" s="56"/>
    </row>
    <row r="97" spans="1:248" s="64" customFormat="1" ht="16.5" customHeight="1">
      <c r="A97" s="60"/>
      <c r="B97" s="71" t="s">
        <v>373</v>
      </c>
      <c r="C97" s="109">
        <f t="shared" ref="C97:G97" si="37">C98+C101+C102</f>
        <v>0</v>
      </c>
      <c r="D97" s="109">
        <f t="shared" si="37"/>
        <v>9035610</v>
      </c>
      <c r="E97" s="109">
        <f t="shared" si="37"/>
        <v>10224320</v>
      </c>
      <c r="F97" s="109">
        <f t="shared" si="37"/>
        <v>5695610</v>
      </c>
      <c r="G97" s="109">
        <f t="shared" si="37"/>
        <v>5693081.8399999999</v>
      </c>
      <c r="H97" s="109">
        <f t="shared" ref="H97" si="38">H98+H101+H102</f>
        <v>1553029.3900000001</v>
      </c>
      <c r="I97" s="56"/>
      <c r="J97" s="109"/>
      <c r="K97" s="56"/>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row>
    <row r="98" spans="1:248" s="64" customFormat="1" ht="30">
      <c r="A98" s="60"/>
      <c r="B98" s="61" t="s">
        <v>374</v>
      </c>
      <c r="C98" s="109">
        <f t="shared" ref="C98:G98" si="39">C99+C100</f>
        <v>0</v>
      </c>
      <c r="D98" s="109">
        <f t="shared" si="39"/>
        <v>8513290</v>
      </c>
      <c r="E98" s="109">
        <f t="shared" si="39"/>
        <v>9741320</v>
      </c>
      <c r="F98" s="109">
        <f t="shared" si="39"/>
        <v>5487750</v>
      </c>
      <c r="G98" s="109">
        <f t="shared" si="39"/>
        <v>5487749.54</v>
      </c>
      <c r="H98" s="109">
        <f t="shared" ref="H98" si="40">H99+H100</f>
        <v>1484264.81</v>
      </c>
      <c r="I98" s="56"/>
      <c r="J98" s="109"/>
      <c r="K98" s="56"/>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c r="IM98" s="42"/>
    </row>
    <row r="99" spans="1:248">
      <c r="A99" s="60"/>
      <c r="B99" s="61" t="s">
        <v>372</v>
      </c>
      <c r="C99" s="109"/>
      <c r="D99" s="55">
        <v>8512970</v>
      </c>
      <c r="E99" s="55">
        <v>9741000</v>
      </c>
      <c r="F99" s="55">
        <v>5487430</v>
      </c>
      <c r="G99" s="84">
        <v>5487430</v>
      </c>
      <c r="H99" s="84">
        <v>1484264.81</v>
      </c>
      <c r="I99" s="56"/>
      <c r="J99" s="118"/>
      <c r="K99" s="56"/>
      <c r="L99" s="64"/>
      <c r="IN99" s="64"/>
    </row>
    <row r="100" spans="1:248" ht="60">
      <c r="A100" s="60"/>
      <c r="B100" s="61" t="s">
        <v>370</v>
      </c>
      <c r="C100" s="109"/>
      <c r="D100" s="55">
        <v>320</v>
      </c>
      <c r="E100" s="55">
        <v>320</v>
      </c>
      <c r="F100" s="55">
        <v>320</v>
      </c>
      <c r="G100" s="84">
        <v>319.54000000000002</v>
      </c>
      <c r="H100" s="84"/>
      <c r="I100" s="56"/>
      <c r="J100" s="118"/>
      <c r="K100" s="56"/>
      <c r="L100" s="64"/>
      <c r="IN100" s="64"/>
    </row>
    <row r="101" spans="1:248" ht="60">
      <c r="A101" s="60"/>
      <c r="B101" s="61" t="s">
        <v>375</v>
      </c>
      <c r="C101" s="109"/>
      <c r="D101" s="55">
        <v>291150</v>
      </c>
      <c r="E101" s="55">
        <v>261000</v>
      </c>
      <c r="F101" s="55">
        <v>115500</v>
      </c>
      <c r="G101" s="84">
        <v>115412.3</v>
      </c>
      <c r="H101" s="84">
        <v>39523.96</v>
      </c>
      <c r="I101" s="56"/>
      <c r="J101" s="118"/>
      <c r="K101" s="56"/>
      <c r="L101" s="64"/>
      <c r="IN101" s="64"/>
    </row>
    <row r="102" spans="1:248" ht="45">
      <c r="A102" s="60"/>
      <c r="B102" s="61" t="s">
        <v>376</v>
      </c>
      <c r="C102" s="109"/>
      <c r="D102" s="55">
        <v>231170</v>
      </c>
      <c r="E102" s="55">
        <v>222000</v>
      </c>
      <c r="F102" s="55">
        <v>92360</v>
      </c>
      <c r="G102" s="84">
        <v>89920</v>
      </c>
      <c r="H102" s="84">
        <v>29240.62</v>
      </c>
      <c r="I102" s="56"/>
      <c r="J102" s="118"/>
      <c r="K102" s="56"/>
      <c r="L102" s="64"/>
      <c r="IN102" s="64"/>
    </row>
    <row r="103" spans="1:248" s="57" customFormat="1" ht="16.5" customHeight="1">
      <c r="A103" s="60"/>
      <c r="B103" s="61" t="s">
        <v>377</v>
      </c>
      <c r="C103" s="109"/>
      <c r="D103" s="55">
        <v>60000</v>
      </c>
      <c r="E103" s="55">
        <v>60000</v>
      </c>
      <c r="F103" s="55">
        <v>30000</v>
      </c>
      <c r="G103" s="84">
        <v>30000</v>
      </c>
      <c r="H103" s="84">
        <v>10070</v>
      </c>
      <c r="I103" s="56"/>
      <c r="J103" s="118"/>
      <c r="K103" s="56"/>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64"/>
    </row>
    <row r="104" spans="1:248" ht="45">
      <c r="A104" s="60"/>
      <c r="B104" s="61" t="s">
        <v>378</v>
      </c>
      <c r="C104" s="109"/>
      <c r="D104" s="55">
        <v>1092000</v>
      </c>
      <c r="E104" s="55">
        <v>1319000</v>
      </c>
      <c r="F104" s="55">
        <v>505200</v>
      </c>
      <c r="G104" s="84">
        <v>498654.34</v>
      </c>
      <c r="H104" s="84">
        <v>159619.59</v>
      </c>
      <c r="I104" s="56"/>
      <c r="J104" s="118"/>
      <c r="K104" s="56"/>
      <c r="IN104" s="64"/>
    </row>
    <row r="105" spans="1:248">
      <c r="A105" s="60"/>
      <c r="B105" s="62" t="s">
        <v>361</v>
      </c>
      <c r="C105" s="109"/>
      <c r="D105" s="55"/>
      <c r="E105" s="55"/>
      <c r="F105" s="55"/>
      <c r="G105" s="84">
        <v>-21708.65</v>
      </c>
      <c r="H105" s="84">
        <v>-20996.38</v>
      </c>
      <c r="I105" s="56"/>
      <c r="J105" s="118"/>
      <c r="K105" s="56"/>
    </row>
    <row r="106" spans="1:248" ht="30">
      <c r="A106" s="116" t="s">
        <v>379</v>
      </c>
      <c r="B106" s="58" t="s">
        <v>380</v>
      </c>
      <c r="C106" s="109">
        <f t="shared" ref="C106:H106" si="41">C107+C110+C113+C116+C119+C122+C128+C125+C131</f>
        <v>0</v>
      </c>
      <c r="D106" s="109">
        <f t="shared" si="41"/>
        <v>79119700</v>
      </c>
      <c r="E106" s="109">
        <f t="shared" si="41"/>
        <v>71720400</v>
      </c>
      <c r="F106" s="109">
        <f t="shared" si="41"/>
        <v>60868400</v>
      </c>
      <c r="G106" s="109">
        <f t="shared" si="41"/>
        <v>60867629.540000007</v>
      </c>
      <c r="H106" s="109">
        <f t="shared" si="41"/>
        <v>16529974.199999999</v>
      </c>
      <c r="I106" s="56"/>
      <c r="J106" s="109"/>
      <c r="K106" s="56"/>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row>
    <row r="107" spans="1:248" ht="16.5" customHeight="1">
      <c r="A107" s="60"/>
      <c r="B107" s="61" t="s">
        <v>381</v>
      </c>
      <c r="C107" s="109">
        <f t="shared" ref="C107:H107" si="42">C108+C109</f>
        <v>0</v>
      </c>
      <c r="D107" s="109">
        <f t="shared" si="42"/>
        <v>4289200</v>
      </c>
      <c r="E107" s="109">
        <f t="shared" si="42"/>
        <v>6169440</v>
      </c>
      <c r="F107" s="109">
        <f t="shared" si="42"/>
        <v>5560440</v>
      </c>
      <c r="G107" s="109">
        <f t="shared" si="42"/>
        <v>5560422.1699999999</v>
      </c>
      <c r="H107" s="109">
        <f t="shared" si="42"/>
        <v>1147161.47</v>
      </c>
      <c r="I107" s="56"/>
      <c r="J107" s="109"/>
      <c r="K107" s="56"/>
      <c r="L107" s="57"/>
    </row>
    <row r="108" spans="1:248">
      <c r="A108" s="60"/>
      <c r="B108" s="61" t="s">
        <v>368</v>
      </c>
      <c r="C108" s="109"/>
      <c r="D108" s="55">
        <v>4289200</v>
      </c>
      <c r="E108" s="55">
        <v>6169440</v>
      </c>
      <c r="F108" s="55">
        <v>5560440</v>
      </c>
      <c r="G108" s="84">
        <v>5560422.1699999999</v>
      </c>
      <c r="H108" s="84">
        <v>1147161.47</v>
      </c>
      <c r="I108" s="56"/>
      <c r="J108" s="118"/>
      <c r="K108" s="56"/>
      <c r="L108" s="57"/>
    </row>
    <row r="109" spans="1:248" ht="60">
      <c r="A109" s="60"/>
      <c r="B109" s="61" t="s">
        <v>370</v>
      </c>
      <c r="C109" s="109"/>
      <c r="D109" s="55"/>
      <c r="E109" s="55"/>
      <c r="F109" s="55"/>
      <c r="G109" s="84"/>
      <c r="H109" s="84"/>
      <c r="I109" s="56"/>
      <c r="J109" s="118"/>
      <c r="K109" s="56"/>
      <c r="L109" s="57"/>
    </row>
    <row r="110" spans="1:248" ht="16.5" customHeight="1">
      <c r="A110" s="60"/>
      <c r="B110" s="61" t="s">
        <v>382</v>
      </c>
      <c r="C110" s="109">
        <f t="shared" ref="C110:H110" si="43">C111+C112</f>
        <v>0</v>
      </c>
      <c r="D110" s="109">
        <f t="shared" si="43"/>
        <v>799520</v>
      </c>
      <c r="E110" s="109">
        <f t="shared" si="43"/>
        <v>1125100</v>
      </c>
      <c r="F110" s="109">
        <f t="shared" si="43"/>
        <v>1125100</v>
      </c>
      <c r="G110" s="109">
        <f t="shared" si="43"/>
        <v>1125080.6200000001</v>
      </c>
      <c r="H110" s="109">
        <f t="shared" si="43"/>
        <v>381240.23</v>
      </c>
      <c r="I110" s="56"/>
      <c r="J110" s="109"/>
      <c r="K110" s="56"/>
    </row>
    <row r="111" spans="1:248">
      <c r="A111" s="60"/>
      <c r="B111" s="61" t="s">
        <v>368</v>
      </c>
      <c r="C111" s="109"/>
      <c r="D111" s="55">
        <v>799520</v>
      </c>
      <c r="E111" s="55">
        <v>1125100</v>
      </c>
      <c r="F111" s="55">
        <v>1125100</v>
      </c>
      <c r="G111" s="84">
        <v>1125080.6200000001</v>
      </c>
      <c r="H111" s="84">
        <v>381240.23</v>
      </c>
      <c r="I111" s="56"/>
      <c r="J111" s="118"/>
      <c r="K111" s="56"/>
    </row>
    <row r="112" spans="1:248" ht="60">
      <c r="A112" s="60"/>
      <c r="B112" s="61" t="s">
        <v>370</v>
      </c>
      <c r="C112" s="109"/>
      <c r="D112" s="55"/>
      <c r="E112" s="55"/>
      <c r="F112" s="55"/>
      <c r="G112" s="84"/>
      <c r="H112" s="84"/>
      <c r="I112" s="56"/>
      <c r="J112" s="118"/>
      <c r="K112" s="56"/>
    </row>
    <row r="113" spans="1:248">
      <c r="A113" s="60"/>
      <c r="B113" s="61" t="s">
        <v>383</v>
      </c>
      <c r="C113" s="109">
        <f t="shared" ref="C113:H113" si="44">C114+C115</f>
        <v>0</v>
      </c>
      <c r="D113" s="109">
        <f t="shared" si="44"/>
        <v>1301040</v>
      </c>
      <c r="E113" s="109">
        <f t="shared" si="44"/>
        <v>986120</v>
      </c>
      <c r="F113" s="109">
        <f t="shared" si="44"/>
        <v>919120</v>
      </c>
      <c r="G113" s="109">
        <f t="shared" si="44"/>
        <v>919105.71</v>
      </c>
      <c r="H113" s="109">
        <f t="shared" si="44"/>
        <v>282087.31</v>
      </c>
      <c r="I113" s="56"/>
      <c r="J113" s="109"/>
      <c r="K113" s="56"/>
      <c r="IN113" s="57"/>
    </row>
    <row r="114" spans="1:248">
      <c r="A114" s="60"/>
      <c r="B114" s="61" t="s">
        <v>368</v>
      </c>
      <c r="C114" s="109"/>
      <c r="D114" s="55">
        <v>1301040</v>
      </c>
      <c r="E114" s="55">
        <v>986120</v>
      </c>
      <c r="F114" s="55">
        <v>919120</v>
      </c>
      <c r="G114" s="84">
        <v>919105.71</v>
      </c>
      <c r="H114" s="84">
        <v>282087.31</v>
      </c>
      <c r="I114" s="56"/>
      <c r="J114" s="118"/>
      <c r="K114" s="56"/>
      <c r="IN114" s="57"/>
    </row>
    <row r="115" spans="1:248" ht="60">
      <c r="A115" s="60"/>
      <c r="B115" s="61" t="s">
        <v>370</v>
      </c>
      <c r="C115" s="109"/>
      <c r="D115" s="55"/>
      <c r="E115" s="55"/>
      <c r="F115" s="55"/>
      <c r="G115" s="84"/>
      <c r="H115" s="84"/>
      <c r="I115" s="56"/>
      <c r="J115" s="118"/>
      <c r="K115" s="56"/>
      <c r="IN115" s="57"/>
    </row>
    <row r="116" spans="1:248" ht="36" customHeight="1">
      <c r="A116" s="53"/>
      <c r="B116" s="61" t="s">
        <v>384</v>
      </c>
      <c r="C116" s="109">
        <f t="shared" ref="C116:H116" si="45">C117+C118</f>
        <v>0</v>
      </c>
      <c r="D116" s="109">
        <f t="shared" si="45"/>
        <v>21396430</v>
      </c>
      <c r="E116" s="109">
        <f t="shared" si="45"/>
        <v>17669760</v>
      </c>
      <c r="F116" s="109">
        <f t="shared" si="45"/>
        <v>14523760</v>
      </c>
      <c r="G116" s="109">
        <f t="shared" si="45"/>
        <v>14523732.77</v>
      </c>
      <c r="H116" s="109">
        <f t="shared" si="45"/>
        <v>3120891.15</v>
      </c>
      <c r="I116" s="56"/>
      <c r="J116" s="109"/>
      <c r="K116" s="56"/>
    </row>
    <row r="117" spans="1:248">
      <c r="A117" s="60"/>
      <c r="B117" s="61" t="s">
        <v>368</v>
      </c>
      <c r="C117" s="109"/>
      <c r="D117" s="55">
        <v>21391020</v>
      </c>
      <c r="E117" s="55">
        <v>17664350</v>
      </c>
      <c r="F117" s="55">
        <v>14518350</v>
      </c>
      <c r="G117" s="84">
        <v>14518330.01</v>
      </c>
      <c r="H117" s="84">
        <v>3115488.39</v>
      </c>
      <c r="I117" s="56"/>
      <c r="J117" s="118"/>
      <c r="K117" s="56"/>
    </row>
    <row r="118" spans="1:248" ht="60">
      <c r="A118" s="60"/>
      <c r="B118" s="61" t="s">
        <v>370</v>
      </c>
      <c r="C118" s="109"/>
      <c r="D118" s="55">
        <v>5410</v>
      </c>
      <c r="E118" s="55">
        <v>5410</v>
      </c>
      <c r="F118" s="55">
        <v>5410</v>
      </c>
      <c r="G118" s="84">
        <v>5402.76</v>
      </c>
      <c r="H118" s="84">
        <v>5402.76</v>
      </c>
      <c r="I118" s="56"/>
      <c r="J118" s="118"/>
      <c r="K118" s="56"/>
    </row>
    <row r="119" spans="1:248" ht="16.5" customHeight="1">
      <c r="A119" s="60"/>
      <c r="B119" s="72" t="s">
        <v>385</v>
      </c>
      <c r="C119" s="109">
        <f t="shared" ref="C119:H119" si="46">C120+C121</f>
        <v>0</v>
      </c>
      <c r="D119" s="109">
        <f t="shared" si="46"/>
        <v>10080</v>
      </c>
      <c r="E119" s="109">
        <f t="shared" si="46"/>
        <v>10660</v>
      </c>
      <c r="F119" s="109">
        <f t="shared" si="46"/>
        <v>10660</v>
      </c>
      <c r="G119" s="109">
        <f t="shared" si="46"/>
        <v>10651.85</v>
      </c>
      <c r="H119" s="109">
        <f t="shared" si="46"/>
        <v>1024.3499999999999</v>
      </c>
      <c r="I119" s="56"/>
      <c r="J119" s="109"/>
      <c r="K119" s="56"/>
    </row>
    <row r="120" spans="1:248">
      <c r="A120" s="60"/>
      <c r="B120" s="72" t="s">
        <v>368</v>
      </c>
      <c r="C120" s="109"/>
      <c r="D120" s="55">
        <v>10080</v>
      </c>
      <c r="E120" s="55">
        <v>10660</v>
      </c>
      <c r="F120" s="55">
        <v>10660</v>
      </c>
      <c r="G120" s="84">
        <v>10651.85</v>
      </c>
      <c r="H120" s="84">
        <v>1024.3499999999999</v>
      </c>
      <c r="I120" s="56"/>
      <c r="J120" s="118"/>
      <c r="K120" s="56"/>
    </row>
    <row r="121" spans="1:248" ht="60">
      <c r="A121" s="60"/>
      <c r="B121" s="72" t="s">
        <v>370</v>
      </c>
      <c r="C121" s="109"/>
      <c r="D121" s="55"/>
      <c r="E121" s="55"/>
      <c r="F121" s="55"/>
      <c r="G121" s="84"/>
      <c r="H121" s="84"/>
      <c r="I121" s="56"/>
      <c r="J121" s="118"/>
      <c r="K121" s="56"/>
    </row>
    <row r="122" spans="1:248" ht="30">
      <c r="A122" s="60"/>
      <c r="B122" s="61" t="s">
        <v>386</v>
      </c>
      <c r="C122" s="109">
        <f t="shared" ref="C122:H122" si="47">C123+C124</f>
        <v>0</v>
      </c>
      <c r="D122" s="109">
        <f t="shared" si="47"/>
        <v>271500</v>
      </c>
      <c r="E122" s="109">
        <f t="shared" si="47"/>
        <v>206490</v>
      </c>
      <c r="F122" s="109">
        <f t="shared" si="47"/>
        <v>173490</v>
      </c>
      <c r="G122" s="109">
        <f t="shared" si="47"/>
        <v>173483.82</v>
      </c>
      <c r="H122" s="109">
        <f t="shared" si="47"/>
        <v>41767.69</v>
      </c>
      <c r="I122" s="56"/>
      <c r="J122" s="109"/>
      <c r="K122" s="56"/>
    </row>
    <row r="123" spans="1:248" ht="16.5" customHeight="1">
      <c r="A123" s="60"/>
      <c r="B123" s="61" t="s">
        <v>368</v>
      </c>
      <c r="C123" s="109"/>
      <c r="D123" s="55">
        <v>271500</v>
      </c>
      <c r="E123" s="55">
        <v>206490</v>
      </c>
      <c r="F123" s="55">
        <v>173490</v>
      </c>
      <c r="G123" s="84">
        <v>173483.82</v>
      </c>
      <c r="H123" s="84">
        <v>41767.69</v>
      </c>
      <c r="I123" s="56"/>
      <c r="J123" s="118"/>
      <c r="K123" s="56"/>
    </row>
    <row r="124" spans="1:248" ht="60">
      <c r="A124" s="60"/>
      <c r="B124" s="61" t="s">
        <v>370</v>
      </c>
      <c r="C124" s="109"/>
      <c r="D124" s="55"/>
      <c r="E124" s="55"/>
      <c r="F124" s="55"/>
      <c r="G124" s="84"/>
      <c r="H124" s="84"/>
      <c r="I124" s="56"/>
      <c r="J124" s="118"/>
      <c r="K124" s="56"/>
    </row>
    <row r="125" spans="1:248" s="57" customFormat="1">
      <c r="A125" s="60"/>
      <c r="B125" s="73" t="s">
        <v>387</v>
      </c>
      <c r="C125" s="109">
        <f t="shared" ref="C125:H125" si="48">C126+C127</f>
        <v>0</v>
      </c>
      <c r="D125" s="109">
        <f t="shared" si="48"/>
        <v>0</v>
      </c>
      <c r="E125" s="109">
        <f t="shared" si="48"/>
        <v>0</v>
      </c>
      <c r="F125" s="109">
        <f t="shared" si="48"/>
        <v>0</v>
      </c>
      <c r="G125" s="109">
        <f t="shared" si="48"/>
        <v>0</v>
      </c>
      <c r="H125" s="109">
        <f t="shared" si="48"/>
        <v>0</v>
      </c>
      <c r="I125" s="56"/>
      <c r="J125" s="109"/>
      <c r="K125" s="56"/>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c r="IM125" s="42"/>
      <c r="IN125" s="42"/>
    </row>
    <row r="126" spans="1:248" s="57" customFormat="1">
      <c r="A126" s="60"/>
      <c r="B126" s="73" t="s">
        <v>368</v>
      </c>
      <c r="C126" s="109"/>
      <c r="D126" s="55"/>
      <c r="E126" s="55"/>
      <c r="F126" s="55"/>
      <c r="G126" s="84"/>
      <c r="H126" s="84"/>
      <c r="I126" s="56"/>
      <c r="J126" s="118"/>
      <c r="K126" s="56"/>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c r="IL126" s="42"/>
      <c r="IM126" s="42"/>
      <c r="IN126" s="42"/>
    </row>
    <row r="127" spans="1:248" s="57" customFormat="1" ht="60">
      <c r="A127" s="60"/>
      <c r="B127" s="73" t="s">
        <v>370</v>
      </c>
      <c r="C127" s="109"/>
      <c r="D127" s="55"/>
      <c r="E127" s="55"/>
      <c r="F127" s="55"/>
      <c r="G127" s="84"/>
      <c r="H127" s="84"/>
      <c r="I127" s="56"/>
      <c r="J127" s="118"/>
      <c r="K127" s="56"/>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row>
    <row r="128" spans="1:248" s="57" customFormat="1">
      <c r="A128" s="60"/>
      <c r="B128" s="73" t="s">
        <v>388</v>
      </c>
      <c r="C128" s="109">
        <f t="shared" ref="C128:H128" si="49">C129+C130</f>
        <v>0</v>
      </c>
      <c r="D128" s="109">
        <f t="shared" si="49"/>
        <v>28737500</v>
      </c>
      <c r="E128" s="109">
        <f t="shared" si="49"/>
        <v>25647550</v>
      </c>
      <c r="F128" s="109">
        <f t="shared" si="49"/>
        <v>22242550</v>
      </c>
      <c r="G128" s="109">
        <f t="shared" si="49"/>
        <v>22242528.550000001</v>
      </c>
      <c r="H128" s="109">
        <f t="shared" si="49"/>
        <v>5557017.4699999997</v>
      </c>
      <c r="I128" s="56"/>
      <c r="J128" s="109"/>
      <c r="K128" s="56"/>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c r="IM128" s="42"/>
      <c r="IN128" s="42"/>
    </row>
    <row r="129" spans="1:248" s="57" customFormat="1">
      <c r="A129" s="60"/>
      <c r="B129" s="73" t="s">
        <v>368</v>
      </c>
      <c r="C129" s="109"/>
      <c r="D129" s="55">
        <v>28729670</v>
      </c>
      <c r="E129" s="55">
        <v>25634810</v>
      </c>
      <c r="F129" s="55">
        <v>22229810</v>
      </c>
      <c r="G129" s="136">
        <v>22229796.52</v>
      </c>
      <c r="H129" s="136">
        <v>5554477.8300000001</v>
      </c>
      <c r="I129" s="56"/>
      <c r="J129" s="122"/>
      <c r="K129" s="56"/>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c r="IL129" s="42"/>
      <c r="IM129" s="42"/>
      <c r="IN129" s="42"/>
    </row>
    <row r="130" spans="1:248" s="57" customFormat="1" ht="60">
      <c r="A130" s="60"/>
      <c r="B130" s="73" t="s">
        <v>370</v>
      </c>
      <c r="C130" s="109"/>
      <c r="D130" s="55">
        <v>7830</v>
      </c>
      <c r="E130" s="55">
        <v>12740</v>
      </c>
      <c r="F130" s="55">
        <v>12740</v>
      </c>
      <c r="G130" s="136">
        <v>12732.03</v>
      </c>
      <c r="H130" s="136">
        <v>2539.64</v>
      </c>
      <c r="I130" s="56"/>
      <c r="J130" s="122"/>
      <c r="K130" s="56"/>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c r="IM130" s="42"/>
      <c r="IN130" s="42"/>
    </row>
    <row r="131" spans="1:248" s="57" customFormat="1" ht="30">
      <c r="A131" s="60"/>
      <c r="B131" s="74" t="s">
        <v>389</v>
      </c>
      <c r="C131" s="109">
        <f t="shared" ref="C131:H131" si="50">C132+C135+C138+C136+C137</f>
        <v>0</v>
      </c>
      <c r="D131" s="109">
        <f t="shared" si="50"/>
        <v>22314430</v>
      </c>
      <c r="E131" s="109">
        <f t="shared" si="50"/>
        <v>19905280</v>
      </c>
      <c r="F131" s="109">
        <f t="shared" si="50"/>
        <v>16313280</v>
      </c>
      <c r="G131" s="109">
        <f t="shared" si="50"/>
        <v>16312624.050000001</v>
      </c>
      <c r="H131" s="109">
        <f t="shared" si="50"/>
        <v>5998784.5299999993</v>
      </c>
      <c r="I131" s="56"/>
      <c r="J131" s="109"/>
      <c r="K131" s="56"/>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c r="IL131" s="42"/>
      <c r="IM131" s="42"/>
      <c r="IN131" s="42"/>
    </row>
    <row r="132" spans="1:248" s="57" customFormat="1">
      <c r="A132" s="60"/>
      <c r="B132" s="73" t="s">
        <v>390</v>
      </c>
      <c r="C132" s="109">
        <f t="shared" ref="C132:H132" si="51">C133+C134</f>
        <v>0</v>
      </c>
      <c r="D132" s="109">
        <f t="shared" si="51"/>
        <v>10537130</v>
      </c>
      <c r="E132" s="109">
        <f t="shared" si="51"/>
        <v>12183340</v>
      </c>
      <c r="F132" s="109">
        <f t="shared" si="51"/>
        <v>9496340</v>
      </c>
      <c r="G132" s="109">
        <f t="shared" si="51"/>
        <v>9496340</v>
      </c>
      <c r="H132" s="109">
        <f t="shared" si="51"/>
        <v>3341340</v>
      </c>
      <c r="I132" s="56"/>
      <c r="J132" s="109"/>
      <c r="K132" s="56"/>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c r="IL132" s="42"/>
      <c r="IM132" s="42"/>
      <c r="IN132" s="42"/>
    </row>
    <row r="133" spans="1:248" s="57" customFormat="1" ht="16.5" customHeight="1">
      <c r="A133" s="60"/>
      <c r="B133" s="73" t="s">
        <v>368</v>
      </c>
      <c r="C133" s="109"/>
      <c r="D133" s="55">
        <v>10537130</v>
      </c>
      <c r="E133" s="55">
        <v>12183340</v>
      </c>
      <c r="F133" s="55">
        <v>9496340</v>
      </c>
      <c r="G133" s="84">
        <v>9496340</v>
      </c>
      <c r="H133" s="84">
        <v>3341340</v>
      </c>
      <c r="I133" s="56"/>
      <c r="J133" s="118"/>
      <c r="K133" s="56"/>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c r="IL133" s="42"/>
      <c r="IM133" s="42"/>
      <c r="IN133" s="42"/>
    </row>
    <row r="134" spans="1:248" s="57" customFormat="1" ht="60">
      <c r="A134" s="60"/>
      <c r="B134" s="73" t="s">
        <v>370</v>
      </c>
      <c r="C134" s="109"/>
      <c r="D134" s="55"/>
      <c r="E134" s="55"/>
      <c r="F134" s="55"/>
      <c r="G134" s="84"/>
      <c r="H134" s="84"/>
      <c r="I134" s="56"/>
      <c r="J134" s="118"/>
      <c r="K134" s="56"/>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c r="IL134" s="42"/>
      <c r="IM134" s="42"/>
      <c r="IN134" s="42"/>
    </row>
    <row r="135" spans="1:248" s="57" customFormat="1" ht="16.5" customHeight="1">
      <c r="A135" s="60"/>
      <c r="B135" s="73" t="s">
        <v>391</v>
      </c>
      <c r="C135" s="109"/>
      <c r="D135" s="55"/>
      <c r="E135" s="55"/>
      <c r="F135" s="55"/>
      <c r="G135" s="84"/>
      <c r="H135" s="84"/>
      <c r="I135" s="56"/>
      <c r="J135" s="118"/>
      <c r="K135" s="56"/>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c r="IL135" s="42"/>
      <c r="IM135" s="42"/>
      <c r="IN135" s="42"/>
    </row>
    <row r="136" spans="1:248" ht="30">
      <c r="A136" s="53"/>
      <c r="B136" s="73" t="s">
        <v>392</v>
      </c>
      <c r="C136" s="109"/>
      <c r="D136" s="55">
        <v>11243040</v>
      </c>
      <c r="E136" s="55">
        <v>7380880</v>
      </c>
      <c r="F136" s="55">
        <v>6620880</v>
      </c>
      <c r="G136" s="84">
        <v>6620858.6500000004</v>
      </c>
      <c r="H136" s="84">
        <v>2652911.86</v>
      </c>
      <c r="I136" s="56"/>
      <c r="J136" s="118"/>
      <c r="K136" s="56"/>
    </row>
    <row r="137" spans="1:248" ht="16.5" customHeight="1">
      <c r="A137" s="53"/>
      <c r="B137" s="73" t="s">
        <v>393</v>
      </c>
      <c r="C137" s="109"/>
      <c r="D137" s="55">
        <v>20000</v>
      </c>
      <c r="E137" s="55">
        <v>14060</v>
      </c>
      <c r="F137" s="55">
        <v>9060</v>
      </c>
      <c r="G137" s="84">
        <v>9050.69</v>
      </c>
      <c r="H137" s="84">
        <v>4532.67</v>
      </c>
      <c r="I137" s="56"/>
      <c r="J137" s="118"/>
      <c r="K137" s="56"/>
    </row>
    <row r="138" spans="1:248" s="57" customFormat="1" ht="16.5" customHeight="1">
      <c r="A138" s="60"/>
      <c r="B138" s="73" t="s">
        <v>394</v>
      </c>
      <c r="C138" s="109">
        <f>C139+C140</f>
        <v>0</v>
      </c>
      <c r="D138" s="109">
        <f t="shared" ref="D138:H138" si="52">D139+D140</f>
        <v>514260</v>
      </c>
      <c r="E138" s="109">
        <f t="shared" si="52"/>
        <v>327000</v>
      </c>
      <c r="F138" s="109">
        <f t="shared" si="52"/>
        <v>187000</v>
      </c>
      <c r="G138" s="109">
        <f t="shared" si="52"/>
        <v>186374.71</v>
      </c>
      <c r="H138" s="109">
        <f t="shared" si="52"/>
        <v>0</v>
      </c>
      <c r="I138" s="56"/>
      <c r="J138" s="109"/>
      <c r="K138" s="56"/>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c r="IL138" s="42"/>
      <c r="IM138" s="42"/>
      <c r="IN138" s="42"/>
    </row>
    <row r="139" spans="1:248" s="57" customFormat="1" ht="16.5" customHeight="1">
      <c r="A139" s="60"/>
      <c r="B139" s="73" t="s">
        <v>368</v>
      </c>
      <c r="C139" s="109"/>
      <c r="D139" s="55">
        <v>514260</v>
      </c>
      <c r="E139" s="55">
        <v>327000</v>
      </c>
      <c r="F139" s="55">
        <v>187000</v>
      </c>
      <c r="G139" s="84">
        <v>186374.71</v>
      </c>
      <c r="H139" s="84"/>
      <c r="I139" s="56"/>
      <c r="J139" s="118"/>
      <c r="K139" s="56"/>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c r="IL139" s="42"/>
      <c r="IM139" s="42"/>
      <c r="IN139" s="42"/>
    </row>
    <row r="140" spans="1:248" s="57" customFormat="1" ht="60">
      <c r="A140" s="60"/>
      <c r="B140" s="73" t="s">
        <v>370</v>
      </c>
      <c r="C140" s="109"/>
      <c r="D140" s="55"/>
      <c r="E140" s="55"/>
      <c r="F140" s="55"/>
      <c r="G140" s="84"/>
      <c r="H140" s="84"/>
      <c r="I140" s="56"/>
      <c r="J140" s="118"/>
      <c r="K140" s="56"/>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c r="IL140" s="42"/>
      <c r="IM140" s="42"/>
      <c r="IN140" s="42"/>
    </row>
    <row r="141" spans="1:248" s="57" customFormat="1" ht="16.5" customHeight="1">
      <c r="A141" s="60"/>
      <c r="B141" s="62" t="s">
        <v>361</v>
      </c>
      <c r="C141" s="109"/>
      <c r="D141" s="55"/>
      <c r="E141" s="55"/>
      <c r="F141" s="55"/>
      <c r="G141" s="84"/>
      <c r="H141" s="84"/>
      <c r="I141" s="56"/>
      <c r="J141" s="118"/>
      <c r="K141" s="56"/>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c r="IM141" s="42"/>
      <c r="IN141" s="42"/>
    </row>
    <row r="142" spans="1:248" s="57" customFormat="1" ht="30">
      <c r="A142" s="60" t="s">
        <v>395</v>
      </c>
      <c r="B142" s="58" t="s">
        <v>396</v>
      </c>
      <c r="C142" s="109">
        <f t="shared" ref="C142:H142" si="53">C143+C146+C149+C152+C153+C154+C155+C158+C159+C160</f>
        <v>0</v>
      </c>
      <c r="D142" s="109">
        <f t="shared" si="53"/>
        <v>7572920</v>
      </c>
      <c r="E142" s="109">
        <f t="shared" si="53"/>
        <v>7360970</v>
      </c>
      <c r="F142" s="109">
        <f t="shared" si="53"/>
        <v>6684970</v>
      </c>
      <c r="G142" s="109">
        <f t="shared" si="53"/>
        <v>6684909.2200000007</v>
      </c>
      <c r="H142" s="109">
        <f t="shared" si="53"/>
        <v>1674578.42</v>
      </c>
      <c r="I142" s="56"/>
      <c r="J142" s="109"/>
      <c r="K142" s="56"/>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c r="IL142" s="42"/>
      <c r="IM142" s="42"/>
      <c r="IN142" s="42"/>
    </row>
    <row r="143" spans="1:248" s="57" customFormat="1">
      <c r="A143" s="60"/>
      <c r="B143" s="61" t="s">
        <v>384</v>
      </c>
      <c r="C143" s="109">
        <f t="shared" ref="C143:H143" si="54">C144+C145</f>
        <v>0</v>
      </c>
      <c r="D143" s="109">
        <f t="shared" si="54"/>
        <v>1427900</v>
      </c>
      <c r="E143" s="109">
        <f t="shared" si="54"/>
        <v>1127830</v>
      </c>
      <c r="F143" s="109">
        <f t="shared" si="54"/>
        <v>917830</v>
      </c>
      <c r="G143" s="109">
        <f t="shared" si="54"/>
        <v>917815.05</v>
      </c>
      <c r="H143" s="109">
        <f t="shared" si="54"/>
        <v>192002.4</v>
      </c>
      <c r="I143" s="56"/>
      <c r="J143" s="109"/>
      <c r="K143" s="56"/>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c r="IL143" s="42"/>
      <c r="IM143" s="42"/>
      <c r="IN143" s="42"/>
    </row>
    <row r="144" spans="1:248" s="57" customFormat="1">
      <c r="A144" s="60"/>
      <c r="B144" s="61" t="s">
        <v>368</v>
      </c>
      <c r="C144" s="109"/>
      <c r="D144" s="55">
        <v>1427780</v>
      </c>
      <c r="E144" s="55">
        <v>1127710</v>
      </c>
      <c r="F144" s="55">
        <v>917710</v>
      </c>
      <c r="G144" s="84">
        <v>917695.05</v>
      </c>
      <c r="H144" s="84">
        <v>191882.4</v>
      </c>
      <c r="I144" s="56"/>
      <c r="J144" s="118"/>
      <c r="K144" s="56"/>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c r="IL144" s="42"/>
      <c r="IM144" s="42"/>
      <c r="IN144" s="42"/>
    </row>
    <row r="145" spans="1:254" s="57" customFormat="1" ht="16.5" customHeight="1">
      <c r="A145" s="60"/>
      <c r="B145" s="61" t="s">
        <v>370</v>
      </c>
      <c r="C145" s="109"/>
      <c r="D145" s="55">
        <v>120</v>
      </c>
      <c r="E145" s="55">
        <v>120</v>
      </c>
      <c r="F145" s="55">
        <v>120</v>
      </c>
      <c r="G145" s="84">
        <v>120</v>
      </c>
      <c r="H145" s="84">
        <v>120</v>
      </c>
      <c r="I145" s="56"/>
      <c r="J145" s="118"/>
      <c r="K145" s="56"/>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c r="IL145" s="42"/>
      <c r="IM145" s="42"/>
      <c r="IN145" s="42"/>
    </row>
    <row r="146" spans="1:254" s="57" customFormat="1" ht="30">
      <c r="A146" s="60"/>
      <c r="B146" s="75" t="s">
        <v>397</v>
      </c>
      <c r="C146" s="109">
        <f t="shared" ref="C146:H146" si="55">C147+C148</f>
        <v>0</v>
      </c>
      <c r="D146" s="109">
        <f t="shared" si="55"/>
        <v>475590</v>
      </c>
      <c r="E146" s="109">
        <f t="shared" si="55"/>
        <v>652790</v>
      </c>
      <c r="F146" s="109">
        <f t="shared" si="55"/>
        <v>559790</v>
      </c>
      <c r="G146" s="109">
        <f t="shared" si="55"/>
        <v>559767.88</v>
      </c>
      <c r="H146" s="109">
        <f t="shared" si="55"/>
        <v>339192.84</v>
      </c>
      <c r="I146" s="56"/>
      <c r="J146" s="109"/>
      <c r="K146" s="56"/>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row>
    <row r="147" spans="1:254" s="57" customFormat="1" ht="16.5" customHeight="1">
      <c r="A147" s="60"/>
      <c r="B147" s="75" t="s">
        <v>368</v>
      </c>
      <c r="C147" s="109"/>
      <c r="D147" s="55">
        <v>475590</v>
      </c>
      <c r="E147" s="55">
        <v>652790</v>
      </c>
      <c r="F147" s="55">
        <v>559790</v>
      </c>
      <c r="G147" s="84">
        <v>559767.88</v>
      </c>
      <c r="H147" s="84">
        <v>339192.84</v>
      </c>
      <c r="I147" s="56"/>
      <c r="J147" s="118"/>
      <c r="K147" s="56"/>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c r="IL147" s="42"/>
      <c r="IM147" s="42"/>
      <c r="IN147" s="42"/>
    </row>
    <row r="148" spans="1:254" s="57" customFormat="1" ht="60">
      <c r="A148" s="60"/>
      <c r="B148" s="75" t="s">
        <v>370</v>
      </c>
      <c r="C148" s="109"/>
      <c r="D148" s="55"/>
      <c r="E148" s="55"/>
      <c r="F148" s="55"/>
      <c r="G148" s="84"/>
      <c r="H148" s="84"/>
      <c r="I148" s="56"/>
      <c r="J148" s="118"/>
      <c r="K148" s="56"/>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c r="IL148" s="42"/>
      <c r="IM148" s="42"/>
      <c r="IN148" s="42"/>
    </row>
    <row r="149" spans="1:254" s="57" customFormat="1">
      <c r="A149" s="60"/>
      <c r="B149" s="76" t="s">
        <v>398</v>
      </c>
      <c r="C149" s="109">
        <f t="shared" ref="C149:H149" si="56">C150+C151</f>
        <v>0</v>
      </c>
      <c r="D149" s="109">
        <f t="shared" si="56"/>
        <v>537980</v>
      </c>
      <c r="E149" s="109">
        <f t="shared" si="56"/>
        <v>1180910</v>
      </c>
      <c r="F149" s="109">
        <f t="shared" si="56"/>
        <v>950910</v>
      </c>
      <c r="G149" s="109">
        <f t="shared" si="56"/>
        <v>950894.91</v>
      </c>
      <c r="H149" s="109">
        <f t="shared" si="56"/>
        <v>136870.21</v>
      </c>
      <c r="I149" s="56"/>
      <c r="J149" s="109"/>
      <c r="K149" s="56"/>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c r="IL149" s="42"/>
      <c r="IM149" s="42"/>
      <c r="IN149" s="42"/>
    </row>
    <row r="150" spans="1:254" s="57" customFormat="1" ht="16.5" customHeight="1">
      <c r="A150" s="60"/>
      <c r="B150" s="76" t="s">
        <v>368</v>
      </c>
      <c r="C150" s="109"/>
      <c r="D150" s="55">
        <v>537980</v>
      </c>
      <c r="E150" s="55">
        <v>1180910</v>
      </c>
      <c r="F150" s="55">
        <v>950910</v>
      </c>
      <c r="G150" s="84">
        <v>950894.91</v>
      </c>
      <c r="H150" s="84">
        <v>136870.21</v>
      </c>
      <c r="I150" s="56"/>
      <c r="J150" s="118"/>
      <c r="K150" s="56"/>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c r="IL150" s="42"/>
      <c r="IM150" s="42"/>
      <c r="IN150" s="42"/>
    </row>
    <row r="151" spans="1:254" s="57" customFormat="1" ht="16.5" customHeight="1">
      <c r="A151" s="53"/>
      <c r="B151" s="76" t="s">
        <v>370</v>
      </c>
      <c r="C151" s="109"/>
      <c r="D151" s="55"/>
      <c r="E151" s="55"/>
      <c r="F151" s="55"/>
      <c r="G151" s="84"/>
      <c r="H151" s="84"/>
      <c r="I151" s="56"/>
      <c r="J151" s="118"/>
      <c r="K151" s="56"/>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c r="IL151" s="42"/>
      <c r="IM151" s="42"/>
      <c r="IN151" s="42"/>
    </row>
    <row r="152" spans="1:254" s="57" customFormat="1" ht="16.5" customHeight="1">
      <c r="A152" s="60"/>
      <c r="B152" s="76" t="s">
        <v>399</v>
      </c>
      <c r="C152" s="109"/>
      <c r="D152" s="55"/>
      <c r="E152" s="55"/>
      <c r="F152" s="55"/>
      <c r="G152" s="84"/>
      <c r="H152" s="84"/>
      <c r="I152" s="56"/>
      <c r="J152" s="118"/>
      <c r="K152" s="56"/>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c r="IL152" s="42"/>
      <c r="IM152" s="42"/>
      <c r="IN152" s="42"/>
    </row>
    <row r="153" spans="1:254" s="57" customFormat="1" ht="16.5" customHeight="1">
      <c r="A153" s="60"/>
      <c r="B153" s="76" t="s">
        <v>400</v>
      </c>
      <c r="C153" s="109"/>
      <c r="D153" s="55"/>
      <c r="E153" s="55"/>
      <c r="F153" s="55"/>
      <c r="G153" s="84"/>
      <c r="H153" s="84"/>
      <c r="I153" s="56"/>
      <c r="J153" s="118"/>
      <c r="K153" s="56"/>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c r="IL153" s="42"/>
      <c r="IM153" s="42"/>
      <c r="IN153" s="42"/>
    </row>
    <row r="154" spans="1:254" ht="16.5" customHeight="1">
      <c r="A154" s="60"/>
      <c r="B154" s="61" t="s">
        <v>381</v>
      </c>
      <c r="C154" s="109"/>
      <c r="D154" s="55"/>
      <c r="E154" s="55"/>
      <c r="F154" s="55"/>
      <c r="G154" s="84"/>
      <c r="H154" s="84"/>
      <c r="I154" s="56"/>
      <c r="J154" s="118"/>
      <c r="K154" s="56"/>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c r="IG154" s="57"/>
      <c r="IH154" s="57"/>
      <c r="II154" s="57"/>
      <c r="IJ154" s="57"/>
      <c r="IK154" s="57"/>
      <c r="IL154" s="57"/>
      <c r="IM154" s="57"/>
      <c r="IO154" s="57"/>
      <c r="IP154" s="57"/>
      <c r="IQ154" s="57"/>
      <c r="IR154" s="57"/>
      <c r="IS154" s="57"/>
      <c r="IT154" s="57"/>
    </row>
    <row r="155" spans="1:254">
      <c r="A155" s="53"/>
      <c r="B155" s="76" t="s">
        <v>401</v>
      </c>
      <c r="C155" s="109">
        <f t="shared" ref="C155:H155" si="57">C156+C157</f>
        <v>0</v>
      </c>
      <c r="D155" s="109">
        <f t="shared" si="57"/>
        <v>5131450</v>
      </c>
      <c r="E155" s="109">
        <f t="shared" si="57"/>
        <v>4399440</v>
      </c>
      <c r="F155" s="109">
        <f t="shared" si="57"/>
        <v>4256440</v>
      </c>
      <c r="G155" s="109">
        <f t="shared" si="57"/>
        <v>4256431.38</v>
      </c>
      <c r="H155" s="109">
        <f t="shared" si="57"/>
        <v>1006512.97</v>
      </c>
      <c r="I155" s="56"/>
      <c r="J155" s="109"/>
      <c r="K155" s="56"/>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c r="FT155" s="57"/>
      <c r="FU155" s="57"/>
      <c r="FV155" s="57"/>
      <c r="FW155" s="57"/>
      <c r="FX155" s="57"/>
      <c r="FY155" s="57"/>
      <c r="FZ155" s="57"/>
      <c r="GA155" s="57"/>
      <c r="GB155" s="57"/>
      <c r="GC155" s="57"/>
      <c r="GD155" s="57"/>
      <c r="GE155" s="57"/>
      <c r="GF155" s="57"/>
      <c r="GG155" s="57"/>
      <c r="GH155" s="57"/>
      <c r="GI155" s="57"/>
      <c r="GJ155" s="57"/>
      <c r="GK155" s="57"/>
      <c r="GL155" s="57"/>
      <c r="GM155" s="57"/>
      <c r="GN155" s="57"/>
      <c r="GO155" s="57"/>
      <c r="GP155" s="57"/>
      <c r="GQ155" s="57"/>
      <c r="GR155" s="57"/>
      <c r="GS155" s="57"/>
      <c r="GT155" s="57"/>
      <c r="GU155" s="57"/>
      <c r="GV155" s="57"/>
      <c r="GW155" s="57"/>
      <c r="GX155" s="57"/>
      <c r="GY155" s="57"/>
      <c r="GZ155" s="57"/>
      <c r="HA155" s="57"/>
      <c r="HB155" s="57"/>
      <c r="HC155" s="57"/>
      <c r="HD155" s="57"/>
      <c r="HE155" s="57"/>
      <c r="HF155" s="57"/>
      <c r="HG155" s="57"/>
      <c r="HH155" s="57"/>
      <c r="HI155" s="57"/>
      <c r="HJ155" s="57"/>
      <c r="HK155" s="57"/>
      <c r="HL155" s="57"/>
      <c r="HM155" s="57"/>
      <c r="HN155" s="57"/>
      <c r="HO155" s="57"/>
      <c r="HP155" s="57"/>
      <c r="HQ155" s="57"/>
      <c r="HR155" s="57"/>
      <c r="HS155" s="57"/>
      <c r="HT155" s="57"/>
      <c r="HU155" s="57"/>
      <c r="HV155" s="57"/>
      <c r="HW155" s="57"/>
      <c r="HX155" s="57"/>
      <c r="HY155" s="57"/>
      <c r="HZ155" s="57"/>
      <c r="IA155" s="57"/>
      <c r="IB155" s="57"/>
      <c r="IC155" s="57"/>
      <c r="ID155" s="57"/>
      <c r="IE155" s="57"/>
      <c r="IF155" s="57"/>
      <c r="IG155" s="57"/>
      <c r="IH155" s="57"/>
      <c r="II155" s="57"/>
      <c r="IJ155" s="57"/>
      <c r="IK155" s="57"/>
      <c r="IL155" s="57"/>
      <c r="IM155" s="57"/>
      <c r="IO155" s="57"/>
      <c r="IP155" s="57"/>
      <c r="IQ155" s="57"/>
      <c r="IR155" s="57"/>
      <c r="IS155" s="57"/>
      <c r="IT155" s="57"/>
    </row>
    <row r="156" spans="1:254">
      <c r="A156" s="60"/>
      <c r="B156" s="76" t="s">
        <v>368</v>
      </c>
      <c r="C156" s="109"/>
      <c r="D156" s="55">
        <v>5131450</v>
      </c>
      <c r="E156" s="55">
        <v>4399440</v>
      </c>
      <c r="F156" s="55">
        <v>4256440</v>
      </c>
      <c r="G156" s="137">
        <v>4256431.38</v>
      </c>
      <c r="H156" s="137">
        <v>1006512.97</v>
      </c>
      <c r="I156" s="56"/>
      <c r="J156" s="123"/>
      <c r="K156" s="56"/>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c r="FT156" s="57"/>
      <c r="FU156" s="57"/>
      <c r="FV156" s="57"/>
      <c r="FW156" s="57"/>
      <c r="FX156" s="57"/>
      <c r="FY156" s="57"/>
      <c r="FZ156" s="57"/>
      <c r="GA156" s="57"/>
      <c r="GB156" s="57"/>
      <c r="GC156" s="57"/>
      <c r="GD156" s="57"/>
      <c r="GE156" s="57"/>
      <c r="GF156" s="57"/>
      <c r="GG156" s="57"/>
      <c r="GH156" s="57"/>
      <c r="GI156" s="57"/>
      <c r="GJ156" s="57"/>
      <c r="GK156" s="57"/>
      <c r="GL156" s="57"/>
      <c r="GM156" s="57"/>
      <c r="GN156" s="57"/>
      <c r="GO156" s="57"/>
      <c r="GP156" s="57"/>
      <c r="GQ156" s="57"/>
      <c r="GR156" s="57"/>
      <c r="GS156" s="57"/>
      <c r="GT156" s="57"/>
      <c r="GU156" s="57"/>
      <c r="GV156" s="57"/>
      <c r="GW156" s="57"/>
      <c r="GX156" s="57"/>
      <c r="GY156" s="57"/>
      <c r="GZ156" s="57"/>
      <c r="HA156" s="57"/>
      <c r="HB156" s="57"/>
      <c r="HC156" s="57"/>
      <c r="HD156" s="57"/>
      <c r="HE156" s="57"/>
      <c r="HF156" s="57"/>
      <c r="HG156" s="57"/>
      <c r="HH156" s="57"/>
      <c r="HI156" s="57"/>
      <c r="HJ156" s="57"/>
      <c r="HK156" s="57"/>
      <c r="HL156" s="57"/>
      <c r="HM156" s="57"/>
      <c r="HN156" s="57"/>
      <c r="HO156" s="57"/>
      <c r="HP156" s="57"/>
      <c r="HQ156" s="57"/>
      <c r="HR156" s="57"/>
      <c r="HS156" s="57"/>
      <c r="HT156" s="57"/>
      <c r="HU156" s="57"/>
      <c r="HV156" s="57"/>
      <c r="HW156" s="57"/>
      <c r="HX156" s="57"/>
      <c r="HY156" s="57"/>
      <c r="HZ156" s="57"/>
      <c r="IA156" s="57"/>
      <c r="IB156" s="57"/>
      <c r="IC156" s="57"/>
      <c r="ID156" s="57"/>
      <c r="IE156" s="57"/>
      <c r="IF156" s="57"/>
      <c r="IG156" s="57"/>
      <c r="IH156" s="57"/>
      <c r="II156" s="57"/>
      <c r="IJ156" s="57"/>
      <c r="IK156" s="57"/>
      <c r="IL156" s="57"/>
      <c r="IM156" s="57"/>
    </row>
    <row r="157" spans="1:254" ht="60">
      <c r="A157" s="60"/>
      <c r="B157" s="76" t="s">
        <v>370</v>
      </c>
      <c r="C157" s="109"/>
      <c r="D157" s="55"/>
      <c r="E157" s="55"/>
      <c r="F157" s="55"/>
      <c r="G157" s="137"/>
      <c r="H157" s="137"/>
      <c r="I157" s="56"/>
      <c r="J157" s="123"/>
      <c r="K157" s="56"/>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c r="DZ157" s="57"/>
      <c r="EA157" s="57"/>
      <c r="EB157" s="57"/>
      <c r="EC157" s="57"/>
      <c r="ED157" s="57"/>
      <c r="EE157" s="57"/>
      <c r="EF157" s="57"/>
      <c r="EG157" s="57"/>
      <c r="EH157" s="57"/>
      <c r="EI157" s="57"/>
      <c r="EJ157" s="57"/>
      <c r="EK157" s="57"/>
      <c r="EL157" s="57"/>
      <c r="EM157" s="57"/>
      <c r="EN157" s="57"/>
      <c r="EO157" s="57"/>
      <c r="EP157" s="57"/>
      <c r="EQ157" s="57"/>
      <c r="ER157" s="57"/>
      <c r="ES157" s="57"/>
      <c r="ET157" s="57"/>
      <c r="EU157" s="57"/>
      <c r="EV157" s="57"/>
      <c r="EW157" s="57"/>
      <c r="EX157" s="57"/>
      <c r="EY157" s="57"/>
      <c r="EZ157" s="57"/>
      <c r="FA157" s="57"/>
      <c r="FB157" s="57"/>
      <c r="FC157" s="57"/>
      <c r="FD157" s="57"/>
      <c r="FE157" s="57"/>
      <c r="FF157" s="57"/>
      <c r="FG157" s="57"/>
      <c r="FH157" s="57"/>
      <c r="FI157" s="57"/>
      <c r="FJ157" s="57"/>
      <c r="FK157" s="57"/>
      <c r="FL157" s="57"/>
      <c r="FM157" s="57"/>
      <c r="FN157" s="57"/>
      <c r="FO157" s="57"/>
      <c r="FP157" s="57"/>
      <c r="FQ157" s="57"/>
      <c r="FR157" s="57"/>
      <c r="FS157" s="57"/>
      <c r="FT157" s="57"/>
      <c r="FU157" s="57"/>
      <c r="FV157" s="57"/>
      <c r="FW157" s="57"/>
      <c r="FX157" s="57"/>
      <c r="FY157" s="57"/>
      <c r="FZ157" s="57"/>
      <c r="GA157" s="57"/>
      <c r="GB157" s="57"/>
      <c r="GC157" s="57"/>
      <c r="GD157" s="57"/>
      <c r="GE157" s="57"/>
      <c r="GF157" s="57"/>
      <c r="GG157" s="57"/>
      <c r="GH157" s="57"/>
      <c r="GI157" s="57"/>
      <c r="GJ157" s="57"/>
      <c r="GK157" s="57"/>
      <c r="GL157" s="57"/>
      <c r="GM157" s="57"/>
      <c r="GN157" s="57"/>
      <c r="GO157" s="57"/>
      <c r="GP157" s="57"/>
      <c r="GQ157" s="57"/>
      <c r="GR157" s="57"/>
      <c r="GS157" s="57"/>
      <c r="GT157" s="57"/>
      <c r="GU157" s="57"/>
      <c r="GV157" s="57"/>
      <c r="GW157" s="57"/>
      <c r="GX157" s="57"/>
      <c r="GY157" s="57"/>
      <c r="GZ157" s="57"/>
      <c r="HA157" s="57"/>
      <c r="HB157" s="57"/>
      <c r="HC157" s="57"/>
      <c r="HD157" s="57"/>
      <c r="HE157" s="57"/>
      <c r="HF157" s="57"/>
      <c r="HG157" s="57"/>
      <c r="HH157" s="57"/>
      <c r="HI157" s="57"/>
      <c r="HJ157" s="57"/>
      <c r="HK157" s="57"/>
      <c r="HL157" s="57"/>
      <c r="HM157" s="57"/>
      <c r="HN157" s="57"/>
      <c r="HO157" s="57"/>
      <c r="HP157" s="57"/>
      <c r="HQ157" s="57"/>
      <c r="HR157" s="57"/>
      <c r="HS157" s="57"/>
      <c r="HT157" s="57"/>
      <c r="HU157" s="57"/>
      <c r="HV157" s="57"/>
      <c r="HW157" s="57"/>
      <c r="HX157" s="57"/>
      <c r="HY157" s="57"/>
      <c r="HZ157" s="57"/>
      <c r="IA157" s="57"/>
      <c r="IB157" s="57"/>
      <c r="IC157" s="57"/>
      <c r="ID157" s="57"/>
      <c r="IE157" s="57"/>
      <c r="IF157" s="57"/>
      <c r="IG157" s="57"/>
      <c r="IH157" s="57"/>
      <c r="II157" s="57"/>
      <c r="IJ157" s="57"/>
      <c r="IK157" s="57"/>
      <c r="IL157" s="57"/>
      <c r="IM157" s="57"/>
    </row>
    <row r="158" spans="1:254" ht="45">
      <c r="A158" s="60"/>
      <c r="B158" s="77" t="s">
        <v>508</v>
      </c>
      <c r="C158" s="109"/>
      <c r="D158" s="55"/>
      <c r="E158" s="55"/>
      <c r="F158" s="55"/>
      <c r="G158" s="137"/>
      <c r="H158" s="137"/>
      <c r="I158" s="56"/>
      <c r="J158" s="123"/>
      <c r="K158" s="56"/>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c r="EB158" s="57"/>
      <c r="EC158" s="57"/>
      <c r="ED158" s="57"/>
      <c r="EE158" s="57"/>
      <c r="EF158" s="57"/>
      <c r="EG158" s="57"/>
      <c r="EH158" s="57"/>
      <c r="EI158" s="57"/>
      <c r="EJ158" s="57"/>
      <c r="EK158" s="57"/>
      <c r="EL158" s="57"/>
      <c r="EM158" s="57"/>
      <c r="EN158" s="57"/>
      <c r="EO158" s="57"/>
      <c r="EP158" s="57"/>
      <c r="EQ158" s="57"/>
      <c r="ER158" s="57"/>
      <c r="ES158" s="57"/>
      <c r="ET158" s="57"/>
      <c r="EU158" s="57"/>
      <c r="EV158" s="57"/>
      <c r="EW158" s="57"/>
      <c r="EX158" s="57"/>
      <c r="EY158" s="57"/>
      <c r="EZ158" s="57"/>
      <c r="FA158" s="57"/>
      <c r="FB158" s="57"/>
      <c r="FC158" s="57"/>
      <c r="FD158" s="57"/>
      <c r="FE158" s="57"/>
      <c r="FF158" s="57"/>
      <c r="FG158" s="57"/>
      <c r="FH158" s="57"/>
      <c r="FI158" s="57"/>
      <c r="FJ158" s="57"/>
      <c r="FK158" s="57"/>
      <c r="FL158" s="57"/>
      <c r="FM158" s="57"/>
      <c r="FN158" s="57"/>
      <c r="FO158" s="57"/>
      <c r="FP158" s="57"/>
      <c r="FQ158" s="57"/>
      <c r="FR158" s="57"/>
      <c r="FS158" s="57"/>
      <c r="FT158" s="57"/>
      <c r="FU158" s="57"/>
      <c r="FV158" s="57"/>
      <c r="FW158" s="57"/>
      <c r="FX158" s="57"/>
      <c r="FY158" s="57"/>
      <c r="FZ158" s="57"/>
      <c r="GA158" s="57"/>
      <c r="GB158" s="57"/>
      <c r="GC158" s="57"/>
      <c r="GD158" s="57"/>
      <c r="GE158" s="57"/>
      <c r="GF158" s="57"/>
      <c r="GG158" s="57"/>
      <c r="GH158" s="57"/>
      <c r="GI158" s="57"/>
      <c r="GJ158" s="57"/>
      <c r="GK158" s="57"/>
      <c r="GL158" s="57"/>
      <c r="GM158" s="57"/>
      <c r="GN158" s="57"/>
      <c r="GO158" s="57"/>
      <c r="GP158" s="57"/>
      <c r="GQ158" s="57"/>
      <c r="GR158" s="57"/>
      <c r="GS158" s="57"/>
      <c r="GT158" s="57"/>
      <c r="GU158" s="57"/>
      <c r="GV158" s="57"/>
      <c r="GW158" s="57"/>
      <c r="GX158" s="57"/>
      <c r="GY158" s="57"/>
      <c r="GZ158" s="57"/>
      <c r="HA158" s="57"/>
      <c r="HB158" s="57"/>
      <c r="HC158" s="57"/>
      <c r="HD158" s="57"/>
      <c r="HE158" s="57"/>
      <c r="HF158" s="57"/>
      <c r="HG158" s="57"/>
      <c r="HH158" s="57"/>
      <c r="HI158" s="57"/>
      <c r="HJ158" s="57"/>
      <c r="HK158" s="57"/>
      <c r="HL158" s="57"/>
      <c r="HM158" s="57"/>
      <c r="HN158" s="57"/>
      <c r="HO158" s="57"/>
      <c r="HP158" s="57"/>
      <c r="HQ158" s="57"/>
      <c r="HR158" s="57"/>
      <c r="HS158" s="57"/>
      <c r="HT158" s="57"/>
      <c r="HU158" s="57"/>
      <c r="HV158" s="57"/>
      <c r="HW158" s="57"/>
      <c r="HX158" s="57"/>
      <c r="HY158" s="57"/>
      <c r="HZ158" s="57"/>
      <c r="IA158" s="57"/>
      <c r="IB158" s="57"/>
      <c r="IC158" s="57"/>
      <c r="ID158" s="57"/>
      <c r="IE158" s="57"/>
      <c r="IF158" s="57"/>
      <c r="IG158" s="57"/>
      <c r="IH158" s="57"/>
      <c r="II158" s="57"/>
      <c r="IJ158" s="57"/>
      <c r="IK158" s="57"/>
      <c r="IL158" s="57"/>
      <c r="IM158" s="57"/>
    </row>
    <row r="159" spans="1:254" ht="30">
      <c r="A159" s="60"/>
      <c r="B159" s="77" t="s">
        <v>402</v>
      </c>
      <c r="C159" s="109"/>
      <c r="D159" s="55"/>
      <c r="E159" s="55"/>
      <c r="F159" s="55"/>
      <c r="G159" s="137"/>
      <c r="H159" s="137"/>
      <c r="I159" s="56"/>
      <c r="J159" s="123"/>
      <c r="K159" s="56"/>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c r="FT159" s="57"/>
      <c r="FU159" s="57"/>
      <c r="FV159" s="57"/>
      <c r="FW159" s="57"/>
      <c r="FX159" s="57"/>
      <c r="FY159" s="57"/>
      <c r="FZ159" s="57"/>
      <c r="GA159" s="57"/>
      <c r="GB159" s="57"/>
      <c r="GC159" s="57"/>
      <c r="GD159" s="57"/>
      <c r="GE159" s="57"/>
      <c r="GF159" s="57"/>
      <c r="GG159" s="57"/>
      <c r="GH159" s="57"/>
      <c r="GI159" s="57"/>
      <c r="GJ159" s="57"/>
      <c r="GK159" s="57"/>
      <c r="GL159" s="57"/>
      <c r="GM159" s="57"/>
      <c r="GN159" s="57"/>
      <c r="GO159" s="57"/>
      <c r="GP159" s="57"/>
      <c r="GQ159" s="57"/>
      <c r="GR159" s="57"/>
      <c r="GS159" s="57"/>
      <c r="GT159" s="57"/>
      <c r="GU159" s="57"/>
      <c r="GV159" s="57"/>
      <c r="GW159" s="57"/>
      <c r="GX159" s="57"/>
      <c r="GY159" s="57"/>
      <c r="GZ159" s="57"/>
      <c r="HA159" s="57"/>
      <c r="HB159" s="57"/>
      <c r="HC159" s="57"/>
      <c r="HD159" s="57"/>
      <c r="HE159" s="57"/>
      <c r="HF159" s="57"/>
      <c r="HG159" s="57"/>
      <c r="HH159" s="57"/>
      <c r="HI159" s="57"/>
      <c r="HJ159" s="57"/>
      <c r="HK159" s="57"/>
      <c r="HL159" s="57"/>
      <c r="HM159" s="57"/>
      <c r="HN159" s="57"/>
      <c r="HO159" s="57"/>
      <c r="HP159" s="57"/>
      <c r="HQ159" s="57"/>
      <c r="HR159" s="57"/>
      <c r="HS159" s="57"/>
      <c r="HT159" s="57"/>
      <c r="HU159" s="57"/>
      <c r="HV159" s="57"/>
      <c r="HW159" s="57"/>
      <c r="HX159" s="57"/>
      <c r="HY159" s="57"/>
      <c r="HZ159" s="57"/>
      <c r="IA159" s="57"/>
      <c r="IB159" s="57"/>
      <c r="IC159" s="57"/>
      <c r="ID159" s="57"/>
      <c r="IE159" s="57"/>
      <c r="IF159" s="57"/>
      <c r="IG159" s="57"/>
      <c r="IH159" s="57"/>
      <c r="II159" s="57"/>
      <c r="IJ159" s="57"/>
      <c r="IK159" s="57"/>
      <c r="IL159" s="57"/>
      <c r="IM159" s="57"/>
      <c r="IN159" s="57"/>
    </row>
    <row r="160" spans="1:254" s="57" customFormat="1" ht="30">
      <c r="A160" s="60"/>
      <c r="B160" s="78" t="s">
        <v>403</v>
      </c>
      <c r="C160" s="109">
        <f t="shared" ref="C160:H160" si="58">C161+C164+C165+C168</f>
        <v>0</v>
      </c>
      <c r="D160" s="109">
        <f t="shared" si="58"/>
        <v>0</v>
      </c>
      <c r="E160" s="109">
        <f t="shared" si="58"/>
        <v>0</v>
      </c>
      <c r="F160" s="109">
        <f t="shared" si="58"/>
        <v>0</v>
      </c>
      <c r="G160" s="109">
        <f t="shared" si="58"/>
        <v>0</v>
      </c>
      <c r="H160" s="109">
        <f t="shared" si="58"/>
        <v>0</v>
      </c>
      <c r="I160" s="56"/>
      <c r="J160" s="109"/>
      <c r="K160" s="56"/>
      <c r="IO160" s="42"/>
      <c r="IP160" s="42"/>
      <c r="IQ160" s="42"/>
      <c r="IR160" s="42"/>
      <c r="IS160" s="42"/>
      <c r="IT160" s="42"/>
    </row>
    <row r="161" spans="1:254" s="57" customFormat="1">
      <c r="A161" s="60"/>
      <c r="B161" s="79" t="s">
        <v>404</v>
      </c>
      <c r="C161" s="109">
        <f t="shared" ref="C161:H161" si="59">C162+C163</f>
        <v>0</v>
      </c>
      <c r="D161" s="109">
        <f t="shared" si="59"/>
        <v>0</v>
      </c>
      <c r="E161" s="109">
        <f t="shared" si="59"/>
        <v>0</v>
      </c>
      <c r="F161" s="109">
        <f t="shared" si="59"/>
        <v>0</v>
      </c>
      <c r="G161" s="109">
        <f t="shared" si="59"/>
        <v>0</v>
      </c>
      <c r="H161" s="109">
        <f t="shared" si="59"/>
        <v>0</v>
      </c>
      <c r="I161" s="56"/>
      <c r="J161" s="109"/>
      <c r="K161" s="56"/>
      <c r="IO161" s="42"/>
      <c r="IP161" s="42"/>
      <c r="IQ161" s="42"/>
      <c r="IR161" s="42"/>
      <c r="IS161" s="42"/>
      <c r="IT161" s="42"/>
    </row>
    <row r="162" spans="1:254">
      <c r="A162" s="60"/>
      <c r="B162" s="79" t="s">
        <v>368</v>
      </c>
      <c r="C162" s="109"/>
      <c r="D162" s="55"/>
      <c r="E162" s="55"/>
      <c r="F162" s="55"/>
      <c r="G162" s="137"/>
      <c r="H162" s="137"/>
      <c r="I162" s="56"/>
      <c r="J162" s="123"/>
      <c r="K162" s="56"/>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c r="IM162" s="57"/>
      <c r="IN162" s="57"/>
      <c r="IO162" s="57"/>
      <c r="IP162" s="57"/>
      <c r="IQ162" s="57"/>
      <c r="IR162" s="57"/>
      <c r="IS162" s="57"/>
      <c r="IT162" s="57"/>
    </row>
    <row r="163" spans="1:254" ht="60">
      <c r="A163" s="53"/>
      <c r="B163" s="79" t="s">
        <v>370</v>
      </c>
      <c r="C163" s="109"/>
      <c r="D163" s="55"/>
      <c r="E163" s="55"/>
      <c r="F163" s="55"/>
      <c r="G163" s="137"/>
      <c r="H163" s="137"/>
      <c r="I163" s="56"/>
      <c r="J163" s="123"/>
      <c r="K163" s="56"/>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c r="IM163" s="57"/>
      <c r="IN163" s="57"/>
      <c r="IO163" s="57"/>
      <c r="IP163" s="57"/>
      <c r="IQ163" s="57"/>
      <c r="IR163" s="57"/>
      <c r="IS163" s="57"/>
      <c r="IT163" s="57"/>
    </row>
    <row r="164" spans="1:254" ht="30">
      <c r="A164" s="53"/>
      <c r="B164" s="79" t="s">
        <v>405</v>
      </c>
      <c r="C164" s="109"/>
      <c r="D164" s="55"/>
      <c r="E164" s="55"/>
      <c r="F164" s="55"/>
      <c r="G164" s="137"/>
      <c r="H164" s="137"/>
      <c r="I164" s="56"/>
      <c r="J164" s="123"/>
      <c r="K164" s="56"/>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c r="HL164" s="57"/>
      <c r="HM164" s="57"/>
      <c r="HN164" s="57"/>
      <c r="HO164" s="57"/>
      <c r="HP164" s="57"/>
      <c r="HQ164" s="57"/>
      <c r="HR164" s="57"/>
      <c r="HS164" s="57"/>
      <c r="HT164" s="57"/>
      <c r="HU164" s="57"/>
      <c r="HV164" s="57"/>
      <c r="HW164" s="57"/>
      <c r="HX164" s="57"/>
      <c r="HY164" s="57"/>
      <c r="HZ164" s="57"/>
      <c r="IA164" s="57"/>
      <c r="IB164" s="57"/>
      <c r="IC164" s="57"/>
      <c r="ID164" s="57"/>
      <c r="IE164" s="57"/>
      <c r="IF164" s="57"/>
      <c r="IG164" s="57"/>
      <c r="IH164" s="57"/>
      <c r="II164" s="57"/>
      <c r="IJ164" s="57"/>
      <c r="IK164" s="57"/>
      <c r="IL164" s="57"/>
      <c r="IM164" s="57"/>
      <c r="IN164" s="57"/>
    </row>
    <row r="165" spans="1:254" ht="30">
      <c r="A165" s="53"/>
      <c r="B165" s="79" t="s">
        <v>406</v>
      </c>
      <c r="C165" s="109">
        <f t="shared" ref="C165:H165" si="60">C166+C167</f>
        <v>0</v>
      </c>
      <c r="D165" s="109">
        <f t="shared" si="60"/>
        <v>0</v>
      </c>
      <c r="E165" s="109">
        <f t="shared" si="60"/>
        <v>0</v>
      </c>
      <c r="F165" s="109">
        <f t="shared" si="60"/>
        <v>0</v>
      </c>
      <c r="G165" s="109">
        <f t="shared" si="60"/>
        <v>0</v>
      </c>
      <c r="H165" s="109">
        <f t="shared" si="60"/>
        <v>0</v>
      </c>
      <c r="I165" s="56"/>
      <c r="J165" s="109"/>
      <c r="K165" s="56"/>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row>
    <row r="166" spans="1:254">
      <c r="A166" s="53"/>
      <c r="B166" s="79" t="s">
        <v>368</v>
      </c>
      <c r="C166" s="109"/>
      <c r="D166" s="55"/>
      <c r="E166" s="55"/>
      <c r="F166" s="55"/>
      <c r="G166" s="137"/>
      <c r="H166" s="137"/>
      <c r="I166" s="56"/>
      <c r="J166" s="123"/>
      <c r="K166" s="56"/>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c r="EZ166" s="57"/>
      <c r="FA166" s="57"/>
      <c r="FB166" s="57"/>
      <c r="FC166" s="57"/>
      <c r="FD166" s="57"/>
      <c r="FE166" s="57"/>
      <c r="FF166" s="57"/>
      <c r="FG166" s="57"/>
      <c r="FH166" s="57"/>
      <c r="FI166" s="57"/>
      <c r="FJ166" s="57"/>
      <c r="FK166" s="57"/>
      <c r="FL166" s="57"/>
      <c r="FM166" s="57"/>
      <c r="FN166" s="57"/>
      <c r="FO166" s="57"/>
      <c r="FP166" s="57"/>
      <c r="FQ166" s="57"/>
      <c r="FR166" s="57"/>
      <c r="FS166" s="57"/>
      <c r="FT166" s="57"/>
      <c r="FU166" s="57"/>
      <c r="FV166" s="57"/>
      <c r="FW166" s="57"/>
      <c r="FX166" s="57"/>
      <c r="FY166" s="57"/>
      <c r="FZ166" s="57"/>
      <c r="GA166" s="57"/>
      <c r="GB166" s="57"/>
      <c r="GC166" s="57"/>
      <c r="GD166" s="57"/>
      <c r="GE166" s="57"/>
      <c r="GF166" s="57"/>
      <c r="GG166" s="57"/>
      <c r="GH166" s="57"/>
      <c r="GI166" s="57"/>
      <c r="GJ166" s="57"/>
      <c r="GK166" s="57"/>
      <c r="GL166" s="57"/>
      <c r="GM166" s="57"/>
      <c r="GN166" s="57"/>
      <c r="GO166" s="57"/>
      <c r="GP166" s="57"/>
      <c r="GQ166" s="57"/>
      <c r="GR166" s="57"/>
      <c r="GS166" s="57"/>
      <c r="GT166" s="57"/>
      <c r="GU166" s="57"/>
      <c r="GV166" s="57"/>
      <c r="GW166" s="57"/>
      <c r="GX166" s="57"/>
      <c r="GY166" s="57"/>
      <c r="GZ166" s="57"/>
      <c r="HA166" s="57"/>
      <c r="HB166" s="57"/>
      <c r="HC166" s="57"/>
      <c r="HD166" s="57"/>
      <c r="HE166" s="57"/>
      <c r="HF166" s="57"/>
      <c r="HG166" s="57"/>
      <c r="HH166" s="57"/>
      <c r="HI166" s="57"/>
      <c r="HJ166" s="57"/>
      <c r="HK166" s="57"/>
      <c r="HL166" s="57"/>
      <c r="HM166" s="57"/>
      <c r="HN166" s="57"/>
      <c r="HO166" s="57"/>
      <c r="HP166" s="57"/>
      <c r="HQ166" s="57"/>
      <c r="HR166" s="57"/>
      <c r="HS166" s="57"/>
      <c r="HT166" s="57"/>
      <c r="HU166" s="57"/>
      <c r="HV166" s="57"/>
      <c r="HW166" s="57"/>
      <c r="HX166" s="57"/>
      <c r="HY166" s="57"/>
      <c r="HZ166" s="57"/>
      <c r="IA166" s="57"/>
      <c r="IB166" s="57"/>
      <c r="IC166" s="57"/>
      <c r="ID166" s="57"/>
      <c r="IE166" s="57"/>
      <c r="IF166" s="57"/>
      <c r="IG166" s="57"/>
      <c r="IH166" s="57"/>
      <c r="II166" s="57"/>
      <c r="IJ166" s="57"/>
      <c r="IK166" s="57"/>
      <c r="IL166" s="57"/>
      <c r="IM166" s="57"/>
      <c r="IN166" s="57"/>
    </row>
    <row r="167" spans="1:254" ht="60">
      <c r="A167" s="60"/>
      <c r="B167" s="79" t="s">
        <v>370</v>
      </c>
      <c r="C167" s="109"/>
      <c r="D167" s="55"/>
      <c r="E167" s="55"/>
      <c r="F167" s="55"/>
      <c r="G167" s="137"/>
      <c r="H167" s="137"/>
      <c r="I167" s="56"/>
      <c r="J167" s="123"/>
      <c r="K167" s="56"/>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c r="EZ167" s="57"/>
      <c r="FA167" s="57"/>
      <c r="FB167" s="57"/>
      <c r="FC167" s="57"/>
      <c r="FD167" s="57"/>
      <c r="FE167" s="57"/>
      <c r="FF167" s="57"/>
      <c r="FG167" s="57"/>
      <c r="FH167" s="57"/>
      <c r="FI167" s="57"/>
      <c r="FJ167" s="57"/>
      <c r="FK167" s="57"/>
      <c r="FL167" s="57"/>
      <c r="FM167" s="57"/>
      <c r="FN167" s="57"/>
      <c r="FO167" s="57"/>
      <c r="FP167" s="57"/>
      <c r="FQ167" s="57"/>
      <c r="FR167" s="57"/>
      <c r="FS167" s="57"/>
      <c r="FT167" s="57"/>
      <c r="FU167" s="57"/>
      <c r="FV167" s="57"/>
      <c r="FW167" s="57"/>
      <c r="FX167" s="57"/>
      <c r="FY167" s="57"/>
      <c r="FZ167" s="57"/>
      <c r="GA167" s="57"/>
      <c r="GB167" s="57"/>
      <c r="GC167" s="57"/>
      <c r="GD167" s="57"/>
      <c r="GE167" s="57"/>
      <c r="GF167" s="57"/>
      <c r="GG167" s="57"/>
      <c r="GH167" s="57"/>
      <c r="GI167" s="57"/>
      <c r="GJ167" s="57"/>
      <c r="GK167" s="57"/>
      <c r="GL167" s="57"/>
      <c r="GM167" s="57"/>
      <c r="GN167" s="57"/>
      <c r="GO167" s="57"/>
      <c r="GP167" s="57"/>
      <c r="GQ167" s="57"/>
      <c r="GR167" s="57"/>
      <c r="GS167" s="57"/>
      <c r="GT167" s="57"/>
      <c r="GU167" s="57"/>
      <c r="GV167" s="57"/>
      <c r="GW167" s="57"/>
      <c r="GX167" s="57"/>
      <c r="GY167" s="57"/>
      <c r="GZ167" s="57"/>
      <c r="HA167" s="57"/>
      <c r="HB167" s="57"/>
      <c r="HC167" s="57"/>
      <c r="HD167" s="57"/>
      <c r="HE167" s="57"/>
      <c r="HF167" s="57"/>
      <c r="HG167" s="57"/>
      <c r="HH167" s="57"/>
      <c r="HI167" s="57"/>
      <c r="HJ167" s="57"/>
      <c r="HK167" s="57"/>
      <c r="HL167" s="57"/>
      <c r="HM167" s="57"/>
      <c r="HN167" s="57"/>
      <c r="HO167" s="57"/>
      <c r="HP167" s="57"/>
      <c r="HQ167" s="57"/>
      <c r="HR167" s="57"/>
      <c r="HS167" s="57"/>
      <c r="HT167" s="57"/>
      <c r="HU167" s="57"/>
      <c r="HV167" s="57"/>
      <c r="HW167" s="57"/>
      <c r="HX167" s="57"/>
      <c r="HY167" s="57"/>
      <c r="HZ167" s="57"/>
      <c r="IA167" s="57"/>
      <c r="IB167" s="57"/>
      <c r="IC167" s="57"/>
      <c r="ID167" s="57"/>
      <c r="IE167" s="57"/>
      <c r="IF167" s="57"/>
      <c r="IG167" s="57"/>
      <c r="IH167" s="57"/>
      <c r="II167" s="57"/>
      <c r="IJ167" s="57"/>
      <c r="IK167" s="57"/>
      <c r="IL167" s="57"/>
      <c r="IM167" s="57"/>
      <c r="IN167" s="57"/>
    </row>
    <row r="168" spans="1:254" ht="30" customHeight="1">
      <c r="A168" s="60"/>
      <c r="B168" s="79" t="s">
        <v>407</v>
      </c>
      <c r="C168" s="109"/>
      <c r="D168" s="55"/>
      <c r="E168" s="55"/>
      <c r="F168" s="55"/>
      <c r="G168" s="137"/>
      <c r="H168" s="137"/>
      <c r="I168" s="56"/>
      <c r="J168" s="123"/>
      <c r="K168" s="56"/>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c r="HS168" s="57"/>
      <c r="HT168" s="57"/>
      <c r="HU168" s="57"/>
      <c r="HV168" s="57"/>
      <c r="HW168" s="57"/>
      <c r="HX168" s="57"/>
      <c r="HY168" s="57"/>
      <c r="HZ168" s="57"/>
      <c r="IA168" s="57"/>
      <c r="IB168" s="57"/>
      <c r="IC168" s="57"/>
      <c r="ID168" s="57"/>
      <c r="IE168" s="57"/>
      <c r="IF168" s="57"/>
      <c r="IG168" s="57"/>
      <c r="IH168" s="57"/>
      <c r="II168" s="57"/>
      <c r="IJ168" s="57"/>
      <c r="IK168" s="57"/>
      <c r="IL168" s="57"/>
      <c r="IM168" s="57"/>
      <c r="IN168" s="57"/>
    </row>
    <row r="169" spans="1:254" ht="16.5" customHeight="1">
      <c r="A169" s="60"/>
      <c r="B169" s="62" t="s">
        <v>361</v>
      </c>
      <c r="C169" s="109"/>
      <c r="D169" s="55"/>
      <c r="E169" s="55"/>
      <c r="F169" s="55"/>
      <c r="G169" s="137">
        <v>-136.85</v>
      </c>
      <c r="H169" s="137">
        <v>-136.85</v>
      </c>
      <c r="I169" s="56"/>
      <c r="J169" s="123"/>
      <c r="K169" s="56"/>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c r="IM169" s="57"/>
      <c r="IN169" s="57"/>
    </row>
    <row r="170" spans="1:254">
      <c r="A170" s="53" t="s">
        <v>408</v>
      </c>
      <c r="B170" s="62" t="s">
        <v>409</v>
      </c>
      <c r="C170" s="107">
        <f t="shared" ref="C170:H170" si="61">C171+C172</f>
        <v>0</v>
      </c>
      <c r="D170" s="107">
        <f t="shared" si="61"/>
        <v>24437950</v>
      </c>
      <c r="E170" s="107">
        <f t="shared" si="61"/>
        <v>24437950</v>
      </c>
      <c r="F170" s="107">
        <f t="shared" si="61"/>
        <v>9289310</v>
      </c>
      <c r="G170" s="107">
        <f t="shared" si="61"/>
        <v>9289272.9600000009</v>
      </c>
      <c r="H170" s="107">
        <f t="shared" si="61"/>
        <v>2910107.32</v>
      </c>
      <c r="I170" s="56"/>
      <c r="J170" s="107"/>
      <c r="K170" s="56"/>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c r="EC170" s="57"/>
      <c r="ED170" s="57"/>
      <c r="EE170" s="57"/>
      <c r="EF170" s="57"/>
      <c r="EG170" s="57"/>
      <c r="EH170" s="57"/>
      <c r="EI170" s="57"/>
      <c r="EJ170" s="57"/>
      <c r="EK170" s="57"/>
      <c r="EL170" s="57"/>
      <c r="EM170" s="57"/>
      <c r="EN170" s="57"/>
      <c r="EO170" s="57"/>
      <c r="EP170" s="57"/>
      <c r="EQ170" s="57"/>
      <c r="ER170" s="57"/>
      <c r="ES170" s="57"/>
      <c r="ET170" s="57"/>
      <c r="EU170" s="57"/>
      <c r="EV170" s="57"/>
      <c r="EW170" s="57"/>
      <c r="EX170" s="57"/>
      <c r="EY170" s="57"/>
      <c r="EZ170" s="57"/>
      <c r="FA170" s="57"/>
      <c r="FB170" s="57"/>
      <c r="FC170" s="57"/>
      <c r="FD170" s="57"/>
      <c r="FE170" s="57"/>
      <c r="FF170" s="57"/>
      <c r="FG170" s="57"/>
      <c r="FH170" s="57"/>
      <c r="FI170" s="57"/>
      <c r="FJ170" s="57"/>
      <c r="FK170" s="57"/>
      <c r="FL170" s="57"/>
      <c r="FM170" s="57"/>
      <c r="FN170" s="57"/>
      <c r="FO170" s="57"/>
      <c r="FP170" s="57"/>
      <c r="FQ170" s="57"/>
      <c r="FR170" s="57"/>
      <c r="FS170" s="57"/>
      <c r="FT170" s="57"/>
      <c r="FU170" s="57"/>
      <c r="FV170" s="57"/>
      <c r="FW170" s="57"/>
      <c r="FX170" s="57"/>
      <c r="FY170" s="57"/>
      <c r="FZ170" s="57"/>
      <c r="GA170" s="57"/>
      <c r="GB170" s="57"/>
      <c r="GC170" s="57"/>
      <c r="GD170" s="57"/>
      <c r="GE170" s="57"/>
      <c r="GF170" s="57"/>
      <c r="GG170" s="57"/>
      <c r="GH170" s="57"/>
      <c r="GI170" s="57"/>
      <c r="GJ170" s="57"/>
      <c r="GK170" s="57"/>
      <c r="GL170" s="57"/>
      <c r="GM170" s="57"/>
      <c r="GN170" s="57"/>
      <c r="GO170" s="57"/>
      <c r="GP170" s="57"/>
      <c r="GQ170" s="57"/>
      <c r="GR170" s="57"/>
      <c r="GS170" s="57"/>
      <c r="GT170" s="57"/>
      <c r="GU170" s="57"/>
      <c r="GV170" s="57"/>
      <c r="GW170" s="57"/>
      <c r="GX170" s="57"/>
      <c r="GY170" s="57"/>
      <c r="GZ170" s="57"/>
      <c r="HA170" s="57"/>
      <c r="HB170" s="57"/>
      <c r="HC170" s="57"/>
      <c r="HD170" s="57"/>
      <c r="HE170" s="57"/>
      <c r="HF170" s="57"/>
      <c r="HG170" s="57"/>
      <c r="HH170" s="57"/>
      <c r="HI170" s="57"/>
      <c r="HJ170" s="57"/>
      <c r="HK170" s="57"/>
      <c r="HL170" s="57"/>
      <c r="HM170" s="57"/>
      <c r="HN170" s="57"/>
      <c r="HO170" s="57"/>
      <c r="HP170" s="57"/>
      <c r="HQ170" s="57"/>
      <c r="HR170" s="57"/>
      <c r="HS170" s="57"/>
      <c r="HT170" s="57"/>
      <c r="HU170" s="57"/>
      <c r="HV170" s="57"/>
      <c r="HW170" s="57"/>
      <c r="HX170" s="57"/>
      <c r="HY170" s="57"/>
      <c r="HZ170" s="57"/>
      <c r="IA170" s="57"/>
      <c r="IB170" s="57"/>
      <c r="IC170" s="57"/>
      <c r="ID170" s="57"/>
      <c r="IE170" s="57"/>
      <c r="IF170" s="57"/>
      <c r="IG170" s="57"/>
      <c r="IH170" s="57"/>
      <c r="II170" s="57"/>
      <c r="IJ170" s="57"/>
      <c r="IK170" s="57"/>
      <c r="IL170" s="57"/>
      <c r="IM170" s="57"/>
      <c r="IN170" s="57"/>
    </row>
    <row r="171" spans="1:254" ht="16.5" customHeight="1">
      <c r="A171" s="53"/>
      <c r="B171" s="62" t="s">
        <v>368</v>
      </c>
      <c r="C171" s="107"/>
      <c r="D171" s="55">
        <v>24412290</v>
      </c>
      <c r="E171" s="55">
        <v>24403950</v>
      </c>
      <c r="F171" s="55">
        <v>9255310</v>
      </c>
      <c r="G171" s="84">
        <v>9255299.9600000009</v>
      </c>
      <c r="H171" s="84">
        <v>2901774.32</v>
      </c>
      <c r="I171" s="56"/>
      <c r="J171" s="118"/>
      <c r="K171" s="56"/>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c r="IM171" s="57"/>
      <c r="IN171" s="57"/>
    </row>
    <row r="172" spans="1:254" ht="60">
      <c r="A172" s="53"/>
      <c r="B172" s="62" t="s">
        <v>370</v>
      </c>
      <c r="C172" s="107"/>
      <c r="D172" s="55">
        <v>25660</v>
      </c>
      <c r="E172" s="55">
        <v>34000</v>
      </c>
      <c r="F172" s="55">
        <v>34000</v>
      </c>
      <c r="G172" s="84">
        <v>33973</v>
      </c>
      <c r="H172" s="84">
        <v>8333</v>
      </c>
      <c r="I172" s="56"/>
      <c r="J172" s="118"/>
      <c r="K172" s="56"/>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c r="IM172" s="57"/>
      <c r="IN172" s="57"/>
    </row>
    <row r="173" spans="1:254" ht="16.5" customHeight="1">
      <c r="A173" s="60"/>
      <c r="B173" s="62" t="s">
        <v>361</v>
      </c>
      <c r="C173" s="107"/>
      <c r="D173" s="55"/>
      <c r="E173" s="55"/>
      <c r="F173" s="55"/>
      <c r="G173" s="84"/>
      <c r="H173" s="84"/>
      <c r="I173" s="56"/>
      <c r="J173" s="118"/>
      <c r="K173" s="56"/>
      <c r="L173" s="57"/>
      <c r="IN173" s="57"/>
    </row>
    <row r="174" spans="1:254">
      <c r="A174" s="60" t="s">
        <v>410</v>
      </c>
      <c r="B174" s="62" t="s">
        <v>411</v>
      </c>
      <c r="C174" s="109">
        <f t="shared" ref="C174:H174" si="62">C175+C176</f>
        <v>0</v>
      </c>
      <c r="D174" s="109">
        <f t="shared" si="62"/>
        <v>2639120</v>
      </c>
      <c r="E174" s="109">
        <f t="shared" si="62"/>
        <v>2780120</v>
      </c>
      <c r="F174" s="109">
        <f t="shared" si="62"/>
        <v>1321120</v>
      </c>
      <c r="G174" s="109">
        <f t="shared" si="62"/>
        <v>1321117.54</v>
      </c>
      <c r="H174" s="109">
        <f t="shared" si="62"/>
        <v>440000</v>
      </c>
      <c r="I174" s="56"/>
      <c r="J174" s="109"/>
      <c r="K174" s="56"/>
      <c r="IN174" s="57"/>
    </row>
    <row r="175" spans="1:254">
      <c r="A175" s="60"/>
      <c r="B175" s="62" t="s">
        <v>368</v>
      </c>
      <c r="C175" s="109"/>
      <c r="D175" s="55">
        <v>2637000</v>
      </c>
      <c r="E175" s="55">
        <v>2778000</v>
      </c>
      <c r="F175" s="55">
        <v>1319000</v>
      </c>
      <c r="G175" s="134">
        <v>1319000</v>
      </c>
      <c r="H175" s="134">
        <v>440000</v>
      </c>
      <c r="I175" s="56"/>
      <c r="J175" s="120"/>
      <c r="K175" s="56"/>
      <c r="IN175" s="57"/>
    </row>
    <row r="176" spans="1:254" ht="60">
      <c r="A176" s="60"/>
      <c r="B176" s="62" t="s">
        <v>370</v>
      </c>
      <c r="C176" s="109"/>
      <c r="D176" s="55">
        <v>2120</v>
      </c>
      <c r="E176" s="55">
        <v>2120</v>
      </c>
      <c r="F176" s="55">
        <v>2120</v>
      </c>
      <c r="G176" s="134">
        <v>2117.54</v>
      </c>
      <c r="H176" s="134"/>
      <c r="I176" s="56"/>
      <c r="J176" s="120"/>
      <c r="K176" s="56"/>
      <c r="IN176" s="57"/>
    </row>
    <row r="177" spans="1:248">
      <c r="A177" s="60"/>
      <c r="B177" s="62" t="s">
        <v>361</v>
      </c>
      <c r="C177" s="109"/>
      <c r="D177" s="55"/>
      <c r="E177" s="55"/>
      <c r="F177" s="55"/>
      <c r="G177" s="134"/>
      <c r="H177" s="134"/>
      <c r="I177" s="56"/>
      <c r="J177" s="120"/>
      <c r="K177" s="56"/>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c r="EC177" s="57"/>
      <c r="ED177" s="57"/>
      <c r="EE177" s="57"/>
      <c r="EF177" s="57"/>
      <c r="EG177" s="57"/>
      <c r="EH177" s="57"/>
      <c r="EI177" s="57"/>
      <c r="EJ177" s="57"/>
      <c r="EK177" s="57"/>
      <c r="EL177" s="57"/>
      <c r="EM177" s="57"/>
      <c r="EN177" s="57"/>
      <c r="EO177" s="57"/>
      <c r="EP177" s="57"/>
      <c r="EQ177" s="57"/>
      <c r="ER177" s="57"/>
      <c r="ES177" s="57"/>
      <c r="ET177" s="57"/>
      <c r="EU177" s="57"/>
      <c r="EV177" s="57"/>
      <c r="EW177" s="57"/>
      <c r="EX177" s="57"/>
      <c r="EY177" s="57"/>
      <c r="EZ177" s="57"/>
      <c r="FA177" s="57"/>
      <c r="FB177" s="57"/>
      <c r="FC177" s="57"/>
      <c r="FD177" s="57"/>
      <c r="FE177" s="57"/>
      <c r="FF177" s="57"/>
      <c r="FG177" s="57"/>
      <c r="FH177" s="57"/>
      <c r="FI177" s="57"/>
      <c r="FJ177" s="57"/>
      <c r="FK177" s="57"/>
      <c r="FL177" s="57"/>
      <c r="FM177" s="57"/>
      <c r="FN177" s="57"/>
      <c r="FO177" s="57"/>
      <c r="FP177" s="57"/>
      <c r="FQ177" s="57"/>
      <c r="FR177" s="57"/>
      <c r="FS177" s="57"/>
      <c r="FT177" s="57"/>
      <c r="FU177" s="57"/>
      <c r="FV177" s="57"/>
      <c r="FW177" s="57"/>
      <c r="FX177" s="57"/>
      <c r="FY177" s="57"/>
      <c r="FZ177" s="57"/>
      <c r="GA177" s="57"/>
      <c r="GB177" s="57"/>
      <c r="GC177" s="57"/>
      <c r="GD177" s="57"/>
      <c r="GE177" s="57"/>
      <c r="GF177" s="57"/>
      <c r="GG177" s="57"/>
      <c r="GH177" s="57"/>
      <c r="GI177" s="57"/>
      <c r="GJ177" s="57"/>
      <c r="GK177" s="57"/>
      <c r="GL177" s="57"/>
      <c r="GM177" s="57"/>
      <c r="GN177" s="57"/>
      <c r="GO177" s="57"/>
      <c r="GP177" s="57"/>
      <c r="GQ177" s="57"/>
      <c r="GR177" s="57"/>
      <c r="GS177" s="57"/>
      <c r="GT177" s="57"/>
      <c r="GU177" s="57"/>
      <c r="GV177" s="57"/>
      <c r="GW177" s="57"/>
      <c r="GX177" s="57"/>
      <c r="GY177" s="57"/>
      <c r="GZ177" s="57"/>
      <c r="HA177" s="57"/>
      <c r="HB177" s="57"/>
      <c r="HC177" s="57"/>
      <c r="HD177" s="57"/>
      <c r="HE177" s="57"/>
      <c r="HF177" s="57"/>
      <c r="HG177" s="57"/>
      <c r="HH177" s="57"/>
      <c r="HI177" s="57"/>
      <c r="HJ177" s="57"/>
      <c r="HK177" s="57"/>
      <c r="HL177" s="57"/>
      <c r="HM177" s="57"/>
      <c r="HN177" s="57"/>
      <c r="HO177" s="57"/>
      <c r="HP177" s="57"/>
      <c r="HQ177" s="57"/>
      <c r="HR177" s="57"/>
      <c r="HS177" s="57"/>
      <c r="HT177" s="57"/>
      <c r="HU177" s="57"/>
      <c r="HV177" s="57"/>
      <c r="HW177" s="57"/>
      <c r="HX177" s="57"/>
      <c r="HY177" s="57"/>
      <c r="HZ177" s="57"/>
      <c r="IA177" s="57"/>
      <c r="IB177" s="57"/>
      <c r="IC177" s="57"/>
      <c r="ID177" s="57"/>
      <c r="IE177" s="57"/>
      <c r="IF177" s="57"/>
      <c r="IG177" s="57"/>
      <c r="IH177" s="57"/>
      <c r="II177" s="57"/>
      <c r="IJ177" s="57"/>
      <c r="IK177" s="57"/>
      <c r="IL177" s="57"/>
      <c r="IM177" s="57"/>
      <c r="IN177" s="57"/>
    </row>
    <row r="178" spans="1:248">
      <c r="A178" s="60" t="s">
        <v>412</v>
      </c>
      <c r="B178" s="58" t="s">
        <v>413</v>
      </c>
      <c r="C178" s="108">
        <f>+C179+C190+C195+C200+C212</f>
        <v>0</v>
      </c>
      <c r="D178" s="108">
        <f t="shared" ref="D178:H178" si="63">+D179+D190+D195+D200+D212</f>
        <v>78057530</v>
      </c>
      <c r="E178" s="108">
        <f t="shared" si="63"/>
        <v>81327070</v>
      </c>
      <c r="F178" s="108">
        <f t="shared" si="63"/>
        <v>41169070</v>
      </c>
      <c r="G178" s="108">
        <f t="shared" si="63"/>
        <v>39957947.159999996</v>
      </c>
      <c r="H178" s="108">
        <f t="shared" si="63"/>
        <v>13008592.000000002</v>
      </c>
      <c r="I178" s="56"/>
      <c r="J178" s="108"/>
      <c r="K178" s="56"/>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c r="EZ178" s="57"/>
      <c r="FA178" s="57"/>
      <c r="FB178" s="57"/>
      <c r="FC178" s="57"/>
      <c r="FD178" s="57"/>
      <c r="FE178" s="57"/>
      <c r="FF178" s="57"/>
      <c r="FG178" s="57"/>
      <c r="FH178" s="57"/>
      <c r="FI178" s="57"/>
      <c r="FJ178" s="57"/>
      <c r="FK178" s="57"/>
      <c r="FL178" s="57"/>
      <c r="FM178" s="57"/>
      <c r="FN178" s="57"/>
      <c r="FO178" s="57"/>
      <c r="FP178" s="57"/>
      <c r="FQ178" s="57"/>
      <c r="FR178" s="57"/>
      <c r="FS178" s="57"/>
      <c r="FT178" s="57"/>
      <c r="FU178" s="57"/>
      <c r="FV178" s="57"/>
      <c r="FW178" s="57"/>
      <c r="FX178" s="57"/>
      <c r="FY178" s="57"/>
      <c r="FZ178" s="57"/>
      <c r="GA178" s="57"/>
      <c r="GB178" s="57"/>
      <c r="GC178" s="57"/>
      <c r="GD178" s="57"/>
      <c r="GE178" s="57"/>
      <c r="GF178" s="57"/>
      <c r="GG178" s="57"/>
      <c r="GH178" s="57"/>
      <c r="GI178" s="57"/>
      <c r="GJ178" s="57"/>
      <c r="GK178" s="57"/>
      <c r="GL178" s="57"/>
      <c r="GM178" s="57"/>
      <c r="GN178" s="57"/>
      <c r="GO178" s="57"/>
      <c r="GP178" s="57"/>
      <c r="GQ178" s="57"/>
      <c r="GR178" s="57"/>
      <c r="GS178" s="57"/>
      <c r="GT178" s="57"/>
      <c r="GU178" s="57"/>
      <c r="GV178" s="57"/>
      <c r="GW178" s="57"/>
      <c r="GX178" s="57"/>
      <c r="GY178" s="57"/>
      <c r="GZ178" s="57"/>
      <c r="HA178" s="57"/>
      <c r="HB178" s="57"/>
      <c r="HC178" s="57"/>
      <c r="HD178" s="57"/>
      <c r="HE178" s="57"/>
      <c r="HF178" s="57"/>
      <c r="HG178" s="57"/>
      <c r="HH178" s="57"/>
      <c r="HI178" s="57"/>
      <c r="HJ178" s="57"/>
      <c r="HK178" s="57"/>
      <c r="HL178" s="57"/>
      <c r="HM178" s="57"/>
      <c r="HN178" s="57"/>
      <c r="HO178" s="57"/>
      <c r="HP178" s="57"/>
      <c r="HQ178" s="57"/>
      <c r="HR178" s="57"/>
      <c r="HS178" s="57"/>
      <c r="HT178" s="57"/>
      <c r="HU178" s="57"/>
      <c r="HV178" s="57"/>
      <c r="HW178" s="57"/>
      <c r="HX178" s="57"/>
      <c r="HY178" s="57"/>
      <c r="HZ178" s="57"/>
      <c r="IA178" s="57"/>
      <c r="IB178" s="57"/>
      <c r="IC178" s="57"/>
      <c r="ID178" s="57"/>
      <c r="IE178" s="57"/>
      <c r="IF178" s="57"/>
      <c r="IG178" s="57"/>
      <c r="IH178" s="57"/>
      <c r="II178" s="57"/>
      <c r="IJ178" s="57"/>
      <c r="IK178" s="57"/>
      <c r="IL178" s="57"/>
      <c r="IM178" s="57"/>
    </row>
    <row r="179" spans="1:248">
      <c r="A179" s="60" t="s">
        <v>414</v>
      </c>
      <c r="B179" s="58" t="s">
        <v>415</v>
      </c>
      <c r="C179" s="107">
        <f>+C180+C184+C185+C186+C187+C188</f>
        <v>0</v>
      </c>
      <c r="D179" s="107">
        <f t="shared" ref="D179:H179" si="64">+D180+D184+D185+D186+D187+D188</f>
        <v>34332000</v>
      </c>
      <c r="E179" s="107">
        <f t="shared" si="64"/>
        <v>34995420</v>
      </c>
      <c r="F179" s="107">
        <f t="shared" si="64"/>
        <v>18262200</v>
      </c>
      <c r="G179" s="107">
        <f t="shared" si="64"/>
        <v>17662205.899999999</v>
      </c>
      <c r="H179" s="107">
        <f t="shared" si="64"/>
        <v>5673233.3000000007</v>
      </c>
      <c r="I179" s="56"/>
      <c r="J179" s="107"/>
      <c r="K179" s="56"/>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c r="GN179" s="57"/>
      <c r="GO179" s="57"/>
      <c r="GP179" s="57"/>
      <c r="GQ179" s="57"/>
      <c r="GR179" s="57"/>
      <c r="GS179" s="57"/>
      <c r="GT179" s="57"/>
      <c r="GU179" s="57"/>
      <c r="GV179" s="57"/>
      <c r="GW179" s="57"/>
      <c r="GX179" s="57"/>
      <c r="GY179" s="57"/>
      <c r="GZ179" s="57"/>
      <c r="HA179" s="57"/>
      <c r="HB179" s="57"/>
      <c r="HC179" s="57"/>
      <c r="HD179" s="57"/>
      <c r="HE179" s="57"/>
      <c r="HF179" s="57"/>
      <c r="HG179" s="57"/>
      <c r="HH179" s="57"/>
      <c r="HI179" s="57"/>
      <c r="HJ179" s="57"/>
      <c r="HK179" s="57"/>
      <c r="HL179" s="57"/>
      <c r="HM179" s="57"/>
      <c r="HN179" s="57"/>
      <c r="HO179" s="57"/>
      <c r="HP179" s="57"/>
      <c r="HQ179" s="57"/>
      <c r="HR179" s="57"/>
      <c r="HS179" s="57"/>
      <c r="HT179" s="57"/>
      <c r="HU179" s="57"/>
      <c r="HV179" s="57"/>
      <c r="HW179" s="57"/>
      <c r="HX179" s="57"/>
      <c r="HY179" s="57"/>
      <c r="HZ179" s="57"/>
      <c r="IA179" s="57"/>
      <c r="IB179" s="57"/>
      <c r="IC179" s="57"/>
      <c r="ID179" s="57"/>
      <c r="IE179" s="57"/>
      <c r="IF179" s="57"/>
      <c r="IG179" s="57"/>
      <c r="IH179" s="57"/>
      <c r="II179" s="57"/>
      <c r="IJ179" s="57"/>
      <c r="IK179" s="57"/>
      <c r="IL179" s="57"/>
      <c r="IM179" s="57"/>
    </row>
    <row r="180" spans="1:248" ht="16.5" customHeight="1">
      <c r="A180" s="60"/>
      <c r="B180" s="80" t="s">
        <v>514</v>
      </c>
      <c r="C180" s="109">
        <f>C181+C182+C183</f>
        <v>0</v>
      </c>
      <c r="D180" s="109">
        <v>31570000</v>
      </c>
      <c r="E180" s="109">
        <v>32720000</v>
      </c>
      <c r="F180" s="109">
        <v>16949330</v>
      </c>
      <c r="G180" s="109">
        <f t="shared" ref="G180:H180" si="65">G181+G182+G183</f>
        <v>16739027.899999999</v>
      </c>
      <c r="H180" s="109">
        <f t="shared" si="65"/>
        <v>5419705.3000000007</v>
      </c>
      <c r="I180" s="56"/>
      <c r="J180" s="109"/>
      <c r="K180" s="56"/>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c r="EZ180" s="57"/>
      <c r="FA180" s="57"/>
      <c r="FB180" s="57"/>
      <c r="FC180" s="57"/>
      <c r="FD180" s="57"/>
      <c r="FE180" s="57"/>
      <c r="FF180" s="57"/>
      <c r="FG180" s="57"/>
      <c r="FH180" s="57"/>
      <c r="FI180" s="57"/>
      <c r="FJ180" s="57"/>
      <c r="FK180" s="57"/>
      <c r="FL180" s="57"/>
      <c r="FM180" s="57"/>
      <c r="FN180" s="57"/>
      <c r="FO180" s="57"/>
      <c r="FP180" s="57"/>
      <c r="FQ180" s="57"/>
      <c r="FR180" s="57"/>
      <c r="FS180" s="57"/>
      <c r="FT180" s="57"/>
      <c r="FU180" s="57"/>
      <c r="FV180" s="57"/>
      <c r="FW180" s="57"/>
      <c r="FX180" s="57"/>
      <c r="FY180" s="57"/>
      <c r="FZ180" s="57"/>
      <c r="GA180" s="57"/>
      <c r="GB180" s="57"/>
      <c r="GC180" s="57"/>
      <c r="GD180" s="57"/>
      <c r="GE180" s="57"/>
      <c r="GF180" s="57"/>
      <c r="GG180" s="57"/>
      <c r="GH180" s="57"/>
      <c r="GI180" s="57"/>
      <c r="GJ180" s="57"/>
      <c r="GK180" s="57"/>
      <c r="GL180" s="57"/>
      <c r="GM180" s="57"/>
      <c r="GN180" s="57"/>
      <c r="GO180" s="57"/>
      <c r="GP180" s="57"/>
      <c r="GQ180" s="57"/>
      <c r="GR180" s="57"/>
      <c r="GS180" s="57"/>
      <c r="GT180" s="57"/>
      <c r="GU180" s="57"/>
      <c r="GV180" s="57"/>
      <c r="GW180" s="57"/>
      <c r="GX180" s="57"/>
      <c r="GY180" s="57"/>
      <c r="GZ180" s="57"/>
      <c r="HA180" s="57"/>
      <c r="HB180" s="57"/>
      <c r="HC180" s="57"/>
      <c r="HD180" s="57"/>
      <c r="HE180" s="57"/>
      <c r="HF180" s="57"/>
      <c r="HG180" s="57"/>
      <c r="HH180" s="57"/>
      <c r="HI180" s="57"/>
      <c r="HJ180" s="57"/>
      <c r="HK180" s="57"/>
      <c r="HL180" s="57"/>
      <c r="HM180" s="57"/>
      <c r="HN180" s="57"/>
      <c r="HO180" s="57"/>
      <c r="HP180" s="57"/>
      <c r="HQ180" s="57"/>
      <c r="HR180" s="57"/>
      <c r="HS180" s="57"/>
      <c r="HT180" s="57"/>
      <c r="HU180" s="57"/>
      <c r="HV180" s="57"/>
      <c r="HW180" s="57"/>
      <c r="HX180" s="57"/>
      <c r="HY180" s="57"/>
      <c r="HZ180" s="57"/>
      <c r="IA180" s="57"/>
      <c r="IB180" s="57"/>
      <c r="IC180" s="57"/>
      <c r="ID180" s="57"/>
      <c r="IE180" s="57"/>
      <c r="IF180" s="57"/>
      <c r="IG180" s="57"/>
      <c r="IH180" s="57"/>
      <c r="II180" s="57"/>
      <c r="IJ180" s="57"/>
      <c r="IK180" s="57"/>
      <c r="IL180" s="57"/>
      <c r="IM180" s="57"/>
      <c r="IN180" s="57"/>
    </row>
    <row r="181" spans="1:248" ht="16.5" customHeight="1">
      <c r="A181" s="60"/>
      <c r="B181" s="106" t="s">
        <v>417</v>
      </c>
      <c r="C181" s="109"/>
      <c r="D181" s="55"/>
      <c r="E181" s="55"/>
      <c r="F181" s="55"/>
      <c r="G181" s="84">
        <v>7748005.7000000002</v>
      </c>
      <c r="H181" s="84">
        <v>2576675.1</v>
      </c>
      <c r="I181" s="56"/>
      <c r="J181" s="118"/>
      <c r="K181" s="56"/>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c r="EC181" s="57"/>
      <c r="ED181" s="57"/>
      <c r="EE181" s="57"/>
      <c r="EF181" s="57"/>
      <c r="EG181" s="57"/>
      <c r="EH181" s="57"/>
      <c r="EI181" s="57"/>
      <c r="EJ181" s="57"/>
      <c r="EK181" s="57"/>
      <c r="EL181" s="57"/>
      <c r="EM181" s="57"/>
      <c r="EN181" s="57"/>
      <c r="EO181" s="57"/>
      <c r="EP181" s="57"/>
      <c r="EQ181" s="57"/>
      <c r="ER181" s="57"/>
      <c r="ES181" s="57"/>
      <c r="ET181" s="57"/>
      <c r="EU181" s="57"/>
      <c r="EV181" s="57"/>
      <c r="EW181" s="57"/>
      <c r="EX181" s="57"/>
      <c r="EY181" s="57"/>
      <c r="EZ181" s="57"/>
      <c r="FA181" s="57"/>
      <c r="FB181" s="57"/>
      <c r="FC181" s="57"/>
      <c r="FD181" s="57"/>
      <c r="FE181" s="57"/>
      <c r="FF181" s="57"/>
      <c r="FG181" s="57"/>
      <c r="FH181" s="57"/>
      <c r="FI181" s="57"/>
      <c r="FJ181" s="57"/>
      <c r="FK181" s="57"/>
      <c r="FL181" s="57"/>
      <c r="FM181" s="57"/>
      <c r="FN181" s="57"/>
      <c r="FO181" s="57"/>
      <c r="FP181" s="57"/>
      <c r="FQ181" s="57"/>
      <c r="FR181" s="57"/>
      <c r="FS181" s="57"/>
      <c r="FT181" s="57"/>
      <c r="FU181" s="57"/>
      <c r="FV181" s="57"/>
      <c r="FW181" s="57"/>
      <c r="FX181" s="57"/>
      <c r="FY181" s="57"/>
      <c r="FZ181" s="57"/>
      <c r="GA181" s="57"/>
      <c r="GB181" s="57"/>
      <c r="GC181" s="57"/>
      <c r="GD181" s="57"/>
      <c r="GE181" s="57"/>
      <c r="GF181" s="57"/>
      <c r="GG181" s="57"/>
      <c r="GH181" s="57"/>
      <c r="GI181" s="57"/>
      <c r="GJ181" s="57"/>
      <c r="GK181" s="57"/>
      <c r="GL181" s="57"/>
      <c r="GM181" s="57"/>
      <c r="GN181" s="57"/>
      <c r="GO181" s="57"/>
      <c r="GP181" s="57"/>
      <c r="GQ181" s="57"/>
      <c r="GR181" s="57"/>
      <c r="GS181" s="57"/>
      <c r="GT181" s="57"/>
      <c r="GU181" s="57"/>
      <c r="GV181" s="57"/>
      <c r="GW181" s="57"/>
      <c r="GX181" s="57"/>
      <c r="GY181" s="57"/>
      <c r="GZ181" s="57"/>
      <c r="HA181" s="57"/>
      <c r="HB181" s="57"/>
      <c r="HC181" s="57"/>
      <c r="HD181" s="57"/>
      <c r="HE181" s="57"/>
      <c r="HF181" s="57"/>
      <c r="HG181" s="57"/>
      <c r="HH181" s="57"/>
      <c r="HI181" s="57"/>
      <c r="HJ181" s="57"/>
      <c r="HK181" s="57"/>
      <c r="HL181" s="57"/>
      <c r="HM181" s="57"/>
      <c r="HN181" s="57"/>
      <c r="HO181" s="57"/>
      <c r="HP181" s="57"/>
      <c r="HQ181" s="57"/>
      <c r="HR181" s="57"/>
      <c r="HS181" s="57"/>
      <c r="HT181" s="57"/>
      <c r="HU181" s="57"/>
      <c r="HV181" s="57"/>
      <c r="HW181" s="57"/>
      <c r="HX181" s="57"/>
      <c r="HY181" s="57"/>
      <c r="HZ181" s="57"/>
      <c r="IA181" s="57"/>
      <c r="IB181" s="57"/>
      <c r="IC181" s="57"/>
      <c r="ID181" s="57"/>
      <c r="IE181" s="57"/>
      <c r="IF181" s="57"/>
      <c r="IG181" s="57"/>
      <c r="IH181" s="57"/>
      <c r="II181" s="57"/>
      <c r="IJ181" s="57"/>
      <c r="IK181" s="57"/>
      <c r="IL181" s="57"/>
      <c r="IM181" s="57"/>
      <c r="IN181" s="57"/>
    </row>
    <row r="182" spans="1:248">
      <c r="A182" s="60"/>
      <c r="B182" s="106" t="s">
        <v>418</v>
      </c>
      <c r="C182" s="109"/>
      <c r="D182" s="55"/>
      <c r="E182" s="55"/>
      <c r="F182" s="55"/>
      <c r="G182" s="84">
        <v>8974772.1999999993</v>
      </c>
      <c r="H182" s="84">
        <v>2843030.2</v>
      </c>
      <c r="I182" s="56"/>
      <c r="J182" s="118"/>
      <c r="K182" s="56"/>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c r="EB182" s="57"/>
      <c r="EC182" s="57"/>
      <c r="ED182" s="57"/>
      <c r="EE182" s="57"/>
      <c r="EF182" s="57"/>
      <c r="EG182" s="57"/>
      <c r="EH182" s="57"/>
      <c r="EI182" s="57"/>
      <c r="EJ182" s="57"/>
      <c r="EK182" s="57"/>
      <c r="EL182" s="57"/>
      <c r="EM182" s="57"/>
      <c r="EN182" s="57"/>
      <c r="EO182" s="57"/>
      <c r="EP182" s="57"/>
      <c r="EQ182" s="57"/>
      <c r="ER182" s="57"/>
      <c r="ES182" s="57"/>
      <c r="ET182" s="57"/>
      <c r="EU182" s="57"/>
      <c r="EV182" s="57"/>
      <c r="EW182" s="57"/>
      <c r="EX182" s="57"/>
      <c r="EY182" s="57"/>
      <c r="EZ182" s="57"/>
      <c r="FA182" s="57"/>
      <c r="FB182" s="57"/>
      <c r="FC182" s="57"/>
      <c r="FD182" s="57"/>
      <c r="FE182" s="57"/>
      <c r="FF182" s="57"/>
      <c r="FG182" s="57"/>
      <c r="FH182" s="57"/>
      <c r="FI182" s="57"/>
      <c r="FJ182" s="57"/>
      <c r="FK182" s="57"/>
      <c r="FL182" s="57"/>
      <c r="FM182" s="57"/>
      <c r="FN182" s="57"/>
      <c r="FO182" s="57"/>
      <c r="FP182" s="57"/>
      <c r="FQ182" s="57"/>
      <c r="FR182" s="57"/>
      <c r="FS182" s="57"/>
      <c r="FT182" s="57"/>
      <c r="FU182" s="57"/>
      <c r="FV182" s="57"/>
      <c r="FW182" s="57"/>
      <c r="FX182" s="57"/>
      <c r="FY182" s="57"/>
      <c r="FZ182" s="57"/>
      <c r="GA182" s="57"/>
      <c r="GB182" s="57"/>
      <c r="GC182" s="57"/>
      <c r="GD182" s="57"/>
      <c r="GE182" s="57"/>
      <c r="GF182" s="57"/>
      <c r="GG182" s="57"/>
      <c r="GH182" s="57"/>
      <c r="GI182" s="57"/>
      <c r="GJ182" s="57"/>
      <c r="GK182" s="57"/>
      <c r="GL182" s="57"/>
      <c r="GM182" s="57"/>
      <c r="GN182" s="57"/>
      <c r="GO182" s="57"/>
      <c r="GP182" s="57"/>
      <c r="GQ182" s="57"/>
      <c r="GR182" s="57"/>
      <c r="GS182" s="57"/>
      <c r="GT182" s="57"/>
      <c r="GU182" s="57"/>
      <c r="GV182" s="57"/>
      <c r="GW182" s="57"/>
      <c r="GX182" s="57"/>
      <c r="GY182" s="57"/>
      <c r="GZ182" s="57"/>
      <c r="HA182" s="57"/>
      <c r="HB182" s="57"/>
      <c r="HC182" s="57"/>
      <c r="HD182" s="57"/>
      <c r="HE182" s="57"/>
      <c r="HF182" s="57"/>
      <c r="HG182" s="57"/>
      <c r="HH182" s="57"/>
      <c r="HI182" s="57"/>
      <c r="HJ182" s="57"/>
      <c r="HK182" s="57"/>
      <c r="HL182" s="57"/>
      <c r="HM182" s="57"/>
      <c r="HN182" s="57"/>
      <c r="HO182" s="57"/>
      <c r="HP182" s="57"/>
      <c r="HQ182" s="57"/>
      <c r="HR182" s="57"/>
      <c r="HS182" s="57"/>
      <c r="HT182" s="57"/>
      <c r="HU182" s="57"/>
      <c r="HV182" s="57"/>
      <c r="HW182" s="57"/>
      <c r="HX182" s="57"/>
      <c r="HY182" s="57"/>
      <c r="HZ182" s="57"/>
      <c r="IA182" s="57"/>
      <c r="IB182" s="57"/>
      <c r="IC182" s="57"/>
      <c r="ID182" s="57"/>
      <c r="IE182" s="57"/>
      <c r="IF182" s="57"/>
      <c r="IG182" s="57"/>
      <c r="IH182" s="57"/>
      <c r="II182" s="57"/>
      <c r="IJ182" s="57"/>
      <c r="IK182" s="57"/>
      <c r="IL182" s="57"/>
      <c r="IM182" s="57"/>
      <c r="IN182" s="57"/>
    </row>
    <row r="183" spans="1:248">
      <c r="A183" s="60"/>
      <c r="B183" s="106" t="s">
        <v>513</v>
      </c>
      <c r="C183" s="109"/>
      <c r="D183" s="55"/>
      <c r="E183" s="55"/>
      <c r="F183" s="55"/>
      <c r="G183" s="84">
        <v>16250</v>
      </c>
      <c r="H183" s="138"/>
      <c r="I183" s="56"/>
      <c r="J183" s="118"/>
      <c r="K183" s="56"/>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57"/>
      <c r="EE183" s="57"/>
      <c r="EF183" s="57"/>
      <c r="EG183" s="57"/>
      <c r="EH183" s="57"/>
      <c r="EI183" s="57"/>
      <c r="EJ183" s="57"/>
      <c r="EK183" s="57"/>
      <c r="EL183" s="57"/>
      <c r="EM183" s="57"/>
      <c r="EN183" s="57"/>
      <c r="EO183" s="57"/>
      <c r="EP183" s="57"/>
      <c r="EQ183" s="57"/>
      <c r="ER183" s="57"/>
      <c r="ES183" s="57"/>
      <c r="ET183" s="57"/>
      <c r="EU183" s="57"/>
      <c r="EV183" s="57"/>
      <c r="EW183" s="57"/>
      <c r="EX183" s="57"/>
      <c r="EY183" s="57"/>
      <c r="EZ183" s="57"/>
      <c r="FA183" s="57"/>
      <c r="FB183" s="57"/>
      <c r="FC183" s="57"/>
      <c r="FD183" s="57"/>
      <c r="FE183" s="57"/>
      <c r="FF183" s="57"/>
      <c r="FG183" s="57"/>
      <c r="FH183" s="57"/>
      <c r="FI183" s="57"/>
      <c r="FJ183" s="57"/>
      <c r="FK183" s="57"/>
      <c r="FL183" s="57"/>
      <c r="FM183" s="57"/>
      <c r="FN183" s="57"/>
      <c r="FO183" s="57"/>
      <c r="FP183" s="57"/>
      <c r="FQ183" s="57"/>
      <c r="FR183" s="57"/>
      <c r="FS183" s="57"/>
      <c r="FT183" s="57"/>
      <c r="FU183" s="57"/>
      <c r="FV183" s="57"/>
      <c r="FW183" s="57"/>
      <c r="FX183" s="57"/>
      <c r="FY183" s="57"/>
      <c r="FZ183" s="57"/>
      <c r="GA183" s="57"/>
      <c r="GB183" s="57"/>
      <c r="GC183" s="57"/>
      <c r="GD183" s="57"/>
      <c r="GE183" s="57"/>
      <c r="GF183" s="57"/>
      <c r="GG183" s="57"/>
      <c r="GH183" s="57"/>
      <c r="GI183" s="57"/>
      <c r="GJ183" s="57"/>
      <c r="GK183" s="57"/>
      <c r="GL183" s="57"/>
      <c r="GM183" s="57"/>
      <c r="GN183" s="57"/>
      <c r="GO183" s="57"/>
      <c r="GP183" s="57"/>
      <c r="GQ183" s="57"/>
      <c r="GR183" s="57"/>
      <c r="GS183" s="57"/>
      <c r="GT183" s="57"/>
      <c r="GU183" s="57"/>
      <c r="GV183" s="57"/>
      <c r="GW183" s="57"/>
      <c r="GX183" s="57"/>
      <c r="GY183" s="57"/>
      <c r="GZ183" s="57"/>
      <c r="HA183" s="57"/>
      <c r="HB183" s="57"/>
      <c r="HC183" s="57"/>
      <c r="HD183" s="57"/>
      <c r="HE183" s="57"/>
      <c r="HF183" s="57"/>
      <c r="HG183" s="57"/>
      <c r="HH183" s="57"/>
      <c r="HI183" s="57"/>
      <c r="HJ183" s="57"/>
      <c r="HK183" s="57"/>
      <c r="HL183" s="57"/>
      <c r="HM183" s="57"/>
      <c r="HN183" s="57"/>
      <c r="HO183" s="57"/>
      <c r="HP183" s="57"/>
      <c r="HQ183" s="57"/>
      <c r="HR183" s="57"/>
      <c r="HS183" s="57"/>
      <c r="HT183" s="57"/>
      <c r="HU183" s="57"/>
      <c r="HV183" s="57"/>
      <c r="HW183" s="57"/>
      <c r="HX183" s="57"/>
      <c r="HY183" s="57"/>
      <c r="HZ183" s="57"/>
      <c r="IA183" s="57"/>
      <c r="IB183" s="57"/>
      <c r="IC183" s="57"/>
      <c r="ID183" s="57"/>
      <c r="IE183" s="57"/>
      <c r="IF183" s="57"/>
      <c r="IG183" s="57"/>
      <c r="IH183" s="57"/>
      <c r="II183" s="57"/>
      <c r="IJ183" s="57"/>
      <c r="IK183" s="57"/>
      <c r="IL183" s="57"/>
      <c r="IM183" s="57"/>
      <c r="IN183" s="57"/>
    </row>
    <row r="184" spans="1:248">
      <c r="A184" s="53"/>
      <c r="B184" s="80" t="s">
        <v>419</v>
      </c>
      <c r="C184" s="109"/>
      <c r="D184" s="55">
        <v>988000</v>
      </c>
      <c r="E184" s="55">
        <v>988000</v>
      </c>
      <c r="F184" s="55">
        <v>494000</v>
      </c>
      <c r="G184" s="61">
        <v>473918</v>
      </c>
      <c r="H184" s="61">
        <v>147768</v>
      </c>
      <c r="I184" s="56"/>
      <c r="J184" s="124"/>
      <c r="K184" s="56"/>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c r="IM184" s="57"/>
      <c r="IN184" s="57"/>
    </row>
    <row r="185" spans="1:248" ht="30">
      <c r="A185" s="53"/>
      <c r="B185" s="80" t="s">
        <v>420</v>
      </c>
      <c r="C185" s="109"/>
      <c r="D185" s="55">
        <v>418000</v>
      </c>
      <c r="E185" s="55">
        <v>418000</v>
      </c>
      <c r="F185" s="55">
        <v>418000</v>
      </c>
      <c r="G185" s="61">
        <v>73710</v>
      </c>
      <c r="H185" s="61">
        <v>23310</v>
      </c>
      <c r="I185" s="56"/>
      <c r="J185" s="124"/>
      <c r="K185" s="56"/>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c r="IN185" s="57"/>
    </row>
    <row r="186" spans="1:248" ht="45">
      <c r="A186" s="53"/>
      <c r="B186" s="80" t="s">
        <v>421</v>
      </c>
      <c r="C186" s="109"/>
      <c r="D186" s="55">
        <v>864000</v>
      </c>
      <c r="E186" s="55">
        <v>869100</v>
      </c>
      <c r="F186" s="55">
        <v>400550</v>
      </c>
      <c r="G186" s="61">
        <v>375550</v>
      </c>
      <c r="H186" s="61">
        <v>82450</v>
      </c>
      <c r="I186" s="56"/>
      <c r="J186" s="124"/>
      <c r="K186" s="56"/>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c r="IM186" s="57"/>
      <c r="IN186" s="57"/>
    </row>
    <row r="187" spans="1:248" ht="60">
      <c r="A187" s="53"/>
      <c r="B187" s="80" t="s">
        <v>370</v>
      </c>
      <c r="C187" s="109"/>
      <c r="D187" s="55"/>
      <c r="E187" s="55"/>
      <c r="F187" s="55"/>
      <c r="G187" s="61"/>
      <c r="H187" s="61"/>
      <c r="I187" s="56"/>
      <c r="J187" s="124"/>
      <c r="K187" s="56"/>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c r="IM187" s="57"/>
      <c r="IN187" s="57"/>
    </row>
    <row r="188" spans="1:248" ht="45">
      <c r="A188" s="53"/>
      <c r="B188" s="80" t="s">
        <v>509</v>
      </c>
      <c r="C188" s="109"/>
      <c r="D188" s="55">
        <v>492000</v>
      </c>
      <c r="E188" s="55">
        <v>320</v>
      </c>
      <c r="F188" s="55">
        <v>320</v>
      </c>
      <c r="G188" s="61"/>
      <c r="H188" s="61"/>
      <c r="I188" s="56"/>
      <c r="J188" s="124"/>
      <c r="K188" s="56"/>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C188" s="57"/>
      <c r="FD188" s="57"/>
      <c r="FE188" s="57"/>
      <c r="FF188" s="57"/>
      <c r="FG188" s="57"/>
      <c r="FH188" s="57"/>
      <c r="FI188" s="57"/>
      <c r="FJ188" s="57"/>
      <c r="FK188" s="57"/>
      <c r="FL188" s="57"/>
      <c r="FM188" s="57"/>
      <c r="FN188" s="57"/>
      <c r="FO188" s="57"/>
      <c r="FP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G188" s="57"/>
      <c r="HH188" s="57"/>
      <c r="HI188" s="57"/>
      <c r="HJ188" s="57"/>
      <c r="HK188" s="57"/>
      <c r="HL188" s="57"/>
      <c r="HM188" s="57"/>
      <c r="HN188" s="57"/>
      <c r="HO188" s="57"/>
      <c r="HP188" s="57"/>
      <c r="HQ188" s="57"/>
      <c r="HR188" s="57"/>
      <c r="HS188" s="57"/>
      <c r="HT188" s="57"/>
      <c r="HU188" s="57"/>
      <c r="HV188" s="57"/>
      <c r="HW188" s="57"/>
      <c r="HX188" s="57"/>
      <c r="HY188" s="57"/>
      <c r="HZ188" s="57"/>
      <c r="IA188" s="57"/>
      <c r="IB188" s="57"/>
      <c r="IC188" s="57"/>
      <c r="ID188" s="57"/>
      <c r="IE188" s="57"/>
      <c r="IF188" s="57"/>
      <c r="IG188" s="57"/>
      <c r="IH188" s="57"/>
      <c r="II188" s="57"/>
      <c r="IJ188" s="57"/>
      <c r="IK188" s="57"/>
      <c r="IL188" s="57"/>
      <c r="IM188" s="57"/>
      <c r="IN188" s="57"/>
    </row>
    <row r="189" spans="1:248">
      <c r="A189" s="53"/>
      <c r="B189" s="62" t="s">
        <v>361</v>
      </c>
      <c r="C189" s="109"/>
      <c r="D189" s="55"/>
      <c r="E189" s="55"/>
      <c r="F189" s="55"/>
      <c r="G189" s="61">
        <v>-1562.17</v>
      </c>
      <c r="H189" s="61">
        <v>-1489.37</v>
      </c>
      <c r="I189" s="56"/>
      <c r="J189" s="124"/>
      <c r="K189" s="56"/>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c r="IM189" s="57"/>
      <c r="IN189" s="57"/>
    </row>
    <row r="190" spans="1:248">
      <c r="A190" s="53" t="s">
        <v>422</v>
      </c>
      <c r="B190" s="81" t="s">
        <v>423</v>
      </c>
      <c r="C190" s="109">
        <f>C191+C192+C193</f>
        <v>0</v>
      </c>
      <c r="D190" s="109">
        <f t="shared" ref="D190:H190" si="66">D191+D192+D193</f>
        <v>27885530</v>
      </c>
      <c r="E190" s="109">
        <f t="shared" si="66"/>
        <v>29837530</v>
      </c>
      <c r="F190" s="109">
        <f t="shared" si="66"/>
        <v>13886610</v>
      </c>
      <c r="G190" s="109">
        <f t="shared" si="66"/>
        <v>13886606.359999999</v>
      </c>
      <c r="H190" s="109">
        <f t="shared" si="66"/>
        <v>4637072.6399999997</v>
      </c>
      <c r="I190" s="56"/>
      <c r="J190" s="109"/>
      <c r="K190" s="56"/>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c r="IM190" s="57"/>
      <c r="IN190" s="57"/>
    </row>
    <row r="191" spans="1:248">
      <c r="A191" s="53"/>
      <c r="B191" s="82" t="s">
        <v>368</v>
      </c>
      <c r="C191" s="109"/>
      <c r="D191" s="55">
        <v>27877000</v>
      </c>
      <c r="E191" s="55">
        <v>29829000</v>
      </c>
      <c r="F191" s="55">
        <v>13878080</v>
      </c>
      <c r="G191" s="109">
        <v>13878080</v>
      </c>
      <c r="H191" s="109">
        <v>4634330</v>
      </c>
      <c r="I191" s="56"/>
      <c r="J191" s="125"/>
      <c r="K191" s="56"/>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c r="IM191" s="57"/>
      <c r="IN191" s="57"/>
    </row>
    <row r="192" spans="1:248" ht="60">
      <c r="A192" s="53"/>
      <c r="B192" s="82" t="s">
        <v>370</v>
      </c>
      <c r="C192" s="109"/>
      <c r="D192" s="55">
        <v>8530</v>
      </c>
      <c r="E192" s="55">
        <v>8530</v>
      </c>
      <c r="F192" s="55">
        <v>8530</v>
      </c>
      <c r="G192" s="109">
        <v>8526.36</v>
      </c>
      <c r="H192" s="109">
        <v>2742.64</v>
      </c>
      <c r="I192" s="56"/>
      <c r="J192" s="125"/>
      <c r="K192" s="56"/>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c r="IM192" s="57"/>
      <c r="IN192" s="57"/>
    </row>
    <row r="193" spans="1:248" ht="30">
      <c r="A193" s="53"/>
      <c r="B193" s="82" t="s">
        <v>510</v>
      </c>
      <c r="C193" s="109"/>
      <c r="D193" s="55"/>
      <c r="E193" s="55"/>
      <c r="F193" s="55"/>
      <c r="G193" s="109"/>
      <c r="H193" s="109"/>
      <c r="I193" s="56"/>
      <c r="J193" s="125"/>
      <c r="K193" s="56"/>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c r="IM193" s="57"/>
      <c r="IN193" s="57"/>
    </row>
    <row r="194" spans="1:248">
      <c r="A194" s="53"/>
      <c r="B194" s="62" t="s">
        <v>361</v>
      </c>
      <c r="C194" s="109"/>
      <c r="D194" s="55"/>
      <c r="E194" s="55"/>
      <c r="F194" s="55"/>
      <c r="G194" s="61">
        <v>-6235.8</v>
      </c>
      <c r="H194" s="61">
        <v>-560.80999999999995</v>
      </c>
      <c r="I194" s="56"/>
      <c r="J194" s="118"/>
      <c r="K194" s="56"/>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IN194" s="57"/>
    </row>
    <row r="195" spans="1:248">
      <c r="A195" s="53" t="s">
        <v>424</v>
      </c>
      <c r="B195" s="83" t="s">
        <v>425</v>
      </c>
      <c r="C195" s="109">
        <f t="shared" ref="C195:H195" si="67">+C196+C197+C198</f>
        <v>0</v>
      </c>
      <c r="D195" s="109">
        <f t="shared" si="67"/>
        <v>4286150</v>
      </c>
      <c r="E195" s="109">
        <f t="shared" si="67"/>
        <v>4311150</v>
      </c>
      <c r="F195" s="109">
        <f t="shared" si="67"/>
        <v>2137190</v>
      </c>
      <c r="G195" s="109">
        <f t="shared" si="67"/>
        <v>2122883.6</v>
      </c>
      <c r="H195" s="109">
        <f t="shared" si="67"/>
        <v>697278.4</v>
      </c>
      <c r="I195" s="56"/>
      <c r="J195" s="109"/>
      <c r="K195" s="56"/>
      <c r="L195" s="57"/>
      <c r="IN195" s="57"/>
    </row>
    <row r="196" spans="1:248">
      <c r="A196" s="53"/>
      <c r="B196" s="80" t="s">
        <v>416</v>
      </c>
      <c r="C196" s="109"/>
      <c r="D196" s="55">
        <v>4268000</v>
      </c>
      <c r="E196" s="55">
        <v>4293000</v>
      </c>
      <c r="F196" s="55">
        <v>2119040</v>
      </c>
      <c r="G196" s="84">
        <v>2104734.6</v>
      </c>
      <c r="H196" s="84">
        <v>685698.4</v>
      </c>
      <c r="I196" s="56"/>
      <c r="J196" s="118"/>
      <c r="K196" s="56"/>
      <c r="M196" s="84"/>
      <c r="N196" s="84"/>
      <c r="O196" s="84"/>
      <c r="P196" s="84"/>
      <c r="Q196" s="84"/>
      <c r="R196" s="84"/>
      <c r="S196" s="84"/>
      <c r="T196" s="84"/>
      <c r="U196" s="84"/>
      <c r="V196" s="84"/>
      <c r="W196" s="84"/>
      <c r="X196" s="84"/>
      <c r="Y196" s="84"/>
      <c r="Z196" s="84"/>
      <c r="AA196" s="84"/>
      <c r="AB196" s="84"/>
      <c r="AC196" s="84"/>
      <c r="AD196" s="84"/>
      <c r="AE196" s="84"/>
      <c r="IN196" s="57"/>
    </row>
    <row r="197" spans="1:248" ht="30">
      <c r="A197" s="53"/>
      <c r="B197" s="80" t="s">
        <v>426</v>
      </c>
      <c r="C197" s="109"/>
      <c r="D197" s="55"/>
      <c r="E197" s="55"/>
      <c r="F197" s="55"/>
      <c r="G197" s="84"/>
      <c r="H197" s="84"/>
      <c r="I197" s="84"/>
      <c r="J197" s="118"/>
      <c r="K197" s="56"/>
      <c r="L197" s="84"/>
      <c r="M197" s="43"/>
      <c r="N197" s="43"/>
      <c r="O197" s="43"/>
      <c r="P197" s="43"/>
      <c r="Q197" s="43"/>
      <c r="R197" s="43"/>
      <c r="S197" s="43"/>
      <c r="T197" s="43"/>
      <c r="U197" s="43"/>
      <c r="V197" s="43"/>
      <c r="W197" s="43"/>
      <c r="X197" s="43"/>
      <c r="Y197" s="43"/>
      <c r="Z197" s="43"/>
      <c r="AA197" s="43"/>
      <c r="AB197" s="43"/>
      <c r="AC197" s="43"/>
      <c r="AD197" s="43"/>
      <c r="AE197" s="43"/>
      <c r="IN197" s="57"/>
    </row>
    <row r="198" spans="1:248" ht="60">
      <c r="A198" s="53"/>
      <c r="B198" s="80" t="s">
        <v>370</v>
      </c>
      <c r="C198" s="109"/>
      <c r="D198" s="55">
        <v>18150</v>
      </c>
      <c r="E198" s="55">
        <v>18150</v>
      </c>
      <c r="F198" s="55">
        <v>18150</v>
      </c>
      <c r="G198" s="84">
        <v>18149</v>
      </c>
      <c r="H198" s="84">
        <v>11580</v>
      </c>
      <c r="I198" s="43"/>
      <c r="J198" s="118"/>
      <c r="K198" s="56"/>
      <c r="L198" s="43"/>
      <c r="M198" s="43"/>
      <c r="N198" s="43"/>
      <c r="O198" s="43"/>
      <c r="P198" s="43"/>
      <c r="Q198" s="43"/>
      <c r="R198" s="43"/>
      <c r="S198" s="43"/>
      <c r="T198" s="43"/>
      <c r="U198" s="43"/>
      <c r="V198" s="43"/>
      <c r="W198" s="43"/>
      <c r="X198" s="43"/>
      <c r="Y198" s="43"/>
      <c r="Z198" s="43"/>
      <c r="AA198" s="43"/>
      <c r="AB198" s="43"/>
      <c r="AC198" s="43"/>
      <c r="AD198" s="43"/>
      <c r="AE198" s="43"/>
    </row>
    <row r="199" spans="1:248">
      <c r="A199" s="53"/>
      <c r="B199" s="62" t="s">
        <v>361</v>
      </c>
      <c r="C199" s="109"/>
      <c r="D199" s="55"/>
      <c r="E199" s="55"/>
      <c r="F199" s="55"/>
      <c r="G199" s="84">
        <v>-2859.7</v>
      </c>
      <c r="H199" s="84"/>
      <c r="I199" s="43"/>
      <c r="J199" s="118"/>
      <c r="K199" s="56"/>
      <c r="L199" s="43"/>
    </row>
    <row r="200" spans="1:248">
      <c r="A200" s="53" t="s">
        <v>427</v>
      </c>
      <c r="B200" s="83" t="s">
        <v>428</v>
      </c>
      <c r="C200" s="107">
        <f>+C201+C202+C206+C209+C203+C210</f>
        <v>0</v>
      </c>
      <c r="D200" s="107">
        <f t="shared" ref="D200:H200" si="68">+D201+D202+D206+D209+D203+D210</f>
        <v>10629850</v>
      </c>
      <c r="E200" s="107">
        <f t="shared" si="68"/>
        <v>11258970</v>
      </c>
      <c r="F200" s="107">
        <f t="shared" si="68"/>
        <v>6458070</v>
      </c>
      <c r="G200" s="107">
        <f t="shared" si="68"/>
        <v>5864487.1600000001</v>
      </c>
      <c r="H200" s="107">
        <f t="shared" si="68"/>
        <v>1850035.16</v>
      </c>
      <c r="I200" s="56"/>
      <c r="J200" s="107"/>
      <c r="K200" s="56"/>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c r="HL200" s="57"/>
      <c r="HM200" s="57"/>
      <c r="HN200" s="57"/>
      <c r="HO200" s="57"/>
      <c r="HP200" s="57"/>
      <c r="HQ200" s="57"/>
      <c r="HR200" s="57"/>
      <c r="HS200" s="57"/>
      <c r="HT200" s="57"/>
      <c r="HU200" s="57"/>
      <c r="HV200" s="57"/>
      <c r="HW200" s="57"/>
      <c r="HX200" s="57"/>
      <c r="HY200" s="57"/>
      <c r="HZ200" s="57"/>
      <c r="IA200" s="57"/>
      <c r="IB200" s="57"/>
      <c r="IC200" s="57"/>
      <c r="ID200" s="57"/>
      <c r="IE200" s="57"/>
      <c r="IF200" s="57"/>
      <c r="IG200" s="57"/>
      <c r="IH200" s="57"/>
      <c r="II200" s="57"/>
      <c r="IJ200" s="57"/>
      <c r="IK200" s="57"/>
      <c r="IL200" s="57"/>
      <c r="IM200" s="57"/>
    </row>
    <row r="201" spans="1:248">
      <c r="A201" s="53"/>
      <c r="B201" s="61" t="s">
        <v>429</v>
      </c>
      <c r="C201" s="109"/>
      <c r="D201" s="55">
        <v>9429580</v>
      </c>
      <c r="E201" s="55">
        <v>10001580</v>
      </c>
      <c r="F201" s="55">
        <v>5814080</v>
      </c>
      <c r="G201" s="84">
        <v>5397460.2999999998</v>
      </c>
      <c r="H201" s="84">
        <v>1840275.23</v>
      </c>
      <c r="I201" s="56"/>
      <c r="J201" s="118"/>
      <c r="K201" s="56"/>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248" ht="60">
      <c r="A202" s="53"/>
      <c r="B202" s="61" t="s">
        <v>370</v>
      </c>
      <c r="C202" s="109"/>
      <c r="D202" s="55">
        <v>610</v>
      </c>
      <c r="E202" s="55">
        <v>610</v>
      </c>
      <c r="F202" s="55">
        <v>610</v>
      </c>
      <c r="G202" s="84">
        <v>600.86</v>
      </c>
      <c r="H202" s="84">
        <v>333.93</v>
      </c>
      <c r="I202" s="56"/>
      <c r="J202" s="118"/>
      <c r="K202" s="56"/>
      <c r="L202" s="57"/>
    </row>
    <row r="203" spans="1:248">
      <c r="A203" s="53"/>
      <c r="B203" s="61" t="s">
        <v>430</v>
      </c>
      <c r="C203" s="109">
        <f t="shared" ref="C203:H203" si="69">C204+C205</f>
        <v>0</v>
      </c>
      <c r="D203" s="109">
        <f t="shared" si="69"/>
        <v>1144000</v>
      </c>
      <c r="E203" s="109">
        <f t="shared" si="69"/>
        <v>1194660</v>
      </c>
      <c r="F203" s="109">
        <f t="shared" si="69"/>
        <v>608000</v>
      </c>
      <c r="G203" s="109">
        <f t="shared" si="69"/>
        <v>432000</v>
      </c>
      <c r="H203" s="109">
        <f t="shared" si="69"/>
        <v>0</v>
      </c>
      <c r="I203" s="56"/>
      <c r="J203" s="109"/>
      <c r="K203" s="56"/>
      <c r="L203" s="57"/>
    </row>
    <row r="204" spans="1:248">
      <c r="A204" s="53"/>
      <c r="B204" s="61" t="s">
        <v>368</v>
      </c>
      <c r="C204" s="109"/>
      <c r="D204" s="55">
        <v>1144000</v>
      </c>
      <c r="E204" s="55">
        <v>1194660</v>
      </c>
      <c r="F204" s="55">
        <v>608000</v>
      </c>
      <c r="G204" s="84">
        <v>432000</v>
      </c>
      <c r="H204" s="84"/>
      <c r="I204" s="56"/>
      <c r="J204" s="118"/>
      <c r="K204" s="56"/>
      <c r="L204" s="57"/>
    </row>
    <row r="205" spans="1:248" ht="60">
      <c r="A205" s="53"/>
      <c r="B205" s="61" t="s">
        <v>370</v>
      </c>
      <c r="C205" s="109"/>
      <c r="D205" s="55"/>
      <c r="E205" s="55"/>
      <c r="F205" s="55"/>
      <c r="G205" s="84"/>
      <c r="H205" s="84"/>
      <c r="I205" s="56"/>
      <c r="J205" s="118"/>
      <c r="K205" s="56"/>
      <c r="L205" s="57"/>
    </row>
    <row r="206" spans="1:248" ht="30">
      <c r="A206" s="53"/>
      <c r="B206" s="61" t="s">
        <v>431</v>
      </c>
      <c r="C206" s="109">
        <f t="shared" ref="C206:H206" si="70">C207+C208</f>
        <v>0</v>
      </c>
      <c r="D206" s="109">
        <f t="shared" si="70"/>
        <v>55660</v>
      </c>
      <c r="E206" s="109">
        <f t="shared" si="70"/>
        <v>62120</v>
      </c>
      <c r="F206" s="109">
        <f t="shared" si="70"/>
        <v>35380</v>
      </c>
      <c r="G206" s="109">
        <f t="shared" si="70"/>
        <v>34426</v>
      </c>
      <c r="H206" s="109">
        <f t="shared" si="70"/>
        <v>9426</v>
      </c>
      <c r="I206" s="56"/>
      <c r="J206" s="109"/>
      <c r="K206" s="56"/>
    </row>
    <row r="207" spans="1:248">
      <c r="A207" s="60"/>
      <c r="B207" s="61" t="s">
        <v>368</v>
      </c>
      <c r="C207" s="109"/>
      <c r="D207" s="55">
        <v>55620</v>
      </c>
      <c r="E207" s="55">
        <v>62080</v>
      </c>
      <c r="F207" s="55">
        <v>35340</v>
      </c>
      <c r="G207" s="84">
        <v>34388</v>
      </c>
      <c r="H207" s="84">
        <v>9388</v>
      </c>
      <c r="I207" s="56"/>
      <c r="J207" s="118"/>
      <c r="K207" s="56"/>
    </row>
    <row r="208" spans="1:248" ht="60">
      <c r="A208" s="60"/>
      <c r="B208" s="61" t="s">
        <v>370</v>
      </c>
      <c r="C208" s="109"/>
      <c r="D208" s="55">
        <v>40</v>
      </c>
      <c r="E208" s="55">
        <v>40</v>
      </c>
      <c r="F208" s="55">
        <v>40</v>
      </c>
      <c r="G208" s="84">
        <v>38</v>
      </c>
      <c r="H208" s="84">
        <v>38</v>
      </c>
      <c r="I208" s="56"/>
      <c r="J208" s="118"/>
      <c r="K208" s="56"/>
      <c r="IN208" s="57"/>
    </row>
    <row r="209" spans="1:248" ht="30">
      <c r="A209" s="53"/>
      <c r="B209" s="61" t="s">
        <v>432</v>
      </c>
      <c r="C209" s="109"/>
      <c r="D209" s="55"/>
      <c r="E209" s="55"/>
      <c r="F209" s="55"/>
      <c r="G209" s="84"/>
      <c r="H209" s="84"/>
      <c r="I209" s="56"/>
      <c r="J209" s="118"/>
      <c r="K209" s="56"/>
      <c r="IN209" s="57"/>
    </row>
    <row r="210" spans="1:248">
      <c r="A210" s="60"/>
      <c r="B210" s="61" t="s">
        <v>511</v>
      </c>
      <c r="C210" s="109"/>
      <c r="D210" s="55"/>
      <c r="E210" s="55"/>
      <c r="F210" s="55"/>
      <c r="G210" s="84"/>
      <c r="H210" s="84"/>
      <c r="I210" s="56"/>
      <c r="J210" s="118"/>
      <c r="K210" s="56"/>
    </row>
    <row r="211" spans="1:248">
      <c r="A211" s="60"/>
      <c r="B211" s="62" t="s">
        <v>361</v>
      </c>
      <c r="C211" s="109"/>
      <c r="D211" s="55"/>
      <c r="E211" s="55"/>
      <c r="F211" s="55"/>
      <c r="G211" s="84">
        <v>-255.66</v>
      </c>
      <c r="H211" s="84">
        <v>-38</v>
      </c>
      <c r="I211" s="56"/>
      <c r="J211" s="118"/>
      <c r="K211" s="56"/>
    </row>
    <row r="212" spans="1:248" ht="16.5" customHeight="1">
      <c r="A212" s="60" t="s">
        <v>433</v>
      </c>
      <c r="B212" s="83" t="s">
        <v>434</v>
      </c>
      <c r="C212" s="109">
        <f>+C213+C214+C215</f>
        <v>0</v>
      </c>
      <c r="D212" s="109">
        <f t="shared" ref="D212:H212" si="71">+D213+D214+D215</f>
        <v>924000</v>
      </c>
      <c r="E212" s="109">
        <f t="shared" si="71"/>
        <v>924000</v>
      </c>
      <c r="F212" s="109">
        <f t="shared" si="71"/>
        <v>425000</v>
      </c>
      <c r="G212" s="109">
        <f t="shared" si="71"/>
        <v>421764.14</v>
      </c>
      <c r="H212" s="109">
        <f t="shared" si="71"/>
        <v>150972.5</v>
      </c>
      <c r="J212" s="109"/>
      <c r="K212" s="56"/>
    </row>
    <row r="213" spans="1:248">
      <c r="A213" s="60"/>
      <c r="B213" s="80" t="s">
        <v>416</v>
      </c>
      <c r="C213" s="109"/>
      <c r="D213" s="55">
        <v>924000</v>
      </c>
      <c r="E213" s="55">
        <v>924000</v>
      </c>
      <c r="F213" s="55">
        <v>425000</v>
      </c>
      <c r="G213" s="84">
        <v>421764.14</v>
      </c>
      <c r="H213" s="84">
        <v>150972.5</v>
      </c>
      <c r="J213" s="118"/>
      <c r="K213" s="56"/>
    </row>
    <row r="214" spans="1:248" ht="30">
      <c r="A214" s="60"/>
      <c r="B214" s="80" t="s">
        <v>426</v>
      </c>
      <c r="C214" s="109"/>
      <c r="D214" s="55"/>
      <c r="E214" s="55"/>
      <c r="F214" s="55"/>
      <c r="G214" s="84"/>
      <c r="H214" s="84"/>
      <c r="J214" s="118"/>
      <c r="K214" s="56"/>
    </row>
    <row r="215" spans="1:248" ht="60">
      <c r="A215" s="60"/>
      <c r="B215" s="80" t="s">
        <v>370</v>
      </c>
      <c r="C215" s="109"/>
      <c r="D215" s="55"/>
      <c r="E215" s="55"/>
      <c r="F215" s="55"/>
      <c r="G215" s="84"/>
      <c r="H215" s="84"/>
      <c r="J215" s="118"/>
      <c r="K215" s="56"/>
    </row>
    <row r="216" spans="1:248">
      <c r="A216" s="60"/>
      <c r="B216" s="62" t="s">
        <v>361</v>
      </c>
      <c r="C216" s="109"/>
      <c r="D216" s="55"/>
      <c r="E216" s="55"/>
      <c r="F216" s="55"/>
      <c r="G216" s="84"/>
      <c r="H216" s="84"/>
      <c r="J216" s="118"/>
      <c r="K216" s="56"/>
    </row>
    <row r="217" spans="1:248">
      <c r="A217" s="60" t="s">
        <v>435</v>
      </c>
      <c r="B217" s="58" t="s">
        <v>436</v>
      </c>
      <c r="C217" s="109">
        <f t="shared" ref="C217:H217" si="72">C218+C219</f>
        <v>0</v>
      </c>
      <c r="D217" s="109">
        <f t="shared" si="72"/>
        <v>732750</v>
      </c>
      <c r="E217" s="109">
        <f t="shared" si="72"/>
        <v>739000</v>
      </c>
      <c r="F217" s="109">
        <f t="shared" si="72"/>
        <v>360000</v>
      </c>
      <c r="G217" s="109">
        <f t="shared" si="72"/>
        <v>350753.6</v>
      </c>
      <c r="H217" s="109">
        <f t="shared" si="72"/>
        <v>111498.2</v>
      </c>
      <c r="J217" s="109"/>
      <c r="K217" s="56"/>
    </row>
    <row r="218" spans="1:248">
      <c r="A218" s="60"/>
      <c r="B218" s="85" t="s">
        <v>368</v>
      </c>
      <c r="C218" s="109"/>
      <c r="D218" s="55">
        <v>732750</v>
      </c>
      <c r="E218" s="55">
        <v>739000</v>
      </c>
      <c r="F218" s="55">
        <v>360000</v>
      </c>
      <c r="G218" s="136">
        <v>350753.6</v>
      </c>
      <c r="H218" s="136">
        <v>111498.2</v>
      </c>
      <c r="J218" s="122"/>
      <c r="K218" s="56"/>
    </row>
    <row r="219" spans="1:248" ht="60">
      <c r="A219" s="60"/>
      <c r="B219" s="85" t="s">
        <v>370</v>
      </c>
      <c r="C219" s="109"/>
      <c r="D219" s="55"/>
      <c r="E219" s="55"/>
      <c r="F219" s="55"/>
      <c r="G219" s="136"/>
      <c r="H219" s="136"/>
      <c r="J219" s="122"/>
      <c r="K219" s="56"/>
    </row>
    <row r="220" spans="1:248">
      <c r="A220" s="60"/>
      <c r="B220" s="62" t="s">
        <v>361</v>
      </c>
      <c r="C220" s="109"/>
      <c r="D220" s="55"/>
      <c r="E220" s="55"/>
      <c r="F220" s="55"/>
      <c r="G220" s="136"/>
      <c r="H220" s="136"/>
      <c r="J220" s="122"/>
      <c r="K220" s="56"/>
    </row>
    <row r="221" spans="1:248">
      <c r="A221" s="60" t="s">
        <v>437</v>
      </c>
      <c r="B221" s="58" t="s">
        <v>438</v>
      </c>
      <c r="C221" s="108">
        <f>+C222+C240</f>
        <v>0</v>
      </c>
      <c r="D221" s="108">
        <f t="shared" ref="D221:H221" si="73">+D222+D240</f>
        <v>163465320</v>
      </c>
      <c r="E221" s="108">
        <f t="shared" si="73"/>
        <v>160321380</v>
      </c>
      <c r="F221" s="108">
        <f t="shared" si="73"/>
        <v>68990830</v>
      </c>
      <c r="G221" s="108">
        <f t="shared" si="73"/>
        <v>68058020.710000008</v>
      </c>
      <c r="H221" s="108">
        <f t="shared" si="73"/>
        <v>18975241.140000001</v>
      </c>
      <c r="I221" s="86"/>
      <c r="J221" s="108"/>
      <c r="K221" s="56"/>
    </row>
    <row r="222" spans="1:248">
      <c r="A222" s="60" t="s">
        <v>439</v>
      </c>
      <c r="B222" s="58" t="s">
        <v>440</v>
      </c>
      <c r="C222" s="109">
        <f>C223+C226+C227+C228+C229+C232+C235+C238</f>
        <v>0</v>
      </c>
      <c r="D222" s="109">
        <f t="shared" ref="D222:H222" si="74">D223+D226+D227+D228+D229+D232+D235+D238</f>
        <v>163465320</v>
      </c>
      <c r="E222" s="109">
        <f t="shared" si="74"/>
        <v>160321380</v>
      </c>
      <c r="F222" s="109">
        <f t="shared" si="74"/>
        <v>68990830</v>
      </c>
      <c r="G222" s="109">
        <f t="shared" si="74"/>
        <v>68058020.710000008</v>
      </c>
      <c r="H222" s="109">
        <f t="shared" si="74"/>
        <v>18975241.140000001</v>
      </c>
      <c r="I222" s="86"/>
      <c r="J222" s="109"/>
      <c r="K222" s="56"/>
    </row>
    <row r="223" spans="1:248">
      <c r="A223" s="60"/>
      <c r="B223" s="61" t="s">
        <v>515</v>
      </c>
      <c r="C223" s="109">
        <f>C224+C225</f>
        <v>0</v>
      </c>
      <c r="D223" s="109">
        <v>150534000</v>
      </c>
      <c r="E223" s="109">
        <v>147092000</v>
      </c>
      <c r="F223" s="109">
        <v>63209000</v>
      </c>
      <c r="G223" s="109">
        <f t="shared" ref="G223:H223" si="75">G224+G225</f>
        <v>63209000</v>
      </c>
      <c r="H223" s="109">
        <f t="shared" si="75"/>
        <v>18000000</v>
      </c>
      <c r="I223" s="86"/>
      <c r="J223" s="109"/>
      <c r="K223" s="56"/>
    </row>
    <row r="224" spans="1:248">
      <c r="A224" s="60"/>
      <c r="B224" s="115" t="s">
        <v>516</v>
      </c>
      <c r="C224" s="109"/>
      <c r="D224" s="55"/>
      <c r="E224" s="55"/>
      <c r="F224" s="55"/>
      <c r="G224" s="84">
        <v>57873921.93</v>
      </c>
      <c r="H224" s="84">
        <v>16161151.789999999</v>
      </c>
      <c r="I224" s="86"/>
      <c r="J224" s="118"/>
      <c r="K224" s="56"/>
    </row>
    <row r="225" spans="1:11">
      <c r="A225" s="60"/>
      <c r="B225" s="115" t="s">
        <v>517</v>
      </c>
      <c r="C225" s="109"/>
      <c r="D225" s="55"/>
      <c r="E225" s="55"/>
      <c r="F225" s="55"/>
      <c r="G225" s="84">
        <v>5335078.07</v>
      </c>
      <c r="H225" s="84">
        <v>1838848.21</v>
      </c>
      <c r="I225" s="86"/>
      <c r="J225" s="118"/>
      <c r="K225" s="56"/>
    </row>
    <row r="226" spans="1:11" ht="60">
      <c r="A226" s="60"/>
      <c r="B226" s="61" t="s">
        <v>370</v>
      </c>
      <c r="C226" s="109"/>
      <c r="D226" s="55">
        <v>116110</v>
      </c>
      <c r="E226" s="55">
        <v>116110</v>
      </c>
      <c r="F226" s="55">
        <v>116110</v>
      </c>
      <c r="G226" s="84">
        <v>116102.71</v>
      </c>
      <c r="H226" s="84">
        <v>48880.14</v>
      </c>
      <c r="I226" s="86"/>
      <c r="J226" s="118"/>
      <c r="K226" s="56"/>
    </row>
    <row r="227" spans="1:11" ht="30">
      <c r="A227" s="60"/>
      <c r="B227" s="61" t="s">
        <v>444</v>
      </c>
      <c r="C227" s="109"/>
      <c r="D227" s="55">
        <v>1145300</v>
      </c>
      <c r="E227" s="55">
        <v>1344300</v>
      </c>
      <c r="F227" s="55">
        <v>762300</v>
      </c>
      <c r="G227" s="84">
        <v>762151</v>
      </c>
      <c r="H227" s="84">
        <v>188441</v>
      </c>
      <c r="I227" s="86"/>
      <c r="J227" s="118"/>
      <c r="K227" s="56"/>
    </row>
    <row r="228" spans="1:11">
      <c r="A228" s="60"/>
      <c r="B228" s="61" t="s">
        <v>445</v>
      </c>
      <c r="C228" s="109"/>
      <c r="D228" s="55">
        <v>5313000</v>
      </c>
      <c r="E228" s="55">
        <v>5317000</v>
      </c>
      <c r="F228" s="55">
        <v>2688380</v>
      </c>
      <c r="G228" s="84">
        <v>1774927</v>
      </c>
      <c r="H228" s="84"/>
      <c r="I228" s="86"/>
      <c r="J228" s="118"/>
      <c r="K228" s="56"/>
    </row>
    <row r="229" spans="1:11" ht="45">
      <c r="A229" s="60"/>
      <c r="B229" s="61" t="s">
        <v>441</v>
      </c>
      <c r="C229" s="109">
        <f t="shared" ref="C229:H229" si="76">C230+C231</f>
        <v>0</v>
      </c>
      <c r="D229" s="109">
        <f t="shared" si="76"/>
        <v>0</v>
      </c>
      <c r="E229" s="109">
        <f t="shared" si="76"/>
        <v>0</v>
      </c>
      <c r="F229" s="109">
        <f t="shared" si="76"/>
        <v>0</v>
      </c>
      <c r="G229" s="109">
        <f t="shared" si="76"/>
        <v>0</v>
      </c>
      <c r="H229" s="109">
        <f t="shared" si="76"/>
        <v>0</v>
      </c>
      <c r="I229" s="86"/>
      <c r="J229" s="109"/>
      <c r="K229" s="56"/>
    </row>
    <row r="230" spans="1:11">
      <c r="A230" s="60"/>
      <c r="B230" s="61" t="s">
        <v>372</v>
      </c>
      <c r="C230" s="109"/>
      <c r="D230" s="55"/>
      <c r="E230" s="55"/>
      <c r="F230" s="55"/>
      <c r="G230" s="84"/>
      <c r="H230" s="84"/>
      <c r="I230" s="86"/>
      <c r="J230" s="118"/>
      <c r="K230" s="56"/>
    </row>
    <row r="231" spans="1:11" ht="60">
      <c r="A231" s="60"/>
      <c r="B231" s="61" t="s">
        <v>370</v>
      </c>
      <c r="C231" s="109"/>
      <c r="D231" s="55"/>
      <c r="E231" s="55"/>
      <c r="F231" s="55"/>
      <c r="G231" s="84"/>
      <c r="H231" s="84"/>
      <c r="I231" s="86"/>
      <c r="J231" s="118"/>
      <c r="K231" s="56"/>
    </row>
    <row r="232" spans="1:11" ht="30">
      <c r="B232" s="61" t="s">
        <v>442</v>
      </c>
      <c r="C232" s="109">
        <f>C233+C234</f>
        <v>0</v>
      </c>
      <c r="D232" s="109">
        <f t="shared" ref="D232:H232" si="77">D233+D234</f>
        <v>0</v>
      </c>
      <c r="E232" s="109">
        <f t="shared" si="77"/>
        <v>0</v>
      </c>
      <c r="F232" s="109">
        <f t="shared" si="77"/>
        <v>0</v>
      </c>
      <c r="G232" s="109">
        <f t="shared" si="77"/>
        <v>0</v>
      </c>
      <c r="H232" s="109">
        <f t="shared" si="77"/>
        <v>0</v>
      </c>
      <c r="J232" s="109"/>
      <c r="K232" s="56"/>
    </row>
    <row r="233" spans="1:11">
      <c r="B233" s="61" t="s">
        <v>372</v>
      </c>
      <c r="C233" s="109"/>
      <c r="D233" s="55"/>
      <c r="E233" s="55"/>
      <c r="F233" s="55"/>
      <c r="G233" s="136"/>
      <c r="H233" s="136"/>
      <c r="J233" s="122"/>
      <c r="K233" s="56"/>
    </row>
    <row r="234" spans="1:11" ht="60">
      <c r="B234" s="61" t="s">
        <v>370</v>
      </c>
      <c r="C234" s="109"/>
      <c r="D234" s="55"/>
      <c r="E234" s="55"/>
      <c r="F234" s="55"/>
      <c r="G234" s="136"/>
      <c r="H234" s="136"/>
      <c r="J234" s="122"/>
      <c r="K234" s="56"/>
    </row>
    <row r="235" spans="1:11">
      <c r="B235" s="87" t="s">
        <v>443</v>
      </c>
      <c r="C235" s="109">
        <f t="shared" ref="C235:H235" si="78">C236+C237</f>
        <v>0</v>
      </c>
      <c r="D235" s="109">
        <f t="shared" si="78"/>
        <v>6356910</v>
      </c>
      <c r="E235" s="109">
        <f t="shared" si="78"/>
        <v>6451970</v>
      </c>
      <c r="F235" s="109">
        <f t="shared" si="78"/>
        <v>2215040</v>
      </c>
      <c r="G235" s="109">
        <f t="shared" si="78"/>
        <v>2195840</v>
      </c>
      <c r="H235" s="109">
        <f t="shared" si="78"/>
        <v>737920</v>
      </c>
      <c r="J235" s="109"/>
      <c r="K235" s="56"/>
    </row>
    <row r="236" spans="1:11">
      <c r="B236" s="87" t="s">
        <v>372</v>
      </c>
      <c r="C236" s="109"/>
      <c r="D236" s="55">
        <v>6346670</v>
      </c>
      <c r="E236" s="55">
        <v>6441730</v>
      </c>
      <c r="F236" s="55">
        <v>2204800</v>
      </c>
      <c r="G236" s="84">
        <v>2185600</v>
      </c>
      <c r="H236" s="84">
        <v>727680</v>
      </c>
      <c r="J236" s="118"/>
      <c r="K236" s="56"/>
    </row>
    <row r="237" spans="1:11" ht="60">
      <c r="B237" s="87" t="s">
        <v>370</v>
      </c>
      <c r="C237" s="109"/>
      <c r="D237" s="55">
        <v>10240</v>
      </c>
      <c r="E237" s="55">
        <v>10240</v>
      </c>
      <c r="F237" s="55">
        <v>10240</v>
      </c>
      <c r="G237" s="84">
        <v>10240</v>
      </c>
      <c r="H237" s="84">
        <v>10240</v>
      </c>
      <c r="J237" s="118"/>
      <c r="K237" s="56"/>
    </row>
    <row r="238" spans="1:11">
      <c r="B238" s="87" t="s">
        <v>512</v>
      </c>
      <c r="C238" s="109"/>
      <c r="D238" s="55"/>
      <c r="E238" s="55"/>
      <c r="F238" s="55"/>
      <c r="G238" s="84"/>
      <c r="H238" s="84"/>
      <c r="J238" s="118"/>
      <c r="K238" s="56"/>
    </row>
    <row r="239" spans="1:11">
      <c r="B239" s="62" t="s">
        <v>361</v>
      </c>
      <c r="C239" s="109"/>
      <c r="D239" s="55"/>
      <c r="E239" s="55"/>
      <c r="F239" s="55"/>
      <c r="G239" s="84">
        <v>-23416.880000000001</v>
      </c>
      <c r="H239" s="84"/>
      <c r="J239" s="118"/>
      <c r="K239" s="56"/>
    </row>
    <row r="240" spans="1:11">
      <c r="A240" s="39" t="s">
        <v>446</v>
      </c>
      <c r="B240" s="58" t="s">
        <v>447</v>
      </c>
      <c r="C240" s="109">
        <f t="shared" ref="C240:H240" si="79">C241+C242+C243+C244</f>
        <v>0</v>
      </c>
      <c r="D240" s="109">
        <f t="shared" si="79"/>
        <v>0</v>
      </c>
      <c r="E240" s="109">
        <f t="shared" si="79"/>
        <v>0</v>
      </c>
      <c r="F240" s="109">
        <f t="shared" si="79"/>
        <v>0</v>
      </c>
      <c r="G240" s="109">
        <f t="shared" si="79"/>
        <v>0</v>
      </c>
      <c r="H240" s="109">
        <f t="shared" si="79"/>
        <v>0</v>
      </c>
      <c r="J240" s="109"/>
      <c r="K240" s="56"/>
    </row>
    <row r="241" spans="1:11">
      <c r="B241" s="61" t="s">
        <v>368</v>
      </c>
      <c r="C241" s="109"/>
      <c r="D241" s="55"/>
      <c r="E241" s="55"/>
      <c r="F241" s="55"/>
      <c r="G241" s="84"/>
      <c r="H241" s="84"/>
      <c r="J241" s="118"/>
      <c r="K241" s="56"/>
    </row>
    <row r="242" spans="1:11">
      <c r="B242" s="88" t="s">
        <v>448</v>
      </c>
      <c r="C242" s="109"/>
      <c r="D242" s="55"/>
      <c r="E242" s="55"/>
      <c r="F242" s="55"/>
      <c r="G242" s="84"/>
      <c r="H242" s="84"/>
      <c r="J242" s="118"/>
      <c r="K242" s="56"/>
    </row>
    <row r="243" spans="1:11" ht="60">
      <c r="B243" s="88" t="s">
        <v>370</v>
      </c>
      <c r="C243" s="109"/>
      <c r="D243" s="55"/>
      <c r="E243" s="55"/>
      <c r="F243" s="55"/>
      <c r="G243" s="84"/>
      <c r="H243" s="84"/>
      <c r="J243" s="118"/>
      <c r="K243" s="56"/>
    </row>
    <row r="244" spans="1:11">
      <c r="B244" s="88" t="s">
        <v>445</v>
      </c>
      <c r="C244" s="109"/>
      <c r="D244" s="55"/>
      <c r="E244" s="55"/>
      <c r="F244" s="55"/>
      <c r="G244" s="84"/>
      <c r="H244" s="84"/>
      <c r="J244" s="118"/>
      <c r="K244" s="56"/>
    </row>
    <row r="245" spans="1:11">
      <c r="B245" s="62" t="s">
        <v>361</v>
      </c>
      <c r="C245" s="109"/>
      <c r="D245" s="55"/>
      <c r="E245" s="55"/>
      <c r="F245" s="55"/>
      <c r="G245" s="84"/>
      <c r="H245" s="84"/>
      <c r="J245" s="118"/>
      <c r="K245" s="56"/>
    </row>
    <row r="246" spans="1:11">
      <c r="A246" s="39" t="s">
        <v>449</v>
      </c>
      <c r="B246" s="62" t="s">
        <v>450</v>
      </c>
      <c r="C246" s="109"/>
      <c r="D246" s="55">
        <v>246000</v>
      </c>
      <c r="E246" s="55">
        <v>246000</v>
      </c>
      <c r="F246" s="55">
        <v>124720</v>
      </c>
      <c r="G246" s="84">
        <v>114500</v>
      </c>
      <c r="H246" s="84">
        <v>37790</v>
      </c>
      <c r="J246" s="118"/>
      <c r="K246" s="56"/>
    </row>
    <row r="247" spans="1:11">
      <c r="B247" s="62" t="s">
        <v>361</v>
      </c>
      <c r="C247" s="109"/>
      <c r="D247" s="55"/>
      <c r="E247" s="55"/>
      <c r="F247" s="55"/>
      <c r="G247" s="84"/>
      <c r="H247" s="84"/>
      <c r="J247" s="118"/>
      <c r="K247" s="56"/>
    </row>
    <row r="248" spans="1:11">
      <c r="A248" s="39" t="s">
        <v>451</v>
      </c>
      <c r="B248" s="62" t="s">
        <v>452</v>
      </c>
      <c r="C248" s="109"/>
      <c r="D248" s="55">
        <v>4003320</v>
      </c>
      <c r="E248" s="55">
        <v>4003320</v>
      </c>
      <c r="F248" s="55">
        <v>3503070</v>
      </c>
      <c r="G248" s="84">
        <v>3499730.98</v>
      </c>
      <c r="H248" s="84">
        <v>382202.69</v>
      </c>
      <c r="J248" s="118"/>
      <c r="K248" s="56"/>
    </row>
    <row r="249" spans="1:11">
      <c r="B249" s="62" t="s">
        <v>361</v>
      </c>
      <c r="C249" s="109"/>
      <c r="D249" s="55"/>
      <c r="E249" s="55"/>
      <c r="F249" s="55"/>
      <c r="G249" s="84">
        <v>-48703.1</v>
      </c>
      <c r="H249" s="84">
        <v>-11246.31</v>
      </c>
      <c r="J249" s="118"/>
      <c r="K249" s="56"/>
    </row>
    <row r="250" spans="1:11">
      <c r="B250" s="58" t="s">
        <v>453</v>
      </c>
      <c r="C250" s="109">
        <f>C87+C105+C141+C169+C173+C177+C189+C194+C199+C211+C216+C220+C239+C245+C247+C249</f>
        <v>0</v>
      </c>
      <c r="D250" s="109">
        <f t="shared" ref="D250:H250" si="80">D87+D105+D141+D169+D173+D177+D189+D194+D199+D211+D216+D220+D239+D245+D247+D249</f>
        <v>0</v>
      </c>
      <c r="E250" s="109">
        <f t="shared" si="80"/>
        <v>0</v>
      </c>
      <c r="F250" s="109">
        <f t="shared" si="80"/>
        <v>0</v>
      </c>
      <c r="G250" s="109">
        <f t="shared" si="80"/>
        <v>-104878.81</v>
      </c>
      <c r="H250" s="109">
        <f t="shared" si="80"/>
        <v>-34467.72</v>
      </c>
      <c r="J250" s="109"/>
      <c r="K250" s="56"/>
    </row>
    <row r="251" spans="1:11" ht="30">
      <c r="A251" s="39" t="s">
        <v>224</v>
      </c>
      <c r="B251" s="58" t="s">
        <v>225</v>
      </c>
      <c r="C251" s="109">
        <f t="shared" ref="C251:H252" si="81">C252</f>
        <v>0</v>
      </c>
      <c r="D251" s="109">
        <f t="shared" si="81"/>
        <v>208694470</v>
      </c>
      <c r="E251" s="109">
        <f t="shared" si="81"/>
        <v>208694470</v>
      </c>
      <c r="F251" s="109">
        <f t="shared" si="81"/>
        <v>63744000</v>
      </c>
      <c r="G251" s="109">
        <f t="shared" si="81"/>
        <v>60581075</v>
      </c>
      <c r="H251" s="109">
        <f t="shared" si="81"/>
        <v>20020871</v>
      </c>
      <c r="J251" s="109"/>
      <c r="K251" s="56"/>
    </row>
    <row r="252" spans="1:11">
      <c r="A252" s="39" t="s">
        <v>454</v>
      </c>
      <c r="B252" s="58" t="s">
        <v>455</v>
      </c>
      <c r="C252" s="109">
        <f>C253</f>
        <v>0</v>
      </c>
      <c r="D252" s="109">
        <f t="shared" si="81"/>
        <v>208694470</v>
      </c>
      <c r="E252" s="109">
        <f t="shared" si="81"/>
        <v>208694470</v>
      </c>
      <c r="F252" s="109">
        <f t="shared" si="81"/>
        <v>63744000</v>
      </c>
      <c r="G252" s="109">
        <f t="shared" si="81"/>
        <v>60581075</v>
      </c>
      <c r="H252" s="109">
        <f t="shared" si="81"/>
        <v>20020871</v>
      </c>
      <c r="J252" s="109"/>
      <c r="K252" s="56"/>
    </row>
    <row r="253" spans="1:11" ht="30">
      <c r="A253" s="39" t="s">
        <v>456</v>
      </c>
      <c r="B253" s="58" t="s">
        <v>457</v>
      </c>
      <c r="C253" s="109">
        <f>C254+C255+C256+C257</f>
        <v>0</v>
      </c>
      <c r="D253" s="109">
        <f>D254+D255+D256+D257+D261</f>
        <v>208694470</v>
      </c>
      <c r="E253" s="109">
        <f t="shared" ref="E253:H253" si="82">E254+E255+E256+E257+E261</f>
        <v>208694470</v>
      </c>
      <c r="F253" s="109">
        <f t="shared" si="82"/>
        <v>63744000</v>
      </c>
      <c r="G253" s="109">
        <f t="shared" si="82"/>
        <v>60581075</v>
      </c>
      <c r="H253" s="109">
        <f t="shared" si="82"/>
        <v>20020871</v>
      </c>
      <c r="J253" s="109"/>
      <c r="K253" s="56"/>
    </row>
    <row r="254" spans="1:11" ht="30">
      <c r="B254" s="62" t="s">
        <v>458</v>
      </c>
      <c r="C254" s="109"/>
      <c r="D254" s="55">
        <v>178200000</v>
      </c>
      <c r="E254" s="55">
        <v>178200000</v>
      </c>
      <c r="F254" s="55">
        <v>52633930</v>
      </c>
      <c r="G254" s="109">
        <v>49776023</v>
      </c>
      <c r="H254" s="109">
        <v>16031899</v>
      </c>
      <c r="J254" s="125"/>
      <c r="K254" s="56"/>
    </row>
    <row r="255" spans="1:11" ht="30">
      <c r="B255" s="62" t="s">
        <v>459</v>
      </c>
      <c r="C255" s="109"/>
      <c r="D255" s="55">
        <v>1190000</v>
      </c>
      <c r="E255" s="55">
        <v>1190000</v>
      </c>
      <c r="F255" s="55">
        <v>356000</v>
      </c>
      <c r="G255" s="109">
        <v>334196</v>
      </c>
      <c r="H255" s="109">
        <v>110302</v>
      </c>
      <c r="J255" s="125"/>
      <c r="K255" s="56"/>
    </row>
    <row r="256" spans="1:11" ht="30">
      <c r="B256" s="62" t="s">
        <v>460</v>
      </c>
      <c r="C256" s="109"/>
      <c r="D256" s="55">
        <v>620000</v>
      </c>
      <c r="E256" s="55">
        <v>620000</v>
      </c>
      <c r="F256" s="55">
        <v>210490</v>
      </c>
      <c r="G256" s="109">
        <v>210479</v>
      </c>
      <c r="H256" s="109">
        <v>70129</v>
      </c>
      <c r="J256" s="125"/>
      <c r="K256" s="56"/>
    </row>
    <row r="257" spans="1:11" ht="30">
      <c r="B257" s="62" t="s">
        <v>461</v>
      </c>
      <c r="C257" s="109">
        <f t="shared" ref="C257:H257" si="83">C258+C259+C260</f>
        <v>0</v>
      </c>
      <c r="D257" s="109">
        <f t="shared" si="83"/>
        <v>26770000</v>
      </c>
      <c r="E257" s="109">
        <f t="shared" si="83"/>
        <v>26770000</v>
      </c>
      <c r="F257" s="109">
        <f t="shared" si="83"/>
        <v>8629110</v>
      </c>
      <c r="G257" s="109">
        <f t="shared" si="83"/>
        <v>8345910</v>
      </c>
      <c r="H257" s="109">
        <f t="shared" si="83"/>
        <v>2836132</v>
      </c>
      <c r="J257" s="109"/>
      <c r="K257" s="56"/>
    </row>
    <row r="258" spans="1:11" ht="75">
      <c r="B258" s="62" t="s">
        <v>462</v>
      </c>
      <c r="C258" s="109"/>
      <c r="D258" s="55">
        <v>8010000</v>
      </c>
      <c r="E258" s="55">
        <v>8010000</v>
      </c>
      <c r="F258" s="55">
        <v>2979330</v>
      </c>
      <c r="G258" s="109">
        <v>2979313</v>
      </c>
      <c r="H258" s="109">
        <v>900692</v>
      </c>
      <c r="J258" s="125"/>
      <c r="K258" s="56"/>
    </row>
    <row r="259" spans="1:11" ht="75">
      <c r="B259" s="62" t="s">
        <v>463</v>
      </c>
      <c r="C259" s="109"/>
      <c r="D259" s="55">
        <v>7780000</v>
      </c>
      <c r="E259" s="55">
        <v>7780000</v>
      </c>
      <c r="F259" s="55">
        <v>2904780</v>
      </c>
      <c r="G259" s="109">
        <v>2904766</v>
      </c>
      <c r="H259" s="109">
        <v>1099078</v>
      </c>
      <c r="J259" s="125"/>
      <c r="K259" s="56"/>
    </row>
    <row r="260" spans="1:11" ht="60">
      <c r="B260" s="62" t="s">
        <v>464</v>
      </c>
      <c r="C260" s="109"/>
      <c r="D260" s="55">
        <v>10980000</v>
      </c>
      <c r="E260" s="55">
        <v>10980000</v>
      </c>
      <c r="F260" s="55">
        <v>2745000</v>
      </c>
      <c r="G260" s="109">
        <v>2461831</v>
      </c>
      <c r="H260" s="109">
        <v>836362</v>
      </c>
      <c r="J260" s="125"/>
      <c r="K260" s="56"/>
    </row>
    <row r="261" spans="1:11" ht="120">
      <c r="B261" s="62" t="s">
        <v>519</v>
      </c>
      <c r="C261" s="109"/>
      <c r="D261" s="55">
        <v>1914470</v>
      </c>
      <c r="E261" s="55">
        <v>1914470</v>
      </c>
      <c r="F261" s="55">
        <v>1914470</v>
      </c>
      <c r="G261" s="109">
        <v>1914467</v>
      </c>
      <c r="H261" s="109">
        <v>972409</v>
      </c>
      <c r="J261" s="112"/>
      <c r="K261" s="56"/>
    </row>
    <row r="262" spans="1:11">
      <c r="A262" s="39" t="s">
        <v>465</v>
      </c>
      <c r="B262" s="89" t="s">
        <v>466</v>
      </c>
      <c r="C262" s="112">
        <f>+C263</f>
        <v>0</v>
      </c>
      <c r="D262" s="112">
        <f t="shared" ref="D262:H264" si="84">+D263</f>
        <v>114682000</v>
      </c>
      <c r="E262" s="112">
        <f t="shared" si="84"/>
        <v>114682000</v>
      </c>
      <c r="F262" s="112">
        <f t="shared" si="84"/>
        <v>35511330</v>
      </c>
      <c r="G262" s="112">
        <f t="shared" si="84"/>
        <v>35451658.810000002</v>
      </c>
      <c r="H262" s="112">
        <f t="shared" si="84"/>
        <v>12508780</v>
      </c>
      <c r="I262" s="86"/>
      <c r="J262" s="112"/>
      <c r="K262" s="56"/>
    </row>
    <row r="263" spans="1:11">
      <c r="A263" s="39" t="s">
        <v>467</v>
      </c>
      <c r="B263" s="89" t="s">
        <v>217</v>
      </c>
      <c r="C263" s="112">
        <f>+C264</f>
        <v>0</v>
      </c>
      <c r="D263" s="112">
        <f t="shared" si="84"/>
        <v>114682000</v>
      </c>
      <c r="E263" s="112">
        <f t="shared" si="84"/>
        <v>114682000</v>
      </c>
      <c r="F263" s="112">
        <f t="shared" si="84"/>
        <v>35511330</v>
      </c>
      <c r="G263" s="112">
        <f t="shared" si="84"/>
        <v>35451658.810000002</v>
      </c>
      <c r="H263" s="112">
        <f t="shared" si="84"/>
        <v>12508780</v>
      </c>
      <c r="I263" s="86"/>
      <c r="J263" s="112"/>
      <c r="K263" s="56"/>
    </row>
    <row r="264" spans="1:11">
      <c r="A264" s="39" t="s">
        <v>468</v>
      </c>
      <c r="B264" s="58" t="s">
        <v>469</v>
      </c>
      <c r="C264" s="112">
        <f>+C265</f>
        <v>0</v>
      </c>
      <c r="D264" s="112">
        <f t="shared" si="84"/>
        <v>114682000</v>
      </c>
      <c r="E264" s="112">
        <f t="shared" si="84"/>
        <v>114682000</v>
      </c>
      <c r="F264" s="112">
        <f t="shared" si="84"/>
        <v>35511330</v>
      </c>
      <c r="G264" s="112">
        <f t="shared" si="84"/>
        <v>35451658.810000002</v>
      </c>
      <c r="H264" s="112">
        <f t="shared" si="84"/>
        <v>12508780</v>
      </c>
      <c r="I264" s="86"/>
      <c r="J264" s="108"/>
      <c r="K264" s="56"/>
    </row>
    <row r="265" spans="1:11">
      <c r="A265" s="39" t="s">
        <v>470</v>
      </c>
      <c r="B265" s="89" t="s">
        <v>471</v>
      </c>
      <c r="C265" s="108">
        <f t="shared" ref="C265:H265" si="85">C266</f>
        <v>0</v>
      </c>
      <c r="D265" s="108">
        <f t="shared" si="85"/>
        <v>114682000</v>
      </c>
      <c r="E265" s="108">
        <f t="shared" si="85"/>
        <v>114682000</v>
      </c>
      <c r="F265" s="108">
        <f t="shared" si="85"/>
        <v>35511330</v>
      </c>
      <c r="G265" s="108">
        <f t="shared" si="85"/>
        <v>35451658.810000002</v>
      </c>
      <c r="H265" s="108">
        <f t="shared" si="85"/>
        <v>12508780</v>
      </c>
      <c r="I265" s="86"/>
      <c r="J265" s="108"/>
      <c r="K265" s="56"/>
    </row>
    <row r="266" spans="1:11">
      <c r="A266" s="39" t="s">
        <v>472</v>
      </c>
      <c r="B266" s="89" t="s">
        <v>473</v>
      </c>
      <c r="C266" s="108">
        <f t="shared" ref="C266:H266" si="86">C268+C269+C270</f>
        <v>0</v>
      </c>
      <c r="D266" s="108">
        <f t="shared" si="86"/>
        <v>114682000</v>
      </c>
      <c r="E266" s="108">
        <f t="shared" si="86"/>
        <v>114682000</v>
      </c>
      <c r="F266" s="108">
        <f t="shared" si="86"/>
        <v>35511330</v>
      </c>
      <c r="G266" s="108">
        <f t="shared" si="86"/>
        <v>35451658.810000002</v>
      </c>
      <c r="H266" s="108">
        <f t="shared" si="86"/>
        <v>12508780</v>
      </c>
      <c r="I266" s="86"/>
      <c r="J266" s="108"/>
      <c r="K266" s="56"/>
    </row>
    <row r="267" spans="1:11">
      <c r="A267" s="39" t="s">
        <v>474</v>
      </c>
      <c r="B267" s="89" t="s">
        <v>475</v>
      </c>
      <c r="C267" s="108">
        <f t="shared" ref="C267:H267" si="87">C268</f>
        <v>0</v>
      </c>
      <c r="D267" s="108">
        <f t="shared" si="87"/>
        <v>65090000</v>
      </c>
      <c r="E267" s="108">
        <f t="shared" si="87"/>
        <v>65090000</v>
      </c>
      <c r="F267" s="108">
        <f t="shared" si="87"/>
        <v>20431510</v>
      </c>
      <c r="G267" s="108">
        <f t="shared" si="87"/>
        <v>20401501</v>
      </c>
      <c r="H267" s="108">
        <f t="shared" si="87"/>
        <v>7085694</v>
      </c>
      <c r="J267" s="118"/>
      <c r="K267" s="56"/>
    </row>
    <row r="268" spans="1:11">
      <c r="A268" s="39" t="s">
        <v>476</v>
      </c>
      <c r="B268" s="90" t="s">
        <v>477</v>
      </c>
      <c r="C268" s="109"/>
      <c r="D268" s="55">
        <v>65090000</v>
      </c>
      <c r="E268" s="55">
        <v>65090000</v>
      </c>
      <c r="F268" s="55">
        <v>20431510</v>
      </c>
      <c r="G268" s="84">
        <v>20401501</v>
      </c>
      <c r="H268" s="84">
        <v>7085694</v>
      </c>
      <c r="J268" s="118"/>
      <c r="K268" s="56"/>
    </row>
    <row r="269" spans="1:11">
      <c r="A269" s="39" t="s">
        <v>478</v>
      </c>
      <c r="B269" s="90" t="s">
        <v>479</v>
      </c>
      <c r="C269" s="109"/>
      <c r="D269" s="55">
        <v>49592000</v>
      </c>
      <c r="E269" s="55">
        <v>49592000</v>
      </c>
      <c r="F269" s="55">
        <v>15079820</v>
      </c>
      <c r="G269" s="84">
        <v>15050792.810000001</v>
      </c>
      <c r="H269" s="84">
        <v>5423086</v>
      </c>
      <c r="J269" s="118"/>
      <c r="K269" s="56"/>
    </row>
    <row r="270" spans="1:11">
      <c r="B270" s="66" t="s">
        <v>480</v>
      </c>
      <c r="C270" s="109"/>
      <c r="D270" s="55"/>
      <c r="E270" s="55"/>
      <c r="F270" s="55"/>
      <c r="G270" s="84">
        <v>-635</v>
      </c>
      <c r="H270" s="84"/>
      <c r="J270" s="118"/>
      <c r="K270" s="56"/>
    </row>
    <row r="271" spans="1:11" ht="30">
      <c r="A271" s="39" t="s">
        <v>228</v>
      </c>
      <c r="B271" s="91" t="s">
        <v>229</v>
      </c>
      <c r="C271" s="114">
        <f>C276+C272</f>
        <v>0</v>
      </c>
      <c r="D271" s="114">
        <f t="shared" ref="D271:H271" si="88">D276+D272</f>
        <v>0</v>
      </c>
      <c r="E271" s="114">
        <f t="shared" si="88"/>
        <v>0</v>
      </c>
      <c r="F271" s="114">
        <f t="shared" si="88"/>
        <v>0</v>
      </c>
      <c r="G271" s="114">
        <f t="shared" si="88"/>
        <v>0</v>
      </c>
      <c r="H271" s="114">
        <f t="shared" si="88"/>
        <v>0</v>
      </c>
    </row>
    <row r="272" spans="1:11">
      <c r="A272" s="39" t="s">
        <v>481</v>
      </c>
      <c r="B272" s="91" t="s">
        <v>482</v>
      </c>
      <c r="C272" s="114">
        <f>C273+C274+C275</f>
        <v>0</v>
      </c>
      <c r="D272" s="114">
        <f t="shared" ref="D272:H272" si="89">D273+D274+D275</f>
        <v>0</v>
      </c>
      <c r="E272" s="114">
        <f t="shared" si="89"/>
        <v>0</v>
      </c>
      <c r="F272" s="114">
        <f t="shared" si="89"/>
        <v>0</v>
      </c>
      <c r="G272" s="114">
        <f t="shared" si="89"/>
        <v>0</v>
      </c>
      <c r="H272" s="114">
        <f t="shared" si="89"/>
        <v>0</v>
      </c>
    </row>
    <row r="273" spans="1:8">
      <c r="A273" s="39" t="s">
        <v>483</v>
      </c>
      <c r="B273" s="91" t="s">
        <v>484</v>
      </c>
      <c r="C273" s="114"/>
      <c r="D273" s="55"/>
      <c r="E273" s="55"/>
      <c r="F273" s="55"/>
      <c r="G273" s="114"/>
      <c r="H273" s="114"/>
    </row>
    <row r="274" spans="1:8">
      <c r="A274" s="39" t="s">
        <v>485</v>
      </c>
      <c r="B274" s="91" t="s">
        <v>486</v>
      </c>
      <c r="C274" s="114"/>
      <c r="D274" s="55"/>
      <c r="E274" s="55"/>
      <c r="F274" s="55"/>
      <c r="G274" s="114"/>
      <c r="H274" s="114"/>
    </row>
    <row r="275" spans="1:8">
      <c r="A275" s="39" t="s">
        <v>487</v>
      </c>
      <c r="B275" s="91" t="s">
        <v>488</v>
      </c>
      <c r="C275" s="114"/>
      <c r="D275" s="55"/>
      <c r="E275" s="55"/>
      <c r="F275" s="55"/>
      <c r="G275" s="114"/>
      <c r="H275" s="114"/>
    </row>
    <row r="276" spans="1:8">
      <c r="A276" s="39" t="s">
        <v>489</v>
      </c>
      <c r="B276" s="91" t="s">
        <v>518</v>
      </c>
      <c r="C276" s="114">
        <f>C277+C278+C279</f>
        <v>0</v>
      </c>
      <c r="D276" s="114">
        <f t="shared" ref="D276:H276" si="90">D277+D278+D279</f>
        <v>0</v>
      </c>
      <c r="E276" s="114">
        <f t="shared" si="90"/>
        <v>0</v>
      </c>
      <c r="F276" s="114">
        <f t="shared" si="90"/>
        <v>0</v>
      </c>
      <c r="G276" s="114">
        <f t="shared" si="90"/>
        <v>0</v>
      </c>
      <c r="H276" s="114">
        <f t="shared" si="90"/>
        <v>0</v>
      </c>
    </row>
    <row r="277" spans="1:8">
      <c r="A277" s="39" t="s">
        <v>490</v>
      </c>
      <c r="B277" s="92" t="s">
        <v>491</v>
      </c>
      <c r="C277" s="84"/>
      <c r="D277" s="55"/>
      <c r="E277" s="55"/>
      <c r="F277" s="55"/>
      <c r="G277" s="84"/>
      <c r="H277" s="84"/>
    </row>
    <row r="278" spans="1:8">
      <c r="A278" s="39" t="s">
        <v>492</v>
      </c>
      <c r="B278" s="92" t="s">
        <v>493</v>
      </c>
      <c r="C278" s="84"/>
      <c r="D278" s="55"/>
      <c r="E278" s="55"/>
      <c r="F278" s="55"/>
      <c r="G278" s="84"/>
      <c r="H278" s="84"/>
    </row>
    <row r="279" spans="1:8">
      <c r="A279" s="39" t="s">
        <v>494</v>
      </c>
      <c r="B279" s="92" t="s">
        <v>488</v>
      </c>
      <c r="C279" s="84"/>
      <c r="D279" s="55"/>
      <c r="E279" s="55"/>
      <c r="F279" s="55"/>
      <c r="G279" s="84"/>
      <c r="H279" s="84"/>
    </row>
    <row r="280" spans="1:8">
      <c r="A280" s="39" t="s">
        <v>495</v>
      </c>
      <c r="B280" s="91" t="s">
        <v>496</v>
      </c>
      <c r="C280" s="114">
        <f>C281</f>
        <v>0</v>
      </c>
      <c r="D280" s="114">
        <f t="shared" ref="D280:H281" si="91">D281</f>
        <v>0</v>
      </c>
      <c r="E280" s="114">
        <f t="shared" si="91"/>
        <v>0</v>
      </c>
      <c r="F280" s="114">
        <f t="shared" si="91"/>
        <v>0</v>
      </c>
      <c r="G280" s="114">
        <f t="shared" si="91"/>
        <v>0</v>
      </c>
      <c r="H280" s="114">
        <f t="shared" si="91"/>
        <v>0</v>
      </c>
    </row>
    <row r="281" spans="1:8">
      <c r="A281" s="39" t="s">
        <v>497</v>
      </c>
      <c r="B281" s="91" t="s">
        <v>217</v>
      </c>
      <c r="C281" s="114">
        <f>C282</f>
        <v>0</v>
      </c>
      <c r="D281" s="114">
        <f t="shared" si="91"/>
        <v>0</v>
      </c>
      <c r="E281" s="114">
        <f t="shared" si="91"/>
        <v>0</v>
      </c>
      <c r="F281" s="114">
        <f t="shared" si="91"/>
        <v>0</v>
      </c>
      <c r="G281" s="114">
        <f t="shared" si="91"/>
        <v>0</v>
      </c>
      <c r="H281" s="114">
        <f t="shared" si="91"/>
        <v>0</v>
      </c>
    </row>
    <row r="282" spans="1:8" ht="30">
      <c r="A282" s="39" t="s">
        <v>498</v>
      </c>
      <c r="B282" s="91" t="s">
        <v>229</v>
      </c>
      <c r="C282" s="114">
        <f>C285</f>
        <v>0</v>
      </c>
      <c r="D282" s="114">
        <f t="shared" ref="D282:H282" si="92">D285</f>
        <v>0</v>
      </c>
      <c r="E282" s="114">
        <f t="shared" si="92"/>
        <v>0</v>
      </c>
      <c r="F282" s="114">
        <f t="shared" si="92"/>
        <v>0</v>
      </c>
      <c r="G282" s="114">
        <f t="shared" si="92"/>
        <v>0</v>
      </c>
      <c r="H282" s="114">
        <f t="shared" si="92"/>
        <v>0</v>
      </c>
    </row>
    <row r="283" spans="1:8">
      <c r="A283" s="39" t="s">
        <v>499</v>
      </c>
      <c r="B283" s="91" t="s">
        <v>242</v>
      </c>
      <c r="C283" s="114">
        <f t="shared" ref="C283:H288" si="93">C284</f>
        <v>0</v>
      </c>
      <c r="D283" s="114">
        <f t="shared" si="93"/>
        <v>0</v>
      </c>
      <c r="E283" s="114">
        <f t="shared" si="93"/>
        <v>0</v>
      </c>
      <c r="F283" s="114">
        <f t="shared" si="93"/>
        <v>0</v>
      </c>
      <c r="G283" s="114">
        <f t="shared" si="93"/>
        <v>0</v>
      </c>
      <c r="H283" s="114">
        <f t="shared" si="93"/>
        <v>0</v>
      </c>
    </row>
    <row r="284" spans="1:8">
      <c r="A284" s="39" t="s">
        <v>500</v>
      </c>
      <c r="B284" s="91" t="s">
        <v>217</v>
      </c>
      <c r="C284" s="114">
        <f t="shared" si="93"/>
        <v>0</v>
      </c>
      <c r="D284" s="114">
        <f t="shared" si="93"/>
        <v>0</v>
      </c>
      <c r="E284" s="114">
        <f t="shared" si="93"/>
        <v>0</v>
      </c>
      <c r="F284" s="114">
        <f t="shared" si="93"/>
        <v>0</v>
      </c>
      <c r="G284" s="114">
        <f t="shared" si="93"/>
        <v>0</v>
      </c>
      <c r="H284" s="114">
        <f t="shared" si="93"/>
        <v>0</v>
      </c>
    </row>
    <row r="285" spans="1:8" ht="30">
      <c r="A285" s="39" t="s">
        <v>501</v>
      </c>
      <c r="B285" s="92" t="s">
        <v>229</v>
      </c>
      <c r="C285" s="114">
        <f t="shared" si="93"/>
        <v>0</v>
      </c>
      <c r="D285" s="114">
        <f t="shared" si="93"/>
        <v>0</v>
      </c>
      <c r="E285" s="114">
        <f t="shared" si="93"/>
        <v>0</v>
      </c>
      <c r="F285" s="114">
        <f t="shared" si="93"/>
        <v>0</v>
      </c>
      <c r="G285" s="114">
        <f t="shared" si="93"/>
        <v>0</v>
      </c>
      <c r="H285" s="114">
        <f t="shared" si="93"/>
        <v>0</v>
      </c>
    </row>
    <row r="286" spans="1:8">
      <c r="A286" s="39" t="s">
        <v>502</v>
      </c>
      <c r="B286" s="91" t="s">
        <v>518</v>
      </c>
      <c r="C286" s="114">
        <f t="shared" si="93"/>
        <v>0</v>
      </c>
      <c r="D286" s="114">
        <f t="shared" si="93"/>
        <v>0</v>
      </c>
      <c r="E286" s="114">
        <f t="shared" si="93"/>
        <v>0</v>
      </c>
      <c r="F286" s="114">
        <f t="shared" si="93"/>
        <v>0</v>
      </c>
      <c r="G286" s="114">
        <f t="shared" si="93"/>
        <v>0</v>
      </c>
      <c r="H286" s="114">
        <f t="shared" si="93"/>
        <v>0</v>
      </c>
    </row>
    <row r="287" spans="1:8">
      <c r="A287" s="39" t="s">
        <v>503</v>
      </c>
      <c r="B287" s="91" t="s">
        <v>493</v>
      </c>
      <c r="C287" s="114">
        <f t="shared" si="93"/>
        <v>0</v>
      </c>
      <c r="D287" s="114">
        <f t="shared" si="93"/>
        <v>0</v>
      </c>
      <c r="E287" s="114">
        <f t="shared" si="93"/>
        <v>0</v>
      </c>
      <c r="F287" s="114">
        <f t="shared" si="93"/>
        <v>0</v>
      </c>
      <c r="G287" s="114">
        <f t="shared" si="93"/>
        <v>0</v>
      </c>
      <c r="H287" s="114">
        <f t="shared" si="93"/>
        <v>0</v>
      </c>
    </row>
    <row r="288" spans="1:8">
      <c r="A288" s="39" t="s">
        <v>504</v>
      </c>
      <c r="B288" s="91" t="s">
        <v>505</v>
      </c>
      <c r="C288" s="114">
        <f t="shared" si="93"/>
        <v>0</v>
      </c>
      <c r="D288" s="114">
        <f t="shared" si="93"/>
        <v>0</v>
      </c>
      <c r="E288" s="114">
        <f t="shared" si="93"/>
        <v>0</v>
      </c>
      <c r="F288" s="114">
        <f t="shared" si="93"/>
        <v>0</v>
      </c>
      <c r="G288" s="114">
        <f t="shared" si="93"/>
        <v>0</v>
      </c>
      <c r="H288" s="114">
        <f t="shared" si="93"/>
        <v>0</v>
      </c>
    </row>
    <row r="289" spans="1:8">
      <c r="A289" s="39" t="s">
        <v>506</v>
      </c>
      <c r="B289" s="92" t="s">
        <v>507</v>
      </c>
      <c r="C289" s="84"/>
      <c r="D289" s="55"/>
      <c r="E289" s="55"/>
      <c r="F289" s="55"/>
      <c r="G289" s="84"/>
      <c r="H289" s="84"/>
    </row>
    <row r="291" spans="1:8">
      <c r="B291" s="41" t="s">
        <v>520</v>
      </c>
      <c r="E291" s="43" t="s">
        <v>522</v>
      </c>
    </row>
    <row r="292" spans="1:8" ht="16.5">
      <c r="B292" s="117" t="s">
        <v>521</v>
      </c>
      <c r="E292" s="43" t="s">
        <v>523</v>
      </c>
    </row>
  </sheetData>
  <protectedRanges>
    <protectedRange sqref="B2:B3 C1:C3" name="Zonă1_1" securityDescriptor="O:WDG:WDD:(A;;CC;;;WD)"/>
    <protectedRange sqref="G144:H145 G45:H50 G69:H69 G37:H40 G162:H164 G61:H65 G80:H84 G53:H56 G201:H201 G133:H137 G25:H33 G35:H35 G99:H105 G91:H93 G111:H112 G95:H96 G114:H115 G117:H118 G120:H121 G123:H124 G126:H127 G147:H148 G150:H154 G156:H159 G166:H169 G181:H183 G207:H211 G139:H141" name="Zonă3"/>
    <protectedRange sqref="B1" name="Zonă1_1_1_1_1_1" securityDescriptor="O:WDG:WDD:(A;;CC;;;WD)"/>
    <protectedRange sqref="J144:J145 J45:J50 J69 J37:J40 J162:J164 J61:J65 J80:J84 J53:J56 J201 J133:J137 J25:J33 J35 J111:J112 J95:J96 J114:J115 J117:J118 J120:J121 J123:J124 J126:J127 J147:J148 J150:J154 J156:J159 J166:J169 J181:J183 J207:J210 J139:J141 J91:J93 J99:J105" name="Zonă3_1"/>
  </protectedRanges>
  <printOptions horizontalCentered="1"/>
  <pageMargins left="0.75" right="0.75" top="0.21" bottom="0.18" header="0.17" footer="0.17"/>
  <pageSetup scale="50" orientation="portrait" r:id="rId1"/>
  <headerFooter alignWithMargins="0"/>
  <rowBreaks count="4" manualBreakCount="4">
    <brk id="80" max="7" man="1"/>
    <brk id="130" max="7" man="1"/>
    <brk id="187" max="7" man="1"/>
    <brk id="2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mohanui</cp:lastModifiedBy>
  <cp:lastPrinted>2023-04-13T09:33:01Z</cp:lastPrinted>
  <dcterms:created xsi:type="dcterms:W3CDTF">2023-02-07T08:41:31Z</dcterms:created>
  <dcterms:modified xsi:type="dcterms:W3CDTF">2023-04-13T09:33:02Z</dcterms:modified>
</cp:coreProperties>
</file>