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istrator\Desktop\!Lucru\26.05.2023\"/>
    </mc:Choice>
  </mc:AlternateContent>
  <xr:revisionPtr revIDLastSave="0" documentId="13_ncr:1_{B986C688-B845-4070-AB35-06A3D808813A}" xr6:coauthVersionLast="47" xr6:coauthVersionMax="47" xr10:uidLastSave="{00000000-0000-0000-0000-000000000000}"/>
  <bookViews>
    <workbookView xWindow="-120" yWindow="-120" windowWidth="25440" windowHeight="15540" xr2:uid="{00000000-000D-0000-FFFF-FFFF00000000}"/>
  </bookViews>
  <sheets>
    <sheet name="VENITURI" sheetId="1" r:id="rId1"/>
    <sheet name="CHELTUIELI" sheetId="2" r:id="rId2"/>
  </sheets>
  <definedNames>
    <definedName name="_xlnm.Database">#REF!</definedName>
    <definedName name="_xlnm.Print_Area" localSheetId="0">VENITURI!$A$1:$G$111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3" i="2" l="1"/>
  <c r="H133" i="2"/>
  <c r="F107" i="1"/>
  <c r="G107" i="1"/>
  <c r="D133" i="2"/>
  <c r="H179" i="2"/>
  <c r="G179" i="2"/>
  <c r="G16" i="1"/>
  <c r="F16" i="1"/>
  <c r="D237" i="2"/>
  <c r="E237" i="2"/>
  <c r="F237" i="2"/>
  <c r="G237" i="2"/>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E227" i="2"/>
  <c r="F227" i="2"/>
  <c r="G227" i="2"/>
  <c r="H227" i="2"/>
  <c r="C227" i="2"/>
  <c r="C223" i="2" s="1"/>
  <c r="D218" i="2"/>
  <c r="E218" i="2"/>
  <c r="F218" i="2"/>
  <c r="G218" i="2"/>
  <c r="H218" i="2"/>
  <c r="C218" i="2"/>
  <c r="D212" i="2"/>
  <c r="E212" i="2"/>
  <c r="F212" i="2"/>
  <c r="G212" i="2"/>
  <c r="H212" i="2"/>
  <c r="C212" i="2"/>
  <c r="D202" i="2"/>
  <c r="E202" i="2"/>
  <c r="F202" i="2"/>
  <c r="G202" i="2"/>
  <c r="H202" i="2"/>
  <c r="C202" i="2"/>
  <c r="D205" i="2"/>
  <c r="D199" i="2" s="1"/>
  <c r="E205" i="2"/>
  <c r="F205" i="2"/>
  <c r="G205" i="2"/>
  <c r="H205" i="2"/>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G142" i="2"/>
  <c r="H142" i="2"/>
  <c r="C142" i="2"/>
  <c r="E133" i="2"/>
  <c r="F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H223" i="2" l="1"/>
  <c r="C199" i="2"/>
  <c r="G223" i="2"/>
  <c r="H199" i="2"/>
  <c r="F223" i="2"/>
  <c r="E223" i="2"/>
  <c r="D223" i="2"/>
  <c r="G199" i="2"/>
  <c r="F199" i="2"/>
  <c r="E199"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c r="C100" i="1" l="1"/>
  <c r="D260" i="2"/>
  <c r="E260" i="2"/>
  <c r="F260" i="2"/>
  <c r="G260" i="2"/>
  <c r="H260" i="2"/>
  <c r="C260" i="2"/>
  <c r="D107" i="1"/>
  <c r="E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c r="D68" i="1"/>
  <c r="E68" i="1"/>
  <c r="E67" i="1" s="1"/>
  <c r="E66" i="1" s="1"/>
  <c r="F68" i="1"/>
  <c r="G68" i="1"/>
  <c r="D64" i="1"/>
  <c r="E64" i="1"/>
  <c r="F64" i="1"/>
  <c r="G64" i="1"/>
  <c r="D58" i="1"/>
  <c r="E58" i="1"/>
  <c r="F58" i="1"/>
  <c r="D56" i="1"/>
  <c r="E56" i="1"/>
  <c r="F56" i="1"/>
  <c r="G56" i="1"/>
  <c r="D54" i="1"/>
  <c r="D53" i="1" s="1"/>
  <c r="E54" i="1"/>
  <c r="E53" i="1" s="1"/>
  <c r="F54" i="1"/>
  <c r="F53" i="1" s="1"/>
  <c r="G54" i="1"/>
  <c r="D28" i="1"/>
  <c r="E28" i="1"/>
  <c r="F29" i="1"/>
  <c r="F28" i="1" s="1"/>
  <c r="G29" i="1"/>
  <c r="G28" i="1" s="1"/>
  <c r="D24" i="1"/>
  <c r="E24" i="1"/>
  <c r="F24" i="1"/>
  <c r="F15" i="1" s="1"/>
  <c r="G24" i="1"/>
  <c r="G15" i="1" s="1"/>
  <c r="D15" i="1"/>
  <c r="E15" i="1"/>
  <c r="D9" i="1"/>
  <c r="E9" i="1"/>
  <c r="F9" i="1"/>
  <c r="G9" i="1"/>
  <c r="C81" i="1"/>
  <c r="C68" i="1"/>
  <c r="C64" i="1"/>
  <c r="C58" i="1"/>
  <c r="C56" i="1"/>
  <c r="C54" i="1"/>
  <c r="C29" i="1"/>
  <c r="C28" i="1" s="1"/>
  <c r="C24" i="1"/>
  <c r="C16" i="1"/>
  <c r="C9" i="1"/>
  <c r="F67" i="1" l="1"/>
  <c r="F66" i="1" s="1"/>
  <c r="D67" i="1"/>
  <c r="D66" i="1" s="1"/>
  <c r="C15" i="1"/>
  <c r="C14" i="1" s="1"/>
  <c r="C53" i="1"/>
  <c r="C52" i="1" s="1"/>
  <c r="C67" i="1"/>
  <c r="C66" i="1" s="1"/>
  <c r="E100" i="1"/>
  <c r="G100" i="1"/>
  <c r="D100" i="1"/>
  <c r="F100" i="1"/>
  <c r="G67" i="1"/>
  <c r="G66" i="1" s="1"/>
  <c r="G58" i="1"/>
  <c r="E52" i="1"/>
  <c r="F52" i="1"/>
  <c r="D52" i="1"/>
  <c r="G53" i="1"/>
  <c r="G52" i="1" s="1"/>
  <c r="F14" i="1"/>
  <c r="E14" i="1"/>
  <c r="G14" i="1"/>
  <c r="D14" i="1"/>
  <c r="C8" i="1" l="1"/>
  <c r="C7" i="1" s="1"/>
  <c r="F8" i="1"/>
  <c r="F7" i="1" s="1"/>
  <c r="D8" i="1"/>
  <c r="D7" i="1" s="1"/>
  <c r="G8" i="1"/>
  <c r="G7" i="1" s="1"/>
  <c r="E8" i="1"/>
  <c r="E7" i="1" s="1"/>
  <c r="D267" i="2" l="1"/>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D283" i="2"/>
  <c r="D282" i="2" s="1"/>
  <c r="D281" i="2" s="1"/>
  <c r="H283" i="2"/>
  <c r="H282" i="2" s="1"/>
  <c r="H281" i="2" s="1"/>
  <c r="D285" i="2"/>
  <c r="D284" i="2" s="1"/>
  <c r="H285" i="2"/>
  <c r="H284" i="2" s="1"/>
  <c r="D277" i="2"/>
  <c r="E277" i="2"/>
  <c r="F277" i="2"/>
  <c r="G277" i="2"/>
  <c r="H277" i="2"/>
  <c r="D273" i="2"/>
  <c r="E273" i="2"/>
  <c r="E272" i="2" s="1"/>
  <c r="E14" i="2" s="1"/>
  <c r="F273" i="2"/>
  <c r="G273" i="2"/>
  <c r="H273" i="2"/>
  <c r="G12" i="2"/>
  <c r="D247" i="2"/>
  <c r="E247" i="2"/>
  <c r="E18" i="2" s="1"/>
  <c r="F247" i="2"/>
  <c r="G247" i="2"/>
  <c r="G18" i="2" s="1"/>
  <c r="H247" i="2"/>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F18" i="2"/>
  <c r="H18" i="2"/>
  <c r="D24" i="2"/>
  <c r="E24" i="2"/>
  <c r="F24" i="2"/>
  <c r="G24" i="2"/>
  <c r="H24" i="2"/>
  <c r="C289" i="2"/>
  <c r="C288" i="2" s="1"/>
  <c r="C287" i="2" s="1"/>
  <c r="C286" i="2" s="1"/>
  <c r="C285" i="2" s="1"/>
  <c r="C284"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C283" i="2" l="1"/>
  <c r="C282" i="2" s="1"/>
  <c r="C281" i="2" s="1"/>
  <c r="G283" i="2"/>
  <c r="G282" i="2" s="1"/>
  <c r="G281" i="2" s="1"/>
  <c r="C23" i="2"/>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c r="C177" i="2"/>
  <c r="C222" i="2"/>
  <c r="C13" i="2"/>
  <c r="C27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<sst xmlns="http://schemas.openxmlformats.org/spreadsheetml/2006/main" count="635" uniqueCount="522">
  <si>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</si>
  <si>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</si>
  <si>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</si>
  <si>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</si>
  <si>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</si>
  <si>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</si>
  <si>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</si>
  <si>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</si>
  <si>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</si>
  <si>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</si>
  <si>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</si>
  <si>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</si>
  <si>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</si>
  <si>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</si>
  <si>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</si>
  <si>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</si>
  <si>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</si>
  <si>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</si>
  <si>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</si>
  <si>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</si>
  <si>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</si>
  <si>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</si>
  <si>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</si>
  <si>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</si>
  <si>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</si>
  <si>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</si>
  <si>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</si>
  <si>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</si>
  <si>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</si>
  <si>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</si>
  <si>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</si>
  <si>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</si>
  <si>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</si>
  <si>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</si>
  <si>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</si>
  <si>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</si>
  <si>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</si>
  <si>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</si>
  <si>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</si>
  <si>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</si>
  <si>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</si>
  <si>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</si>
  <si>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</si>
  <si>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</si>
  <si>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</si>
  <si>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</si>
  <si>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</si>
  <si>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</si>
  <si>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</si>
  <si>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</si>
  <si>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</si>
  <si>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</si>
  <si>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</si>
  <si>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</si>
  <si>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</si>
  <si>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</si>
  <si>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</si>
  <si>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</si>
  <si>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</si>
  <si>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</si>
  <si>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</si>
  <si>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</si>
  <si>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</si>
  <si>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</si>
  <si>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</si>
  <si>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</si>
  <si>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</si>
  <si>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</si>
  <si>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</si>
  <si>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</si>
  <si>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</si>
  <si>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</si>
  <si>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</si>
  <si>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</si>
  <si>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</si>
  <si>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</si>
  <si>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</si>
  <si>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</si>
  <si>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</si>
  <si>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</si>
  <si>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</si>
  <si>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</si>
  <si>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</si>
  <si>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</si>
  <si>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</si>
  <si>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</si>
  <si>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</si>
  <si>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</si>
  <si>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</si>
  <si>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</si>
  <si>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</si>
  <si>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</si>
  <si>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</si>
  <si>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</si>
  <si>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</si>
  <si>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</si>
  <si>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</si>
  <si>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</si>
  <si>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</si>
  <si>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</si>
  <si>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</si>
  <si>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</si>
  <si>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</si>
  <si>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</si>
  <si>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</si>
  <si>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</si>
  <si>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</si>
  <si>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</si>
  <si>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</si>
  <si>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</si>
  <si>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</si>
  <si>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</si>
  <si>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</si>
  <si>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</si>
  <si>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</si>
  <si>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</si>
  <si>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</si>
  <si>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</si>
  <si>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</si>
  <si>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</si>
  <si>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</si>
  <si>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</si>
  <si>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</si>
  <si>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</si>
  <si>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</si>
  <si>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</si>
  <si>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</si>
  <si>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</si>
  <si>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</si>
  <si>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</si>
  <si>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</si>
  <si>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</si>
  <si>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</si>
  <si>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</si>
  <si>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</si>
  <si>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</si>
  <si>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</si>
  <si>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</si>
  <si>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</si>
  <si>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</si>
  <si>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</si>
  <si>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</si>
  <si>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</si>
  <si>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</si>
  <si>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</si>
  <si>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</si>
  <si>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</si>
  <si>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</si>
  <si>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</si>
  <si>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</si>
  <si>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</si>
  <si>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</si>
  <si>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</si>
  <si>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</si>
  <si>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</si>
  <si>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</si>
  <si>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</si>
  <si>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</si>
  <si>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</si>
  <si>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</si>
  <si>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</si>
  <si>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</si>
  <si>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</si>
  <si>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</si>
  <si>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</si>
  <si>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</si>
  <si>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</si>
  <si>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</si>
  <si>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</si>
  <si>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</si>
  <si>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</si>
  <si>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</si>
  <si>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</si>
  <si>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</si>
  <si>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</si>
  <si>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</si>
  <si>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</si>
  <si>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</si>
  <si>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</si>
  <si>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</si>
  <si>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</si>
  <si>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</si>
  <si>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</si>
  <si>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</si>
  <si>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</si>
  <si>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</si>
  <si>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</si>
  <si>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</si>
  <si>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</si>
  <si>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</si>
  <si>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</si>
  <si>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</si>
  <si>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</si>
  <si>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</si>
  <si>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</si>
  <si>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</si>
  <si>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</si>
  <si>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</si>
  <si>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</si>
  <si>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</si>
  <si>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</si>
  <si>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</si>
  <si>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</si>
  <si>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</si>
  <si>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</si>
  <si>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</si>
  <si>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</si>
  <si>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</si>
  <si>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</si>
  <si>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</si>
  <si>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</si>
  <si>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</si>
  <si>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</si>
  <si>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</si>
  <si>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</si>
  <si>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</si>
  <si>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</si>
  <si>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</si>
  <si>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</si>
  <si>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</si>
  <si>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</si>
  <si>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</si>
  <si>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</si>
  <si>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</si>
  <si>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</si>
  <si>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</si>
  <si>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</si>
  <si>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</si>
  <si>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</si>
  <si>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</si>
  <si>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</si>
  <si>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</si>
  <si>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</si>
  <si>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</si>
  <si>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</si>
  <si>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</si>
  <si>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</si>
  <si>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</si>
  <si>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</si>
  <si>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</si>
  <si>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</si>
  <si>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</si>
  <si>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</si>
  <si>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</si>
  <si>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</si>
  <si>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</si>
  <si>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</si>
  <si>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</si>
  <si>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</si>
  <si>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</si>
  <si>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</si>
  <si>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</si>
  <si>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</si>
  <si>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</si>
  <si>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</si>
  <si>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</si>
  <si>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</si>
  <si>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</si>
  <si>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</si>
  <si>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</si>
  <si>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</si>
  <si>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</si>
  <si>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</si>
  <si>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</si>
  <si>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</si>
  <si>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</si>
  <si>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</si>
  <si>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</si>
  <si>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</si>
  <si>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</si>
  <si>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</si>
  <si>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</si>
  <si>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</si>
  <si>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</si>
  <si>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</si>
  <si>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</si>
  <si>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</si>
  <si>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</si>
  <si>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</si>
  <si>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</si>
  <si>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</si>
  <si>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</si>
  <si>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</si>
  <si>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</si>
  <si>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</si>
  <si>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</si>
  <si>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</si>
  <si>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</si>
  <si>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</si>
  <si>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</si>
  <si>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</si>
  <si>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</si>
  <si>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</si>
  <si>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</si>
  <si>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</si>
  <si>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</si>
  <si>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</si>
  <si>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</si>
  <si>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</si>
  <si>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</si>
  <si>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</si>
  <si>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</si>
  <si>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</si>
  <si>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</si>
  <si>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</si>
  <si>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</si>
  <si>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</si>
  <si>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</si>
  <si>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</si>
  <si>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</si>
  <si>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</si>
  <si>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</si>
  <si>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</si>
  <si>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</si>
  <si>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</si>
  <si>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</si>
  <si>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</si>
  <si>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</si>
  <si>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</si>
  <si>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</si>
  <si>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</si>
  <si>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</si>
  <si>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</si>
  <si>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</si>
  <si>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</si>
  <si>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</si>
  <si>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</si>
  <si>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</si>
  <si>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</si>
  <si>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</si>
  <si>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</si>
  <si>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</si>
  <si>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</si>
  <si>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</si>
  <si>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</si>
  <si>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</si>
  <si>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</si>
  <si>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</si>
  <si>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</si>
  <si>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</si>
  <si>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</si>
  <si>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</si>
  <si>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</si>
  <si>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</si>
  <si>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</si>
  <si>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</si>
  <si>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</si>
  <si>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</si>
  <si>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</si>
  <si>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</si>
  <si>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</si>
  <si>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</si>
  <si>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</si>
  <si>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</si>
  <si>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</si>
  <si>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</si>
  <si>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</si>
  <si>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</si>
  <si>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</si>
  <si>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</si>
  <si>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</si>
  <si>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</si>
  <si>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</si>
  <si>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</si>
  <si>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</si>
  <si>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</si>
  <si>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</si>
  <si>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</si>
  <si>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</si>
  <si>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</si>
  <si>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</si>
  <si>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</si>
  <si>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</si>
  <si>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</si>
  <si>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</si>
  <si>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</si>
  <si>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</si>
  <si>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</si>
  <si>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</si>
  <si>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</si>
  <si>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</si>
  <si>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</si>
  <si>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</si>
  <si>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</si>
  <si>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</si>
  <si>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</si>
  <si>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</si>
  <si>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</si>
  <si>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</si>
  <si>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</si>
  <si>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</si>
  <si>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</si>
  <si>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</si>
  <si>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</si>
  <si>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</si>
  <si>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</si>
  <si>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</si>
  <si>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</si>
  <si>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</si>
  <si>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</si>
  <si>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</si>
  <si>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</si>
  <si>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</si>
  <si>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</si>
  <si>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</si>
  <si>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</si>
  <si>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</si>
  <si>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</si>
  <si>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</si>
  <si>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</si>
  <si>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</si>
  <si>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</si>
  <si>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</si>
  <si>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</si>
  <si>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</si>
  <si>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</si>
  <si>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</si>
  <si>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</si>
  <si>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</si>
  <si>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</si>
  <si>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</si>
  <si>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</si>
  <si>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</si>
  <si>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</si>
  <si>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</si>
  <si>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</si>
  <si>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</si>
  <si>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</si>
  <si>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</si>
  <si>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</si>
  <si>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</si>
  <si>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</si>
  <si>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</si>
  <si>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</si>
  <si>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</si>
  <si>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</si>
  <si>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</si>
  <si>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</si>
  <si>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</si>
  <si>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</si>
  <si>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</si>
  <si>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</si>
  <si>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</si>
  <si>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</si>
  <si>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</si>
  <si>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</si>
  <si>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</si>
  <si>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</si>
  <si>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</si>
  <si>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</si>
  <si>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</si>
  <si>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</si>
  <si>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</si>
  <si>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</si>
  <si>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</si>
  <si>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</si>
  <si>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</si>
  <si>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</si>
  <si>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</si>
  <si>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</si>
  <si>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</si>
  <si>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</si>
  <si>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</si>
  <si>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</si>
  <si>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</si>
  <si>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</si>
  <si>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</si>
  <si>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</si>
  <si>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</si>
  <si>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</si>
  <si>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</si>
  <si>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</si>
  <si>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</si>
  <si>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</si>
  <si>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</si>
  <si>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</si>
  <si>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</si>
  <si>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</si>
  <si>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</si>
  <si>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</si>
  <si>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</si>
  <si>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</si>
  <si>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</si>
  <si>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</si>
  <si>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</si>
  <si>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</si>
  <si>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</si>
  <si>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</si>
  <si>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</si>
  <si>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</si>
  <si>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</si>
  <si>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</si>
  <si>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</si>
  <si>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</si>
  <si>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</si>
  <si>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</si>
  <si>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</si>
  <si>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</si>
  <si>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</si>
  <si>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</si>
  <si>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</si>
  <si>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</si>
  <si>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</si>
  <si>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</si>
  <si>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</si>
  <si>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</si>
  <si>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</si>
  <si>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</si>
  <si>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</si>
  <si>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</si>
  <si>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</si>
  <si>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</si>
  <si>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</si>
  <si>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</si>
  <si>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</si>
  <si>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</si>
  <si>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</si>
  <si>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</si>
  <si>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20.05.03.07</t>
  </si>
  <si>
    <t>CASS suportata de angajatorul/platitorul de venit</t>
  </si>
  <si>
    <t>CONT DE EXECUTIE VENITURI OCTOMBRIE 2022</t>
  </si>
  <si>
    <t>CONT DE EXECUTIE CHELTUIELI OCTOMBRIE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</si>
</sst>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3">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9" fontId="16" fillId="2" borderId="1" xfId="0" applyNumberFormat="1" applyFont="1" applyFill="1" applyBorder="1" applyAlignment="1">
      <alignment horizontal="left"/>
    </xf>
    <xf numFmtId="4" fontId="17" fillId="2" borderId="1" xfId="0" applyNumberFormat="1" applyFont="1" applyFill="1" applyBorder="1" applyAlignment="1">
      <alignment wrapText="1"/>
    </xf>
    <xf numFmtId="4" fontId="3" fillId="2" borderId="1" xfId="0" applyNumberFormat="1" applyFont="1" applyFill="1" applyBorder="1"/>
    <xf numFmtId="4" fontId="6" fillId="2" borderId="1" xfId="0" applyNumberFormat="1" applyFont="1" applyFill="1" applyBorder="1"/>
    <xf numFmtId="4" fontId="6" fillId="2" borderId="0" xfId="0" applyNumberFormat="1" applyFont="1" applyFill="1"/>
    <xf numFmtId="4" fontId="3" fillId="2" borderId="0" xfId="0" applyNumberFormat="1" applyFont="1" applyFill="1"/>
    <xf numFmtId="0" fontId="3" fillId="2" borderId="0" xfId="0" applyFont="1" applyFill="1"/>
    <xf numFmtId="0" fontId="6" fillId="0" borderId="0" xfId="0" applyFont="1" applyAlignment="1">
      <alignment horizontal="center" wrapText="1"/>
    </xf>
    <xf numFmtId="0" fontId="15" fillId="0" borderId="0" xfId="0" applyFont="1" applyAlignment="1">
      <alignment horizontal="center" wrapText="1"/>
    </xf>
    <xf numFmtId="0" fontId="6"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I111"/>
  <sheetViews>
    <sheetView tabSelected="1" workbookViewId="0">
      <pane xSplit="4" ySplit="6" topLeftCell="E7" activePane="bottomRight" state="frozen"/>
      <selection activeCell="C79" sqref="C79:E79"/>
      <selection pane="topRight" activeCell="C79" sqref="C79:E79"/>
      <selection pane="bottomLeft" activeCell="C79" sqref="C79:E79"/>
      <selection pane="bottomRight" activeCell="A110" sqref="A110:H112"/>
    </sheetView>
  </sheetViews>
  <sheetFormatPr defaultRowHeight="15" x14ac:dyDescent="0.3"/>
  <cols>
    <col min="1" max="1" width="11.140625" style="51" customWidth="1"/>
    <col min="2" max="2" width="57.5703125" style="5" customWidth="1"/>
    <col min="3" max="3" width="7.7109375" style="5" customWidth="1"/>
    <col min="4" max="4" width="14" style="6" customWidth="1"/>
    <col min="5" max="5" width="13.85546875" style="6" bestFit="1" customWidth="1"/>
    <col min="6" max="6" width="14" style="5" customWidth="1"/>
    <col min="7" max="7" width="17.7109375" style="5" customWidth="1"/>
    <col min="8" max="8" width="10.5703125" style="5" customWidth="1"/>
    <col min="9" max="9" width="10.7109375" style="5" customWidth="1"/>
    <col min="10" max="10" width="9.28515625" style="5" customWidth="1"/>
    <col min="11" max="11" width="10.28515625" style="5" customWidth="1"/>
    <col min="12" max="12" width="9.85546875" style="5" customWidth="1"/>
    <col min="13" max="13" width="10.7109375" style="5" customWidth="1"/>
    <col min="14" max="14" width="10" style="5" customWidth="1"/>
    <col min="15" max="15" width="10.28515625" style="5" customWidth="1"/>
    <col min="16" max="16" width="9.5703125" style="5" customWidth="1"/>
    <col min="17" max="17" width="10.7109375" style="5" customWidth="1"/>
    <col min="18" max="18" width="10.140625" style="5" bestFit="1" customWidth="1"/>
    <col min="19" max="19" width="10.5703125" style="5" customWidth="1"/>
    <col min="20" max="20" width="10" style="5" customWidth="1"/>
    <col min="21" max="21" width="10.85546875" style="5" customWidth="1"/>
    <col min="22" max="22" width="10.140625" style="5" customWidth="1"/>
    <col min="23" max="23" width="9.7109375" style="5" customWidth="1"/>
    <col min="24" max="24" width="10.85546875" style="5" customWidth="1"/>
    <col min="25" max="25" width="11.140625" style="5" customWidth="1"/>
    <col min="26" max="26" width="9.140625" style="5"/>
    <col min="27" max="27" width="10.5703125" style="5" customWidth="1"/>
    <col min="28" max="28" width="9.85546875" style="5" customWidth="1"/>
    <col min="29" max="29" width="10.85546875" style="5" customWidth="1"/>
    <col min="30" max="30" width="10.28515625" style="5" customWidth="1"/>
    <col min="31" max="31" width="8.5703125" style="5" customWidth="1"/>
    <col min="32" max="32" width="10.42578125" style="5" customWidth="1"/>
    <col min="33" max="34" width="9.85546875" style="5" customWidth="1"/>
    <col min="35" max="35" width="9.28515625" style="5" customWidth="1"/>
    <col min="36" max="36" width="9" style="5" customWidth="1"/>
    <col min="37" max="37" width="10.42578125" style="5" customWidth="1"/>
    <col min="38" max="38" width="11.28515625" style="5" customWidth="1"/>
    <col min="39" max="39" width="9.85546875" style="5" customWidth="1"/>
    <col min="40" max="40" width="10.42578125" style="5" customWidth="1"/>
    <col min="41" max="41" width="9.7109375" style="5" customWidth="1"/>
    <col min="42" max="42" width="11.140625" style="5" customWidth="1"/>
    <col min="43" max="43" width="10.42578125" style="5" customWidth="1"/>
    <col min="44" max="44" width="10" style="5" customWidth="1"/>
    <col min="45" max="45" width="10.140625" style="5" customWidth="1"/>
    <col min="46" max="46" width="10.7109375" style="5" customWidth="1"/>
    <col min="47" max="47" width="11.140625" style="5" customWidth="1"/>
    <col min="48" max="48" width="9.5703125" style="5" customWidth="1"/>
    <col min="49" max="49" width="11.28515625" style="5" customWidth="1"/>
    <col min="50" max="50" width="11" style="5" customWidth="1"/>
    <col min="51" max="51" width="9.85546875" style="5" customWidth="1"/>
    <col min="52" max="52" width="10.7109375" style="5" customWidth="1"/>
    <col min="53" max="53" width="10.28515625" style="5" customWidth="1"/>
    <col min="54" max="54" width="10.5703125" style="5" customWidth="1"/>
    <col min="55" max="55" width="9.5703125" style="5" customWidth="1"/>
    <col min="56" max="56" width="8.42578125" style="5" customWidth="1"/>
    <col min="57" max="57" width="10.7109375" style="5" customWidth="1"/>
    <col min="58" max="58" width="10.140625" style="5" customWidth="1"/>
    <col min="59" max="59" width="10.7109375" style="5" customWidth="1"/>
    <col min="60" max="60" width="9.85546875" style="5" customWidth="1"/>
    <col min="61" max="61" width="9.7109375" style="5" customWidth="1"/>
    <col min="62" max="62" width="10" style="5" customWidth="1"/>
    <col min="63" max="63" width="11.42578125" style="5" customWidth="1"/>
    <col min="64" max="64" width="10" style="5" customWidth="1"/>
    <col min="65" max="65" width="9.7109375" style="5" customWidth="1"/>
    <col min="66" max="66" width="10" style="5" customWidth="1"/>
    <col min="67" max="67" width="10.7109375" style="5" customWidth="1"/>
    <col min="68" max="68" width="9.28515625" style="5" customWidth="1"/>
    <col min="69" max="69" width="10.7109375" style="5" customWidth="1"/>
    <col min="70" max="70" width="10.140625" style="5" customWidth="1"/>
    <col min="71" max="71" width="10.85546875" style="5" customWidth="1"/>
    <col min="72" max="72" width="11.140625" style="5" customWidth="1"/>
    <col min="73" max="75" width="10.28515625" style="5" customWidth="1"/>
    <col min="76" max="76" width="9.5703125" style="5" customWidth="1"/>
    <col min="77" max="77" width="10.28515625" style="5" customWidth="1"/>
    <col min="78" max="78" width="9.5703125" style="5" customWidth="1"/>
    <col min="79" max="79" width="10.140625" style="5" customWidth="1"/>
    <col min="80" max="80" width="8.85546875" style="5" customWidth="1"/>
    <col min="81" max="81" width="9.42578125" style="5" customWidth="1"/>
    <col min="82" max="82" width="10.28515625" style="5" customWidth="1"/>
    <col min="83" max="83" width="9.85546875" style="5" customWidth="1"/>
    <col min="84" max="84" width="9.5703125" style="5" customWidth="1"/>
    <col min="85" max="85" width="9" style="5" customWidth="1"/>
    <col min="86" max="86" width="9.7109375" style="5" customWidth="1"/>
    <col min="87" max="88" width="10.42578125" style="5" customWidth="1"/>
    <col min="89" max="89" width="10.140625" style="5" customWidth="1"/>
    <col min="90" max="90" width="10.28515625" style="5" customWidth="1"/>
    <col min="91" max="91" width="11.5703125" style="5" customWidth="1"/>
    <col min="92" max="93" width="11.140625" style="5" customWidth="1"/>
    <col min="94" max="94" width="9.85546875" style="5" customWidth="1"/>
    <col min="95" max="95" width="8.5703125" style="5" customWidth="1"/>
    <col min="96" max="96" width="10.28515625" style="5" customWidth="1"/>
    <col min="97" max="97" width="10" style="5" customWidth="1"/>
    <col min="98" max="98" width="9.85546875" style="5" customWidth="1"/>
    <col min="99" max="99" width="10.140625" style="5" customWidth="1"/>
    <col min="100" max="100" width="11.7109375" style="5" customWidth="1"/>
    <col min="101" max="101" width="8.140625" style="5" customWidth="1"/>
    <col min="102" max="102" width="8.5703125" style="5" customWidth="1"/>
    <col min="103" max="103" width="10.140625" style="5" customWidth="1"/>
    <col min="104" max="104" width="11.7109375" style="5" customWidth="1"/>
    <col min="105" max="105" width="9.5703125" style="5" customWidth="1"/>
    <col min="106" max="106" width="9.42578125" style="5" customWidth="1"/>
    <col min="107" max="107" width="12.28515625" style="5" customWidth="1"/>
    <col min="108" max="108" width="11.42578125" style="5" customWidth="1"/>
    <col min="109" max="109" width="11.5703125" style="5" customWidth="1"/>
    <col min="110" max="110" width="11.42578125" style="5" customWidth="1"/>
    <col min="111" max="111" width="14.28515625" style="5" customWidth="1"/>
    <col min="112" max="112" width="10.5703125" style="5" customWidth="1"/>
    <col min="113" max="113" width="11.7109375" style="5" bestFit="1" customWidth="1"/>
    <col min="114" max="114" width="11" style="5" customWidth="1"/>
    <col min="115" max="115" width="12" style="5" customWidth="1"/>
    <col min="116" max="116" width="10.85546875" style="5" customWidth="1"/>
    <col min="117" max="117" width="11.5703125" style="5" customWidth="1"/>
    <col min="118" max="118" width="9.85546875" style="5" customWidth="1"/>
    <col min="119" max="119" width="10.5703125" style="5" customWidth="1"/>
    <col min="120" max="121" width="9.140625" style="5"/>
    <col min="122" max="122" width="10.5703125" style="5" customWidth="1"/>
    <col min="123" max="123" width="9.85546875" style="5" customWidth="1"/>
    <col min="124" max="124" width="10.140625" style="5" customWidth="1"/>
    <col min="125" max="126" width="9.140625" style="5"/>
    <col min="127" max="127" width="10.5703125" style="5" customWidth="1"/>
    <col min="128" max="128" width="10" style="5" customWidth="1"/>
    <col min="129" max="129" width="9.85546875" style="5" customWidth="1"/>
    <col min="130" max="131" width="9.140625" style="5"/>
    <col min="132" max="132" width="10.42578125" style="5" customWidth="1"/>
    <col min="133" max="133" width="9.7109375" style="5" customWidth="1"/>
    <col min="134" max="134" width="10" style="5" customWidth="1"/>
    <col min="135" max="136" width="9.140625" style="5"/>
    <col min="137" max="137" width="10.140625" style="5" customWidth="1"/>
    <col min="138" max="138" width="12.7109375" style="5" bestFit="1" customWidth="1"/>
    <col min="139" max="16384" width="9.140625" style="5"/>
  </cols>
  <sheetData>
    <row r="1" spans="1:139" ht="20.25" x14ac:dyDescent="0.35">
      <c r="B1" s="52" t="s">
        <v>520</v>
      </c>
      <c r="C1" s="52"/>
      <c r="D1" s="53"/>
      <c r="E1" s="53"/>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39" ht="17.25" customHeight="1" x14ac:dyDescent="0.35">
      <c r="B2" s="54"/>
      <c r="C2" s="54"/>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9" x14ac:dyDescent="0.3">
      <c r="A3" s="55"/>
      <c r="B3" s="56"/>
      <c r="C3" s="56"/>
      <c r="F3" s="6"/>
      <c r="G3" s="6"/>
      <c r="EG3" s="57"/>
    </row>
    <row r="4" spans="1:139" ht="12.75" customHeight="1" x14ac:dyDescent="0.3">
      <c r="F4" s="6"/>
      <c r="G4" s="89" t="s">
        <v>0</v>
      </c>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2"/>
      <c r="DJ4" s="102"/>
      <c r="DK4" s="102"/>
      <c r="DL4" s="102"/>
      <c r="DM4" s="102"/>
      <c r="DN4" s="100"/>
      <c r="DO4" s="100"/>
      <c r="DP4" s="100"/>
      <c r="DQ4" s="100"/>
      <c r="DR4" s="100"/>
      <c r="DS4" s="100"/>
      <c r="DT4" s="100"/>
      <c r="DU4" s="100"/>
      <c r="DV4" s="100"/>
      <c r="DW4" s="100"/>
      <c r="DX4" s="100"/>
      <c r="DY4" s="100"/>
      <c r="DZ4" s="100"/>
      <c r="EA4" s="100"/>
      <c r="EB4" s="100"/>
      <c r="EC4" s="100"/>
      <c r="ED4" s="100"/>
      <c r="EE4" s="100"/>
      <c r="EF4" s="100"/>
      <c r="EG4" s="100"/>
    </row>
    <row r="5" spans="1:139" ht="90" x14ac:dyDescent="0.3">
      <c r="A5" s="12" t="s">
        <v>1</v>
      </c>
      <c r="B5" s="12" t="s">
        <v>2</v>
      </c>
      <c r="C5" s="12" t="s">
        <v>3</v>
      </c>
      <c r="D5" s="12" t="s">
        <v>4</v>
      </c>
      <c r="E5" s="12" t="s">
        <v>5</v>
      </c>
      <c r="F5" s="11" t="s">
        <v>6</v>
      </c>
      <c r="G5" s="11" t="s">
        <v>7</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row>
    <row r="6" spans="1:139" s="4" customFormat="1" x14ac:dyDescent="0.3">
      <c r="A6" s="15"/>
      <c r="B6" s="59"/>
      <c r="C6" s="59"/>
      <c r="D6" s="15"/>
      <c r="E6" s="15"/>
      <c r="F6" s="15"/>
      <c r="G6" s="15"/>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row>
    <row r="7" spans="1:139" x14ac:dyDescent="0.3">
      <c r="A7" s="61" t="s">
        <v>8</v>
      </c>
      <c r="B7" s="62" t="s">
        <v>9</v>
      </c>
      <c r="C7" s="79">
        <f>+C8+C66+C107+C93+C90</f>
        <v>0</v>
      </c>
      <c r="D7" s="79">
        <f>+D8+D66+D107+D93+D90</f>
        <v>842169050</v>
      </c>
      <c r="E7" s="79">
        <f>+E8+E66+E107+E93+E90</f>
        <v>842169050</v>
      </c>
      <c r="F7" s="79">
        <f>+F8+F66+F107+F93+F90</f>
        <v>733177227.78999996</v>
      </c>
      <c r="G7" s="79">
        <f>+G8+G66+G107+G93+G90</f>
        <v>151621925.24000001</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x14ac:dyDescent="0.3">
      <c r="A8" s="61" t="s">
        <v>10</v>
      </c>
      <c r="B8" s="62" t="s">
        <v>11</v>
      </c>
      <c r="C8" s="79">
        <f>+C14+C52+C9</f>
        <v>0</v>
      </c>
      <c r="D8" s="79">
        <f>+D14+D52+D9</f>
        <v>589507000</v>
      </c>
      <c r="E8" s="79">
        <f>+E14+E52+E9</f>
        <v>589507000</v>
      </c>
      <c r="F8" s="79">
        <f>+F14+F52+F9</f>
        <v>482386508.79000002</v>
      </c>
      <c r="G8" s="79">
        <f>+G14+G52+G9</f>
        <v>49975047.240000002</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x14ac:dyDescent="0.3">
      <c r="A9" s="61" t="s">
        <v>12</v>
      </c>
      <c r="B9" s="62" t="s">
        <v>13</v>
      </c>
      <c r="C9" s="79">
        <f>+C10+C11+C12+C13</f>
        <v>0</v>
      </c>
      <c r="D9" s="79">
        <f t="shared" ref="D9:G9" si="0">+D10+D11+D12+D13</f>
        <v>3000</v>
      </c>
      <c r="E9" s="79">
        <f t="shared" si="0"/>
        <v>3000</v>
      </c>
      <c r="F9" s="79">
        <f t="shared" si="0"/>
        <v>2161</v>
      </c>
      <c r="G9" s="79">
        <f t="shared" si="0"/>
        <v>21</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x14ac:dyDescent="0.3">
      <c r="A10" s="61" t="s">
        <v>14</v>
      </c>
      <c r="B10" s="62" t="s">
        <v>15</v>
      </c>
      <c r="C10" s="79"/>
      <c r="D10" s="79">
        <v>3000</v>
      </c>
      <c r="E10" s="79">
        <v>3000</v>
      </c>
      <c r="F10" s="79">
        <v>2161</v>
      </c>
      <c r="G10" s="79">
        <v>21</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x14ac:dyDescent="0.3">
      <c r="A11" s="61" t="s">
        <v>16</v>
      </c>
      <c r="B11" s="62" t="s">
        <v>17</v>
      </c>
      <c r="C11" s="79"/>
      <c r="D11" s="79"/>
      <c r="E11" s="79"/>
      <c r="F11" s="79"/>
      <c r="G11" s="79"/>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x14ac:dyDescent="0.3">
      <c r="A12" s="61" t="s">
        <v>18</v>
      </c>
      <c r="B12" s="62" t="s">
        <v>19</v>
      </c>
      <c r="C12" s="79"/>
      <c r="D12" s="79"/>
      <c r="E12" s="79"/>
      <c r="F12" s="79"/>
      <c r="G12" s="79"/>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x14ac:dyDescent="0.3">
      <c r="A13" s="61" t="s">
        <v>20</v>
      </c>
      <c r="B13" s="62" t="s">
        <v>21</v>
      </c>
      <c r="C13" s="79"/>
      <c r="D13" s="79"/>
      <c r="E13" s="79"/>
      <c r="F13" s="79"/>
      <c r="G13" s="79"/>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x14ac:dyDescent="0.3">
      <c r="A14" s="61" t="s">
        <v>22</v>
      </c>
      <c r="B14" s="62" t="s">
        <v>23</v>
      </c>
      <c r="C14" s="79">
        <f>+C15+C28</f>
        <v>0</v>
      </c>
      <c r="D14" s="79">
        <f>+D15+D28</f>
        <v>589134000</v>
      </c>
      <c r="E14" s="79">
        <f>+E15+E28</f>
        <v>589134000</v>
      </c>
      <c r="F14" s="79">
        <f>+F15+F28</f>
        <v>482140178</v>
      </c>
      <c r="G14" s="79">
        <f>+G15+G28</f>
        <v>49954211</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x14ac:dyDescent="0.3">
      <c r="A15" s="61" t="s">
        <v>24</v>
      </c>
      <c r="B15" s="62" t="s">
        <v>25</v>
      </c>
      <c r="C15" s="79">
        <f>+C16+C24+C27</f>
        <v>0</v>
      </c>
      <c r="D15" s="79">
        <f>+D16+D24+D27</f>
        <v>27996000</v>
      </c>
      <c r="E15" s="79">
        <f>+E16+E24+E27</f>
        <v>27996000</v>
      </c>
      <c r="F15" s="79">
        <f>+F16+F24+F27</f>
        <v>23346031</v>
      </c>
      <c r="G15" s="79">
        <f>+G16+G24+G27</f>
        <v>2556484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x14ac:dyDescent="0.3">
      <c r="A16" s="61" t="s">
        <v>26</v>
      </c>
      <c r="B16" s="62" t="s">
        <v>27</v>
      </c>
      <c r="C16" s="79">
        <f>C17+C18+C20+C21+C22+C19</f>
        <v>0</v>
      </c>
      <c r="D16" s="79">
        <v>2246000</v>
      </c>
      <c r="E16" s="79">
        <v>2246000</v>
      </c>
      <c r="F16" s="79">
        <f>F17+F18+F20+F21+F22+F19+F23</f>
        <v>1678809</v>
      </c>
      <c r="G16" s="79">
        <f>G17+G18+G20+G21+G22+G19+G23</f>
        <v>141692</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39" ht="30" x14ac:dyDescent="0.3">
      <c r="A17" s="63" t="s">
        <v>28</v>
      </c>
      <c r="B17" s="34" t="s">
        <v>29</v>
      </c>
      <c r="C17" s="44"/>
      <c r="D17" s="79"/>
      <c r="E17" s="79"/>
      <c r="F17" s="44">
        <v>1493713</v>
      </c>
      <c r="G17" s="44">
        <v>26473</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39" ht="30" x14ac:dyDescent="0.3">
      <c r="A18" s="63" t="s">
        <v>30</v>
      </c>
      <c r="B18" s="34" t="s">
        <v>31</v>
      </c>
      <c r="C18" s="44"/>
      <c r="D18" s="79"/>
      <c r="E18" s="79"/>
      <c r="F18" s="44"/>
      <c r="G18" s="44"/>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39" x14ac:dyDescent="0.3">
      <c r="A19" s="63" t="s">
        <v>32</v>
      </c>
      <c r="B19" s="34" t="s">
        <v>33</v>
      </c>
      <c r="C19" s="44"/>
      <c r="D19" s="79"/>
      <c r="E19" s="79"/>
      <c r="F19" s="44"/>
      <c r="G19" s="4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39" ht="30" x14ac:dyDescent="0.3">
      <c r="A20" s="63" t="s">
        <v>34</v>
      </c>
      <c r="B20" s="34" t="s">
        <v>35</v>
      </c>
      <c r="C20" s="44"/>
      <c r="D20" s="79"/>
      <c r="E20" s="79"/>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row>
    <row r="21" spans="1:139" ht="30" x14ac:dyDescent="0.3">
      <c r="A21" s="63" t="s">
        <v>36</v>
      </c>
      <c r="B21" s="34" t="s">
        <v>37</v>
      </c>
      <c r="C21" s="44"/>
      <c r="D21" s="79"/>
      <c r="E21" s="79"/>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row>
    <row r="22" spans="1:139" ht="43.5" customHeight="1" x14ac:dyDescent="0.3">
      <c r="A22" s="63" t="s">
        <v>38</v>
      </c>
      <c r="B22" s="64" t="s">
        <v>39</v>
      </c>
      <c r="C22" s="44"/>
      <c r="D22" s="79"/>
      <c r="E22" s="79"/>
      <c r="F22" s="44"/>
      <c r="G22" s="4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row>
    <row r="23" spans="1:139" s="99" customFormat="1" ht="21" customHeight="1" x14ac:dyDescent="0.3">
      <c r="A23" s="93" t="s">
        <v>518</v>
      </c>
      <c r="B23" s="94" t="s">
        <v>519</v>
      </c>
      <c r="C23" s="95"/>
      <c r="D23" s="96"/>
      <c r="E23" s="96"/>
      <c r="F23" s="95">
        <v>185096</v>
      </c>
      <c r="G23" s="95">
        <v>115219</v>
      </c>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8"/>
      <c r="EI23" s="98"/>
    </row>
    <row r="24" spans="1:139" ht="17.25" x14ac:dyDescent="0.35">
      <c r="A24" s="61" t="s">
        <v>40</v>
      </c>
      <c r="B24" s="65" t="s">
        <v>41</v>
      </c>
      <c r="C24" s="79">
        <f>C25+C26</f>
        <v>0</v>
      </c>
      <c r="D24" s="79">
        <f t="shared" ref="D24:G24" si="1">D25+D26</f>
        <v>92000</v>
      </c>
      <c r="E24" s="79">
        <f t="shared" si="1"/>
        <v>92000</v>
      </c>
      <c r="F24" s="79">
        <f t="shared" si="1"/>
        <v>145628</v>
      </c>
      <c r="G24" s="79">
        <f t="shared" si="1"/>
        <v>1816</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row>
    <row r="25" spans="1:139" ht="33" x14ac:dyDescent="0.3">
      <c r="A25" s="63" t="s">
        <v>42</v>
      </c>
      <c r="B25" s="64" t="s">
        <v>43</v>
      </c>
      <c r="C25" s="44"/>
      <c r="D25" s="79">
        <v>92000</v>
      </c>
      <c r="E25" s="79">
        <v>92000</v>
      </c>
      <c r="F25" s="44">
        <v>145628</v>
      </c>
      <c r="G25" s="44">
        <v>1816</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row>
    <row r="26" spans="1:139" ht="33" x14ac:dyDescent="0.3">
      <c r="A26" s="63" t="s">
        <v>44</v>
      </c>
      <c r="B26" s="64" t="s">
        <v>45</v>
      </c>
      <c r="C26" s="44"/>
      <c r="D26" s="79"/>
      <c r="E26" s="79"/>
      <c r="F26" s="44"/>
      <c r="G26" s="4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row>
    <row r="27" spans="1:139" ht="33" x14ac:dyDescent="0.3">
      <c r="A27" s="63" t="s">
        <v>46</v>
      </c>
      <c r="B27" s="64" t="s">
        <v>47</v>
      </c>
      <c r="C27" s="44"/>
      <c r="D27" s="79">
        <v>25658000</v>
      </c>
      <c r="E27" s="79">
        <v>25658000</v>
      </c>
      <c r="F27" s="44">
        <v>21521594</v>
      </c>
      <c r="G27" s="44">
        <v>2412976</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row>
    <row r="28" spans="1:139" x14ac:dyDescent="0.3">
      <c r="A28" s="61" t="s">
        <v>48</v>
      </c>
      <c r="B28" s="62" t="s">
        <v>49</v>
      </c>
      <c r="C28" s="79">
        <f>C29+C35+C51+C36+C37+C38+C39+C40+C41+C42+C43+C44+C45+C46+C47+C48+C49+C50</f>
        <v>0</v>
      </c>
      <c r="D28" s="79">
        <f t="shared" ref="D28:G28" si="2">D29+D35+D51+D36+D37+D38+D39+D40+D41+D42+D43+D44+D45+D46+D47+D48+D49+D50</f>
        <v>561138000</v>
      </c>
      <c r="E28" s="79">
        <f t="shared" si="2"/>
        <v>561138000</v>
      </c>
      <c r="F28" s="79">
        <f t="shared" si="2"/>
        <v>458794147</v>
      </c>
      <c r="G28" s="79">
        <f t="shared" si="2"/>
        <v>47397727</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row>
    <row r="29" spans="1:139" x14ac:dyDescent="0.3">
      <c r="A29" s="61" t="s">
        <v>50</v>
      </c>
      <c r="B29" s="62" t="s">
        <v>51</v>
      </c>
      <c r="C29" s="79">
        <f>C30+C31+C32+C33+C34</f>
        <v>0</v>
      </c>
      <c r="D29" s="79">
        <v>533951000</v>
      </c>
      <c r="E29" s="79">
        <v>533951000</v>
      </c>
      <c r="F29" s="79">
        <f t="shared" ref="F29:G29" si="3">F30+F31+F32+F33+F34</f>
        <v>436384372</v>
      </c>
      <c r="G29" s="79">
        <f t="shared" si="3"/>
        <v>46651204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row>
    <row r="30" spans="1:139" ht="30" x14ac:dyDescent="0.3">
      <c r="A30" s="63" t="s">
        <v>52</v>
      </c>
      <c r="B30" s="34" t="s">
        <v>53</v>
      </c>
      <c r="C30" s="44"/>
      <c r="D30" s="79"/>
      <c r="E30" s="79"/>
      <c r="F30" s="44">
        <v>431112882</v>
      </c>
      <c r="G30" s="44">
        <v>46060369</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row>
    <row r="31" spans="1:139" ht="66" x14ac:dyDescent="0.3">
      <c r="A31" s="63" t="s">
        <v>54</v>
      </c>
      <c r="B31" s="64" t="s">
        <v>55</v>
      </c>
      <c r="C31" s="44"/>
      <c r="D31" s="79"/>
      <c r="E31" s="79"/>
      <c r="F31" s="44">
        <v>101345</v>
      </c>
      <c r="G31" s="44">
        <v>6618</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row>
    <row r="32" spans="1:139" ht="27.75" customHeight="1" x14ac:dyDescent="0.3">
      <c r="A32" s="63" t="s">
        <v>56</v>
      </c>
      <c r="B32" s="34" t="s">
        <v>57</v>
      </c>
      <c r="C32" s="44"/>
      <c r="D32" s="79"/>
      <c r="E32" s="79"/>
      <c r="F32" s="44"/>
      <c r="G32" s="4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row>
    <row r="33" spans="1:139" x14ac:dyDescent="0.3">
      <c r="A33" s="63" t="s">
        <v>58</v>
      </c>
      <c r="B33" s="34" t="s">
        <v>59</v>
      </c>
      <c r="C33" s="44"/>
      <c r="D33" s="79"/>
      <c r="E33" s="79"/>
      <c r="F33" s="44">
        <v>5170145</v>
      </c>
      <c r="G33" s="44">
        <v>584217</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row>
    <row r="34" spans="1:139" x14ac:dyDescent="0.3">
      <c r="A34" s="63" t="s">
        <v>60</v>
      </c>
      <c r="B34" s="34" t="s">
        <v>61</v>
      </c>
      <c r="C34" s="44"/>
      <c r="D34" s="79"/>
      <c r="E34" s="79"/>
      <c r="F34" s="44"/>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row>
    <row r="35" spans="1:139" x14ac:dyDescent="0.3">
      <c r="A35" s="63" t="s">
        <v>62</v>
      </c>
      <c r="B35" s="34" t="s">
        <v>63</v>
      </c>
      <c r="C35" s="44"/>
      <c r="D35" s="79"/>
      <c r="E35" s="79"/>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row>
    <row r="36" spans="1:139" ht="28.5" x14ac:dyDescent="0.3">
      <c r="A36" s="63" t="s">
        <v>64</v>
      </c>
      <c r="B36" s="66" t="s">
        <v>65</v>
      </c>
      <c r="C36" s="44"/>
      <c r="D36" s="79"/>
      <c r="E36" s="79"/>
      <c r="F36" s="44"/>
      <c r="G36" s="4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row>
    <row r="37" spans="1:139" ht="45" x14ac:dyDescent="0.3">
      <c r="A37" s="63" t="s">
        <v>66</v>
      </c>
      <c r="B37" s="34" t="s">
        <v>67</v>
      </c>
      <c r="C37" s="44"/>
      <c r="D37" s="79">
        <v>122000</v>
      </c>
      <c r="E37" s="79">
        <v>122000</v>
      </c>
      <c r="F37" s="44">
        <v>89772</v>
      </c>
      <c r="G37" s="44">
        <v>6574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row>
    <row r="38" spans="1:139" ht="60" x14ac:dyDescent="0.3">
      <c r="A38" s="63" t="s">
        <v>68</v>
      </c>
      <c r="B38" s="34" t="s">
        <v>69</v>
      </c>
      <c r="C38" s="44"/>
      <c r="D38" s="79"/>
      <c r="E38" s="79"/>
      <c r="F38" s="44">
        <v>244</v>
      </c>
      <c r="G38" s="4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row>
    <row r="39" spans="1:139" ht="45" x14ac:dyDescent="0.3">
      <c r="A39" s="63" t="s">
        <v>70</v>
      </c>
      <c r="B39" s="34" t="s">
        <v>71</v>
      </c>
      <c r="C39" s="44"/>
      <c r="D39" s="79"/>
      <c r="E39" s="79"/>
      <c r="F39" s="44"/>
      <c r="G39" s="4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row>
    <row r="40" spans="1:139" ht="60" x14ac:dyDescent="0.3">
      <c r="A40" s="63" t="s">
        <v>72</v>
      </c>
      <c r="B40" s="34" t="s">
        <v>73</v>
      </c>
      <c r="C40" s="44"/>
      <c r="D40" s="79">
        <v>2000</v>
      </c>
      <c r="E40" s="79">
        <v>2000</v>
      </c>
      <c r="F40" s="44">
        <v>2525</v>
      </c>
      <c r="G40" s="44">
        <v>255</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row>
    <row r="41" spans="1:139" ht="60" x14ac:dyDescent="0.3">
      <c r="A41" s="63" t="s">
        <v>74</v>
      </c>
      <c r="B41" s="34" t="s">
        <v>75</v>
      </c>
      <c r="C41" s="44"/>
      <c r="D41" s="79"/>
      <c r="E41" s="79"/>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row>
    <row r="42" spans="1:139" ht="45" x14ac:dyDescent="0.3">
      <c r="A42" s="63" t="s">
        <v>76</v>
      </c>
      <c r="B42" s="34" t="s">
        <v>77</v>
      </c>
      <c r="C42" s="44"/>
      <c r="D42" s="79"/>
      <c r="E42" s="79"/>
      <c r="F42" s="44"/>
      <c r="G42" s="4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row>
    <row r="43" spans="1:139" ht="45" x14ac:dyDescent="0.3">
      <c r="A43" s="63" t="s">
        <v>78</v>
      </c>
      <c r="B43" s="34" t="s">
        <v>79</v>
      </c>
      <c r="C43" s="44"/>
      <c r="D43" s="79">
        <v>47000</v>
      </c>
      <c r="E43" s="79">
        <v>47000</v>
      </c>
      <c r="F43" s="44">
        <v>20532</v>
      </c>
      <c r="G43" s="44">
        <v>649</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row>
    <row r="44" spans="1:139" ht="30" customHeight="1" x14ac:dyDescent="0.3">
      <c r="A44" s="63" t="s">
        <v>80</v>
      </c>
      <c r="B44" s="34" t="s">
        <v>81</v>
      </c>
      <c r="C44" s="44"/>
      <c r="D44" s="79"/>
      <c r="E44" s="79"/>
      <c r="F44" s="44">
        <v>-422</v>
      </c>
      <c r="G44" s="44">
        <v>203</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row>
    <row r="45" spans="1:139" x14ac:dyDescent="0.3">
      <c r="A45" s="63" t="s">
        <v>82</v>
      </c>
      <c r="B45" s="34" t="s">
        <v>83</v>
      </c>
      <c r="C45" s="44"/>
      <c r="D45" s="79">
        <v>3619000</v>
      </c>
      <c r="E45" s="79">
        <v>3619000</v>
      </c>
      <c r="F45" s="44">
        <v>2160115</v>
      </c>
      <c r="G45" s="44">
        <v>9012</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row>
    <row r="46" spans="1:139" x14ac:dyDescent="0.3">
      <c r="A46" s="63" t="s">
        <v>84</v>
      </c>
      <c r="B46" s="34" t="s">
        <v>85</v>
      </c>
      <c r="C46" s="44"/>
      <c r="D46" s="79">
        <v>355000</v>
      </c>
      <c r="E46" s="79">
        <v>355000</v>
      </c>
      <c r="F46" s="44">
        <v>307293</v>
      </c>
      <c r="G46" s="44">
        <v>29499</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row>
    <row r="47" spans="1:139" ht="45" x14ac:dyDescent="0.3">
      <c r="A47" s="67" t="s">
        <v>86</v>
      </c>
      <c r="B47" s="68" t="s">
        <v>87</v>
      </c>
      <c r="C47" s="44"/>
      <c r="D47" s="79"/>
      <c r="E47" s="79"/>
      <c r="F47" s="44"/>
      <c r="G47" s="4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row>
    <row r="48" spans="1:139" x14ac:dyDescent="0.3">
      <c r="A48" s="67" t="s">
        <v>88</v>
      </c>
      <c r="B48" s="68" t="s">
        <v>89</v>
      </c>
      <c r="C48" s="44"/>
      <c r="D48" s="79"/>
      <c r="E48" s="79"/>
      <c r="F48" s="44"/>
      <c r="G48" s="4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row>
    <row r="49" spans="1:139" ht="45" x14ac:dyDescent="0.3">
      <c r="A49" s="67" t="s">
        <v>90</v>
      </c>
      <c r="B49" s="68" t="s">
        <v>91</v>
      </c>
      <c r="C49" s="44"/>
      <c r="D49" s="79">
        <v>313000</v>
      </c>
      <c r="E49" s="79">
        <v>313000</v>
      </c>
      <c r="F49" s="44">
        <v>235964</v>
      </c>
      <c r="G49" s="44">
        <v>34170</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30" x14ac:dyDescent="0.3">
      <c r="A50" s="67" t="s">
        <v>92</v>
      </c>
      <c r="B50" s="68" t="s">
        <v>93</v>
      </c>
      <c r="C50" s="44"/>
      <c r="D50" s="79">
        <v>22729000</v>
      </c>
      <c r="E50" s="79">
        <v>22729000</v>
      </c>
      <c r="F50" s="44">
        <v>19593752</v>
      </c>
      <c r="G50" s="44">
        <v>666161</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x14ac:dyDescent="0.3">
      <c r="A51" s="63" t="s">
        <v>94</v>
      </c>
      <c r="B51" s="34" t="s">
        <v>95</v>
      </c>
      <c r="C51" s="44"/>
      <c r="D51" s="79"/>
      <c r="E51" s="79"/>
      <c r="F51" s="44"/>
      <c r="G51" s="44"/>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x14ac:dyDescent="0.3">
      <c r="A52" s="61" t="s">
        <v>96</v>
      </c>
      <c r="B52" s="62" t="s">
        <v>97</v>
      </c>
      <c r="C52" s="79">
        <f>+C53+C58</f>
        <v>0</v>
      </c>
      <c r="D52" s="79">
        <f t="shared" ref="D52:G52" si="4">+D53+D58</f>
        <v>370000</v>
      </c>
      <c r="E52" s="79">
        <f t="shared" si="4"/>
        <v>370000</v>
      </c>
      <c r="F52" s="79">
        <f t="shared" si="4"/>
        <v>244169.79</v>
      </c>
      <c r="G52" s="79">
        <f t="shared" si="4"/>
        <v>20815.240000000002</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x14ac:dyDescent="0.3">
      <c r="A53" s="61" t="s">
        <v>98</v>
      </c>
      <c r="B53" s="62" t="s">
        <v>99</v>
      </c>
      <c r="C53" s="79">
        <f>+C54+C56</f>
        <v>0</v>
      </c>
      <c r="D53" s="79">
        <f t="shared" ref="D53:G53" si="5">+D54+D56</f>
        <v>0</v>
      </c>
      <c r="E53" s="79">
        <f t="shared" si="5"/>
        <v>0</v>
      </c>
      <c r="F53" s="79">
        <f t="shared" si="5"/>
        <v>0</v>
      </c>
      <c r="G53" s="79">
        <f t="shared" si="5"/>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x14ac:dyDescent="0.3">
      <c r="A54" s="61" t="s">
        <v>100</v>
      </c>
      <c r="B54" s="62" t="s">
        <v>101</v>
      </c>
      <c r="C54" s="79">
        <f>+C55</f>
        <v>0</v>
      </c>
      <c r="D54" s="79">
        <f t="shared" ref="D54:G54" si="6">+D55</f>
        <v>0</v>
      </c>
      <c r="E54" s="79">
        <f t="shared" si="6"/>
        <v>0</v>
      </c>
      <c r="F54" s="79">
        <f t="shared" si="6"/>
        <v>0</v>
      </c>
      <c r="G54" s="79">
        <f t="shared" si="6"/>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x14ac:dyDescent="0.3">
      <c r="A55" s="63" t="s">
        <v>102</v>
      </c>
      <c r="B55" s="34" t="s">
        <v>103</v>
      </c>
      <c r="C55" s="44"/>
      <c r="D55" s="79"/>
      <c r="E55" s="79"/>
      <c r="F55" s="44"/>
      <c r="G55" s="44"/>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x14ac:dyDescent="0.3">
      <c r="A56" s="61" t="s">
        <v>104</v>
      </c>
      <c r="B56" s="62" t="s">
        <v>105</v>
      </c>
      <c r="C56" s="79">
        <f>+C57</f>
        <v>0</v>
      </c>
      <c r="D56" s="79">
        <f t="shared" ref="D56:G56" si="7">+D57</f>
        <v>0</v>
      </c>
      <c r="E56" s="79">
        <f t="shared" si="7"/>
        <v>0</v>
      </c>
      <c r="F56" s="79">
        <f t="shared" si="7"/>
        <v>0</v>
      </c>
      <c r="G56" s="79">
        <f t="shared" si="7"/>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39" x14ac:dyDescent="0.3">
      <c r="A57" s="63" t="s">
        <v>106</v>
      </c>
      <c r="B57" s="34" t="s">
        <v>107</v>
      </c>
      <c r="C57" s="44"/>
      <c r="D57" s="79"/>
      <c r="E57" s="79"/>
      <c r="F57" s="44"/>
      <c r="G57" s="44"/>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39" s="19" customFormat="1" x14ac:dyDescent="0.3">
      <c r="A58" s="61" t="s">
        <v>108</v>
      </c>
      <c r="B58" s="62" t="s">
        <v>109</v>
      </c>
      <c r="C58" s="79">
        <f>+C59+C64</f>
        <v>0</v>
      </c>
      <c r="D58" s="79">
        <f>+D59+D64</f>
        <v>370000</v>
      </c>
      <c r="E58" s="79">
        <f>+E59+E64</f>
        <v>370000</v>
      </c>
      <c r="F58" s="79">
        <f>+F59+F64</f>
        <v>244169.79</v>
      </c>
      <c r="G58" s="79">
        <f>+G59+G64</f>
        <v>20815.240000000002</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row>
    <row r="59" spans="1:139" x14ac:dyDescent="0.3">
      <c r="A59" s="61" t="s">
        <v>110</v>
      </c>
      <c r="B59" s="62" t="s">
        <v>111</v>
      </c>
      <c r="C59" s="79">
        <f>C63+C61+C62+C60</f>
        <v>0</v>
      </c>
      <c r="D59" s="79">
        <f t="shared" ref="D59:G59" si="8">D63+D61+D62+D60</f>
        <v>370000</v>
      </c>
      <c r="E59" s="79">
        <f t="shared" si="8"/>
        <v>370000</v>
      </c>
      <c r="F59" s="79">
        <f t="shared" si="8"/>
        <v>244169.79</v>
      </c>
      <c r="G59" s="79">
        <f t="shared" si="8"/>
        <v>20815.240000000002</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x14ac:dyDescent="0.3">
      <c r="A60" s="61" t="s">
        <v>516</v>
      </c>
      <c r="B60" s="62" t="s">
        <v>515</v>
      </c>
      <c r="C60" s="79"/>
      <c r="D60" s="79"/>
      <c r="E60" s="79"/>
      <c r="F60" s="79"/>
      <c r="G60" s="79"/>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x14ac:dyDescent="0.3">
      <c r="A61" s="69" t="s">
        <v>112</v>
      </c>
      <c r="B61" s="62" t="s">
        <v>113</v>
      </c>
      <c r="C61" s="79"/>
      <c r="D61" s="79"/>
      <c r="E61" s="79"/>
      <c r="F61" s="79"/>
      <c r="G61" s="79"/>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x14ac:dyDescent="0.3">
      <c r="A62" s="69" t="s">
        <v>114</v>
      </c>
      <c r="B62" s="62" t="s">
        <v>115</v>
      </c>
      <c r="C62" s="79"/>
      <c r="D62" s="79"/>
      <c r="E62" s="79"/>
      <c r="F62" s="79"/>
      <c r="G62" s="79"/>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9.5" customHeight="1" x14ac:dyDescent="0.3">
      <c r="A63" s="63" t="s">
        <v>116</v>
      </c>
      <c r="B63" s="70" t="s">
        <v>117</v>
      </c>
      <c r="C63" s="44"/>
      <c r="D63" s="79">
        <v>370000</v>
      </c>
      <c r="E63" s="79">
        <v>370000</v>
      </c>
      <c r="F63" s="44">
        <v>244169.79</v>
      </c>
      <c r="G63" s="44">
        <v>20815.240000000002</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30" x14ac:dyDescent="0.3">
      <c r="A64" s="61" t="s">
        <v>118</v>
      </c>
      <c r="B64" s="62" t="s">
        <v>119</v>
      </c>
      <c r="C64" s="79">
        <f>C65</f>
        <v>0</v>
      </c>
      <c r="D64" s="79">
        <f t="shared" ref="D64:G64" si="9">D65</f>
        <v>0</v>
      </c>
      <c r="E64" s="79">
        <f t="shared" si="9"/>
        <v>0</v>
      </c>
      <c r="F64" s="79">
        <f t="shared" si="9"/>
        <v>0</v>
      </c>
      <c r="G64" s="79">
        <f t="shared" si="9"/>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39" x14ac:dyDescent="0.3">
      <c r="A65" s="63" t="s">
        <v>120</v>
      </c>
      <c r="B65" s="70" t="s">
        <v>121</v>
      </c>
      <c r="C65" s="44"/>
      <c r="D65" s="79"/>
      <c r="E65" s="79"/>
      <c r="F65" s="44"/>
      <c r="G65" s="44"/>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39" x14ac:dyDescent="0.3">
      <c r="A66" s="61" t="s">
        <v>122</v>
      </c>
      <c r="B66" s="62" t="s">
        <v>123</v>
      </c>
      <c r="C66" s="79">
        <f>+C67</f>
        <v>0</v>
      </c>
      <c r="D66" s="79">
        <f t="shared" ref="D66:G66" si="10">+D67</f>
        <v>252662050</v>
      </c>
      <c r="E66" s="79">
        <f t="shared" si="10"/>
        <v>252662050</v>
      </c>
      <c r="F66" s="79">
        <f t="shared" si="10"/>
        <v>252661418</v>
      </c>
      <c r="G66" s="79">
        <f t="shared" si="10"/>
        <v>101947910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39" ht="30" x14ac:dyDescent="0.3">
      <c r="A67" s="61" t="s">
        <v>124</v>
      </c>
      <c r="B67" s="62" t="s">
        <v>125</v>
      </c>
      <c r="C67" s="79">
        <f>+C68+C81</f>
        <v>0</v>
      </c>
      <c r="D67" s="79">
        <f t="shared" ref="D67:G67" si="11">+D68+D81</f>
        <v>252662050</v>
      </c>
      <c r="E67" s="79">
        <f t="shared" si="11"/>
        <v>252662050</v>
      </c>
      <c r="F67" s="79">
        <f t="shared" si="11"/>
        <v>252661418</v>
      </c>
      <c r="G67" s="79">
        <f t="shared" si="11"/>
        <v>101947910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39" x14ac:dyDescent="0.3">
      <c r="A68" s="61" t="s">
        <v>126</v>
      </c>
      <c r="B68" s="62" t="s">
        <v>127</v>
      </c>
      <c r="C68" s="79">
        <f>C69+C70+C71+C72+C74+C75+C76+C77+C73+C78+C79+C80</f>
        <v>0</v>
      </c>
      <c r="D68" s="79">
        <f t="shared" ref="D68:G68" si="12">D69+D70+D71+D72+D74+D75+D76+D77+D73+D78+D79+D80</f>
        <v>252662040</v>
      </c>
      <c r="E68" s="79">
        <f t="shared" si="12"/>
        <v>252662040</v>
      </c>
      <c r="F68" s="79">
        <f t="shared" si="12"/>
        <v>252662040</v>
      </c>
      <c r="G68" s="79">
        <f t="shared" si="12"/>
        <v>101947910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row>
    <row r="69" spans="1:139" ht="30" x14ac:dyDescent="0.3">
      <c r="A69" s="63" t="s">
        <v>128</v>
      </c>
      <c r="B69" s="70" t="s">
        <v>129</v>
      </c>
      <c r="C69" s="44"/>
      <c r="D69" s="79"/>
      <c r="E69" s="79"/>
      <c r="F69" s="44"/>
      <c r="G69" s="44"/>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row>
    <row r="70" spans="1:139" ht="30" x14ac:dyDescent="0.3">
      <c r="A70" s="63" t="s">
        <v>130</v>
      </c>
      <c r="B70" s="70" t="s">
        <v>131</v>
      </c>
      <c r="C70" s="44"/>
      <c r="D70" s="79"/>
      <c r="E70" s="79"/>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row>
    <row r="71" spans="1:139" ht="30" x14ac:dyDescent="0.3">
      <c r="A71" s="71" t="s">
        <v>132</v>
      </c>
      <c r="B71" s="70" t="s">
        <v>133</v>
      </c>
      <c r="C71" s="44"/>
      <c r="D71" s="79">
        <v>92066660</v>
      </c>
      <c r="E71" s="79">
        <v>92066660</v>
      </c>
      <c r="F71" s="44">
        <v>92066660</v>
      </c>
      <c r="G71" s="44">
        <v>31672590</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row>
    <row r="72" spans="1:139" ht="30" x14ac:dyDescent="0.3">
      <c r="A72" s="63" t="s">
        <v>134</v>
      </c>
      <c r="B72" s="72" t="s">
        <v>135</v>
      </c>
      <c r="C72" s="44"/>
      <c r="D72" s="79"/>
      <c r="E72" s="79"/>
      <c r="F72" s="44"/>
      <c r="G72" s="44"/>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row>
    <row r="73" spans="1:139" x14ac:dyDescent="0.3">
      <c r="A73" s="63" t="s">
        <v>136</v>
      </c>
      <c r="B73" s="72" t="s">
        <v>137</v>
      </c>
      <c r="C73" s="44"/>
      <c r="D73" s="79"/>
      <c r="E73" s="79"/>
      <c r="F73" s="44"/>
      <c r="G73" s="44"/>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row>
    <row r="74" spans="1:139" ht="30" x14ac:dyDescent="0.3">
      <c r="A74" s="63" t="s">
        <v>138</v>
      </c>
      <c r="B74" s="72" t="s">
        <v>139</v>
      </c>
      <c r="C74" s="44"/>
      <c r="D74" s="79"/>
      <c r="E74" s="79"/>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row>
    <row r="75" spans="1:139" ht="30" x14ac:dyDescent="0.3">
      <c r="A75" s="63" t="s">
        <v>140</v>
      </c>
      <c r="B75" s="72" t="s">
        <v>141</v>
      </c>
      <c r="C75" s="44"/>
      <c r="D75" s="79"/>
      <c r="E75" s="79"/>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row>
    <row r="76" spans="1:139" ht="30" x14ac:dyDescent="0.3">
      <c r="A76" s="63" t="s">
        <v>142</v>
      </c>
      <c r="B76" s="72" t="s">
        <v>143</v>
      </c>
      <c r="C76" s="44"/>
      <c r="D76" s="79"/>
      <c r="E76" s="79"/>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row>
    <row r="77" spans="1:139" ht="75" x14ac:dyDescent="0.3">
      <c r="A77" s="63" t="s">
        <v>144</v>
      </c>
      <c r="B77" s="72" t="s">
        <v>145</v>
      </c>
      <c r="C77" s="44"/>
      <c r="D77" s="79"/>
      <c r="E77" s="79"/>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row>
    <row r="78" spans="1:139" ht="30" x14ac:dyDescent="0.3">
      <c r="A78" s="63" t="s">
        <v>146</v>
      </c>
      <c r="B78" s="72" t="s">
        <v>147</v>
      </c>
      <c r="C78" s="44"/>
      <c r="D78" s="79">
        <v>8477670</v>
      </c>
      <c r="E78" s="79">
        <v>8477670</v>
      </c>
      <c r="F78" s="44">
        <v>8477670</v>
      </c>
      <c r="G78" s="44"/>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row>
    <row r="79" spans="1:139" ht="30" x14ac:dyDescent="0.3">
      <c r="A79" s="63" t="s">
        <v>148</v>
      </c>
      <c r="B79" s="72" t="s">
        <v>149</v>
      </c>
      <c r="C79" s="44"/>
      <c r="D79" s="79"/>
      <c r="E79" s="79"/>
      <c r="F79" s="44"/>
      <c r="G79" s="44"/>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row>
    <row r="80" spans="1:139" ht="60" x14ac:dyDescent="0.3">
      <c r="A80" s="63" t="s">
        <v>150</v>
      </c>
      <c r="B80" s="72" t="s">
        <v>151</v>
      </c>
      <c r="C80" s="44"/>
      <c r="D80" s="79">
        <v>152117710</v>
      </c>
      <c r="E80" s="79">
        <v>152117710</v>
      </c>
      <c r="F80" s="44">
        <v>152117710</v>
      </c>
      <c r="G80" s="44">
        <v>70275320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row>
    <row r="81" spans="1:139" x14ac:dyDescent="0.3">
      <c r="A81" s="61" t="s">
        <v>152</v>
      </c>
      <c r="B81" s="62" t="s">
        <v>153</v>
      </c>
      <c r="C81" s="79">
        <f>+C82+C83+C84+C85+C86+C87+C88+C89</f>
        <v>0</v>
      </c>
      <c r="D81" s="79">
        <f t="shared" ref="D81:G81" si="13">+D82+D83+D84+D85+D86+D87+D88+D89</f>
        <v>10</v>
      </c>
      <c r="E81" s="79">
        <f t="shared" si="13"/>
        <v>10</v>
      </c>
      <c r="F81" s="79">
        <f t="shared" si="13"/>
        <v>-622</v>
      </c>
      <c r="G81" s="79">
        <f t="shared" si="13"/>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30" x14ac:dyDescent="0.3">
      <c r="A82" s="73" t="s">
        <v>154</v>
      </c>
      <c r="B82" s="34" t="s">
        <v>155</v>
      </c>
      <c r="C82" s="44"/>
      <c r="D82" s="79"/>
      <c r="E82" s="79"/>
      <c r="F82" s="44"/>
      <c r="G82" s="44"/>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30" x14ac:dyDescent="0.3">
      <c r="A83" s="73" t="s">
        <v>156</v>
      </c>
      <c r="B83" s="35" t="s">
        <v>135</v>
      </c>
      <c r="C83" s="44"/>
      <c r="D83" s="79"/>
      <c r="E83" s="79"/>
      <c r="F83" s="44"/>
      <c r="G83" s="4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45" x14ac:dyDescent="0.3">
      <c r="A84" s="63" t="s">
        <v>157</v>
      </c>
      <c r="B84" s="34" t="s">
        <v>158</v>
      </c>
      <c r="C84" s="44"/>
      <c r="D84" s="79"/>
      <c r="E84" s="79"/>
      <c r="F84" s="44">
        <v>-622</v>
      </c>
      <c r="G84" s="44"/>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45" x14ac:dyDescent="0.3">
      <c r="A85" s="63" t="s">
        <v>159</v>
      </c>
      <c r="B85" s="34" t="s">
        <v>160</v>
      </c>
      <c r="C85" s="44"/>
      <c r="D85" s="79">
        <v>10</v>
      </c>
      <c r="E85" s="79">
        <v>10</v>
      </c>
      <c r="F85" s="44"/>
      <c r="G85" s="44"/>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39" ht="30" x14ac:dyDescent="0.3">
      <c r="A86" s="63" t="s">
        <v>161</v>
      </c>
      <c r="B86" s="34" t="s">
        <v>139</v>
      </c>
      <c r="C86" s="44"/>
      <c r="D86" s="79"/>
      <c r="E86" s="79"/>
      <c r="F86" s="44"/>
      <c r="G86" s="44"/>
      <c r="T86" s="6"/>
      <c r="AT86" s="6"/>
      <c r="AU86" s="6"/>
      <c r="AV86" s="6"/>
      <c r="BN86" s="6"/>
    </row>
    <row r="87" spans="1:139" ht="30" x14ac:dyDescent="0.3">
      <c r="A87" s="66" t="s">
        <v>162</v>
      </c>
      <c r="B87" s="74" t="s">
        <v>163</v>
      </c>
      <c r="C87" s="44"/>
      <c r="D87" s="79"/>
      <c r="E87" s="79"/>
      <c r="F87" s="44"/>
      <c r="G87" s="44"/>
      <c r="AT87" s="6"/>
      <c r="AU87" s="6"/>
      <c r="AV87" s="6"/>
      <c r="BN87" s="6"/>
    </row>
    <row r="88" spans="1:139" ht="75" x14ac:dyDescent="0.3">
      <c r="A88" s="75" t="s">
        <v>164</v>
      </c>
      <c r="B88" s="24" t="s">
        <v>165</v>
      </c>
      <c r="C88" s="44"/>
      <c r="D88" s="79"/>
      <c r="E88" s="79"/>
      <c r="F88" s="44"/>
      <c r="G88" s="44"/>
      <c r="AT88" s="6"/>
      <c r="AU88" s="6"/>
      <c r="AV88" s="6"/>
      <c r="BN88" s="6"/>
    </row>
    <row r="89" spans="1:139" ht="45" x14ac:dyDescent="0.3">
      <c r="A89" s="75" t="s">
        <v>166</v>
      </c>
      <c r="B89" s="76" t="s">
        <v>167</v>
      </c>
      <c r="C89" s="44"/>
      <c r="D89" s="79"/>
      <c r="E89" s="79"/>
      <c r="F89" s="44"/>
      <c r="G89" s="44"/>
      <c r="AT89" s="6"/>
      <c r="AU89" s="6"/>
      <c r="AV89" s="6"/>
      <c r="BN89" s="6"/>
    </row>
    <row r="90" spans="1:139" ht="45" x14ac:dyDescent="0.3">
      <c r="A90" s="75" t="s">
        <v>168</v>
      </c>
      <c r="B90" s="77" t="s">
        <v>169</v>
      </c>
      <c r="C90" s="79">
        <f>C91</f>
        <v>0</v>
      </c>
      <c r="D90" s="79">
        <f t="shared" ref="D90:G91" si="14">D91</f>
        <v>0</v>
      </c>
      <c r="E90" s="79">
        <f t="shared" si="14"/>
        <v>0</v>
      </c>
      <c r="F90" s="79">
        <f t="shared" si="14"/>
        <v>0</v>
      </c>
      <c r="G90" s="79">
        <f t="shared" si="14"/>
        <v>0</v>
      </c>
      <c r="AT90" s="6"/>
      <c r="AU90" s="6"/>
      <c r="AV90" s="6"/>
      <c r="BN90" s="6"/>
    </row>
    <row r="91" spans="1:139" x14ac:dyDescent="0.3">
      <c r="A91" s="75" t="s">
        <v>170</v>
      </c>
      <c r="B91" s="76" t="s">
        <v>171</v>
      </c>
      <c r="C91" s="79">
        <f>C92</f>
        <v>0</v>
      </c>
      <c r="D91" s="79">
        <f t="shared" si="14"/>
        <v>0</v>
      </c>
      <c r="E91" s="79">
        <f t="shared" si="14"/>
        <v>0</v>
      </c>
      <c r="F91" s="79">
        <f t="shared" si="14"/>
        <v>0</v>
      </c>
      <c r="G91" s="79">
        <f t="shared" si="14"/>
        <v>0</v>
      </c>
      <c r="AT91" s="6"/>
      <c r="AU91" s="6"/>
      <c r="AV91" s="6"/>
      <c r="BN91" s="6"/>
    </row>
    <row r="92" spans="1:139" x14ac:dyDescent="0.3">
      <c r="A92" s="75" t="s">
        <v>172</v>
      </c>
      <c r="B92" s="76" t="s">
        <v>173</v>
      </c>
      <c r="C92" s="79"/>
      <c r="D92" s="79"/>
      <c r="E92" s="79"/>
      <c r="F92" s="44"/>
      <c r="G92" s="44"/>
      <c r="BN92" s="6"/>
    </row>
    <row r="93" spans="1:139" ht="45" x14ac:dyDescent="0.3">
      <c r="A93" s="75" t="s">
        <v>471</v>
      </c>
      <c r="B93" s="77" t="s">
        <v>169</v>
      </c>
      <c r="C93" s="79">
        <f>C94+C97</f>
        <v>0</v>
      </c>
      <c r="D93" s="79">
        <f t="shared" ref="D93:G93" si="15">D94+D97</f>
        <v>0</v>
      </c>
      <c r="E93" s="79">
        <f t="shared" si="15"/>
        <v>0</v>
      </c>
      <c r="F93" s="79">
        <f t="shared" si="15"/>
        <v>0</v>
      </c>
      <c r="G93" s="79">
        <f t="shared" si="15"/>
        <v>0</v>
      </c>
      <c r="BN93" s="6"/>
    </row>
    <row r="94" spans="1:139" x14ac:dyDescent="0.3">
      <c r="A94" s="75" t="s">
        <v>472</v>
      </c>
      <c r="B94" s="76" t="s">
        <v>171</v>
      </c>
      <c r="C94" s="79">
        <f>C95+C96</f>
        <v>0</v>
      </c>
      <c r="D94" s="79">
        <f t="shared" ref="D94:G94" si="16">D95</f>
        <v>0</v>
      </c>
      <c r="E94" s="79">
        <f t="shared" si="16"/>
        <v>0</v>
      </c>
      <c r="F94" s="79">
        <f t="shared" si="16"/>
        <v>0</v>
      </c>
      <c r="G94" s="79">
        <f t="shared" si="16"/>
        <v>0</v>
      </c>
      <c r="BN94" s="6"/>
    </row>
    <row r="95" spans="1:139" x14ac:dyDescent="0.3">
      <c r="A95" s="75" t="s">
        <v>473</v>
      </c>
      <c r="B95" s="76" t="s">
        <v>466</v>
      </c>
      <c r="C95" s="79"/>
      <c r="D95" s="79"/>
      <c r="E95" s="79"/>
      <c r="F95" s="44"/>
      <c r="G95" s="44"/>
      <c r="BN95" s="6"/>
    </row>
    <row r="96" spans="1:139" x14ac:dyDescent="0.3">
      <c r="A96" s="75" t="s">
        <v>497</v>
      </c>
      <c r="B96" s="76" t="s">
        <v>496</v>
      </c>
      <c r="C96" s="79"/>
      <c r="D96" s="79"/>
      <c r="E96" s="79"/>
      <c r="F96" s="44"/>
      <c r="G96" s="44"/>
      <c r="BN96" s="6"/>
    </row>
    <row r="97" spans="1:66" ht="30" x14ac:dyDescent="0.3">
      <c r="A97" s="75" t="s">
        <v>500</v>
      </c>
      <c r="B97" s="77" t="s">
        <v>499</v>
      </c>
      <c r="C97" s="79">
        <f>C98+C99</f>
        <v>0</v>
      </c>
      <c r="D97" s="79">
        <f t="shared" ref="D97:G97" si="17">D98+D99</f>
        <v>0</v>
      </c>
      <c r="E97" s="79">
        <f t="shared" si="17"/>
        <v>0</v>
      </c>
      <c r="F97" s="79">
        <f t="shared" si="17"/>
        <v>0</v>
      </c>
      <c r="G97" s="79">
        <f t="shared" si="17"/>
        <v>0</v>
      </c>
      <c r="BN97" s="6"/>
    </row>
    <row r="98" spans="1:66" x14ac:dyDescent="0.3">
      <c r="A98" s="75" t="s">
        <v>501</v>
      </c>
      <c r="B98" s="76" t="s">
        <v>466</v>
      </c>
      <c r="C98" s="79"/>
      <c r="D98" s="79"/>
      <c r="E98" s="79"/>
      <c r="F98" s="44"/>
      <c r="G98" s="44"/>
      <c r="BN98" s="6"/>
    </row>
    <row r="99" spans="1:66" x14ac:dyDescent="0.3">
      <c r="A99" s="75" t="s">
        <v>502</v>
      </c>
      <c r="B99" s="76" t="s">
        <v>496</v>
      </c>
      <c r="C99" s="79"/>
      <c r="D99" s="79"/>
      <c r="E99" s="79"/>
      <c r="F99" s="44"/>
      <c r="G99" s="44"/>
      <c r="BN99" s="6"/>
    </row>
    <row r="100" spans="1:66" ht="30" x14ac:dyDescent="0.3">
      <c r="A100" s="77" t="s">
        <v>474</v>
      </c>
      <c r="B100" s="77" t="s">
        <v>174</v>
      </c>
      <c r="C100" s="79">
        <f>C101+C103</f>
        <v>0</v>
      </c>
      <c r="D100" s="79">
        <f t="shared" ref="D100:G100" si="18">D101+D103</f>
        <v>0</v>
      </c>
      <c r="E100" s="79">
        <f t="shared" si="18"/>
        <v>0</v>
      </c>
      <c r="F100" s="79">
        <f t="shared" si="18"/>
        <v>0</v>
      </c>
      <c r="G100" s="79">
        <f t="shared" si="18"/>
        <v>0</v>
      </c>
      <c r="BN100" s="6"/>
    </row>
    <row r="101" spans="1:66" ht="45" x14ac:dyDescent="0.3">
      <c r="A101" s="77" t="s">
        <v>175</v>
      </c>
      <c r="B101" s="77" t="s">
        <v>169</v>
      </c>
      <c r="C101" s="79">
        <f>C102</f>
        <v>0</v>
      </c>
      <c r="D101" s="79">
        <f t="shared" ref="D101:G101" si="19">D102</f>
        <v>0</v>
      </c>
      <c r="E101" s="79">
        <f t="shared" si="19"/>
        <v>0</v>
      </c>
      <c r="F101" s="79">
        <f t="shared" si="19"/>
        <v>0</v>
      </c>
      <c r="G101" s="79">
        <f t="shared" si="19"/>
        <v>0</v>
      </c>
      <c r="BN101" s="6"/>
    </row>
    <row r="102" spans="1:66" ht="30" x14ac:dyDescent="0.3">
      <c r="A102" s="76" t="s">
        <v>176</v>
      </c>
      <c r="B102" s="76" t="s">
        <v>177</v>
      </c>
      <c r="C102" s="79"/>
      <c r="D102" s="79"/>
      <c r="E102" s="79"/>
      <c r="F102" s="79"/>
      <c r="G102" s="79"/>
      <c r="BN102" s="6"/>
    </row>
    <row r="103" spans="1:66" x14ac:dyDescent="0.3">
      <c r="A103" s="76"/>
      <c r="B103" s="76" t="s">
        <v>467</v>
      </c>
      <c r="C103" s="79">
        <f>C104</f>
        <v>0</v>
      </c>
      <c r="D103" s="79">
        <f t="shared" ref="D103:G105" si="20">D104</f>
        <v>0</v>
      </c>
      <c r="E103" s="79">
        <f t="shared" si="20"/>
        <v>0</v>
      </c>
      <c r="F103" s="79">
        <f t="shared" si="20"/>
        <v>0</v>
      </c>
      <c r="G103" s="79">
        <f t="shared" si="20"/>
        <v>0</v>
      </c>
      <c r="BN103" s="6"/>
    </row>
    <row r="104" spans="1:66" x14ac:dyDescent="0.3">
      <c r="A104" s="76" t="s">
        <v>475</v>
      </c>
      <c r="B104" s="76" t="s">
        <v>468</v>
      </c>
      <c r="C104" s="79">
        <f>C105</f>
        <v>0</v>
      </c>
      <c r="D104" s="79">
        <f t="shared" si="20"/>
        <v>0</v>
      </c>
      <c r="E104" s="79">
        <f t="shared" si="20"/>
        <v>0</v>
      </c>
      <c r="F104" s="79">
        <f t="shared" si="20"/>
        <v>0</v>
      </c>
      <c r="G104" s="79">
        <f t="shared" si="20"/>
        <v>0</v>
      </c>
      <c r="BN104" s="6"/>
    </row>
    <row r="105" spans="1:66" ht="30" x14ac:dyDescent="0.3">
      <c r="A105" s="76" t="s">
        <v>476</v>
      </c>
      <c r="B105" s="76" t="s">
        <v>469</v>
      </c>
      <c r="C105" s="79">
        <f>C106</f>
        <v>0</v>
      </c>
      <c r="D105" s="79">
        <f t="shared" si="20"/>
        <v>0</v>
      </c>
      <c r="E105" s="79">
        <f t="shared" si="20"/>
        <v>0</v>
      </c>
      <c r="F105" s="79">
        <f t="shared" si="20"/>
        <v>0</v>
      </c>
      <c r="G105" s="79">
        <f t="shared" si="20"/>
        <v>0</v>
      </c>
      <c r="BN105" s="6"/>
    </row>
    <row r="106" spans="1:66" x14ac:dyDescent="0.3">
      <c r="A106" s="76" t="s">
        <v>477</v>
      </c>
      <c r="B106" s="76" t="s">
        <v>470</v>
      </c>
      <c r="C106" s="44"/>
      <c r="D106" s="79"/>
      <c r="E106" s="79"/>
      <c r="F106" s="44"/>
      <c r="G106" s="44"/>
      <c r="BN106" s="6"/>
    </row>
    <row r="107" spans="1:66" x14ac:dyDescent="0.3">
      <c r="A107" s="77" t="s">
        <v>178</v>
      </c>
      <c r="B107" s="77" t="s">
        <v>179</v>
      </c>
      <c r="C107" s="79">
        <f>C108</f>
        <v>0</v>
      </c>
      <c r="D107" s="79">
        <f t="shared" ref="D107:G107" si="21">D108</f>
        <v>0</v>
      </c>
      <c r="E107" s="79">
        <f t="shared" si="21"/>
        <v>0</v>
      </c>
      <c r="F107" s="79">
        <f t="shared" si="21"/>
        <v>-1870699</v>
      </c>
      <c r="G107" s="79">
        <f t="shared" si="21"/>
        <v>-301032</v>
      </c>
      <c r="BN107" s="6"/>
    </row>
    <row r="108" spans="1:66" ht="30" x14ac:dyDescent="0.3">
      <c r="A108" s="76" t="s">
        <v>180</v>
      </c>
      <c r="B108" s="76" t="s">
        <v>181</v>
      </c>
      <c r="C108" s="44"/>
      <c r="D108" s="79"/>
      <c r="E108" s="79"/>
      <c r="F108" s="44">
        <v>-1870699</v>
      </c>
      <c r="G108" s="44">
        <v>-301032</v>
      </c>
      <c r="BN108" s="6"/>
    </row>
    <row r="109" spans="1:66" x14ac:dyDescent="0.3">
      <c r="BN109" s="6"/>
    </row>
    <row r="110" spans="1:66" x14ac:dyDescent="0.3">
      <c r="E110" s="5"/>
      <c r="BN110" s="6"/>
    </row>
    <row r="111" spans="1:66" x14ac:dyDescent="0.3">
      <c r="E111" s="5"/>
    </row>
  </sheetData>
  <protectedRanges>
    <protectedRange sqref="C87:C88 C71:C83 C63 F87:G89 C30:C51 C55:C56 F71:G80 F82:G83 C17:C27 F63:G63 F30:G51 F17:G23 F25:G27 F55:G55 F92:G92 D24:G24 D56:G56 C58:G58 C66:G67 D81:G81 F95:G96 F98:G99"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scale="55" orientation="portrait" r:id="rId1"/>
  <headerFooter alignWithMargins="0"/>
  <rowBreaks count="2" manualBreakCount="2">
    <brk id="40" max="6" man="1"/>
    <brk id="7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93"/>
  <sheetViews>
    <sheetView workbookViewId="0">
      <pane xSplit="3" ySplit="6" topLeftCell="D7" activePane="bottomRight" state="frozen"/>
      <selection activeCell="G7" sqref="G7:H209"/>
      <selection pane="topRight" activeCell="G7" sqref="G7:H209"/>
      <selection pane="bottomLeft" activeCell="G7" sqref="G7:H209"/>
      <selection pane="bottomRight" activeCell="A292" sqref="A292:J293"/>
    </sheetView>
  </sheetViews>
  <sheetFormatPr defaultRowHeight="15" x14ac:dyDescent="0.3"/>
  <cols>
    <col min="1" max="1" width="14.28515625" style="1" customWidth="1"/>
    <col min="2" max="2" width="71.28515625" style="4" customWidth="1"/>
    <col min="3" max="3" width="7.85546875" style="4" customWidth="1"/>
    <col min="4" max="4" width="15.5703125" style="4" customWidth="1"/>
    <col min="5" max="5" width="15.14062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521</v>
      </c>
      <c r="C1" s="3"/>
    </row>
    <row r="2" spans="1:8" x14ac:dyDescent="0.3">
      <c r="B2" s="3"/>
      <c r="C2" s="3"/>
    </row>
    <row r="3" spans="1:8" x14ac:dyDescent="0.3">
      <c r="B3" s="3"/>
      <c r="C3" s="3"/>
      <c r="D3" s="6"/>
    </row>
    <row r="4" spans="1:8" x14ac:dyDescent="0.3">
      <c r="D4" s="7"/>
      <c r="E4" s="7"/>
      <c r="F4" s="8"/>
      <c r="G4" s="9"/>
      <c r="H4" s="88" t="s">
        <v>465</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0">
        <f t="shared" ref="C7" si="0">+C8+C16</f>
        <v>0</v>
      </c>
      <c r="D7" s="80">
        <f t="shared" ref="D7:H7" si="1">+D8+D16</f>
        <v>1248379320</v>
      </c>
      <c r="E7" s="80">
        <f t="shared" si="1"/>
        <v>1186791650</v>
      </c>
      <c r="F7" s="80">
        <f t="shared" si="1"/>
        <v>1186791650</v>
      </c>
      <c r="G7" s="80">
        <f t="shared" si="1"/>
        <v>1045529488.2500001</v>
      </c>
      <c r="H7" s="80">
        <f t="shared" si="1"/>
        <v>104035128.64</v>
      </c>
    </row>
    <row r="8" spans="1:8" s="19" customFormat="1" x14ac:dyDescent="0.3">
      <c r="A8" s="17" t="s">
        <v>202</v>
      </c>
      <c r="B8" s="20" t="s">
        <v>189</v>
      </c>
      <c r="C8" s="80">
        <f t="shared" ref="C8:H8" si="2">+C9+C10+C13+C11+C12+C15+C247+C14</f>
        <v>0</v>
      </c>
      <c r="D8" s="80">
        <f t="shared" si="2"/>
        <v>1248315320</v>
      </c>
      <c r="E8" s="80">
        <f t="shared" si="2"/>
        <v>1186727650</v>
      </c>
      <c r="F8" s="80">
        <f t="shared" si="2"/>
        <v>1186727650</v>
      </c>
      <c r="G8" s="80">
        <f t="shared" si="2"/>
        <v>1045490788.3100001</v>
      </c>
      <c r="H8" s="80">
        <f t="shared" si="2"/>
        <v>104035128.64</v>
      </c>
    </row>
    <row r="9" spans="1:8" s="19" customFormat="1" x14ac:dyDescent="0.3">
      <c r="A9" s="17" t="s">
        <v>204</v>
      </c>
      <c r="B9" s="20" t="s">
        <v>190</v>
      </c>
      <c r="C9" s="80">
        <f t="shared" ref="C9" si="3">+C23</f>
        <v>0</v>
      </c>
      <c r="D9" s="80">
        <f t="shared" ref="D9:H9" si="4">+D23</f>
        <v>5608440</v>
      </c>
      <c r="E9" s="80">
        <f t="shared" si="4"/>
        <v>5608440</v>
      </c>
      <c r="F9" s="80">
        <f t="shared" si="4"/>
        <v>5608440</v>
      </c>
      <c r="G9" s="80">
        <f t="shared" si="4"/>
        <v>4662555</v>
      </c>
      <c r="H9" s="80">
        <f t="shared" si="4"/>
        <v>468275</v>
      </c>
    </row>
    <row r="10" spans="1:8" s="19" customFormat="1" ht="16.5" customHeight="1" x14ac:dyDescent="0.3">
      <c r="A10" s="17" t="s">
        <v>205</v>
      </c>
      <c r="B10" s="20" t="s">
        <v>191</v>
      </c>
      <c r="C10" s="80">
        <f t="shared" ref="C10" si="5">+C44</f>
        <v>0</v>
      </c>
      <c r="D10" s="80">
        <f t="shared" ref="D10:H10" si="6">+D44</f>
        <v>749111010</v>
      </c>
      <c r="E10" s="80">
        <f t="shared" si="6"/>
        <v>687523340</v>
      </c>
      <c r="F10" s="80">
        <f t="shared" si="6"/>
        <v>687523340</v>
      </c>
      <c r="G10" s="80">
        <f t="shared" si="6"/>
        <v>621970293.89999998</v>
      </c>
      <c r="H10" s="80">
        <f t="shared" si="6"/>
        <v>70111901.170000002</v>
      </c>
    </row>
    <row r="11" spans="1:8" s="19" customFormat="1" x14ac:dyDescent="0.3">
      <c r="A11" s="17" t="s">
        <v>207</v>
      </c>
      <c r="B11" s="20" t="s">
        <v>192</v>
      </c>
      <c r="C11" s="80">
        <f t="shared" ref="C11" si="7">+C72</f>
        <v>0</v>
      </c>
      <c r="D11" s="80">
        <f t="shared" ref="D11:H11" si="8">+D72</f>
        <v>0</v>
      </c>
      <c r="E11" s="80">
        <f t="shared" si="8"/>
        <v>0</v>
      </c>
      <c r="F11" s="80">
        <f t="shared" si="8"/>
        <v>0</v>
      </c>
      <c r="G11" s="80">
        <f t="shared" si="8"/>
        <v>0</v>
      </c>
      <c r="H11" s="80">
        <f t="shared" si="8"/>
        <v>0</v>
      </c>
    </row>
    <row r="12" spans="1:8" s="19" customFormat="1" ht="30" x14ac:dyDescent="0.3">
      <c r="A12" s="17" t="s">
        <v>208</v>
      </c>
      <c r="B12" s="20" t="s">
        <v>193</v>
      </c>
      <c r="C12" s="80">
        <f t="shared" ref="C12" si="9">C248</f>
        <v>0</v>
      </c>
      <c r="D12" s="80">
        <f t="shared" ref="D12:H12" si="10">D248</f>
        <v>240132000</v>
      </c>
      <c r="E12" s="80">
        <f t="shared" si="10"/>
        <v>240132000</v>
      </c>
      <c r="F12" s="80">
        <f t="shared" si="10"/>
        <v>240132000</v>
      </c>
      <c r="G12" s="80">
        <f t="shared" si="10"/>
        <v>200712948</v>
      </c>
      <c r="H12" s="80">
        <f t="shared" si="10"/>
        <v>19723457</v>
      </c>
    </row>
    <row r="13" spans="1:8" s="19" customFormat="1" ht="16.5" customHeight="1" x14ac:dyDescent="0.3">
      <c r="A13" s="17" t="s">
        <v>209</v>
      </c>
      <c r="B13" s="20" t="s">
        <v>194</v>
      </c>
      <c r="C13" s="80">
        <f t="shared" ref="C13" si="11">C265</f>
        <v>0</v>
      </c>
      <c r="D13" s="80">
        <f t="shared" ref="D13:H13" si="12">D265</f>
        <v>253463870</v>
      </c>
      <c r="E13" s="80">
        <f t="shared" si="12"/>
        <v>253463870</v>
      </c>
      <c r="F13" s="80">
        <f t="shared" si="12"/>
        <v>253463870</v>
      </c>
      <c r="G13" s="80">
        <f t="shared" si="12"/>
        <v>218733484.79000002</v>
      </c>
      <c r="H13" s="80">
        <f t="shared" si="12"/>
        <v>13865820</v>
      </c>
    </row>
    <row r="14" spans="1:8" s="19" customFormat="1" ht="30" x14ac:dyDescent="0.3">
      <c r="A14" s="17" t="s">
        <v>211</v>
      </c>
      <c r="B14" s="20" t="s">
        <v>195</v>
      </c>
      <c r="C14" s="80">
        <f t="shared" ref="C14" si="13">C272</f>
        <v>0</v>
      </c>
      <c r="D14" s="80">
        <f t="shared" ref="D14:H14" si="14">D272</f>
        <v>0</v>
      </c>
      <c r="E14" s="80">
        <f t="shared" si="14"/>
        <v>0</v>
      </c>
      <c r="F14" s="80">
        <f t="shared" si="14"/>
        <v>0</v>
      </c>
      <c r="G14" s="80">
        <f t="shared" si="14"/>
        <v>0</v>
      </c>
      <c r="H14" s="80">
        <f t="shared" si="14"/>
        <v>0</v>
      </c>
    </row>
    <row r="15" spans="1:8" s="19" customFormat="1" ht="16.5" customHeight="1" x14ac:dyDescent="0.3">
      <c r="A15" s="17" t="s">
        <v>213</v>
      </c>
      <c r="B15" s="20" t="s">
        <v>197</v>
      </c>
      <c r="C15" s="80">
        <f t="shared" ref="C15" si="15">C75</f>
        <v>0</v>
      </c>
      <c r="D15" s="80">
        <f t="shared" ref="D15:H15" si="16">D75</f>
        <v>0</v>
      </c>
      <c r="E15" s="80">
        <f t="shared" si="16"/>
        <v>0</v>
      </c>
      <c r="F15" s="80">
        <f t="shared" si="16"/>
        <v>0</v>
      </c>
      <c r="G15" s="80">
        <f t="shared" si="16"/>
        <v>0</v>
      </c>
      <c r="H15" s="80">
        <f t="shared" si="16"/>
        <v>0</v>
      </c>
    </row>
    <row r="16" spans="1:8" s="19" customFormat="1" ht="16.5" customHeight="1" x14ac:dyDescent="0.3">
      <c r="A16" s="17" t="s">
        <v>215</v>
      </c>
      <c r="B16" s="20" t="s">
        <v>198</v>
      </c>
      <c r="C16" s="80">
        <f t="shared" ref="C16:C17" si="17">C78</f>
        <v>0</v>
      </c>
      <c r="D16" s="80">
        <f t="shared" ref="D16:H16" si="18">D78</f>
        <v>64000</v>
      </c>
      <c r="E16" s="80">
        <f t="shared" si="18"/>
        <v>64000</v>
      </c>
      <c r="F16" s="80">
        <f t="shared" si="18"/>
        <v>64000</v>
      </c>
      <c r="G16" s="80">
        <f t="shared" si="18"/>
        <v>38699.94</v>
      </c>
      <c r="H16" s="80">
        <f t="shared" si="18"/>
        <v>0</v>
      </c>
    </row>
    <row r="17" spans="1:8" s="19" customFormat="1" x14ac:dyDescent="0.3">
      <c r="A17" s="17" t="s">
        <v>217</v>
      </c>
      <c r="B17" s="20" t="s">
        <v>199</v>
      </c>
      <c r="C17" s="80">
        <f t="shared" si="17"/>
        <v>0</v>
      </c>
      <c r="D17" s="80">
        <f t="shared" ref="D17:H17" si="19">D79</f>
        <v>64000</v>
      </c>
      <c r="E17" s="80">
        <f t="shared" si="19"/>
        <v>64000</v>
      </c>
      <c r="F17" s="80">
        <f t="shared" si="19"/>
        <v>64000</v>
      </c>
      <c r="G17" s="80">
        <f t="shared" si="19"/>
        <v>38699.94</v>
      </c>
      <c r="H17" s="80">
        <f t="shared" si="19"/>
        <v>0</v>
      </c>
    </row>
    <row r="18" spans="1:8" s="19" customFormat="1" ht="30" x14ac:dyDescent="0.3">
      <c r="A18" s="17" t="s">
        <v>219</v>
      </c>
      <c r="B18" s="20" t="s">
        <v>201</v>
      </c>
      <c r="C18" s="80">
        <f t="shared" ref="C18" si="20">C247+C271</f>
        <v>0</v>
      </c>
      <c r="D18" s="80">
        <f t="shared" ref="D18:H18" si="21">D247+D271</f>
        <v>0</v>
      </c>
      <c r="E18" s="80">
        <f t="shared" si="21"/>
        <v>0</v>
      </c>
      <c r="F18" s="80">
        <f t="shared" si="21"/>
        <v>0</v>
      </c>
      <c r="G18" s="80">
        <f t="shared" si="21"/>
        <v>-588945.38</v>
      </c>
      <c r="H18" s="80">
        <f t="shared" si="21"/>
        <v>-134324.53</v>
      </c>
    </row>
    <row r="19" spans="1:8" s="19" customFormat="1" ht="16.5" customHeight="1" x14ac:dyDescent="0.3">
      <c r="A19" s="17" t="s">
        <v>221</v>
      </c>
      <c r="B19" s="20" t="s">
        <v>203</v>
      </c>
      <c r="C19" s="80">
        <f t="shared" ref="C19" si="22">+C20+C16</f>
        <v>0</v>
      </c>
      <c r="D19" s="80">
        <f t="shared" ref="D19:H19" si="23">+D20+D16</f>
        <v>1248379320</v>
      </c>
      <c r="E19" s="80">
        <f t="shared" si="23"/>
        <v>1186791650</v>
      </c>
      <c r="F19" s="80">
        <f t="shared" si="23"/>
        <v>1186791650</v>
      </c>
      <c r="G19" s="80">
        <f t="shared" si="23"/>
        <v>1045529488.2500001</v>
      </c>
      <c r="H19" s="80">
        <f t="shared" si="23"/>
        <v>104035128.64</v>
      </c>
    </row>
    <row r="20" spans="1:8" s="19" customFormat="1" x14ac:dyDescent="0.3">
      <c r="A20" s="17" t="s">
        <v>223</v>
      </c>
      <c r="B20" s="20" t="s">
        <v>189</v>
      </c>
      <c r="C20" s="80">
        <f t="shared" ref="C20:H20" si="24">C9+C10+C11+C12+C13+C15+C247+C14</f>
        <v>0</v>
      </c>
      <c r="D20" s="80">
        <f t="shared" si="24"/>
        <v>1248315320</v>
      </c>
      <c r="E20" s="80">
        <f t="shared" si="24"/>
        <v>1186727650</v>
      </c>
      <c r="F20" s="80">
        <f t="shared" si="24"/>
        <v>1186727650</v>
      </c>
      <c r="G20" s="80">
        <f t="shared" si="24"/>
        <v>1045490788.3100001</v>
      </c>
      <c r="H20" s="80">
        <f t="shared" si="24"/>
        <v>104035128.64</v>
      </c>
    </row>
    <row r="21" spans="1:8" s="19" customFormat="1" ht="16.5" customHeight="1" x14ac:dyDescent="0.3">
      <c r="A21" s="21" t="s">
        <v>225</v>
      </c>
      <c r="B21" s="20" t="s">
        <v>206</v>
      </c>
      <c r="C21" s="80">
        <f t="shared" ref="C21:H21" si="25">+C22+C78+C247</f>
        <v>0</v>
      </c>
      <c r="D21" s="80">
        <f t="shared" si="25"/>
        <v>994915450</v>
      </c>
      <c r="E21" s="80">
        <f t="shared" si="25"/>
        <v>933327780</v>
      </c>
      <c r="F21" s="80">
        <f t="shared" si="25"/>
        <v>933327780</v>
      </c>
      <c r="G21" s="80">
        <f t="shared" si="25"/>
        <v>826796003.46000004</v>
      </c>
      <c r="H21" s="80">
        <f t="shared" si="25"/>
        <v>90169308.640000001</v>
      </c>
    </row>
    <row r="22" spans="1:8" s="19" customFormat="1" ht="16.5" customHeight="1" x14ac:dyDescent="0.3">
      <c r="A22" s="17" t="s">
        <v>227</v>
      </c>
      <c r="B22" s="20" t="s">
        <v>189</v>
      </c>
      <c r="C22" s="80">
        <f t="shared" ref="C22:H22" si="26">+C23+C44+C72+C248+C75+C272</f>
        <v>0</v>
      </c>
      <c r="D22" s="80">
        <f t="shared" si="26"/>
        <v>994851450</v>
      </c>
      <c r="E22" s="80">
        <f t="shared" si="26"/>
        <v>933263780</v>
      </c>
      <c r="F22" s="80">
        <f t="shared" si="26"/>
        <v>933263780</v>
      </c>
      <c r="G22" s="80">
        <f t="shared" si="26"/>
        <v>827345796.89999998</v>
      </c>
      <c r="H22" s="80">
        <f t="shared" si="26"/>
        <v>90303633.170000002</v>
      </c>
    </row>
    <row r="23" spans="1:8" s="19" customFormat="1" x14ac:dyDescent="0.3">
      <c r="A23" s="17" t="s">
        <v>229</v>
      </c>
      <c r="B23" s="20" t="s">
        <v>190</v>
      </c>
      <c r="C23" s="80">
        <f t="shared" ref="C23" si="27">+C24+C36+C34</f>
        <v>0</v>
      </c>
      <c r="D23" s="80">
        <f t="shared" ref="D23:H23" si="28">+D24+D36+D34</f>
        <v>5608440</v>
      </c>
      <c r="E23" s="80">
        <f t="shared" si="28"/>
        <v>5608440</v>
      </c>
      <c r="F23" s="80">
        <f t="shared" si="28"/>
        <v>5608440</v>
      </c>
      <c r="G23" s="80">
        <f t="shared" si="28"/>
        <v>4662555</v>
      </c>
      <c r="H23" s="80">
        <f t="shared" si="28"/>
        <v>468275</v>
      </c>
    </row>
    <row r="24" spans="1:8" s="19" customFormat="1" ht="16.5" customHeight="1" x14ac:dyDescent="0.3">
      <c r="A24" s="17" t="s">
        <v>231</v>
      </c>
      <c r="B24" s="20" t="s">
        <v>210</v>
      </c>
      <c r="C24" s="80">
        <f t="shared" ref="C24" si="29">C25+C28+C29+C30+C32+C26+C27+C31</f>
        <v>0</v>
      </c>
      <c r="D24" s="80">
        <f t="shared" ref="D24:H24" si="30">D25+D28+D29+D30+D32+D26+D27+D31</f>
        <v>5409920</v>
      </c>
      <c r="E24" s="80">
        <f t="shared" si="30"/>
        <v>5409920</v>
      </c>
      <c r="F24" s="80">
        <f t="shared" si="30"/>
        <v>5409920</v>
      </c>
      <c r="G24" s="80">
        <f t="shared" si="30"/>
        <v>4484403</v>
      </c>
      <c r="H24" s="80">
        <f t="shared" si="30"/>
        <v>458115</v>
      </c>
    </row>
    <row r="25" spans="1:8" s="19" customFormat="1" ht="16.5" customHeight="1" x14ac:dyDescent="0.3">
      <c r="A25" s="22" t="s">
        <v>233</v>
      </c>
      <c r="B25" s="23" t="s">
        <v>212</v>
      </c>
      <c r="C25" s="81"/>
      <c r="D25" s="82">
        <v>4469780</v>
      </c>
      <c r="E25" s="82">
        <v>4469780</v>
      </c>
      <c r="F25" s="82">
        <v>4469780</v>
      </c>
      <c r="G25" s="44">
        <v>3707115</v>
      </c>
      <c r="H25" s="44">
        <v>385610</v>
      </c>
    </row>
    <row r="26" spans="1:8" s="19" customFormat="1" x14ac:dyDescent="0.3">
      <c r="A26" s="22" t="s">
        <v>235</v>
      </c>
      <c r="B26" s="23" t="s">
        <v>214</v>
      </c>
      <c r="C26" s="81"/>
      <c r="D26" s="82">
        <v>590670</v>
      </c>
      <c r="E26" s="82">
        <v>590670</v>
      </c>
      <c r="F26" s="82">
        <v>590670</v>
      </c>
      <c r="G26" s="44">
        <v>488191</v>
      </c>
      <c r="H26" s="44">
        <v>48497</v>
      </c>
    </row>
    <row r="27" spans="1:8" s="19" customFormat="1" x14ac:dyDescent="0.3">
      <c r="A27" s="22" t="s">
        <v>237</v>
      </c>
      <c r="B27" s="23" t="s">
        <v>216</v>
      </c>
      <c r="C27" s="81"/>
      <c r="D27" s="82">
        <v>34880</v>
      </c>
      <c r="E27" s="82">
        <v>34880</v>
      </c>
      <c r="F27" s="82">
        <v>34880</v>
      </c>
      <c r="G27" s="44">
        <v>27534</v>
      </c>
      <c r="H27" s="44">
        <v>2902</v>
      </c>
    </row>
    <row r="28" spans="1:8" s="19" customFormat="1" ht="16.5" customHeight="1" x14ac:dyDescent="0.3">
      <c r="A28" s="22" t="s">
        <v>239</v>
      </c>
      <c r="B28" s="24" t="s">
        <v>218</v>
      </c>
      <c r="C28" s="81"/>
      <c r="D28" s="82">
        <v>13480</v>
      </c>
      <c r="E28" s="82">
        <v>13480</v>
      </c>
      <c r="F28" s="82">
        <v>13480</v>
      </c>
      <c r="G28" s="44">
        <v>10360</v>
      </c>
      <c r="H28" s="44">
        <v>888</v>
      </c>
    </row>
    <row r="29" spans="1:8" s="19" customFormat="1" ht="16.5" customHeight="1" x14ac:dyDescent="0.3">
      <c r="A29" s="22" t="s">
        <v>241</v>
      </c>
      <c r="B29" s="24" t="s">
        <v>220</v>
      </c>
      <c r="C29" s="81"/>
      <c r="D29" s="82">
        <v>2450</v>
      </c>
      <c r="E29" s="82">
        <v>2450</v>
      </c>
      <c r="F29" s="82">
        <v>2450</v>
      </c>
      <c r="G29" s="44">
        <v>1630</v>
      </c>
      <c r="H29" s="44"/>
    </row>
    <row r="30" spans="1:8" ht="16.5" customHeight="1" x14ac:dyDescent="0.3">
      <c r="A30" s="22" t="s">
        <v>243</v>
      </c>
      <c r="B30" s="24" t="s">
        <v>222</v>
      </c>
      <c r="C30" s="81"/>
      <c r="D30" s="82"/>
      <c r="E30" s="82"/>
      <c r="F30" s="82"/>
      <c r="G30" s="44"/>
      <c r="H30" s="44"/>
    </row>
    <row r="31" spans="1:8" ht="16.5" customHeight="1" x14ac:dyDescent="0.3">
      <c r="A31" s="22" t="s">
        <v>244</v>
      </c>
      <c r="B31" s="24" t="s">
        <v>224</v>
      </c>
      <c r="C31" s="81"/>
      <c r="D31" s="82">
        <v>195840</v>
      </c>
      <c r="E31" s="82">
        <v>195840</v>
      </c>
      <c r="F31" s="82">
        <v>195840</v>
      </c>
      <c r="G31" s="44">
        <v>158025</v>
      </c>
      <c r="H31" s="44">
        <v>15657</v>
      </c>
    </row>
    <row r="32" spans="1:8" ht="16.5" customHeight="1" x14ac:dyDescent="0.3">
      <c r="A32" s="22" t="s">
        <v>246</v>
      </c>
      <c r="B32" s="24" t="s">
        <v>226</v>
      </c>
      <c r="C32" s="81"/>
      <c r="D32" s="82">
        <v>102820</v>
      </c>
      <c r="E32" s="82">
        <v>102820</v>
      </c>
      <c r="F32" s="82">
        <v>102820</v>
      </c>
      <c r="G32" s="44">
        <v>91548</v>
      </c>
      <c r="H32" s="44">
        <v>4561</v>
      </c>
    </row>
    <row r="33" spans="1:8" ht="16.5" customHeight="1" x14ac:dyDescent="0.3">
      <c r="A33" s="22"/>
      <c r="B33" s="24" t="s">
        <v>228</v>
      </c>
      <c r="C33" s="81"/>
      <c r="D33" s="82"/>
      <c r="E33" s="82"/>
      <c r="F33" s="82"/>
      <c r="G33" s="44"/>
      <c r="H33" s="44"/>
    </row>
    <row r="34" spans="1:8" ht="16.5" customHeight="1" x14ac:dyDescent="0.3">
      <c r="A34" s="22" t="s">
        <v>248</v>
      </c>
      <c r="B34" s="20" t="s">
        <v>230</v>
      </c>
      <c r="C34" s="81">
        <f t="shared" ref="C34:H34" si="31">C35</f>
        <v>0</v>
      </c>
      <c r="D34" s="81">
        <f t="shared" si="31"/>
        <v>76850</v>
      </c>
      <c r="E34" s="81">
        <f t="shared" si="31"/>
        <v>76850</v>
      </c>
      <c r="F34" s="81">
        <f t="shared" si="31"/>
        <v>76850</v>
      </c>
      <c r="G34" s="81">
        <f t="shared" si="31"/>
        <v>76850</v>
      </c>
      <c r="H34" s="81">
        <f t="shared" si="31"/>
        <v>0</v>
      </c>
    </row>
    <row r="35" spans="1:8" ht="16.5" customHeight="1" x14ac:dyDescent="0.3">
      <c r="A35" s="22" t="s">
        <v>250</v>
      </c>
      <c r="B35" s="24" t="s">
        <v>232</v>
      </c>
      <c r="C35" s="81"/>
      <c r="D35" s="82">
        <v>76850</v>
      </c>
      <c r="E35" s="82">
        <v>76850</v>
      </c>
      <c r="F35" s="82">
        <v>76850</v>
      </c>
      <c r="G35" s="44">
        <v>76850</v>
      </c>
      <c r="H35" s="44"/>
    </row>
    <row r="36" spans="1:8" ht="16.5" customHeight="1" x14ac:dyDescent="0.3">
      <c r="A36" s="17" t="s">
        <v>252</v>
      </c>
      <c r="B36" s="20" t="s">
        <v>234</v>
      </c>
      <c r="C36" s="80">
        <f t="shared" ref="C36:H36" si="32">+C37+C38+C39+C40+C41+C42+C43</f>
        <v>0</v>
      </c>
      <c r="D36" s="80">
        <f t="shared" si="32"/>
        <v>121670</v>
      </c>
      <c r="E36" s="80">
        <f t="shared" si="32"/>
        <v>121670</v>
      </c>
      <c r="F36" s="80">
        <f t="shared" si="32"/>
        <v>121670</v>
      </c>
      <c r="G36" s="80">
        <f t="shared" si="32"/>
        <v>101302</v>
      </c>
      <c r="H36" s="80">
        <f t="shared" si="32"/>
        <v>10160</v>
      </c>
    </row>
    <row r="37" spans="1:8" ht="16.5" customHeight="1" x14ac:dyDescent="0.3">
      <c r="A37" s="22" t="s">
        <v>254</v>
      </c>
      <c r="B37" s="24" t="s">
        <v>236</v>
      </c>
      <c r="C37" s="81"/>
      <c r="D37" s="82"/>
      <c r="E37" s="82"/>
      <c r="F37" s="82"/>
      <c r="G37" s="44"/>
      <c r="H37" s="44"/>
    </row>
    <row r="38" spans="1:8" ht="16.5" customHeight="1" x14ac:dyDescent="0.3">
      <c r="A38" s="22" t="s">
        <v>256</v>
      </c>
      <c r="B38" s="24" t="s">
        <v>238</v>
      </c>
      <c r="C38" s="81"/>
      <c r="D38" s="82"/>
      <c r="E38" s="82"/>
      <c r="F38" s="82"/>
      <c r="G38" s="44"/>
      <c r="H38" s="44"/>
    </row>
    <row r="39" spans="1:8" s="19" customFormat="1" ht="16.5" customHeight="1" x14ac:dyDescent="0.3">
      <c r="A39" s="22" t="s">
        <v>258</v>
      </c>
      <c r="B39" s="24" t="s">
        <v>240</v>
      </c>
      <c r="C39" s="81"/>
      <c r="D39" s="82"/>
      <c r="E39" s="82"/>
      <c r="F39" s="82"/>
      <c r="G39" s="44"/>
      <c r="H39" s="44"/>
    </row>
    <row r="40" spans="1:8" ht="16.5" customHeight="1" x14ac:dyDescent="0.3">
      <c r="A40" s="22" t="s">
        <v>260</v>
      </c>
      <c r="B40" s="25" t="s">
        <v>242</v>
      </c>
      <c r="C40" s="81"/>
      <c r="D40" s="82"/>
      <c r="E40" s="82"/>
      <c r="F40" s="82"/>
      <c r="G40" s="44"/>
      <c r="H40" s="44"/>
    </row>
    <row r="41" spans="1:8" ht="16.5" customHeight="1" x14ac:dyDescent="0.3">
      <c r="A41" s="22" t="s">
        <v>262</v>
      </c>
      <c r="B41" s="25" t="s">
        <v>41</v>
      </c>
      <c r="C41" s="81"/>
      <c r="D41" s="82"/>
      <c r="E41" s="82"/>
      <c r="F41" s="82"/>
      <c r="G41" s="44"/>
      <c r="H41" s="44"/>
    </row>
    <row r="42" spans="1:8" ht="16.5" customHeight="1" x14ac:dyDescent="0.3">
      <c r="A42" s="22" t="s">
        <v>264</v>
      </c>
      <c r="B42" s="25" t="s">
        <v>245</v>
      </c>
      <c r="C42" s="81"/>
      <c r="D42" s="82">
        <v>121670</v>
      </c>
      <c r="E42" s="82">
        <v>121670</v>
      </c>
      <c r="F42" s="82">
        <v>121670</v>
      </c>
      <c r="G42" s="44">
        <v>101302</v>
      </c>
      <c r="H42" s="44">
        <v>10160</v>
      </c>
    </row>
    <row r="43" spans="1:8" ht="16.5" customHeight="1" x14ac:dyDescent="0.3">
      <c r="A43" s="22" t="s">
        <v>266</v>
      </c>
      <c r="B43" s="25" t="s">
        <v>247</v>
      </c>
      <c r="C43" s="81"/>
      <c r="D43" s="82"/>
      <c r="E43" s="82"/>
      <c r="F43" s="82"/>
      <c r="G43" s="44"/>
      <c r="H43" s="44"/>
    </row>
    <row r="44" spans="1:8" ht="16.5" customHeight="1" x14ac:dyDescent="0.3">
      <c r="A44" s="17" t="s">
        <v>268</v>
      </c>
      <c r="B44" s="20" t="s">
        <v>191</v>
      </c>
      <c r="C44" s="80">
        <f t="shared" ref="C44" si="33">+C45+C59+C58+C61+C64+C66+C67+C69+C65+C68</f>
        <v>0</v>
      </c>
      <c r="D44" s="80">
        <f t="shared" ref="D44:H44" si="34">+D45+D59+D58+D61+D64+D66+D67+D69+D65+D68</f>
        <v>749111010</v>
      </c>
      <c r="E44" s="80">
        <f t="shared" si="34"/>
        <v>687523340</v>
      </c>
      <c r="F44" s="80">
        <f t="shared" si="34"/>
        <v>687523340</v>
      </c>
      <c r="G44" s="80">
        <f t="shared" si="34"/>
        <v>621970293.89999998</v>
      </c>
      <c r="H44" s="80">
        <f t="shared" si="34"/>
        <v>70111901.170000002</v>
      </c>
    </row>
    <row r="45" spans="1:8" ht="16.5" customHeight="1" x14ac:dyDescent="0.3">
      <c r="A45" s="17" t="s">
        <v>270</v>
      </c>
      <c r="B45" s="20" t="s">
        <v>249</v>
      </c>
      <c r="C45" s="80">
        <f t="shared" ref="C45" si="35">+C46+C47+C48+C49+C50+C51+C52+C53+C55</f>
        <v>0</v>
      </c>
      <c r="D45" s="80">
        <f t="shared" ref="D45:H45" si="36">+D46+D47+D48+D49+D50+D51+D52+D53+D55</f>
        <v>748698150</v>
      </c>
      <c r="E45" s="80">
        <f t="shared" si="36"/>
        <v>687110480</v>
      </c>
      <c r="F45" s="80">
        <f t="shared" si="36"/>
        <v>687110480</v>
      </c>
      <c r="G45" s="80">
        <f t="shared" si="36"/>
        <v>621609946.40999997</v>
      </c>
      <c r="H45" s="80">
        <f t="shared" si="36"/>
        <v>69894431.439999998</v>
      </c>
    </row>
    <row r="46" spans="1:8" s="19" customFormat="1" ht="16.5" customHeight="1" x14ac:dyDescent="0.3">
      <c r="A46" s="22" t="s">
        <v>272</v>
      </c>
      <c r="B46" s="24" t="s">
        <v>251</v>
      </c>
      <c r="C46" s="81"/>
      <c r="D46" s="82">
        <v>33000</v>
      </c>
      <c r="E46" s="82">
        <v>33000</v>
      </c>
      <c r="F46" s="82">
        <v>33000</v>
      </c>
      <c r="G46" s="44">
        <v>25495.16</v>
      </c>
      <c r="H46" s="44">
        <v>3000</v>
      </c>
    </row>
    <row r="47" spans="1:8" s="19" customFormat="1" ht="16.5" customHeight="1" x14ac:dyDescent="0.3">
      <c r="A47" s="22" t="s">
        <v>274</v>
      </c>
      <c r="B47" s="24" t="s">
        <v>253</v>
      </c>
      <c r="C47" s="81"/>
      <c r="D47" s="82">
        <v>22000</v>
      </c>
      <c r="E47" s="82">
        <v>22000</v>
      </c>
      <c r="F47" s="82">
        <v>22000</v>
      </c>
      <c r="G47" s="44">
        <v>18498.38</v>
      </c>
      <c r="H47" s="44">
        <v>1500</v>
      </c>
    </row>
    <row r="48" spans="1:8" ht="16.5" customHeight="1" x14ac:dyDescent="0.3">
      <c r="A48" s="22" t="s">
        <v>276</v>
      </c>
      <c r="B48" s="24" t="s">
        <v>255</v>
      </c>
      <c r="C48" s="81"/>
      <c r="D48" s="82">
        <v>248000</v>
      </c>
      <c r="E48" s="82">
        <v>248000</v>
      </c>
      <c r="F48" s="82">
        <v>248000</v>
      </c>
      <c r="G48" s="44">
        <v>213548.01</v>
      </c>
      <c r="H48" s="44">
        <v>11522.14</v>
      </c>
    </row>
    <row r="49" spans="1:8" ht="16.5" customHeight="1" x14ac:dyDescent="0.3">
      <c r="A49" s="22" t="s">
        <v>278</v>
      </c>
      <c r="B49" s="24" t="s">
        <v>257</v>
      </c>
      <c r="C49" s="81"/>
      <c r="D49" s="82">
        <v>15910</v>
      </c>
      <c r="E49" s="82">
        <v>15910</v>
      </c>
      <c r="F49" s="82">
        <v>15910</v>
      </c>
      <c r="G49" s="44">
        <v>13087.07</v>
      </c>
      <c r="H49" s="44">
        <v>1406.91</v>
      </c>
    </row>
    <row r="50" spans="1:8" ht="16.5" customHeight="1" x14ac:dyDescent="0.3">
      <c r="A50" s="22" t="s">
        <v>280</v>
      </c>
      <c r="B50" s="24" t="s">
        <v>259</v>
      </c>
      <c r="C50" s="81"/>
      <c r="D50" s="82">
        <v>29980</v>
      </c>
      <c r="E50" s="82">
        <v>29980</v>
      </c>
      <c r="F50" s="82">
        <v>29980</v>
      </c>
      <c r="G50" s="44">
        <v>5000</v>
      </c>
      <c r="H50" s="44"/>
    </row>
    <row r="51" spans="1:8" ht="16.5" customHeight="1" x14ac:dyDescent="0.3">
      <c r="A51" s="22" t="s">
        <v>282</v>
      </c>
      <c r="B51" s="24" t="s">
        <v>261</v>
      </c>
      <c r="C51" s="81"/>
      <c r="D51" s="82">
        <v>1500</v>
      </c>
      <c r="E51" s="82">
        <v>1500</v>
      </c>
      <c r="F51" s="82">
        <v>1500</v>
      </c>
      <c r="G51" s="44"/>
      <c r="H51" s="44"/>
    </row>
    <row r="52" spans="1:8" ht="16.5" customHeight="1" x14ac:dyDescent="0.3">
      <c r="A52" s="22" t="s">
        <v>284</v>
      </c>
      <c r="B52" s="24" t="s">
        <v>263</v>
      </c>
      <c r="C52" s="81"/>
      <c r="D52" s="82">
        <v>91740</v>
      </c>
      <c r="E52" s="82">
        <v>91740</v>
      </c>
      <c r="F52" s="82">
        <v>91740</v>
      </c>
      <c r="G52" s="44">
        <v>69893.75</v>
      </c>
      <c r="H52" s="44">
        <v>6498.62</v>
      </c>
    </row>
    <row r="53" spans="1:8" ht="16.5" customHeight="1" x14ac:dyDescent="0.35">
      <c r="A53" s="17" t="s">
        <v>286</v>
      </c>
      <c r="B53" s="20" t="s">
        <v>265</v>
      </c>
      <c r="C53" s="83">
        <f t="shared" ref="C53:H53" si="37">+C54+C89</f>
        <v>0</v>
      </c>
      <c r="D53" s="83">
        <f t="shared" si="37"/>
        <v>747343020</v>
      </c>
      <c r="E53" s="83">
        <f t="shared" si="37"/>
        <v>685755350</v>
      </c>
      <c r="F53" s="83">
        <f t="shared" si="37"/>
        <v>685755350</v>
      </c>
      <c r="G53" s="83">
        <f t="shared" si="37"/>
        <v>620695224.32999992</v>
      </c>
      <c r="H53" s="83">
        <f t="shared" si="37"/>
        <v>69770098.810000002</v>
      </c>
    </row>
    <row r="54" spans="1:8" ht="16.5" customHeight="1" x14ac:dyDescent="0.3">
      <c r="A54" s="27" t="s">
        <v>288</v>
      </c>
      <c r="B54" s="28" t="s">
        <v>267</v>
      </c>
      <c r="C54" s="84"/>
      <c r="D54" s="82">
        <v>69930</v>
      </c>
      <c r="E54" s="82">
        <v>69930</v>
      </c>
      <c r="F54" s="82">
        <v>69930</v>
      </c>
      <c r="G54" s="44">
        <v>42804.36</v>
      </c>
      <c r="H54" s="44">
        <v>3871</v>
      </c>
    </row>
    <row r="55" spans="1:8" s="19" customFormat="1" ht="16.5" customHeight="1" x14ac:dyDescent="0.3">
      <c r="A55" s="22" t="s">
        <v>290</v>
      </c>
      <c r="B55" s="24" t="s">
        <v>269</v>
      </c>
      <c r="C55" s="81"/>
      <c r="D55" s="82">
        <v>913000</v>
      </c>
      <c r="E55" s="82">
        <v>913000</v>
      </c>
      <c r="F55" s="82">
        <v>913000</v>
      </c>
      <c r="G55" s="44">
        <v>569199.71</v>
      </c>
      <c r="H55" s="44">
        <v>100404.96</v>
      </c>
    </row>
    <row r="56" spans="1:8" s="26" customFormat="1" ht="16.5" customHeight="1" x14ac:dyDescent="0.3">
      <c r="A56" s="22"/>
      <c r="B56" s="24" t="s">
        <v>271</v>
      </c>
      <c r="C56" s="81"/>
      <c r="D56" s="82"/>
      <c r="E56" s="82"/>
      <c r="F56" s="82"/>
      <c r="G56" s="44"/>
      <c r="H56" s="44"/>
    </row>
    <row r="57" spans="1:8" ht="16.5" customHeight="1" x14ac:dyDescent="0.3">
      <c r="A57" s="22"/>
      <c r="B57" s="24" t="s">
        <v>273</v>
      </c>
      <c r="C57" s="81"/>
      <c r="D57" s="82">
        <v>53000</v>
      </c>
      <c r="E57" s="82">
        <v>53000</v>
      </c>
      <c r="F57" s="82">
        <v>53000</v>
      </c>
      <c r="G57" s="44">
        <v>39274.639999999999</v>
      </c>
      <c r="H57" s="44">
        <v>4332.79</v>
      </c>
    </row>
    <row r="58" spans="1:8" s="19" customFormat="1" ht="16.5" customHeight="1" x14ac:dyDescent="0.3">
      <c r="A58" s="17" t="s">
        <v>294</v>
      </c>
      <c r="B58" s="24" t="s">
        <v>275</v>
      </c>
      <c r="C58" s="81"/>
      <c r="D58" s="82">
        <v>390000</v>
      </c>
      <c r="E58" s="82">
        <v>390000</v>
      </c>
      <c r="F58" s="82">
        <v>390000</v>
      </c>
      <c r="G58" s="44">
        <v>344740.04</v>
      </c>
      <c r="H58" s="44">
        <v>215169.73</v>
      </c>
    </row>
    <row r="59" spans="1:8" s="19" customFormat="1" ht="16.5" customHeight="1" x14ac:dyDescent="0.3">
      <c r="A59" s="17" t="s">
        <v>296</v>
      </c>
      <c r="B59" s="20" t="s">
        <v>277</v>
      </c>
      <c r="C59" s="85">
        <f t="shared" ref="C59:H59" si="38">+C60</f>
        <v>0</v>
      </c>
      <c r="D59" s="85">
        <f t="shared" si="38"/>
        <v>7150</v>
      </c>
      <c r="E59" s="85">
        <f t="shared" si="38"/>
        <v>7150</v>
      </c>
      <c r="F59" s="85">
        <f t="shared" si="38"/>
        <v>7150</v>
      </c>
      <c r="G59" s="85">
        <f t="shared" si="38"/>
        <v>5632.45</v>
      </c>
      <c r="H59" s="85">
        <f t="shared" si="38"/>
        <v>0</v>
      </c>
    </row>
    <row r="60" spans="1:8" s="19" customFormat="1" ht="16.5" customHeight="1" x14ac:dyDescent="0.3">
      <c r="A60" s="22" t="s">
        <v>298</v>
      </c>
      <c r="B60" s="24" t="s">
        <v>279</v>
      </c>
      <c r="C60" s="81"/>
      <c r="D60" s="82">
        <v>7150</v>
      </c>
      <c r="E60" s="82">
        <v>7150</v>
      </c>
      <c r="F60" s="82">
        <v>7150</v>
      </c>
      <c r="G60" s="44">
        <v>5632.45</v>
      </c>
      <c r="H60" s="44"/>
    </row>
    <row r="61" spans="1:8" s="19" customFormat="1" ht="16.5" customHeight="1" x14ac:dyDescent="0.3">
      <c r="A61" s="17" t="s">
        <v>300</v>
      </c>
      <c r="B61" s="20" t="s">
        <v>281</v>
      </c>
      <c r="C61" s="80">
        <f t="shared" ref="C61:H61" si="39">+C62+C63</f>
        <v>0</v>
      </c>
      <c r="D61" s="80">
        <f t="shared" si="39"/>
        <v>2000</v>
      </c>
      <c r="E61" s="80">
        <f t="shared" si="39"/>
        <v>2000</v>
      </c>
      <c r="F61" s="80">
        <f t="shared" si="39"/>
        <v>2000</v>
      </c>
      <c r="G61" s="80">
        <f t="shared" si="39"/>
        <v>0</v>
      </c>
      <c r="H61" s="80">
        <f t="shared" si="39"/>
        <v>0</v>
      </c>
    </row>
    <row r="62" spans="1:8" ht="16.5" customHeight="1" x14ac:dyDescent="0.3">
      <c r="A62" s="17" t="s">
        <v>301</v>
      </c>
      <c r="B62" s="24" t="s">
        <v>283</v>
      </c>
      <c r="C62" s="81"/>
      <c r="D62" s="82">
        <v>2000</v>
      </c>
      <c r="E62" s="82">
        <v>2000</v>
      </c>
      <c r="F62" s="82">
        <v>2000</v>
      </c>
      <c r="G62" s="44"/>
      <c r="H62" s="44"/>
    </row>
    <row r="63" spans="1:8" s="19" customFormat="1" ht="16.5" customHeight="1" x14ac:dyDescent="0.3">
      <c r="A63" s="17" t="s">
        <v>303</v>
      </c>
      <c r="B63" s="24" t="s">
        <v>285</v>
      </c>
      <c r="C63" s="81"/>
      <c r="D63" s="82"/>
      <c r="E63" s="82"/>
      <c r="F63" s="82"/>
      <c r="G63" s="44"/>
      <c r="H63" s="44"/>
    </row>
    <row r="64" spans="1:8" ht="16.5" customHeight="1" x14ac:dyDescent="0.3">
      <c r="A64" s="22" t="s">
        <v>305</v>
      </c>
      <c r="B64" s="24" t="s">
        <v>287</v>
      </c>
      <c r="C64" s="81"/>
      <c r="D64" s="82">
        <v>1350</v>
      </c>
      <c r="E64" s="82">
        <v>1350</v>
      </c>
      <c r="F64" s="82">
        <v>1350</v>
      </c>
      <c r="G64" s="44"/>
      <c r="H64" s="44"/>
    </row>
    <row r="65" spans="1:8" ht="16.5" customHeight="1" x14ac:dyDescent="0.3">
      <c r="A65" s="22" t="s">
        <v>306</v>
      </c>
      <c r="B65" s="23" t="s">
        <v>289</v>
      </c>
      <c r="C65" s="81"/>
      <c r="D65" s="82"/>
      <c r="E65" s="82"/>
      <c r="F65" s="82"/>
      <c r="G65" s="44"/>
      <c r="H65" s="44"/>
    </row>
    <row r="66" spans="1:8" ht="16.5" customHeight="1" x14ac:dyDescent="0.3">
      <c r="A66" s="22" t="s">
        <v>308</v>
      </c>
      <c r="B66" s="24" t="s">
        <v>291</v>
      </c>
      <c r="C66" s="81"/>
      <c r="D66" s="82"/>
      <c r="E66" s="82"/>
      <c r="F66" s="82"/>
      <c r="G66" s="44"/>
      <c r="H66" s="44"/>
    </row>
    <row r="67" spans="1:8" ht="16.5" customHeight="1" x14ac:dyDescent="0.3">
      <c r="A67" s="22" t="s">
        <v>310</v>
      </c>
      <c r="B67" s="24" t="s">
        <v>292</v>
      </c>
      <c r="C67" s="81"/>
      <c r="D67" s="82">
        <v>2880</v>
      </c>
      <c r="E67" s="82">
        <v>2880</v>
      </c>
      <c r="F67" s="82">
        <v>2880</v>
      </c>
      <c r="G67" s="44">
        <v>1850</v>
      </c>
      <c r="H67" s="44">
        <v>200</v>
      </c>
    </row>
    <row r="68" spans="1:8" ht="30" x14ac:dyDescent="0.3">
      <c r="A68" s="22" t="s">
        <v>311</v>
      </c>
      <c r="B68" s="24" t="s">
        <v>293</v>
      </c>
      <c r="C68" s="81"/>
      <c r="D68" s="82">
        <v>2740</v>
      </c>
      <c r="E68" s="82">
        <v>2740</v>
      </c>
      <c r="F68" s="82">
        <v>2740</v>
      </c>
      <c r="G68" s="44">
        <v>2737</v>
      </c>
      <c r="H68" s="44"/>
    </row>
    <row r="69" spans="1:8" ht="16.5" customHeight="1" x14ac:dyDescent="0.3">
      <c r="A69" s="17" t="s">
        <v>312</v>
      </c>
      <c r="B69" s="20" t="s">
        <v>295</v>
      </c>
      <c r="C69" s="85">
        <f t="shared" ref="C69:H69" si="40">+C70+C71</f>
        <v>0</v>
      </c>
      <c r="D69" s="85">
        <f t="shared" si="40"/>
        <v>6740</v>
      </c>
      <c r="E69" s="85">
        <f t="shared" si="40"/>
        <v>6740</v>
      </c>
      <c r="F69" s="85">
        <f t="shared" si="40"/>
        <v>6740</v>
      </c>
      <c r="G69" s="85">
        <f t="shared" si="40"/>
        <v>5388</v>
      </c>
      <c r="H69" s="85">
        <f t="shared" si="40"/>
        <v>2100</v>
      </c>
    </row>
    <row r="70" spans="1:8" ht="16.5" customHeight="1" x14ac:dyDescent="0.3">
      <c r="A70" s="22" t="s">
        <v>314</v>
      </c>
      <c r="B70" s="24" t="s">
        <v>297</v>
      </c>
      <c r="C70" s="81"/>
      <c r="D70" s="82"/>
      <c r="E70" s="82"/>
      <c r="F70" s="82"/>
      <c r="G70" s="44"/>
      <c r="H70" s="44"/>
    </row>
    <row r="71" spans="1:8" s="19" customFormat="1" ht="16.5" customHeight="1" x14ac:dyDescent="0.3">
      <c r="A71" s="22" t="s">
        <v>316</v>
      </c>
      <c r="B71" s="24" t="s">
        <v>299</v>
      </c>
      <c r="C71" s="81"/>
      <c r="D71" s="82">
        <v>6740</v>
      </c>
      <c r="E71" s="82">
        <v>6740</v>
      </c>
      <c r="F71" s="82">
        <v>6740</v>
      </c>
      <c r="G71" s="86">
        <v>5388</v>
      </c>
      <c r="H71" s="86">
        <v>2100</v>
      </c>
    </row>
    <row r="72" spans="1:8" ht="16.5" customHeight="1" x14ac:dyDescent="0.3">
      <c r="A72" s="17" t="s">
        <v>318</v>
      </c>
      <c r="B72" s="20" t="s">
        <v>192</v>
      </c>
      <c r="C72" s="80">
        <f>+C73</f>
        <v>0</v>
      </c>
      <c r="D72" s="80">
        <f t="shared" ref="D72:H73" si="41">+D73</f>
        <v>0</v>
      </c>
      <c r="E72" s="80">
        <f t="shared" si="41"/>
        <v>0</v>
      </c>
      <c r="F72" s="80">
        <f t="shared" si="41"/>
        <v>0</v>
      </c>
      <c r="G72" s="80">
        <f t="shared" si="41"/>
        <v>0</v>
      </c>
      <c r="H72" s="80">
        <f t="shared" si="41"/>
        <v>0</v>
      </c>
    </row>
    <row r="73" spans="1:8" ht="16.5" customHeight="1" x14ac:dyDescent="0.3">
      <c r="A73" s="29" t="s">
        <v>320</v>
      </c>
      <c r="B73" s="20" t="s">
        <v>302</v>
      </c>
      <c r="C73" s="80">
        <f>+C74</f>
        <v>0</v>
      </c>
      <c r="D73" s="80">
        <f t="shared" si="41"/>
        <v>0</v>
      </c>
      <c r="E73" s="80">
        <f t="shared" si="41"/>
        <v>0</v>
      </c>
      <c r="F73" s="80">
        <f t="shared" si="41"/>
        <v>0</v>
      </c>
      <c r="G73" s="80">
        <f t="shared" si="41"/>
        <v>0</v>
      </c>
      <c r="H73" s="80">
        <f t="shared" si="41"/>
        <v>0</v>
      </c>
    </row>
    <row r="74" spans="1:8" s="19" customFormat="1" ht="16.5" customHeight="1" x14ac:dyDescent="0.3">
      <c r="A74" s="29" t="s">
        <v>322</v>
      </c>
      <c r="B74" s="24" t="s">
        <v>304</v>
      </c>
      <c r="C74" s="81"/>
      <c r="D74" s="82"/>
      <c r="E74" s="82"/>
      <c r="F74" s="82"/>
      <c r="G74" s="44"/>
      <c r="H74" s="44"/>
    </row>
    <row r="75" spans="1:8" s="19" customFormat="1" ht="16.5" customHeight="1" x14ac:dyDescent="0.3">
      <c r="A75" s="29" t="s">
        <v>196</v>
      </c>
      <c r="B75" s="30" t="s">
        <v>197</v>
      </c>
      <c r="C75" s="81">
        <f t="shared" ref="C75:H75" si="42">C76+C77</f>
        <v>0</v>
      </c>
      <c r="D75" s="81">
        <f t="shared" si="42"/>
        <v>0</v>
      </c>
      <c r="E75" s="81">
        <f t="shared" si="42"/>
        <v>0</v>
      </c>
      <c r="F75" s="81">
        <f t="shared" si="42"/>
        <v>0</v>
      </c>
      <c r="G75" s="81">
        <f t="shared" si="42"/>
        <v>0</v>
      </c>
      <c r="H75" s="81">
        <f t="shared" si="42"/>
        <v>0</v>
      </c>
    </row>
    <row r="76" spans="1:8" s="19" customFormat="1" ht="16.5" customHeight="1" x14ac:dyDescent="0.3">
      <c r="A76" s="29" t="s">
        <v>325</v>
      </c>
      <c r="B76" s="31" t="s">
        <v>307</v>
      </c>
      <c r="C76" s="81"/>
      <c r="D76" s="82"/>
      <c r="E76" s="82"/>
      <c r="F76" s="82"/>
      <c r="G76" s="44"/>
      <c r="H76" s="44"/>
    </row>
    <row r="77" spans="1:8" ht="16.5" customHeight="1" x14ac:dyDescent="0.3">
      <c r="A77" s="29" t="s">
        <v>327</v>
      </c>
      <c r="B77" s="31" t="s">
        <v>309</v>
      </c>
      <c r="C77" s="81"/>
      <c r="D77" s="82"/>
      <c r="E77" s="82"/>
      <c r="F77" s="82"/>
      <c r="G77" s="44"/>
      <c r="H77" s="44"/>
    </row>
    <row r="78" spans="1:8" s="19" customFormat="1" ht="16.5" customHeight="1" x14ac:dyDescent="0.3">
      <c r="A78" s="17" t="s">
        <v>329</v>
      </c>
      <c r="B78" s="20" t="s">
        <v>198</v>
      </c>
      <c r="C78" s="80">
        <f t="shared" ref="C78:H78" si="43">+C79</f>
        <v>0</v>
      </c>
      <c r="D78" s="80">
        <f t="shared" si="43"/>
        <v>64000</v>
      </c>
      <c r="E78" s="80">
        <f t="shared" si="43"/>
        <v>64000</v>
      </c>
      <c r="F78" s="80">
        <f t="shared" si="43"/>
        <v>64000</v>
      </c>
      <c r="G78" s="80">
        <f t="shared" si="43"/>
        <v>38699.94</v>
      </c>
      <c r="H78" s="80">
        <f t="shared" si="43"/>
        <v>0</v>
      </c>
    </row>
    <row r="79" spans="1:8" s="19" customFormat="1" ht="16.5" customHeight="1" x14ac:dyDescent="0.3">
      <c r="A79" s="17" t="s">
        <v>331</v>
      </c>
      <c r="B79" s="20" t="s">
        <v>199</v>
      </c>
      <c r="C79" s="80">
        <f t="shared" ref="C79" si="44">+C80+C85</f>
        <v>0</v>
      </c>
      <c r="D79" s="80">
        <f t="shared" ref="D79:H79" si="45">+D80+D85</f>
        <v>64000</v>
      </c>
      <c r="E79" s="80">
        <f t="shared" si="45"/>
        <v>64000</v>
      </c>
      <c r="F79" s="80">
        <f t="shared" si="45"/>
        <v>64000</v>
      </c>
      <c r="G79" s="80">
        <f t="shared" si="45"/>
        <v>38699.94</v>
      </c>
      <c r="H79" s="80">
        <f t="shared" si="45"/>
        <v>0</v>
      </c>
    </row>
    <row r="80" spans="1:8" s="19" customFormat="1" ht="16.5" customHeight="1" x14ac:dyDescent="0.3">
      <c r="A80" s="17" t="s">
        <v>333</v>
      </c>
      <c r="B80" s="20" t="s">
        <v>313</v>
      </c>
      <c r="C80" s="80">
        <f t="shared" ref="C80" si="46">+C82+C84+C83+C81</f>
        <v>0</v>
      </c>
      <c r="D80" s="80">
        <f t="shared" ref="D80:H80" si="47">+D82+D84+D83+D81</f>
        <v>64000</v>
      </c>
      <c r="E80" s="80">
        <f t="shared" si="47"/>
        <v>64000</v>
      </c>
      <c r="F80" s="80">
        <f t="shared" si="47"/>
        <v>64000</v>
      </c>
      <c r="G80" s="80">
        <f t="shared" si="47"/>
        <v>38699.94</v>
      </c>
      <c r="H80" s="80">
        <f t="shared" si="47"/>
        <v>0</v>
      </c>
    </row>
    <row r="81" spans="1:8" s="19" customFormat="1" ht="16.5" customHeight="1" x14ac:dyDescent="0.3">
      <c r="A81" s="17" t="s">
        <v>335</v>
      </c>
      <c r="B81" s="23" t="s">
        <v>315</v>
      </c>
      <c r="C81" s="80"/>
      <c r="D81" s="82"/>
      <c r="E81" s="82"/>
      <c r="F81" s="82"/>
      <c r="G81" s="44"/>
      <c r="H81" s="44"/>
    </row>
    <row r="82" spans="1:8" s="19" customFormat="1" ht="16.5" customHeight="1" x14ac:dyDescent="0.3">
      <c r="A82" s="22" t="s">
        <v>337</v>
      </c>
      <c r="B82" s="24" t="s">
        <v>317</v>
      </c>
      <c r="C82" s="81"/>
      <c r="D82" s="82">
        <v>64000</v>
      </c>
      <c r="E82" s="82">
        <v>64000</v>
      </c>
      <c r="F82" s="82">
        <v>64000</v>
      </c>
      <c r="G82" s="44">
        <v>38699.94</v>
      </c>
      <c r="H82" s="44"/>
    </row>
    <row r="83" spans="1:8" s="19" customFormat="1" ht="16.5" customHeight="1" x14ac:dyDescent="0.3">
      <c r="A83" s="22" t="s">
        <v>338</v>
      </c>
      <c r="B83" s="23" t="s">
        <v>319</v>
      </c>
      <c r="C83" s="81"/>
      <c r="D83" s="82"/>
      <c r="E83" s="82"/>
      <c r="F83" s="82"/>
      <c r="G83" s="44"/>
      <c r="H83" s="44"/>
    </row>
    <row r="84" spans="1:8" ht="16.5" customHeight="1" x14ac:dyDescent="0.3">
      <c r="A84" s="22" t="s">
        <v>339</v>
      </c>
      <c r="B84" s="24" t="s">
        <v>321</v>
      </c>
      <c r="C84" s="81"/>
      <c r="D84" s="82"/>
      <c r="E84" s="82"/>
      <c r="F84" s="82"/>
      <c r="G84" s="44"/>
      <c r="H84" s="44"/>
    </row>
    <row r="85" spans="1:8" ht="16.5" customHeight="1" x14ac:dyDescent="0.3">
      <c r="A85" s="32" t="s">
        <v>341</v>
      </c>
      <c r="B85" s="23" t="s">
        <v>323</v>
      </c>
      <c r="C85" s="81"/>
      <c r="D85" s="82"/>
      <c r="E85" s="82"/>
      <c r="F85" s="82"/>
      <c r="G85" s="44"/>
      <c r="H85" s="44"/>
    </row>
    <row r="86" spans="1:8" ht="16.5" customHeight="1" x14ac:dyDescent="0.3">
      <c r="A86" s="22" t="s">
        <v>227</v>
      </c>
      <c r="B86" s="24" t="s">
        <v>324</v>
      </c>
      <c r="C86" s="81"/>
      <c r="D86" s="82"/>
      <c r="E86" s="82"/>
      <c r="F86" s="82"/>
      <c r="G86" s="44"/>
      <c r="H86" s="44"/>
    </row>
    <row r="87" spans="1:8" ht="16.5" customHeight="1" x14ac:dyDescent="0.3">
      <c r="A87" s="22" t="s">
        <v>343</v>
      </c>
      <c r="B87" s="24" t="s">
        <v>326</v>
      </c>
      <c r="C87" s="80">
        <f t="shared" ref="C87:H87" si="48">+C44-C89+C23+C78+C248+C75</f>
        <v>0</v>
      </c>
      <c r="D87" s="80">
        <f t="shared" si="48"/>
        <v>247642360</v>
      </c>
      <c r="E87" s="80">
        <f t="shared" si="48"/>
        <v>247642360</v>
      </c>
      <c r="F87" s="80">
        <f t="shared" si="48"/>
        <v>247642360</v>
      </c>
      <c r="G87" s="80">
        <f t="shared" si="48"/>
        <v>206732076.87000006</v>
      </c>
      <c r="H87" s="80">
        <f t="shared" si="48"/>
        <v>20537405.359999999</v>
      </c>
    </row>
    <row r="88" spans="1:8" ht="16.5" customHeight="1" x14ac:dyDescent="0.3">
      <c r="A88" s="22"/>
      <c r="B88" s="24" t="s">
        <v>328</v>
      </c>
      <c r="C88" s="80"/>
      <c r="D88" s="82"/>
      <c r="E88" s="82"/>
      <c r="F88" s="82"/>
      <c r="G88" s="82">
        <v>-12398</v>
      </c>
      <c r="H88" s="82">
        <v>-2552</v>
      </c>
    </row>
    <row r="89" spans="1:8" ht="16.5" customHeight="1" x14ac:dyDescent="0.35">
      <c r="A89" s="22" t="s">
        <v>346</v>
      </c>
      <c r="B89" s="20" t="s">
        <v>330</v>
      </c>
      <c r="C89" s="83">
        <f t="shared" ref="C89:H89" si="49">+C90+C177+C218+C222+C243+C245</f>
        <v>0</v>
      </c>
      <c r="D89" s="83">
        <f t="shared" si="49"/>
        <v>747273090</v>
      </c>
      <c r="E89" s="83">
        <f t="shared" si="49"/>
        <v>685685420</v>
      </c>
      <c r="F89" s="83">
        <f t="shared" si="49"/>
        <v>685685420</v>
      </c>
      <c r="G89" s="83">
        <f t="shared" si="49"/>
        <v>620652419.96999991</v>
      </c>
      <c r="H89" s="83">
        <f t="shared" si="49"/>
        <v>69766227.810000002</v>
      </c>
    </row>
    <row r="90" spans="1:8" s="26" customFormat="1" ht="16.5" customHeight="1" x14ac:dyDescent="0.3">
      <c r="A90" s="17" t="s">
        <v>348</v>
      </c>
      <c r="B90" s="20" t="s">
        <v>332</v>
      </c>
      <c r="C90" s="80">
        <f t="shared" ref="C90:H90" si="50">+C91+C107+C141+C169+C173</f>
        <v>0</v>
      </c>
      <c r="D90" s="80">
        <f t="shared" si="50"/>
        <v>302558540</v>
      </c>
      <c r="E90" s="80">
        <f t="shared" si="50"/>
        <v>265867340</v>
      </c>
      <c r="F90" s="80">
        <f t="shared" si="50"/>
        <v>265867340</v>
      </c>
      <c r="G90" s="80">
        <f t="shared" si="50"/>
        <v>257344363.60999995</v>
      </c>
      <c r="H90" s="80">
        <f t="shared" si="50"/>
        <v>31350019.010000002</v>
      </c>
    </row>
    <row r="91" spans="1:8" s="26" customFormat="1" ht="16.5" customHeight="1" x14ac:dyDescent="0.3">
      <c r="A91" s="22" t="s">
        <v>350</v>
      </c>
      <c r="B91" s="20" t="s">
        <v>334</v>
      </c>
      <c r="C91" s="80">
        <f t="shared" ref="C91:H91" si="51">+C92+C104+C105+C95+C98+C93+C94</f>
        <v>0</v>
      </c>
      <c r="D91" s="80">
        <f t="shared" si="51"/>
        <v>101228890</v>
      </c>
      <c r="E91" s="80">
        <f t="shared" si="51"/>
        <v>103675610</v>
      </c>
      <c r="F91" s="80">
        <f t="shared" si="51"/>
        <v>103675610</v>
      </c>
      <c r="G91" s="80">
        <f t="shared" si="51"/>
        <v>96021447.419999987</v>
      </c>
      <c r="H91" s="80">
        <f t="shared" si="51"/>
        <v>10856898.07</v>
      </c>
    </row>
    <row r="92" spans="1:8" s="26" customFormat="1" ht="16.5" customHeight="1" x14ac:dyDescent="0.3">
      <c r="A92" s="22"/>
      <c r="B92" s="23" t="s">
        <v>336</v>
      </c>
      <c r="C92" s="81"/>
      <c r="D92" s="82">
        <v>79620000</v>
      </c>
      <c r="E92" s="82">
        <v>84496000</v>
      </c>
      <c r="F92" s="82">
        <v>84496000</v>
      </c>
      <c r="G92" s="44">
        <v>78137784.379999995</v>
      </c>
      <c r="H92" s="44">
        <v>7133507.8799999999</v>
      </c>
    </row>
    <row r="93" spans="1:8" s="26" customFormat="1" ht="45" x14ac:dyDescent="0.3">
      <c r="A93" s="22"/>
      <c r="B93" s="23" t="s">
        <v>508</v>
      </c>
      <c r="C93" s="81"/>
      <c r="D93" s="82">
        <v>1860</v>
      </c>
      <c r="E93" s="82">
        <v>1860</v>
      </c>
      <c r="F93" s="82">
        <v>1860</v>
      </c>
      <c r="G93" s="44">
        <v>1529.26</v>
      </c>
      <c r="H93" s="44">
        <v>534.17999999999995</v>
      </c>
    </row>
    <row r="94" spans="1:8" s="26" customFormat="1" ht="60" x14ac:dyDescent="0.3">
      <c r="A94" s="22"/>
      <c r="B94" s="23" t="s">
        <v>509</v>
      </c>
      <c r="C94" s="81"/>
      <c r="D94" s="82">
        <v>6420</v>
      </c>
      <c r="E94" s="82">
        <v>6420</v>
      </c>
      <c r="F94" s="82">
        <v>6420</v>
      </c>
      <c r="G94" s="44">
        <v>5574.46</v>
      </c>
      <c r="H94" s="44">
        <v>369.17</v>
      </c>
    </row>
    <row r="95" spans="1:8" s="26" customFormat="1" ht="16.5" customHeight="1" x14ac:dyDescent="0.3">
      <c r="A95" s="22"/>
      <c r="B95" s="23" t="s">
        <v>510</v>
      </c>
      <c r="C95" s="81">
        <f>C96+C97</f>
        <v>0</v>
      </c>
      <c r="D95" s="81">
        <f t="shared" ref="D95:H95" si="52">D96+D97</f>
        <v>6468230</v>
      </c>
      <c r="E95" s="81">
        <f t="shared" si="52"/>
        <v>4211640</v>
      </c>
      <c r="F95" s="81">
        <f t="shared" si="52"/>
        <v>4211640</v>
      </c>
      <c r="G95" s="81">
        <f t="shared" si="52"/>
        <v>4210916.1100000003</v>
      </c>
      <c r="H95" s="81">
        <f t="shared" si="52"/>
        <v>2110193.35</v>
      </c>
    </row>
    <row r="96" spans="1:8" s="26" customFormat="1" ht="16.5" customHeight="1" x14ac:dyDescent="0.3">
      <c r="A96" s="22"/>
      <c r="B96" s="23" t="s">
        <v>511</v>
      </c>
      <c r="C96" s="81"/>
      <c r="D96" s="82">
        <v>6468230</v>
      </c>
      <c r="E96" s="82">
        <v>4211640</v>
      </c>
      <c r="F96" s="82">
        <v>4211640</v>
      </c>
      <c r="G96" s="44">
        <v>4210916.1100000003</v>
      </c>
      <c r="H96" s="44">
        <v>2110193.35</v>
      </c>
    </row>
    <row r="97" spans="1:8" s="26" customFormat="1" ht="60" x14ac:dyDescent="0.3">
      <c r="A97" s="22"/>
      <c r="B97" s="23" t="s">
        <v>509</v>
      </c>
      <c r="C97" s="81"/>
      <c r="D97" s="82"/>
      <c r="E97" s="82"/>
      <c r="F97" s="82"/>
      <c r="G97" s="44"/>
      <c r="H97" s="44"/>
    </row>
    <row r="98" spans="1:8" s="26" customFormat="1" ht="16.5" customHeight="1" x14ac:dyDescent="0.3">
      <c r="A98" s="22"/>
      <c r="B98" s="90" t="s">
        <v>478</v>
      </c>
      <c r="C98" s="81">
        <f t="shared" ref="C98:H98" si="53">C99+C102+C103</f>
        <v>0</v>
      </c>
      <c r="D98" s="81">
        <f t="shared" si="53"/>
        <v>13196380</v>
      </c>
      <c r="E98" s="81">
        <f t="shared" si="53"/>
        <v>13028690</v>
      </c>
      <c r="F98" s="81">
        <f t="shared" si="53"/>
        <v>13028690</v>
      </c>
      <c r="G98" s="81">
        <f t="shared" si="53"/>
        <v>11873453.459999999</v>
      </c>
      <c r="H98" s="81">
        <f t="shared" si="53"/>
        <v>1257275.8399999999</v>
      </c>
    </row>
    <row r="99" spans="1:8" s="26" customFormat="1" ht="30" x14ac:dyDescent="0.3">
      <c r="A99" s="22"/>
      <c r="B99" s="23" t="s">
        <v>479</v>
      </c>
      <c r="C99" s="81">
        <f>C100+C101</f>
        <v>0</v>
      </c>
      <c r="D99" s="81">
        <f t="shared" ref="D99:H99" si="54">D100+D101</f>
        <v>12594540</v>
      </c>
      <c r="E99" s="81">
        <f t="shared" si="54"/>
        <v>12483060</v>
      </c>
      <c r="F99" s="81">
        <f t="shared" si="54"/>
        <v>12483060</v>
      </c>
      <c r="G99" s="81">
        <f t="shared" si="54"/>
        <v>11429093.459999999</v>
      </c>
      <c r="H99" s="81">
        <f t="shared" si="54"/>
        <v>1194902.68</v>
      </c>
    </row>
    <row r="100" spans="1:8" s="26" customFormat="1" x14ac:dyDescent="0.3">
      <c r="A100" s="22"/>
      <c r="B100" s="23" t="s">
        <v>511</v>
      </c>
      <c r="C100" s="81"/>
      <c r="D100" s="82">
        <v>12593940</v>
      </c>
      <c r="E100" s="82">
        <v>12482460</v>
      </c>
      <c r="F100" s="82">
        <v>12482460</v>
      </c>
      <c r="G100" s="44">
        <v>11428504.779999999</v>
      </c>
      <c r="H100" s="44">
        <v>1194902.68</v>
      </c>
    </row>
    <row r="101" spans="1:8" s="26" customFormat="1" ht="60" x14ac:dyDescent="0.3">
      <c r="A101" s="22"/>
      <c r="B101" s="23" t="s">
        <v>509</v>
      </c>
      <c r="C101" s="81"/>
      <c r="D101" s="82">
        <v>600</v>
      </c>
      <c r="E101" s="82">
        <v>600</v>
      </c>
      <c r="F101" s="82">
        <v>600</v>
      </c>
      <c r="G101" s="44">
        <v>588.67999999999995</v>
      </c>
      <c r="H101" s="44"/>
    </row>
    <row r="102" spans="1:8" s="26" customFormat="1" ht="60" x14ac:dyDescent="0.3">
      <c r="A102" s="22"/>
      <c r="B102" s="23" t="s">
        <v>480</v>
      </c>
      <c r="C102" s="81"/>
      <c r="D102" s="81">
        <v>333410</v>
      </c>
      <c r="E102" s="81">
        <v>289630</v>
      </c>
      <c r="F102" s="81">
        <v>289630</v>
      </c>
      <c r="G102" s="81">
        <v>242330</v>
      </c>
      <c r="H102" s="81">
        <v>15252.72</v>
      </c>
    </row>
    <row r="103" spans="1:8" s="26" customFormat="1" ht="45" x14ac:dyDescent="0.3">
      <c r="A103" s="22"/>
      <c r="B103" s="23" t="s">
        <v>481</v>
      </c>
      <c r="C103" s="81"/>
      <c r="D103" s="82">
        <v>268430</v>
      </c>
      <c r="E103" s="82">
        <v>256000</v>
      </c>
      <c r="F103" s="82">
        <v>256000</v>
      </c>
      <c r="G103" s="44">
        <v>202030</v>
      </c>
      <c r="H103" s="44">
        <v>47120.44</v>
      </c>
    </row>
    <row r="104" spans="1:8" s="26" customFormat="1" ht="16.5" customHeight="1" x14ac:dyDescent="0.3">
      <c r="A104" s="22"/>
      <c r="B104" s="23" t="s">
        <v>340</v>
      </c>
      <c r="C104" s="81"/>
      <c r="D104" s="82">
        <v>104000</v>
      </c>
      <c r="E104" s="82">
        <v>104000</v>
      </c>
      <c r="F104" s="82">
        <v>104000</v>
      </c>
      <c r="G104" s="44">
        <v>89060</v>
      </c>
      <c r="H104" s="44">
        <v>21090</v>
      </c>
    </row>
    <row r="105" spans="1:8" s="26" customFormat="1" ht="45" x14ac:dyDescent="0.3">
      <c r="A105" s="22"/>
      <c r="B105" s="23" t="s">
        <v>342</v>
      </c>
      <c r="C105" s="81"/>
      <c r="D105" s="82">
        <v>1832000</v>
      </c>
      <c r="E105" s="82">
        <v>1827000</v>
      </c>
      <c r="F105" s="82">
        <v>1827000</v>
      </c>
      <c r="G105" s="44">
        <v>1703129.75</v>
      </c>
      <c r="H105" s="44">
        <v>333927.65000000002</v>
      </c>
    </row>
    <row r="106" spans="1:8" x14ac:dyDescent="0.3">
      <c r="A106" s="22"/>
      <c r="B106" s="24" t="s">
        <v>328</v>
      </c>
      <c r="C106" s="81"/>
      <c r="D106" s="82"/>
      <c r="E106" s="82"/>
      <c r="F106" s="82"/>
      <c r="G106" s="44">
        <v>-22883.37</v>
      </c>
      <c r="H106" s="44">
        <v>-4803.92</v>
      </c>
    </row>
    <row r="107" spans="1:8" ht="30" x14ac:dyDescent="0.3">
      <c r="A107" s="22" t="s">
        <v>358</v>
      </c>
      <c r="B107" s="20" t="s">
        <v>344</v>
      </c>
      <c r="C107" s="81">
        <f t="shared" ref="C107:H107" si="55">C108+C111+C114+C117+C120+C123+C129+C126+C132</f>
        <v>0</v>
      </c>
      <c r="D107" s="81">
        <f t="shared" si="55"/>
        <v>145495960</v>
      </c>
      <c r="E107" s="81">
        <f t="shared" si="55"/>
        <v>117918990</v>
      </c>
      <c r="F107" s="81">
        <f t="shared" si="55"/>
        <v>117918990</v>
      </c>
      <c r="G107" s="81">
        <f t="shared" si="55"/>
        <v>117908415.86</v>
      </c>
      <c r="H107" s="81">
        <f t="shared" si="55"/>
        <v>17037867</v>
      </c>
    </row>
    <row r="108" spans="1:8" ht="16.5" customHeight="1" x14ac:dyDescent="0.3">
      <c r="A108" s="22"/>
      <c r="B108" s="23" t="s">
        <v>345</v>
      </c>
      <c r="C108" s="81">
        <f>C109+C110</f>
        <v>0</v>
      </c>
      <c r="D108" s="81">
        <f t="shared" ref="D108:H108" si="56">D109+D110</f>
        <v>11015580</v>
      </c>
      <c r="E108" s="81">
        <f t="shared" si="56"/>
        <v>9062160</v>
      </c>
      <c r="F108" s="81">
        <f t="shared" si="56"/>
        <v>9062160</v>
      </c>
      <c r="G108" s="81">
        <f t="shared" si="56"/>
        <v>9061172.8699999992</v>
      </c>
      <c r="H108" s="81">
        <f t="shared" si="56"/>
        <v>1419627.46</v>
      </c>
    </row>
    <row r="109" spans="1:8" ht="16.5" customHeight="1" x14ac:dyDescent="0.3">
      <c r="A109" s="22"/>
      <c r="B109" s="23" t="s">
        <v>336</v>
      </c>
      <c r="C109" s="81"/>
      <c r="D109" s="82">
        <v>11015580</v>
      </c>
      <c r="E109" s="82">
        <v>9062160</v>
      </c>
      <c r="F109" s="82">
        <v>9062160</v>
      </c>
      <c r="G109" s="44">
        <v>9061172.8699999992</v>
      </c>
      <c r="H109" s="44">
        <v>1419627.46</v>
      </c>
    </row>
    <row r="110" spans="1:8" ht="60" x14ac:dyDescent="0.3">
      <c r="A110" s="22"/>
      <c r="B110" s="23" t="s">
        <v>509</v>
      </c>
      <c r="C110" s="81"/>
      <c r="D110" s="82"/>
      <c r="E110" s="82"/>
      <c r="F110" s="82"/>
      <c r="G110" s="44"/>
      <c r="H110" s="44"/>
    </row>
    <row r="111" spans="1:8" x14ac:dyDescent="0.3">
      <c r="A111" s="22"/>
      <c r="B111" s="23" t="s">
        <v>347</v>
      </c>
      <c r="C111" s="81">
        <f>C112+C113</f>
        <v>0</v>
      </c>
      <c r="D111" s="81">
        <f t="shared" ref="D111:H111" si="57">D112+D113</f>
        <v>2606680</v>
      </c>
      <c r="E111" s="81">
        <f t="shared" si="57"/>
        <v>1740340</v>
      </c>
      <c r="F111" s="81">
        <f t="shared" si="57"/>
        <v>1740340</v>
      </c>
      <c r="G111" s="81">
        <f t="shared" si="57"/>
        <v>1739559.12</v>
      </c>
      <c r="H111" s="81">
        <f t="shared" si="57"/>
        <v>425928.31</v>
      </c>
    </row>
    <row r="112" spans="1:8" x14ac:dyDescent="0.3">
      <c r="A112" s="22"/>
      <c r="B112" s="23" t="s">
        <v>336</v>
      </c>
      <c r="C112" s="81"/>
      <c r="D112" s="82">
        <v>2606680</v>
      </c>
      <c r="E112" s="82">
        <v>1740340</v>
      </c>
      <c r="F112" s="82">
        <v>1740340</v>
      </c>
      <c r="G112" s="44">
        <v>1739559.12</v>
      </c>
      <c r="H112" s="44">
        <v>425928.31</v>
      </c>
    </row>
    <row r="113" spans="1:8" ht="60" x14ac:dyDescent="0.3">
      <c r="A113" s="22"/>
      <c r="B113" s="23" t="s">
        <v>509</v>
      </c>
      <c r="C113" s="81"/>
      <c r="D113" s="82"/>
      <c r="E113" s="82"/>
      <c r="F113" s="82"/>
      <c r="G113" s="44"/>
      <c r="H113" s="44"/>
    </row>
    <row r="114" spans="1:8" s="19" customFormat="1" ht="16.5" customHeight="1" x14ac:dyDescent="0.3">
      <c r="A114" s="22"/>
      <c r="B114" s="23" t="s">
        <v>349</v>
      </c>
      <c r="C114" s="81">
        <f>C115+C116</f>
        <v>0</v>
      </c>
      <c r="D114" s="81">
        <f t="shared" ref="D114:H114" si="58">D115+D116</f>
        <v>2759020</v>
      </c>
      <c r="E114" s="81">
        <f t="shared" si="58"/>
        <v>2652740</v>
      </c>
      <c r="F114" s="81">
        <f t="shared" si="58"/>
        <v>2652740</v>
      </c>
      <c r="G114" s="81">
        <f t="shared" si="58"/>
        <v>2652287.5699999998</v>
      </c>
      <c r="H114" s="81">
        <f t="shared" si="58"/>
        <v>25063.43</v>
      </c>
    </row>
    <row r="115" spans="1:8" s="19" customFormat="1" ht="16.5" customHeight="1" x14ac:dyDescent="0.3">
      <c r="A115" s="22"/>
      <c r="B115" s="23" t="s">
        <v>336</v>
      </c>
      <c r="C115" s="81"/>
      <c r="D115" s="82">
        <v>2759020</v>
      </c>
      <c r="E115" s="82">
        <v>2652740</v>
      </c>
      <c r="F115" s="82">
        <v>2652740</v>
      </c>
      <c r="G115" s="44">
        <v>2652287.5699999998</v>
      </c>
      <c r="H115" s="44">
        <v>25063.43</v>
      </c>
    </row>
    <row r="116" spans="1:8" s="19" customFormat="1" ht="60" x14ac:dyDescent="0.3">
      <c r="A116" s="22"/>
      <c r="B116" s="23" t="s">
        <v>509</v>
      </c>
      <c r="C116" s="81"/>
      <c r="D116" s="82"/>
      <c r="E116" s="82"/>
      <c r="F116" s="82"/>
      <c r="G116" s="44"/>
      <c r="H116" s="44"/>
    </row>
    <row r="117" spans="1:8" ht="16.5" customHeight="1" x14ac:dyDescent="0.3">
      <c r="A117" s="22"/>
      <c r="B117" s="23" t="s">
        <v>351</v>
      </c>
      <c r="C117" s="81">
        <f>C118+C119</f>
        <v>0</v>
      </c>
      <c r="D117" s="81">
        <f t="shared" ref="D117:H117" si="59">D118+D119</f>
        <v>42563990</v>
      </c>
      <c r="E117" s="81">
        <f t="shared" si="59"/>
        <v>35340230</v>
      </c>
      <c r="F117" s="81">
        <f t="shared" si="59"/>
        <v>35340230</v>
      </c>
      <c r="G117" s="81">
        <f t="shared" si="59"/>
        <v>35338765.219999999</v>
      </c>
      <c r="H117" s="81">
        <f t="shared" si="59"/>
        <v>3725427.12</v>
      </c>
    </row>
    <row r="118" spans="1:8" ht="16.5" customHeight="1" x14ac:dyDescent="0.3">
      <c r="A118" s="22"/>
      <c r="B118" s="23" t="s">
        <v>336</v>
      </c>
      <c r="C118" s="81"/>
      <c r="D118" s="82">
        <v>42560880</v>
      </c>
      <c r="E118" s="82">
        <v>35337120</v>
      </c>
      <c r="F118" s="82">
        <v>35337120</v>
      </c>
      <c r="G118" s="44">
        <v>35336307.460000001</v>
      </c>
      <c r="H118" s="44">
        <v>3724680.62</v>
      </c>
    </row>
    <row r="119" spans="1:8" ht="60" x14ac:dyDescent="0.3">
      <c r="A119" s="22"/>
      <c r="B119" s="23" t="s">
        <v>509</v>
      </c>
      <c r="C119" s="81"/>
      <c r="D119" s="82">
        <v>3110</v>
      </c>
      <c r="E119" s="82">
        <v>3110</v>
      </c>
      <c r="F119" s="82">
        <v>3110</v>
      </c>
      <c r="G119" s="44">
        <v>2457.7600000000002</v>
      </c>
      <c r="H119" s="44">
        <v>746.5</v>
      </c>
    </row>
    <row r="120" spans="1:8" x14ac:dyDescent="0.3">
      <c r="A120" s="22"/>
      <c r="B120" s="34" t="s">
        <v>352</v>
      </c>
      <c r="C120" s="81">
        <f>C121+C122</f>
        <v>0</v>
      </c>
      <c r="D120" s="81">
        <f t="shared" ref="D120:H120" si="60">D121+D122</f>
        <v>40270</v>
      </c>
      <c r="E120" s="81">
        <f t="shared" si="60"/>
        <v>16580</v>
      </c>
      <c r="F120" s="81">
        <f t="shared" si="60"/>
        <v>16580</v>
      </c>
      <c r="G120" s="81">
        <f t="shared" si="60"/>
        <v>16257.69</v>
      </c>
      <c r="H120" s="81">
        <f t="shared" si="60"/>
        <v>0</v>
      </c>
    </row>
    <row r="121" spans="1:8" x14ac:dyDescent="0.3">
      <c r="A121" s="22"/>
      <c r="B121" s="34" t="s">
        <v>336</v>
      </c>
      <c r="C121" s="81"/>
      <c r="D121" s="82">
        <v>40270</v>
      </c>
      <c r="E121" s="82">
        <v>16580</v>
      </c>
      <c r="F121" s="82">
        <v>16580</v>
      </c>
      <c r="G121" s="44">
        <v>16257.69</v>
      </c>
      <c r="H121" s="44">
        <v>0</v>
      </c>
    </row>
    <row r="122" spans="1:8" ht="60" x14ac:dyDescent="0.3">
      <c r="A122" s="22"/>
      <c r="B122" s="34" t="s">
        <v>509</v>
      </c>
      <c r="C122" s="81"/>
      <c r="D122" s="82"/>
      <c r="E122" s="82"/>
      <c r="F122" s="82"/>
      <c r="G122" s="44"/>
      <c r="H122" s="44"/>
    </row>
    <row r="123" spans="1:8" ht="30" x14ac:dyDescent="0.3">
      <c r="A123" s="22"/>
      <c r="B123" s="23" t="s">
        <v>353</v>
      </c>
      <c r="C123" s="81">
        <f>C124+C125</f>
        <v>0</v>
      </c>
      <c r="D123" s="81">
        <f t="shared" ref="D123:H123" si="61">D124+D125</f>
        <v>551140</v>
      </c>
      <c r="E123" s="81">
        <f t="shared" si="61"/>
        <v>467160</v>
      </c>
      <c r="F123" s="81">
        <f t="shared" si="61"/>
        <v>467160</v>
      </c>
      <c r="G123" s="81">
        <f t="shared" si="61"/>
        <v>466463.54</v>
      </c>
      <c r="H123" s="81">
        <f t="shared" si="61"/>
        <v>62874.78</v>
      </c>
    </row>
    <row r="124" spans="1:8" x14ac:dyDescent="0.3">
      <c r="A124" s="22"/>
      <c r="B124" s="23" t="s">
        <v>336</v>
      </c>
      <c r="C124" s="81"/>
      <c r="D124" s="82">
        <v>551140</v>
      </c>
      <c r="E124" s="82">
        <v>467160</v>
      </c>
      <c r="F124" s="82">
        <v>467160</v>
      </c>
      <c r="G124" s="44">
        <v>466463.54</v>
      </c>
      <c r="H124" s="44">
        <v>62874.78</v>
      </c>
    </row>
    <row r="125" spans="1:8" ht="60" x14ac:dyDescent="0.3">
      <c r="A125" s="22"/>
      <c r="B125" s="23" t="s">
        <v>509</v>
      </c>
      <c r="C125" s="81"/>
      <c r="D125" s="82"/>
      <c r="E125" s="82"/>
      <c r="F125" s="82"/>
      <c r="G125" s="44"/>
      <c r="H125" s="44"/>
    </row>
    <row r="126" spans="1:8" ht="16.5" customHeight="1" x14ac:dyDescent="0.3">
      <c r="A126" s="22"/>
      <c r="B126" s="35" t="s">
        <v>354</v>
      </c>
      <c r="C126" s="81">
        <f>C127+C128</f>
        <v>0</v>
      </c>
      <c r="D126" s="81">
        <f t="shared" ref="D126:H126" si="62">D127+D128</f>
        <v>0</v>
      </c>
      <c r="E126" s="81">
        <f t="shared" si="62"/>
        <v>0</v>
      </c>
      <c r="F126" s="81">
        <f t="shared" si="62"/>
        <v>0</v>
      </c>
      <c r="G126" s="81">
        <f t="shared" si="62"/>
        <v>0</v>
      </c>
      <c r="H126" s="81">
        <f t="shared" si="62"/>
        <v>0</v>
      </c>
    </row>
    <row r="127" spans="1:8" ht="16.5" customHeight="1" x14ac:dyDescent="0.3">
      <c r="A127" s="22"/>
      <c r="B127" s="35" t="s">
        <v>336</v>
      </c>
      <c r="C127" s="81"/>
      <c r="D127" s="82"/>
      <c r="E127" s="82"/>
      <c r="F127" s="82"/>
      <c r="G127" s="44"/>
      <c r="H127" s="44"/>
    </row>
    <row r="128" spans="1:8" ht="60" x14ac:dyDescent="0.3">
      <c r="A128" s="22"/>
      <c r="B128" s="35" t="s">
        <v>509</v>
      </c>
      <c r="C128" s="81"/>
      <c r="D128" s="82"/>
      <c r="E128" s="82"/>
      <c r="F128" s="82"/>
      <c r="G128" s="44"/>
      <c r="H128" s="44"/>
    </row>
    <row r="129" spans="1:8" x14ac:dyDescent="0.3">
      <c r="A129" s="22"/>
      <c r="B129" s="35" t="s">
        <v>355</v>
      </c>
      <c r="C129" s="81">
        <f>C130+C131</f>
        <v>0</v>
      </c>
      <c r="D129" s="81">
        <f t="shared" ref="D129:H129" si="63">D130+D131</f>
        <v>51103400</v>
      </c>
      <c r="E129" s="81">
        <f t="shared" si="63"/>
        <v>44082810</v>
      </c>
      <c r="F129" s="81">
        <f t="shared" si="63"/>
        <v>44082810</v>
      </c>
      <c r="G129" s="81">
        <f t="shared" si="63"/>
        <v>44079641.799999997</v>
      </c>
      <c r="H129" s="81">
        <f t="shared" si="63"/>
        <v>6142731.0300000003</v>
      </c>
    </row>
    <row r="130" spans="1:8" x14ac:dyDescent="0.3">
      <c r="A130" s="22"/>
      <c r="B130" s="35" t="s">
        <v>336</v>
      </c>
      <c r="C130" s="81"/>
      <c r="D130" s="82">
        <v>51101290</v>
      </c>
      <c r="E130" s="82">
        <v>44080700</v>
      </c>
      <c r="F130" s="82">
        <v>44080700</v>
      </c>
      <c r="G130" s="87">
        <v>44079641.799999997</v>
      </c>
      <c r="H130" s="87">
        <v>6142731.0300000003</v>
      </c>
    </row>
    <row r="131" spans="1:8" ht="60" x14ac:dyDescent="0.3">
      <c r="A131" s="22"/>
      <c r="B131" s="35" t="s">
        <v>509</v>
      </c>
      <c r="C131" s="81"/>
      <c r="D131" s="82">
        <v>2110</v>
      </c>
      <c r="E131" s="82">
        <v>2110</v>
      </c>
      <c r="F131" s="82">
        <v>2110</v>
      </c>
      <c r="G131" s="87"/>
      <c r="H131" s="87"/>
    </row>
    <row r="132" spans="1:8" ht="30" x14ac:dyDescent="0.3">
      <c r="A132" s="22"/>
      <c r="B132" s="36" t="s">
        <v>356</v>
      </c>
      <c r="C132" s="81">
        <f>C133+C136+C139+C137+C138</f>
        <v>0</v>
      </c>
      <c r="D132" s="81">
        <f t="shared" ref="D132:H132" si="64">D133+D136+D139+D137+D138</f>
        <v>34855880</v>
      </c>
      <c r="E132" s="81">
        <f t="shared" si="64"/>
        <v>24556970</v>
      </c>
      <c r="F132" s="81">
        <f t="shared" si="64"/>
        <v>24556970</v>
      </c>
      <c r="G132" s="81">
        <f t="shared" si="64"/>
        <v>24554268.049999997</v>
      </c>
      <c r="H132" s="81">
        <f t="shared" si="64"/>
        <v>5236214.87</v>
      </c>
    </row>
    <row r="133" spans="1:8" ht="16.5" customHeight="1" x14ac:dyDescent="0.3">
      <c r="A133" s="22"/>
      <c r="B133" s="35" t="s">
        <v>357</v>
      </c>
      <c r="C133" s="81">
        <f>C134+C135</f>
        <v>0</v>
      </c>
      <c r="D133" s="81">
        <f t="shared" ref="D133:H133" si="65">D134+D135</f>
        <v>20936800</v>
      </c>
      <c r="E133" s="81">
        <f t="shared" si="65"/>
        <v>16553420</v>
      </c>
      <c r="F133" s="81">
        <f t="shared" si="65"/>
        <v>16553420</v>
      </c>
      <c r="G133" s="81">
        <f t="shared" si="65"/>
        <v>16552827.26</v>
      </c>
      <c r="H133" s="81">
        <f t="shared" si="65"/>
        <v>1840992.23</v>
      </c>
    </row>
    <row r="134" spans="1:8" ht="16.5" customHeight="1" x14ac:dyDescent="0.3">
      <c r="A134" s="22"/>
      <c r="B134" s="35" t="s">
        <v>336</v>
      </c>
      <c r="C134" s="81"/>
      <c r="D134" s="82">
        <v>20936800</v>
      </c>
      <c r="E134" s="82">
        <v>16553420</v>
      </c>
      <c r="F134" s="82">
        <v>16553420</v>
      </c>
      <c r="G134" s="44">
        <v>16552827.26</v>
      </c>
      <c r="H134" s="44">
        <v>1840992.23</v>
      </c>
    </row>
    <row r="135" spans="1:8" ht="60" x14ac:dyDescent="0.3">
      <c r="A135" s="22"/>
      <c r="B135" s="35" t="s">
        <v>509</v>
      </c>
      <c r="C135" s="81"/>
      <c r="D135" s="82"/>
      <c r="E135" s="82"/>
      <c r="F135" s="82"/>
      <c r="G135" s="44"/>
      <c r="H135" s="44"/>
    </row>
    <row r="136" spans="1:8" x14ac:dyDescent="0.3">
      <c r="A136" s="22"/>
      <c r="B136" s="35" t="s">
        <v>491</v>
      </c>
      <c r="C136" s="81"/>
      <c r="D136" s="82"/>
      <c r="E136" s="82">
        <v>260550</v>
      </c>
      <c r="F136" s="82">
        <v>260550</v>
      </c>
      <c r="G136" s="44">
        <v>260547.41</v>
      </c>
      <c r="H136" s="44"/>
    </row>
    <row r="137" spans="1:8" ht="30" x14ac:dyDescent="0.3">
      <c r="A137" s="22"/>
      <c r="B137" s="35" t="s">
        <v>492</v>
      </c>
      <c r="C137" s="81"/>
      <c r="D137" s="82">
        <v>12967740</v>
      </c>
      <c r="E137" s="82">
        <v>7105000</v>
      </c>
      <c r="F137" s="82">
        <v>7105000</v>
      </c>
      <c r="G137" s="44">
        <v>7104369.3799999999</v>
      </c>
      <c r="H137" s="44">
        <v>3250901.79</v>
      </c>
    </row>
    <row r="138" spans="1:8" x14ac:dyDescent="0.3">
      <c r="A138" s="22"/>
      <c r="B138" s="35" t="s">
        <v>498</v>
      </c>
      <c r="C138" s="81"/>
      <c r="D138" s="82">
        <v>18140</v>
      </c>
      <c r="E138" s="82">
        <v>10000</v>
      </c>
      <c r="F138" s="82">
        <v>10000</v>
      </c>
      <c r="G138" s="44">
        <v>9065.35</v>
      </c>
      <c r="H138" s="44">
        <v>4532.67</v>
      </c>
    </row>
    <row r="139" spans="1:8" x14ac:dyDescent="0.3">
      <c r="A139" s="22"/>
      <c r="B139" s="35" t="s">
        <v>359</v>
      </c>
      <c r="C139" s="81"/>
      <c r="D139" s="82">
        <v>933200</v>
      </c>
      <c r="E139" s="82">
        <v>628000</v>
      </c>
      <c r="F139" s="82">
        <v>628000</v>
      </c>
      <c r="G139" s="44">
        <v>627458.65</v>
      </c>
      <c r="H139" s="44">
        <v>139788.18</v>
      </c>
    </row>
    <row r="140" spans="1:8" x14ac:dyDescent="0.3">
      <c r="A140" s="22"/>
      <c r="B140" s="24" t="s">
        <v>328</v>
      </c>
      <c r="C140" s="81"/>
      <c r="D140" s="82"/>
      <c r="E140" s="82"/>
      <c r="F140" s="82"/>
      <c r="G140" s="44">
        <v>-1661.16</v>
      </c>
      <c r="H140" s="44"/>
    </row>
    <row r="141" spans="1:8" ht="36" customHeight="1" x14ac:dyDescent="0.3">
      <c r="A141" s="17" t="s">
        <v>369</v>
      </c>
      <c r="B141" s="20" t="s">
        <v>360</v>
      </c>
      <c r="C141" s="81">
        <f t="shared" ref="C141:H141" si="66">C142+C145+C148+C151+C152+C153+C154+C157+C158+C159</f>
        <v>0</v>
      </c>
      <c r="D141" s="81">
        <f t="shared" si="66"/>
        <v>17108560</v>
      </c>
      <c r="E141" s="81">
        <f t="shared" si="66"/>
        <v>13861840</v>
      </c>
      <c r="F141" s="81">
        <f t="shared" si="66"/>
        <v>13861840</v>
      </c>
      <c r="G141" s="81">
        <f t="shared" si="66"/>
        <v>13855972.829999998</v>
      </c>
      <c r="H141" s="81">
        <f t="shared" si="66"/>
        <v>2368179.94</v>
      </c>
    </row>
    <row r="142" spans="1:8" x14ac:dyDescent="0.3">
      <c r="A142" s="22"/>
      <c r="B142" s="23" t="s">
        <v>351</v>
      </c>
      <c r="C142" s="81">
        <f>C143+C144</f>
        <v>0</v>
      </c>
      <c r="D142" s="81">
        <f t="shared" ref="D142:H142" si="67">D143+D144</f>
        <v>2926760</v>
      </c>
      <c r="E142" s="81">
        <f t="shared" si="67"/>
        <v>2429520</v>
      </c>
      <c r="F142" s="81">
        <v>2429520</v>
      </c>
      <c r="G142" s="81">
        <f t="shared" si="67"/>
        <v>2428636.2999999998</v>
      </c>
      <c r="H142" s="81">
        <f t="shared" si="67"/>
        <v>219599.5</v>
      </c>
    </row>
    <row r="143" spans="1:8" x14ac:dyDescent="0.3">
      <c r="A143" s="22"/>
      <c r="B143" s="23" t="s">
        <v>512</v>
      </c>
      <c r="C143" s="81"/>
      <c r="D143" s="82">
        <v>2926760</v>
      </c>
      <c r="E143" s="82">
        <v>2429520</v>
      </c>
      <c r="F143" s="82">
        <v>2429520</v>
      </c>
      <c r="G143" s="44">
        <v>2428636.2999999998</v>
      </c>
      <c r="H143" s="44">
        <v>219599.5</v>
      </c>
    </row>
    <row r="144" spans="1:8" ht="60" x14ac:dyDescent="0.3">
      <c r="A144" s="22"/>
      <c r="B144" s="23" t="s">
        <v>509</v>
      </c>
      <c r="C144" s="81"/>
      <c r="D144" s="82"/>
      <c r="E144" s="82"/>
      <c r="F144" s="82"/>
      <c r="G144" s="44"/>
      <c r="H144" s="44"/>
    </row>
    <row r="145" spans="1:8" ht="30" x14ac:dyDescent="0.3">
      <c r="A145" s="22"/>
      <c r="B145" s="37" t="s">
        <v>361</v>
      </c>
      <c r="C145" s="81">
        <f>C146+C147</f>
        <v>0</v>
      </c>
      <c r="D145" s="81">
        <f t="shared" ref="D145:H145" si="68">D146+D147</f>
        <v>1204410</v>
      </c>
      <c r="E145" s="81">
        <f t="shared" si="68"/>
        <v>550420</v>
      </c>
      <c r="F145" s="81">
        <f t="shared" si="68"/>
        <v>550420</v>
      </c>
      <c r="G145" s="81">
        <f t="shared" si="68"/>
        <v>549809.44999999995</v>
      </c>
      <c r="H145" s="81">
        <f t="shared" si="68"/>
        <v>8575.15</v>
      </c>
    </row>
    <row r="146" spans="1:8" x14ac:dyDescent="0.3">
      <c r="A146" s="22"/>
      <c r="B146" s="37" t="s">
        <v>512</v>
      </c>
      <c r="C146" s="81"/>
      <c r="D146" s="82">
        <v>1204410</v>
      </c>
      <c r="E146" s="82">
        <v>550420</v>
      </c>
      <c r="F146" s="82">
        <v>550420</v>
      </c>
      <c r="G146" s="44">
        <v>549809.44999999995</v>
      </c>
      <c r="H146" s="44">
        <v>8575.15</v>
      </c>
    </row>
    <row r="147" spans="1:8" ht="60" x14ac:dyDescent="0.3">
      <c r="A147" s="22"/>
      <c r="B147" s="37" t="s">
        <v>509</v>
      </c>
      <c r="C147" s="81"/>
      <c r="D147" s="82"/>
      <c r="E147" s="82"/>
      <c r="F147" s="82"/>
      <c r="G147" s="44"/>
      <c r="H147" s="44"/>
    </row>
    <row r="148" spans="1:8" ht="16.5" customHeight="1" x14ac:dyDescent="0.3">
      <c r="A148" s="22"/>
      <c r="B148" s="23" t="s">
        <v>362</v>
      </c>
      <c r="C148" s="81">
        <f>C149+C150</f>
        <v>0</v>
      </c>
      <c r="D148" s="81">
        <f t="shared" ref="D148:H148" si="69">D149+D150</f>
        <v>1639240</v>
      </c>
      <c r="E148" s="81">
        <f t="shared" si="69"/>
        <v>1127080</v>
      </c>
      <c r="F148" s="81">
        <f t="shared" si="69"/>
        <v>1127080</v>
      </c>
      <c r="G148" s="81">
        <f t="shared" si="69"/>
        <v>1123390.3</v>
      </c>
      <c r="H148" s="81">
        <f t="shared" si="69"/>
        <v>160159.15</v>
      </c>
    </row>
    <row r="149" spans="1:8" ht="16.5" customHeight="1" x14ac:dyDescent="0.3">
      <c r="A149" s="22"/>
      <c r="B149" s="23" t="s">
        <v>512</v>
      </c>
      <c r="C149" s="81"/>
      <c r="D149" s="82">
        <v>1639240</v>
      </c>
      <c r="E149" s="82">
        <v>1127080</v>
      </c>
      <c r="F149" s="82">
        <v>1127080</v>
      </c>
      <c r="G149" s="44">
        <v>1123390.3</v>
      </c>
      <c r="H149" s="44">
        <v>160159.15</v>
      </c>
    </row>
    <row r="150" spans="1:8" ht="60" x14ac:dyDescent="0.3">
      <c r="A150" s="22"/>
      <c r="B150" s="23" t="s">
        <v>509</v>
      </c>
      <c r="C150" s="81"/>
      <c r="D150" s="82"/>
      <c r="E150" s="82"/>
      <c r="F150" s="82"/>
      <c r="G150" s="44"/>
      <c r="H150" s="44"/>
    </row>
    <row r="151" spans="1:8" ht="20.25" customHeight="1" x14ac:dyDescent="0.3">
      <c r="A151" s="22"/>
      <c r="B151" s="23" t="s">
        <v>363</v>
      </c>
      <c r="C151" s="81"/>
      <c r="D151" s="82"/>
      <c r="E151" s="82"/>
      <c r="F151" s="82"/>
      <c r="G151" s="44"/>
      <c r="H151" s="44"/>
    </row>
    <row r="152" spans="1:8" ht="16.5" customHeight="1" x14ac:dyDescent="0.3">
      <c r="A152" s="22"/>
      <c r="B152" s="23" t="s">
        <v>364</v>
      </c>
      <c r="C152" s="81"/>
      <c r="D152" s="82"/>
      <c r="E152" s="82"/>
      <c r="F152" s="82"/>
      <c r="G152" s="44"/>
      <c r="H152" s="44"/>
    </row>
    <row r="153" spans="1:8" ht="16.5" customHeight="1" x14ac:dyDescent="0.3">
      <c r="A153" s="22"/>
      <c r="B153" s="23" t="s">
        <v>345</v>
      </c>
      <c r="C153" s="81"/>
      <c r="D153" s="82"/>
      <c r="E153" s="82"/>
      <c r="F153" s="82"/>
      <c r="G153" s="44"/>
      <c r="H153" s="44"/>
    </row>
    <row r="154" spans="1:8" ht="16.5" customHeight="1" x14ac:dyDescent="0.3">
      <c r="A154" s="22"/>
      <c r="B154" s="23" t="s">
        <v>365</v>
      </c>
      <c r="C154" s="81">
        <f>C155+C156</f>
        <v>0</v>
      </c>
      <c r="D154" s="81">
        <f t="shared" ref="D154:H154" si="70">D155+D156</f>
        <v>11338150</v>
      </c>
      <c r="E154" s="81">
        <f t="shared" si="70"/>
        <v>9754820</v>
      </c>
      <c r="F154" s="81">
        <f t="shared" si="70"/>
        <v>9754820</v>
      </c>
      <c r="G154" s="81">
        <f t="shared" si="70"/>
        <v>9754136.7799999993</v>
      </c>
      <c r="H154" s="81">
        <f t="shared" si="70"/>
        <v>1979846.14</v>
      </c>
    </row>
    <row r="155" spans="1:8" ht="16.5" customHeight="1" x14ac:dyDescent="0.3">
      <c r="A155" s="22"/>
      <c r="B155" s="23" t="s">
        <v>512</v>
      </c>
      <c r="C155" s="81"/>
      <c r="D155" s="82">
        <v>11338150</v>
      </c>
      <c r="E155" s="82">
        <v>9754820</v>
      </c>
      <c r="F155" s="82">
        <v>9754820</v>
      </c>
      <c r="G155" s="44">
        <v>9754136.7799999993</v>
      </c>
      <c r="H155" s="44">
        <v>1979846.14</v>
      </c>
    </row>
    <row r="156" spans="1:8" ht="60" x14ac:dyDescent="0.3">
      <c r="A156" s="22"/>
      <c r="B156" s="23" t="s">
        <v>509</v>
      </c>
      <c r="C156" s="81"/>
      <c r="D156" s="82"/>
      <c r="E156" s="82"/>
      <c r="F156" s="82"/>
      <c r="G156" s="44"/>
      <c r="H156" s="44"/>
    </row>
    <row r="157" spans="1:8" x14ac:dyDescent="0.3">
      <c r="A157" s="22"/>
      <c r="B157" s="38" t="s">
        <v>366</v>
      </c>
      <c r="C157" s="81"/>
      <c r="D157" s="82"/>
      <c r="E157" s="82"/>
      <c r="F157" s="82"/>
      <c r="G157" s="44"/>
      <c r="H157" s="44"/>
    </row>
    <row r="158" spans="1:8" s="19" customFormat="1" ht="30" x14ac:dyDescent="0.3">
      <c r="A158" s="22"/>
      <c r="B158" s="38" t="s">
        <v>367</v>
      </c>
      <c r="C158" s="81"/>
      <c r="D158" s="82"/>
      <c r="E158" s="82"/>
      <c r="F158" s="82"/>
      <c r="G158" s="44"/>
      <c r="H158" s="44"/>
    </row>
    <row r="159" spans="1:8" s="19" customFormat="1" ht="30" x14ac:dyDescent="0.3">
      <c r="A159" s="22"/>
      <c r="B159" s="39" t="s">
        <v>368</v>
      </c>
      <c r="C159" s="81">
        <f t="shared" ref="C159:H159" si="71">C160+C163+C164+C167</f>
        <v>0</v>
      </c>
      <c r="D159" s="81">
        <f t="shared" si="71"/>
        <v>0</v>
      </c>
      <c r="E159" s="81">
        <f t="shared" si="71"/>
        <v>0</v>
      </c>
      <c r="F159" s="81">
        <f t="shared" si="71"/>
        <v>0</v>
      </c>
      <c r="G159" s="81">
        <f t="shared" si="71"/>
        <v>0</v>
      </c>
      <c r="H159" s="81">
        <f t="shared" si="71"/>
        <v>0</v>
      </c>
    </row>
    <row r="160" spans="1:8" s="19" customFormat="1" x14ac:dyDescent="0.3">
      <c r="A160" s="22"/>
      <c r="B160" s="40" t="s">
        <v>370</v>
      </c>
      <c r="C160" s="81">
        <f>C161+C162</f>
        <v>0</v>
      </c>
      <c r="D160" s="81">
        <f t="shared" ref="D160:H160" si="72">D161+D162</f>
        <v>0</v>
      </c>
      <c r="E160" s="81">
        <f t="shared" si="72"/>
        <v>0</v>
      </c>
      <c r="F160" s="81">
        <f t="shared" si="72"/>
        <v>0</v>
      </c>
      <c r="G160" s="81">
        <f t="shared" si="72"/>
        <v>0</v>
      </c>
      <c r="H160" s="81">
        <f t="shared" si="72"/>
        <v>0</v>
      </c>
    </row>
    <row r="161" spans="1:8" s="19" customFormat="1" x14ac:dyDescent="0.3">
      <c r="A161" s="22"/>
      <c r="B161" s="40" t="s">
        <v>512</v>
      </c>
      <c r="C161" s="81"/>
      <c r="D161" s="82"/>
      <c r="E161" s="82"/>
      <c r="F161" s="82"/>
      <c r="G161" s="44"/>
      <c r="H161" s="44"/>
    </row>
    <row r="162" spans="1:8" s="19" customFormat="1" ht="60" x14ac:dyDescent="0.3">
      <c r="A162" s="22"/>
      <c r="B162" s="40" t="s">
        <v>509</v>
      </c>
      <c r="C162" s="81"/>
      <c r="D162" s="82"/>
      <c r="E162" s="82"/>
      <c r="F162" s="82"/>
      <c r="G162" s="44"/>
      <c r="H162" s="44"/>
    </row>
    <row r="163" spans="1:8" s="19" customFormat="1" ht="30" x14ac:dyDescent="0.3">
      <c r="A163" s="22"/>
      <c r="B163" s="40" t="s">
        <v>371</v>
      </c>
      <c r="C163" s="81"/>
      <c r="D163" s="82"/>
      <c r="E163" s="82"/>
      <c r="F163" s="82"/>
      <c r="G163" s="44"/>
      <c r="H163" s="44"/>
    </row>
    <row r="164" spans="1:8" s="19" customFormat="1" ht="30" x14ac:dyDescent="0.3">
      <c r="A164" s="22"/>
      <c r="B164" s="40" t="s">
        <v>372</v>
      </c>
      <c r="C164" s="81">
        <f>C165+C166</f>
        <v>0</v>
      </c>
      <c r="D164" s="81">
        <f t="shared" ref="D164:H164" si="73">D165+D166</f>
        <v>0</v>
      </c>
      <c r="E164" s="81">
        <f t="shared" si="73"/>
        <v>0</v>
      </c>
      <c r="F164" s="81">
        <f t="shared" si="73"/>
        <v>0</v>
      </c>
      <c r="G164" s="81">
        <f t="shared" si="73"/>
        <v>0</v>
      </c>
      <c r="H164" s="81">
        <f t="shared" si="73"/>
        <v>0</v>
      </c>
    </row>
    <row r="165" spans="1:8" s="19" customFormat="1" x14ac:dyDescent="0.3">
      <c r="A165" s="22"/>
      <c r="B165" s="40" t="s">
        <v>512</v>
      </c>
      <c r="C165" s="81"/>
      <c r="D165" s="82"/>
      <c r="E165" s="82"/>
      <c r="F165" s="82"/>
      <c r="G165" s="44"/>
      <c r="H165" s="44"/>
    </row>
    <row r="166" spans="1:8" s="19" customFormat="1" ht="60" x14ac:dyDescent="0.3">
      <c r="A166" s="22"/>
      <c r="B166" s="40" t="s">
        <v>509</v>
      </c>
      <c r="C166" s="81"/>
      <c r="D166" s="82"/>
      <c r="E166" s="82"/>
      <c r="F166" s="82"/>
      <c r="G166" s="44"/>
      <c r="H166" s="44"/>
    </row>
    <row r="167" spans="1:8" s="19" customFormat="1" ht="30" x14ac:dyDescent="0.3">
      <c r="A167" s="22"/>
      <c r="B167" s="40" t="s">
        <v>373</v>
      </c>
      <c r="C167" s="81"/>
      <c r="D167" s="82"/>
      <c r="E167" s="82"/>
      <c r="F167" s="82"/>
      <c r="G167" s="44"/>
      <c r="H167" s="44"/>
    </row>
    <row r="168" spans="1:8" s="19" customFormat="1" x14ac:dyDescent="0.3">
      <c r="A168" s="22"/>
      <c r="B168" s="24" t="s">
        <v>328</v>
      </c>
      <c r="C168" s="81"/>
      <c r="D168" s="82"/>
      <c r="E168" s="82"/>
      <c r="F168" s="82"/>
      <c r="G168" s="44"/>
      <c r="H168" s="44"/>
    </row>
    <row r="169" spans="1:8" s="19" customFormat="1" x14ac:dyDescent="0.3">
      <c r="A169" s="22" t="s">
        <v>382</v>
      </c>
      <c r="B169" s="24" t="s">
        <v>374</v>
      </c>
      <c r="C169" s="80">
        <f>C170+C171</f>
        <v>0</v>
      </c>
      <c r="D169" s="80">
        <f t="shared" ref="D169:H169" si="74">D170+D171</f>
        <v>33968790</v>
      </c>
      <c r="E169" s="80">
        <f t="shared" si="74"/>
        <v>25573560</v>
      </c>
      <c r="F169" s="80">
        <f t="shared" si="74"/>
        <v>25573560</v>
      </c>
      <c r="G169" s="80">
        <f t="shared" si="74"/>
        <v>25565195</v>
      </c>
      <c r="H169" s="80">
        <f t="shared" si="74"/>
        <v>657074</v>
      </c>
    </row>
    <row r="170" spans="1:8" s="19" customFormat="1" x14ac:dyDescent="0.3">
      <c r="A170" s="22"/>
      <c r="B170" s="24" t="s">
        <v>336</v>
      </c>
      <c r="C170" s="80"/>
      <c r="D170" s="82">
        <v>33925250</v>
      </c>
      <c r="E170" s="82">
        <v>25530020</v>
      </c>
      <c r="F170" s="82">
        <v>25530020</v>
      </c>
      <c r="G170" s="44">
        <v>25530020</v>
      </c>
      <c r="H170" s="44">
        <v>648100</v>
      </c>
    </row>
    <row r="171" spans="1:8" s="19" customFormat="1" ht="60" x14ac:dyDescent="0.3">
      <c r="A171" s="22"/>
      <c r="B171" s="24" t="s">
        <v>509</v>
      </c>
      <c r="C171" s="80"/>
      <c r="D171" s="82">
        <v>43540</v>
      </c>
      <c r="E171" s="82">
        <v>43540</v>
      </c>
      <c r="F171" s="82">
        <v>43540</v>
      </c>
      <c r="G171" s="44">
        <v>35175</v>
      </c>
      <c r="H171" s="44">
        <v>8974</v>
      </c>
    </row>
    <row r="172" spans="1:8" s="19" customFormat="1" ht="16.5" customHeight="1" x14ac:dyDescent="0.3">
      <c r="A172" s="22"/>
      <c r="B172" s="24" t="s">
        <v>328</v>
      </c>
      <c r="C172" s="80"/>
      <c r="D172" s="82"/>
      <c r="E172" s="82"/>
      <c r="F172" s="82"/>
      <c r="G172" s="44"/>
      <c r="H172" s="44"/>
    </row>
    <row r="173" spans="1:8" s="19" customFormat="1" ht="16.5" customHeight="1" x14ac:dyDescent="0.3">
      <c r="A173" s="22" t="s">
        <v>383</v>
      </c>
      <c r="B173" s="24" t="s">
        <v>375</v>
      </c>
      <c r="C173" s="81">
        <f>C174+C175</f>
        <v>0</v>
      </c>
      <c r="D173" s="81">
        <f t="shared" ref="D173:H173" si="75">D174+D175</f>
        <v>4756340</v>
      </c>
      <c r="E173" s="81">
        <f t="shared" si="75"/>
        <v>4837340</v>
      </c>
      <c r="F173" s="81">
        <f t="shared" si="75"/>
        <v>4837340</v>
      </c>
      <c r="G173" s="81">
        <f t="shared" si="75"/>
        <v>3993332.5</v>
      </c>
      <c r="H173" s="81">
        <f t="shared" si="75"/>
        <v>430000</v>
      </c>
    </row>
    <row r="174" spans="1:8" s="19" customFormat="1" ht="16.5" customHeight="1" x14ac:dyDescent="0.3">
      <c r="A174" s="22"/>
      <c r="B174" s="24" t="s">
        <v>336</v>
      </c>
      <c r="C174" s="81"/>
      <c r="D174" s="82">
        <v>4756000</v>
      </c>
      <c r="E174" s="82">
        <v>4837000</v>
      </c>
      <c r="F174" s="82">
        <v>4837000</v>
      </c>
      <c r="G174" s="86">
        <v>3993000</v>
      </c>
      <c r="H174" s="86">
        <v>430000</v>
      </c>
    </row>
    <row r="175" spans="1:8" s="19" customFormat="1" ht="16.5" customHeight="1" x14ac:dyDescent="0.3">
      <c r="A175" s="22"/>
      <c r="B175" s="24" t="s">
        <v>509</v>
      </c>
      <c r="C175" s="81"/>
      <c r="D175" s="82">
        <v>340</v>
      </c>
      <c r="E175" s="82">
        <v>340</v>
      </c>
      <c r="F175" s="82">
        <v>340</v>
      </c>
      <c r="G175" s="86">
        <v>332.5</v>
      </c>
      <c r="H175" s="86"/>
    </row>
    <row r="176" spans="1:8" s="19" customFormat="1" ht="16.5" customHeight="1" x14ac:dyDescent="0.3">
      <c r="A176" s="22"/>
      <c r="B176" s="24" t="s">
        <v>328</v>
      </c>
      <c r="C176" s="81"/>
      <c r="D176" s="82"/>
      <c r="E176" s="82"/>
      <c r="F176" s="82"/>
      <c r="G176" s="86"/>
      <c r="H176" s="86"/>
    </row>
    <row r="177" spans="1:8" ht="16.5" customHeight="1" x14ac:dyDescent="0.3">
      <c r="A177" s="17" t="s">
        <v>385</v>
      </c>
      <c r="B177" s="20" t="s">
        <v>376</v>
      </c>
      <c r="C177" s="80">
        <f t="shared" ref="C177:H177" si="76">+C178+C188+C194+C199+C212</f>
        <v>0</v>
      </c>
      <c r="D177" s="80">
        <f t="shared" si="76"/>
        <v>142343670</v>
      </c>
      <c r="E177" s="80">
        <f t="shared" si="76"/>
        <v>144071280</v>
      </c>
      <c r="F177" s="80">
        <f t="shared" si="76"/>
        <v>144071280</v>
      </c>
      <c r="G177" s="80">
        <f t="shared" si="76"/>
        <v>114481603.22000001</v>
      </c>
      <c r="H177" s="80">
        <f t="shared" si="76"/>
        <v>12165839.720000001</v>
      </c>
    </row>
    <row r="178" spans="1:8" ht="16.5" customHeight="1" x14ac:dyDescent="0.3">
      <c r="A178" s="17" t="s">
        <v>387</v>
      </c>
      <c r="B178" s="20" t="s">
        <v>377</v>
      </c>
      <c r="C178" s="80">
        <f>+C179+C182+C183+C184+C185+C186</f>
        <v>0</v>
      </c>
      <c r="D178" s="80">
        <f t="shared" ref="D178:H178" si="77">+D179+D182+D183+D184+D185+D186</f>
        <v>67972940</v>
      </c>
      <c r="E178" s="80">
        <f t="shared" si="77"/>
        <v>71252840</v>
      </c>
      <c r="F178" s="80">
        <f t="shared" si="77"/>
        <v>71252840</v>
      </c>
      <c r="G178" s="80">
        <f t="shared" si="77"/>
        <v>54887970.740000002</v>
      </c>
      <c r="H178" s="80">
        <f t="shared" si="77"/>
        <v>5454558.0199999996</v>
      </c>
    </row>
    <row r="179" spans="1:8" s="19" customFormat="1" ht="16.5" customHeight="1" x14ac:dyDescent="0.3">
      <c r="A179" s="22"/>
      <c r="B179" s="41" t="s">
        <v>378</v>
      </c>
      <c r="C179" s="81"/>
      <c r="D179" s="82">
        <v>61464340</v>
      </c>
      <c r="E179" s="82">
        <v>64734240</v>
      </c>
      <c r="F179" s="82">
        <v>64734240</v>
      </c>
      <c r="G179" s="44">
        <f>G180+G181</f>
        <v>50066613.740000002</v>
      </c>
      <c r="H179" s="44">
        <f>H180+H181</f>
        <v>5118311.0199999996</v>
      </c>
    </row>
    <row r="180" spans="1:8" s="19" customFormat="1" ht="16.5" customHeight="1" x14ac:dyDescent="0.3">
      <c r="A180" s="22"/>
      <c r="B180" s="78" t="s">
        <v>379</v>
      </c>
      <c r="C180" s="81"/>
      <c r="D180" s="82"/>
      <c r="E180" s="82"/>
      <c r="F180" s="82"/>
      <c r="G180" s="44">
        <v>24731858.620000001</v>
      </c>
      <c r="H180" s="44">
        <v>2600395.69</v>
      </c>
    </row>
    <row r="181" spans="1:8" s="19" customFormat="1" ht="16.5" customHeight="1" x14ac:dyDescent="0.3">
      <c r="A181" s="22"/>
      <c r="B181" s="78" t="s">
        <v>380</v>
      </c>
      <c r="C181" s="81"/>
      <c r="D181" s="82"/>
      <c r="E181" s="82"/>
      <c r="F181" s="82"/>
      <c r="G181" s="44">
        <v>25334755.120000001</v>
      </c>
      <c r="H181" s="44">
        <v>2517915.33</v>
      </c>
    </row>
    <row r="182" spans="1:8" s="19" customFormat="1" ht="16.5" customHeight="1" x14ac:dyDescent="0.3">
      <c r="A182" s="22"/>
      <c r="B182" s="41" t="s">
        <v>381</v>
      </c>
      <c r="C182" s="81"/>
      <c r="D182" s="82">
        <v>1948000</v>
      </c>
      <c r="E182" s="82">
        <v>1942000</v>
      </c>
      <c r="F182" s="82">
        <v>1942000</v>
      </c>
      <c r="G182" s="23">
        <v>1613842</v>
      </c>
      <c r="H182" s="23">
        <v>266842</v>
      </c>
    </row>
    <row r="183" spans="1:8" s="19" customFormat="1" ht="30" x14ac:dyDescent="0.3">
      <c r="A183" s="22"/>
      <c r="B183" s="41" t="s">
        <v>482</v>
      </c>
      <c r="C183" s="81"/>
      <c r="D183" s="82">
        <v>2725000</v>
      </c>
      <c r="E183" s="82">
        <v>2618000</v>
      </c>
      <c r="F183" s="82">
        <v>2618000</v>
      </c>
      <c r="G183" s="23">
        <v>2056215</v>
      </c>
      <c r="H183" s="23">
        <v>69405</v>
      </c>
    </row>
    <row r="184" spans="1:8" s="19" customFormat="1" ht="45" x14ac:dyDescent="0.3">
      <c r="A184" s="22"/>
      <c r="B184" s="41" t="s">
        <v>493</v>
      </c>
      <c r="C184" s="81"/>
      <c r="D184" s="82">
        <v>107000</v>
      </c>
      <c r="E184" s="82">
        <v>230000</v>
      </c>
      <c r="F184" s="82">
        <v>230000</v>
      </c>
      <c r="G184" s="23">
        <v>171700</v>
      </c>
      <c r="H184" s="23"/>
    </row>
    <row r="185" spans="1:8" s="19" customFormat="1" ht="45" x14ac:dyDescent="0.3">
      <c r="A185" s="22"/>
      <c r="B185" s="41" t="s">
        <v>505</v>
      </c>
      <c r="C185" s="81"/>
      <c r="D185" s="82">
        <v>1728600</v>
      </c>
      <c r="E185" s="82">
        <v>1728600</v>
      </c>
      <c r="F185" s="82">
        <v>1728600</v>
      </c>
      <c r="G185" s="23">
        <v>979600</v>
      </c>
      <c r="H185" s="23"/>
    </row>
    <row r="186" spans="1:8" s="19" customFormat="1" ht="60" x14ac:dyDescent="0.3">
      <c r="A186" s="22"/>
      <c r="B186" s="41" t="s">
        <v>509</v>
      </c>
      <c r="C186" s="81"/>
      <c r="D186" s="82"/>
      <c r="E186" s="82"/>
      <c r="F186" s="82"/>
      <c r="G186" s="23"/>
      <c r="H186" s="23"/>
    </row>
    <row r="187" spans="1:8" s="19" customFormat="1" ht="16.5" customHeight="1" x14ac:dyDescent="0.3">
      <c r="A187" s="22"/>
      <c r="B187" s="24" t="s">
        <v>328</v>
      </c>
      <c r="C187" s="81"/>
      <c r="D187" s="82"/>
      <c r="E187" s="82"/>
      <c r="F187" s="82"/>
      <c r="G187" s="23">
        <v>-60910.15</v>
      </c>
      <c r="H187" s="23">
        <v>-36030.400000000001</v>
      </c>
    </row>
    <row r="188" spans="1:8" s="19" customFormat="1" ht="16.5" customHeight="1" x14ac:dyDescent="0.3">
      <c r="A188" s="22" t="s">
        <v>393</v>
      </c>
      <c r="B188" s="42" t="s">
        <v>494</v>
      </c>
      <c r="C188" s="81">
        <f>C189+C190+C191+C192</f>
        <v>0</v>
      </c>
      <c r="D188" s="81">
        <f t="shared" ref="D188:H188" si="78">D189+D190+D191+D192</f>
        <v>48811600</v>
      </c>
      <c r="E188" s="81">
        <f t="shared" si="78"/>
        <v>48100530</v>
      </c>
      <c r="F188" s="81">
        <f t="shared" si="78"/>
        <v>48100530</v>
      </c>
      <c r="G188" s="81">
        <f t="shared" si="78"/>
        <v>39015862.400000006</v>
      </c>
      <c r="H188" s="81">
        <f t="shared" si="78"/>
        <v>4436658.84</v>
      </c>
    </row>
    <row r="189" spans="1:8" s="19" customFormat="1" ht="16.5" customHeight="1" x14ac:dyDescent="0.3">
      <c r="A189" s="22"/>
      <c r="B189" s="91" t="s">
        <v>336</v>
      </c>
      <c r="C189" s="81"/>
      <c r="D189" s="82">
        <v>48686970</v>
      </c>
      <c r="E189" s="82">
        <v>47975900</v>
      </c>
      <c r="F189" s="82">
        <v>47975900</v>
      </c>
      <c r="G189" s="81">
        <v>38892448.840000004</v>
      </c>
      <c r="H189" s="81">
        <v>4436658.84</v>
      </c>
    </row>
    <row r="190" spans="1:8" s="19" customFormat="1" ht="30" x14ac:dyDescent="0.3">
      <c r="A190" s="22"/>
      <c r="B190" s="91" t="s">
        <v>495</v>
      </c>
      <c r="C190" s="81"/>
      <c r="D190" s="82"/>
      <c r="E190" s="82"/>
      <c r="F190" s="82"/>
      <c r="G190" s="81"/>
      <c r="H190" s="81"/>
    </row>
    <row r="191" spans="1:8" s="19" customFormat="1" ht="75" x14ac:dyDescent="0.3">
      <c r="A191" s="22"/>
      <c r="B191" s="91" t="s">
        <v>503</v>
      </c>
      <c r="C191" s="81"/>
      <c r="D191" s="82">
        <v>118040</v>
      </c>
      <c r="E191" s="82">
        <v>118040</v>
      </c>
      <c r="F191" s="82">
        <v>118040</v>
      </c>
      <c r="G191" s="81">
        <v>118040</v>
      </c>
      <c r="H191" s="81"/>
    </row>
    <row r="192" spans="1:8" s="19" customFormat="1" ht="60" x14ac:dyDescent="0.3">
      <c r="A192" s="22"/>
      <c r="B192" s="91" t="s">
        <v>509</v>
      </c>
      <c r="C192" s="81"/>
      <c r="D192" s="82">
        <v>6590</v>
      </c>
      <c r="E192" s="82">
        <v>6590</v>
      </c>
      <c r="F192" s="82">
        <v>6590</v>
      </c>
      <c r="G192" s="81">
        <v>5373.56</v>
      </c>
      <c r="H192" s="81"/>
    </row>
    <row r="193" spans="1:8" s="19" customFormat="1" ht="16.5" customHeight="1" x14ac:dyDescent="0.3">
      <c r="A193" s="22"/>
      <c r="B193" s="24" t="s">
        <v>328</v>
      </c>
      <c r="C193" s="81"/>
      <c r="D193" s="82"/>
      <c r="E193" s="82"/>
      <c r="F193" s="82"/>
      <c r="G193" s="23">
        <v>-10360.75</v>
      </c>
      <c r="H193" s="23"/>
    </row>
    <row r="194" spans="1:8" s="19" customFormat="1" ht="16.5" customHeight="1" x14ac:dyDescent="0.3">
      <c r="A194" s="17" t="s">
        <v>395</v>
      </c>
      <c r="B194" s="43" t="s">
        <v>384</v>
      </c>
      <c r="C194" s="81">
        <f>+C195+C196+C197</f>
        <v>0</v>
      </c>
      <c r="D194" s="81">
        <f t="shared" ref="D194:H194" si="79">+D195+D196+D197</f>
        <v>7652240</v>
      </c>
      <c r="E194" s="81">
        <f t="shared" si="79"/>
        <v>7368240</v>
      </c>
      <c r="F194" s="81">
        <f t="shared" si="79"/>
        <v>7368240</v>
      </c>
      <c r="G194" s="81">
        <f t="shared" si="79"/>
        <v>5904857.2000000002</v>
      </c>
      <c r="H194" s="81">
        <f t="shared" si="79"/>
        <v>705350.8</v>
      </c>
    </row>
    <row r="195" spans="1:8" s="19" customFormat="1" ht="16.5" customHeight="1" x14ac:dyDescent="0.3">
      <c r="A195" s="22"/>
      <c r="B195" s="41" t="s">
        <v>378</v>
      </c>
      <c r="C195" s="81"/>
      <c r="D195" s="82">
        <v>7645000</v>
      </c>
      <c r="E195" s="82">
        <v>7361000</v>
      </c>
      <c r="F195" s="82">
        <v>7361000</v>
      </c>
      <c r="G195" s="44">
        <v>5899682.2000000002</v>
      </c>
      <c r="H195" s="44">
        <v>704934.8</v>
      </c>
    </row>
    <row r="196" spans="1:8" s="19" customFormat="1" ht="16.5" customHeight="1" x14ac:dyDescent="0.3">
      <c r="A196" s="22"/>
      <c r="B196" s="41" t="s">
        <v>386</v>
      </c>
      <c r="C196" s="81"/>
      <c r="D196" s="82"/>
      <c r="E196" s="82"/>
      <c r="F196" s="82"/>
      <c r="G196" s="44"/>
      <c r="H196" s="44"/>
    </row>
    <row r="197" spans="1:8" s="19" customFormat="1" ht="60" x14ac:dyDescent="0.3">
      <c r="A197" s="22"/>
      <c r="B197" s="41" t="s">
        <v>509</v>
      </c>
      <c r="C197" s="81"/>
      <c r="D197" s="82">
        <v>7240</v>
      </c>
      <c r="E197" s="82">
        <v>7240</v>
      </c>
      <c r="F197" s="82">
        <v>7240</v>
      </c>
      <c r="G197" s="44">
        <v>5175</v>
      </c>
      <c r="H197" s="44">
        <v>416</v>
      </c>
    </row>
    <row r="198" spans="1:8" ht="16.5" customHeight="1" x14ac:dyDescent="0.3">
      <c r="A198" s="22"/>
      <c r="B198" s="24" t="s">
        <v>328</v>
      </c>
      <c r="C198" s="81"/>
      <c r="D198" s="82"/>
      <c r="E198" s="82"/>
      <c r="F198" s="82"/>
      <c r="G198" s="44">
        <v>-20665.7</v>
      </c>
      <c r="H198" s="44"/>
    </row>
    <row r="199" spans="1:8" ht="16.5" customHeight="1" x14ac:dyDescent="0.3">
      <c r="A199" s="17" t="s">
        <v>397</v>
      </c>
      <c r="B199" s="43" t="s">
        <v>388</v>
      </c>
      <c r="C199" s="80">
        <f>+C200+C201+C205+C208+C209+C202+C210</f>
        <v>0</v>
      </c>
      <c r="D199" s="80">
        <f t="shared" ref="D199:H199" si="80">+D200+D201+D205+D208+D209+D202+D210</f>
        <v>16058890</v>
      </c>
      <c r="E199" s="80">
        <f t="shared" si="80"/>
        <v>15550670</v>
      </c>
      <c r="F199" s="80">
        <f t="shared" si="80"/>
        <v>15550670</v>
      </c>
      <c r="G199" s="80">
        <f t="shared" si="80"/>
        <v>13188207.24</v>
      </c>
      <c r="H199" s="80">
        <f t="shared" si="80"/>
        <v>1395087.56</v>
      </c>
    </row>
    <row r="200" spans="1:8" x14ac:dyDescent="0.3">
      <c r="A200" s="22"/>
      <c r="B200" s="23" t="s">
        <v>389</v>
      </c>
      <c r="C200" s="81"/>
      <c r="D200" s="82">
        <v>14779630</v>
      </c>
      <c r="E200" s="82">
        <v>14771230</v>
      </c>
      <c r="F200" s="82">
        <v>14771230</v>
      </c>
      <c r="G200" s="44">
        <v>12408865.960000001</v>
      </c>
      <c r="H200" s="44">
        <v>1228925.96</v>
      </c>
    </row>
    <row r="201" spans="1:8" ht="30" x14ac:dyDescent="0.3">
      <c r="A201" s="22"/>
      <c r="B201" s="23" t="s">
        <v>390</v>
      </c>
      <c r="C201" s="81"/>
      <c r="D201" s="82"/>
      <c r="E201" s="82"/>
      <c r="F201" s="82"/>
      <c r="G201" s="44"/>
      <c r="H201" s="44"/>
    </row>
    <row r="202" spans="1:8" x14ac:dyDescent="0.3">
      <c r="A202" s="22"/>
      <c r="B202" s="23" t="s">
        <v>513</v>
      </c>
      <c r="C202" s="81">
        <f>C203+C204</f>
        <v>0</v>
      </c>
      <c r="D202" s="81">
        <f t="shared" ref="D202:H202" si="81">D203+D204</f>
        <v>1160000</v>
      </c>
      <c r="E202" s="81">
        <f t="shared" si="81"/>
        <v>692000</v>
      </c>
      <c r="F202" s="81">
        <f t="shared" si="81"/>
        <v>692000</v>
      </c>
      <c r="G202" s="81">
        <f t="shared" si="81"/>
        <v>692000</v>
      </c>
      <c r="H202" s="81">
        <f t="shared" si="81"/>
        <v>156000</v>
      </c>
    </row>
    <row r="203" spans="1:8" x14ac:dyDescent="0.3">
      <c r="A203" s="22"/>
      <c r="B203" s="23" t="s">
        <v>336</v>
      </c>
      <c r="C203" s="81"/>
      <c r="D203" s="82">
        <v>1160000</v>
      </c>
      <c r="E203" s="82">
        <v>692000</v>
      </c>
      <c r="F203" s="82">
        <v>692000</v>
      </c>
      <c r="G203" s="44">
        <v>692000</v>
      </c>
      <c r="H203" s="44">
        <v>156000</v>
      </c>
    </row>
    <row r="204" spans="1:8" ht="60" x14ac:dyDescent="0.3">
      <c r="A204" s="22"/>
      <c r="B204" s="23" t="s">
        <v>509</v>
      </c>
      <c r="C204" s="81"/>
      <c r="D204" s="82"/>
      <c r="E204" s="82"/>
      <c r="F204" s="82"/>
      <c r="G204" s="44"/>
      <c r="H204" s="44"/>
    </row>
    <row r="205" spans="1:8" ht="30" x14ac:dyDescent="0.3">
      <c r="A205" s="22"/>
      <c r="B205" s="23" t="s">
        <v>391</v>
      </c>
      <c r="C205" s="81">
        <f>C206+C207</f>
        <v>0</v>
      </c>
      <c r="D205" s="81">
        <f t="shared" ref="D205:H205" si="82">D206+D207</f>
        <v>118170</v>
      </c>
      <c r="E205" s="81">
        <f t="shared" si="82"/>
        <v>86350</v>
      </c>
      <c r="F205" s="81">
        <f t="shared" si="82"/>
        <v>86350</v>
      </c>
      <c r="G205" s="81">
        <f t="shared" si="82"/>
        <v>86308</v>
      </c>
      <c r="H205" s="81">
        <f t="shared" si="82"/>
        <v>9766</v>
      </c>
    </row>
    <row r="206" spans="1:8" x14ac:dyDescent="0.3">
      <c r="A206" s="22"/>
      <c r="B206" s="23" t="s">
        <v>336</v>
      </c>
      <c r="C206" s="81"/>
      <c r="D206" s="82">
        <v>118130</v>
      </c>
      <c r="E206" s="82">
        <v>86310</v>
      </c>
      <c r="F206" s="82">
        <v>86310</v>
      </c>
      <c r="G206" s="44">
        <v>86270</v>
      </c>
      <c r="H206" s="44">
        <v>9728</v>
      </c>
    </row>
    <row r="207" spans="1:8" ht="60" x14ac:dyDescent="0.3">
      <c r="A207" s="22"/>
      <c r="B207" s="23" t="s">
        <v>509</v>
      </c>
      <c r="C207" s="81"/>
      <c r="D207" s="82">
        <v>40</v>
      </c>
      <c r="E207" s="82">
        <v>40</v>
      </c>
      <c r="F207" s="82">
        <v>40</v>
      </c>
      <c r="G207" s="44">
        <v>38</v>
      </c>
      <c r="H207" s="44">
        <v>38</v>
      </c>
    </row>
    <row r="208" spans="1:8" s="19" customFormat="1" ht="30" x14ac:dyDescent="0.3">
      <c r="A208" s="22"/>
      <c r="B208" s="23" t="s">
        <v>392</v>
      </c>
      <c r="C208" s="81"/>
      <c r="D208" s="82"/>
      <c r="E208" s="82"/>
      <c r="F208" s="82"/>
      <c r="G208" s="44"/>
      <c r="H208" s="44"/>
    </row>
    <row r="209" spans="1:8" s="19" customFormat="1" ht="30" x14ac:dyDescent="0.3">
      <c r="A209" s="22"/>
      <c r="B209" s="23" t="s">
        <v>495</v>
      </c>
      <c r="C209" s="81"/>
      <c r="D209" s="82"/>
      <c r="E209" s="82"/>
      <c r="F209" s="82"/>
      <c r="G209" s="44"/>
      <c r="H209" s="44"/>
    </row>
    <row r="210" spans="1:8" s="19" customFormat="1" ht="60" x14ac:dyDescent="0.3">
      <c r="A210" s="22"/>
      <c r="B210" s="23" t="s">
        <v>509</v>
      </c>
      <c r="C210" s="81"/>
      <c r="D210" s="82">
        <v>1090</v>
      </c>
      <c r="E210" s="82">
        <v>1090</v>
      </c>
      <c r="F210" s="82">
        <v>1090</v>
      </c>
      <c r="G210" s="44">
        <v>1033.28</v>
      </c>
      <c r="H210" s="44">
        <v>395.6</v>
      </c>
    </row>
    <row r="211" spans="1:8" x14ac:dyDescent="0.3">
      <c r="A211" s="22"/>
      <c r="B211" s="24" t="s">
        <v>328</v>
      </c>
      <c r="C211" s="81"/>
      <c r="D211" s="82"/>
      <c r="E211" s="82"/>
      <c r="F211" s="82"/>
      <c r="G211" s="44">
        <v>-6488.78</v>
      </c>
      <c r="H211" s="44"/>
    </row>
    <row r="212" spans="1:8" ht="16.5" customHeight="1" x14ac:dyDescent="0.3">
      <c r="A212" s="17" t="s">
        <v>402</v>
      </c>
      <c r="B212" s="43" t="s">
        <v>394</v>
      </c>
      <c r="C212" s="81">
        <f>+C213+C214+C215+C216</f>
        <v>0</v>
      </c>
      <c r="D212" s="81">
        <f t="shared" ref="D212:H212" si="83">+D213+D214+D215+D216</f>
        <v>1848000</v>
      </c>
      <c r="E212" s="81">
        <f t="shared" si="83"/>
        <v>1799000</v>
      </c>
      <c r="F212" s="81">
        <f t="shared" si="83"/>
        <v>1799000</v>
      </c>
      <c r="G212" s="81">
        <f t="shared" si="83"/>
        <v>1484705.64</v>
      </c>
      <c r="H212" s="81">
        <f t="shared" si="83"/>
        <v>174184.5</v>
      </c>
    </row>
    <row r="213" spans="1:8" ht="16.5" customHeight="1" x14ac:dyDescent="0.3">
      <c r="A213" s="17"/>
      <c r="B213" s="41" t="s">
        <v>378</v>
      </c>
      <c r="C213" s="81"/>
      <c r="D213" s="82">
        <v>1848000</v>
      </c>
      <c r="E213" s="82">
        <v>1799000</v>
      </c>
      <c r="F213" s="82">
        <v>1799000</v>
      </c>
      <c r="G213" s="44">
        <v>1484705.64</v>
      </c>
      <c r="H213" s="44">
        <v>174184.5</v>
      </c>
    </row>
    <row r="214" spans="1:8" ht="16.5" customHeight="1" x14ac:dyDescent="0.3">
      <c r="A214" s="22"/>
      <c r="B214" s="41" t="s">
        <v>386</v>
      </c>
      <c r="C214" s="81"/>
      <c r="D214" s="82"/>
      <c r="E214" s="82"/>
      <c r="F214" s="82"/>
      <c r="G214" s="44"/>
      <c r="H214" s="44"/>
    </row>
    <row r="215" spans="1:8" ht="30" x14ac:dyDescent="0.3">
      <c r="A215" s="22"/>
      <c r="B215" s="41" t="s">
        <v>495</v>
      </c>
      <c r="C215" s="81"/>
      <c r="D215" s="82"/>
      <c r="E215" s="82"/>
      <c r="F215" s="82"/>
      <c r="G215" s="44"/>
      <c r="H215" s="44"/>
    </row>
    <row r="216" spans="1:8" ht="60" x14ac:dyDescent="0.3">
      <c r="A216" s="22"/>
      <c r="B216" s="41" t="s">
        <v>509</v>
      </c>
      <c r="C216" s="81"/>
      <c r="D216" s="82"/>
      <c r="E216" s="82"/>
      <c r="F216" s="82"/>
      <c r="G216" s="44"/>
      <c r="H216" s="44"/>
    </row>
    <row r="217" spans="1:8" ht="16.5" customHeight="1" x14ac:dyDescent="0.3">
      <c r="A217" s="22"/>
      <c r="B217" s="24" t="s">
        <v>328</v>
      </c>
      <c r="C217" s="81"/>
      <c r="D217" s="82"/>
      <c r="E217" s="82"/>
      <c r="F217" s="82"/>
      <c r="G217" s="44"/>
      <c r="H217" s="44"/>
    </row>
    <row r="218" spans="1:8" ht="16.5" customHeight="1" x14ac:dyDescent="0.3">
      <c r="A218" s="17" t="s">
        <v>405</v>
      </c>
      <c r="B218" s="24" t="s">
        <v>396</v>
      </c>
      <c r="C218" s="81">
        <f>C219+C220</f>
        <v>0</v>
      </c>
      <c r="D218" s="81">
        <f t="shared" ref="D218:H218" si="84">D219+D220</f>
        <v>1205000</v>
      </c>
      <c r="E218" s="81">
        <f t="shared" si="84"/>
        <v>1116000</v>
      </c>
      <c r="F218" s="81">
        <f t="shared" si="84"/>
        <v>1116000</v>
      </c>
      <c r="G218" s="81">
        <f t="shared" si="84"/>
        <v>859116.14</v>
      </c>
      <c r="H218" s="81">
        <f t="shared" si="84"/>
        <v>127526.14</v>
      </c>
    </row>
    <row r="219" spans="1:8" ht="16.5" customHeight="1" x14ac:dyDescent="0.3">
      <c r="A219" s="17"/>
      <c r="B219" s="24" t="s">
        <v>336</v>
      </c>
      <c r="C219" s="81"/>
      <c r="D219" s="82">
        <v>1205000</v>
      </c>
      <c r="E219" s="82">
        <v>1116000</v>
      </c>
      <c r="F219" s="82">
        <v>1116000</v>
      </c>
      <c r="G219" s="87">
        <v>859116.14</v>
      </c>
      <c r="H219" s="87">
        <v>127526.14</v>
      </c>
    </row>
    <row r="220" spans="1:8" ht="16.5" customHeight="1" x14ac:dyDescent="0.3">
      <c r="A220" s="17"/>
      <c r="B220" s="24" t="s">
        <v>509</v>
      </c>
      <c r="C220" s="81"/>
      <c r="D220" s="82"/>
      <c r="E220" s="82"/>
      <c r="F220" s="82"/>
      <c r="G220" s="87"/>
      <c r="H220" s="87"/>
    </row>
    <row r="221" spans="1:8" ht="16.5" customHeight="1" x14ac:dyDescent="0.3">
      <c r="A221" s="17"/>
      <c r="B221" s="24" t="s">
        <v>328</v>
      </c>
      <c r="C221" s="81"/>
      <c r="D221" s="82"/>
      <c r="E221" s="82"/>
      <c r="F221" s="82"/>
      <c r="G221" s="87"/>
      <c r="H221" s="87"/>
    </row>
    <row r="222" spans="1:8" ht="16.5" customHeight="1" x14ac:dyDescent="0.3">
      <c r="A222" s="17" t="s">
        <v>407</v>
      </c>
      <c r="B222" s="20" t="s">
        <v>398</v>
      </c>
      <c r="C222" s="80">
        <f t="shared" ref="C222" si="85">+C223+C237</f>
        <v>0</v>
      </c>
      <c r="D222" s="80">
        <f t="shared" ref="D222:H222" si="86">+D223+D237</f>
        <v>280616640</v>
      </c>
      <c r="E222" s="80">
        <f t="shared" si="86"/>
        <v>254088560</v>
      </c>
      <c r="F222" s="80">
        <f t="shared" si="86"/>
        <v>254088560</v>
      </c>
      <c r="G222" s="80">
        <f t="shared" si="86"/>
        <v>227587091.62</v>
      </c>
      <c r="H222" s="80">
        <f t="shared" si="86"/>
        <v>22606442.920000002</v>
      </c>
    </row>
    <row r="223" spans="1:8" ht="16.5" customHeight="1" x14ac:dyDescent="0.3">
      <c r="A223" s="22" t="s">
        <v>409</v>
      </c>
      <c r="B223" s="20" t="s">
        <v>399</v>
      </c>
      <c r="C223" s="81">
        <f>C224+C230+C227+C231+C225+C226+C234+C235</f>
        <v>0</v>
      </c>
      <c r="D223" s="81">
        <f t="shared" ref="D223:H223" si="87">D224+D230+D227+D231+D225+D226+D234+D235</f>
        <v>280616640</v>
      </c>
      <c r="E223" s="81">
        <f t="shared" si="87"/>
        <v>254088560</v>
      </c>
      <c r="F223" s="81">
        <f t="shared" si="87"/>
        <v>254088560</v>
      </c>
      <c r="G223" s="81">
        <f t="shared" si="87"/>
        <v>227587091.62</v>
      </c>
      <c r="H223" s="81">
        <f t="shared" si="87"/>
        <v>22606442.920000002</v>
      </c>
    </row>
    <row r="224" spans="1:8" x14ac:dyDescent="0.3">
      <c r="A224" s="22"/>
      <c r="B224" s="23" t="s">
        <v>336</v>
      </c>
      <c r="C224" s="81"/>
      <c r="D224" s="82">
        <v>261152000</v>
      </c>
      <c r="E224" s="82">
        <v>237158000</v>
      </c>
      <c r="F224" s="82">
        <v>237158000</v>
      </c>
      <c r="G224" s="44">
        <v>215650310</v>
      </c>
      <c r="H224" s="44">
        <v>21039180</v>
      </c>
    </row>
    <row r="225" spans="1:8" ht="30" x14ac:dyDescent="0.3">
      <c r="A225" s="22"/>
      <c r="B225" s="23" t="s">
        <v>495</v>
      </c>
      <c r="C225" s="81"/>
      <c r="D225" s="82"/>
      <c r="E225" s="82"/>
      <c r="F225" s="82"/>
      <c r="G225" s="44"/>
      <c r="H225" s="44"/>
    </row>
    <row r="226" spans="1:8" ht="60" x14ac:dyDescent="0.3">
      <c r="A226" s="22"/>
      <c r="B226" s="23" t="s">
        <v>509</v>
      </c>
      <c r="C226" s="81"/>
      <c r="D226" s="82">
        <v>240800</v>
      </c>
      <c r="E226" s="82">
        <v>240800</v>
      </c>
      <c r="F226" s="82">
        <v>240800</v>
      </c>
      <c r="G226" s="44">
        <v>193490.62</v>
      </c>
      <c r="H226" s="44">
        <v>70228.92</v>
      </c>
    </row>
    <row r="227" spans="1:8" ht="45" x14ac:dyDescent="0.3">
      <c r="A227" s="22"/>
      <c r="B227" s="23" t="s">
        <v>400</v>
      </c>
      <c r="C227" s="81">
        <f>C228+C229</f>
        <v>0</v>
      </c>
      <c r="D227" s="81">
        <f t="shared" ref="D227:H227" si="88">D228+D229</f>
        <v>0</v>
      </c>
      <c r="E227" s="81">
        <f t="shared" si="88"/>
        <v>0</v>
      </c>
      <c r="F227" s="81">
        <f t="shared" si="88"/>
        <v>0</v>
      </c>
      <c r="G227" s="81">
        <f t="shared" si="88"/>
        <v>0</v>
      </c>
      <c r="H227" s="81">
        <f t="shared" si="88"/>
        <v>0</v>
      </c>
    </row>
    <row r="228" spans="1:8" x14ac:dyDescent="0.3">
      <c r="A228" s="22"/>
      <c r="B228" s="23" t="s">
        <v>511</v>
      </c>
      <c r="C228" s="81"/>
      <c r="D228" s="82"/>
      <c r="E228" s="82"/>
      <c r="F228" s="82"/>
      <c r="G228" s="44"/>
      <c r="H228" s="44"/>
    </row>
    <row r="229" spans="1:8" ht="60" x14ac:dyDescent="0.3">
      <c r="A229" s="22"/>
      <c r="B229" s="23" t="s">
        <v>509</v>
      </c>
      <c r="C229" s="81"/>
      <c r="D229" s="82"/>
      <c r="E229" s="82"/>
      <c r="F229" s="82"/>
      <c r="G229" s="44"/>
      <c r="H229" s="44"/>
    </row>
    <row r="230" spans="1:8" ht="30" x14ac:dyDescent="0.3">
      <c r="A230" s="22"/>
      <c r="B230" s="23" t="s">
        <v>401</v>
      </c>
      <c r="C230" s="81"/>
      <c r="D230" s="82"/>
      <c r="E230" s="82"/>
      <c r="F230" s="82"/>
      <c r="G230" s="87"/>
      <c r="H230" s="87"/>
    </row>
    <row r="231" spans="1:8" x14ac:dyDescent="0.3">
      <c r="A231" s="22"/>
      <c r="B231" s="45" t="s">
        <v>403</v>
      </c>
      <c r="C231" s="81">
        <f>C232+C233</f>
        <v>0</v>
      </c>
      <c r="D231" s="81">
        <f t="shared" ref="D231:H231" si="89">D232+D233</f>
        <v>10032640</v>
      </c>
      <c r="E231" s="81">
        <f t="shared" si="89"/>
        <v>8663040</v>
      </c>
      <c r="F231" s="81">
        <f t="shared" si="89"/>
        <v>8663040</v>
      </c>
      <c r="G231" s="81">
        <f t="shared" si="89"/>
        <v>8663040</v>
      </c>
      <c r="H231" s="81">
        <f t="shared" si="89"/>
        <v>526080</v>
      </c>
    </row>
    <row r="232" spans="1:8" x14ac:dyDescent="0.3">
      <c r="A232" s="22"/>
      <c r="B232" s="45" t="s">
        <v>511</v>
      </c>
      <c r="C232" s="81"/>
      <c r="D232" s="82">
        <v>10032640</v>
      </c>
      <c r="E232" s="82">
        <v>8663040</v>
      </c>
      <c r="F232" s="82">
        <v>8663040</v>
      </c>
      <c r="G232" s="44">
        <v>8663040</v>
      </c>
      <c r="H232" s="44">
        <v>526080</v>
      </c>
    </row>
    <row r="233" spans="1:8" ht="60" x14ac:dyDescent="0.3">
      <c r="A233" s="22"/>
      <c r="B233" s="45" t="s">
        <v>509</v>
      </c>
      <c r="C233" s="81"/>
      <c r="D233" s="82"/>
      <c r="E233" s="82"/>
      <c r="F233" s="82"/>
      <c r="G233" s="44"/>
      <c r="H233" s="44"/>
    </row>
    <row r="234" spans="1:8" ht="30" x14ac:dyDescent="0.3">
      <c r="A234" s="22"/>
      <c r="B234" s="45" t="s">
        <v>514</v>
      </c>
      <c r="C234" s="81"/>
      <c r="D234" s="82">
        <v>1259000</v>
      </c>
      <c r="E234" s="82">
        <v>1259000</v>
      </c>
      <c r="F234" s="82">
        <v>1259000</v>
      </c>
      <c r="G234" s="44">
        <v>728748</v>
      </c>
      <c r="H234" s="44">
        <v>127171</v>
      </c>
    </row>
    <row r="235" spans="1:8" x14ac:dyDescent="0.3">
      <c r="A235" s="22"/>
      <c r="B235" s="45" t="s">
        <v>517</v>
      </c>
      <c r="C235" s="81"/>
      <c r="D235" s="82">
        <v>7932200</v>
      </c>
      <c r="E235" s="82">
        <v>6767720</v>
      </c>
      <c r="F235" s="82">
        <v>6767720</v>
      </c>
      <c r="G235" s="44">
        <v>2351503</v>
      </c>
      <c r="H235" s="44">
        <v>843783</v>
      </c>
    </row>
    <row r="236" spans="1:8" x14ac:dyDescent="0.3">
      <c r="A236" s="22"/>
      <c r="B236" s="24" t="s">
        <v>328</v>
      </c>
      <c r="C236" s="81"/>
      <c r="D236" s="82"/>
      <c r="E236" s="82"/>
      <c r="F236" s="82"/>
      <c r="G236" s="44">
        <v>-99825.24</v>
      </c>
      <c r="H236" s="44"/>
    </row>
    <row r="237" spans="1:8" ht="16.5" customHeight="1" x14ac:dyDescent="0.3">
      <c r="A237" s="22" t="s">
        <v>413</v>
      </c>
      <c r="B237" s="20" t="s">
        <v>404</v>
      </c>
      <c r="C237" s="81">
        <f>C238+C239+C240+C241</f>
        <v>0</v>
      </c>
      <c r="D237" s="81">
        <f t="shared" ref="D237:H237" si="90">D238+D239+D240+D241</f>
        <v>0</v>
      </c>
      <c r="E237" s="81">
        <f t="shared" si="90"/>
        <v>0</v>
      </c>
      <c r="F237" s="81">
        <f t="shared" si="90"/>
        <v>0</v>
      </c>
      <c r="G237" s="81">
        <f t="shared" si="90"/>
        <v>0</v>
      </c>
      <c r="H237" s="81">
        <f t="shared" si="90"/>
        <v>0</v>
      </c>
    </row>
    <row r="238" spans="1:8" ht="16.5" customHeight="1" x14ac:dyDescent="0.3">
      <c r="A238" s="22"/>
      <c r="B238" s="23" t="s">
        <v>336</v>
      </c>
      <c r="C238" s="81"/>
      <c r="D238" s="82"/>
      <c r="E238" s="82"/>
      <c r="F238" s="82"/>
      <c r="G238" s="44"/>
      <c r="H238" s="44"/>
    </row>
    <row r="239" spans="1:8" ht="16.5" customHeight="1" x14ac:dyDescent="0.3">
      <c r="A239" s="22"/>
      <c r="B239" s="46" t="s">
        <v>406</v>
      </c>
      <c r="C239" s="81"/>
      <c r="D239" s="82"/>
      <c r="E239" s="82"/>
      <c r="F239" s="82"/>
      <c r="G239" s="44"/>
      <c r="H239" s="44"/>
    </row>
    <row r="240" spans="1:8" ht="60" x14ac:dyDescent="0.3">
      <c r="A240" s="22"/>
      <c r="B240" s="46" t="s">
        <v>509</v>
      </c>
      <c r="C240" s="81"/>
      <c r="D240" s="82"/>
      <c r="E240" s="82"/>
      <c r="F240" s="82"/>
      <c r="G240" s="44"/>
      <c r="H240" s="44"/>
    </row>
    <row r="241" spans="1:8" x14ac:dyDescent="0.3">
      <c r="A241" s="22"/>
      <c r="B241" s="46" t="s">
        <v>517</v>
      </c>
      <c r="C241" s="81"/>
      <c r="D241" s="82"/>
      <c r="E241" s="82"/>
      <c r="F241" s="82"/>
      <c r="G241" s="44"/>
      <c r="H241" s="44"/>
    </row>
    <row r="242" spans="1:8" ht="16.5" customHeight="1" x14ac:dyDescent="0.3">
      <c r="A242" s="22"/>
      <c r="B242" s="24" t="s">
        <v>328</v>
      </c>
      <c r="C242" s="81"/>
      <c r="D242" s="82"/>
      <c r="E242" s="82"/>
      <c r="F242" s="82"/>
      <c r="G242" s="44"/>
      <c r="H242" s="44"/>
    </row>
    <row r="243" spans="1:8" ht="16.5" customHeight="1" x14ac:dyDescent="0.3">
      <c r="A243" s="17" t="s">
        <v>416</v>
      </c>
      <c r="B243" s="24" t="s">
        <v>408</v>
      </c>
      <c r="C243" s="81"/>
      <c r="D243" s="82">
        <v>408000</v>
      </c>
      <c r="E243" s="82">
        <v>401000</v>
      </c>
      <c r="F243" s="82">
        <v>401000</v>
      </c>
      <c r="G243" s="44">
        <v>307495</v>
      </c>
      <c r="H243" s="44">
        <v>30651.25</v>
      </c>
    </row>
    <row r="244" spans="1:8" ht="16.5" customHeight="1" x14ac:dyDescent="0.3">
      <c r="A244" s="17"/>
      <c r="B244" s="24" t="s">
        <v>328</v>
      </c>
      <c r="C244" s="81"/>
      <c r="D244" s="82"/>
      <c r="E244" s="82"/>
      <c r="F244" s="82"/>
      <c r="G244" s="44">
        <v>-1612</v>
      </c>
      <c r="H244" s="44"/>
    </row>
    <row r="245" spans="1:8" ht="16.5" customHeight="1" x14ac:dyDescent="0.3">
      <c r="A245" s="17" t="s">
        <v>417</v>
      </c>
      <c r="B245" s="24" t="s">
        <v>410</v>
      </c>
      <c r="C245" s="81"/>
      <c r="D245" s="82">
        <v>20141240</v>
      </c>
      <c r="E245" s="82">
        <v>20141240</v>
      </c>
      <c r="F245" s="82">
        <v>20141240</v>
      </c>
      <c r="G245" s="44">
        <v>20072750.379999999</v>
      </c>
      <c r="H245" s="44">
        <v>3485748.77</v>
      </c>
    </row>
    <row r="246" spans="1:8" ht="16.5" customHeight="1" x14ac:dyDescent="0.3">
      <c r="A246" s="17"/>
      <c r="B246" s="24" t="s">
        <v>328</v>
      </c>
      <c r="C246" s="81"/>
      <c r="D246" s="82"/>
      <c r="E246" s="82"/>
      <c r="F246" s="82"/>
      <c r="G246" s="44">
        <v>-351688.23</v>
      </c>
      <c r="H246" s="44">
        <v>-90938.21</v>
      </c>
    </row>
    <row r="247" spans="1:8" x14ac:dyDescent="0.3">
      <c r="A247" s="17"/>
      <c r="B247" s="20" t="s">
        <v>411</v>
      </c>
      <c r="C247" s="81">
        <f t="shared" ref="C247:H247" si="91">C88+C106+C140+C168+C172+C176+C187+C193+C198+C211+C217+C221+C236+C242+C244+C246</f>
        <v>0</v>
      </c>
      <c r="D247" s="81">
        <f t="shared" si="91"/>
        <v>0</v>
      </c>
      <c r="E247" s="81">
        <f t="shared" si="91"/>
        <v>0</v>
      </c>
      <c r="F247" s="81">
        <f t="shared" si="91"/>
        <v>0</v>
      </c>
      <c r="G247" s="81">
        <f t="shared" si="91"/>
        <v>-588493.38</v>
      </c>
      <c r="H247" s="81">
        <f t="shared" si="91"/>
        <v>-134324.53</v>
      </c>
    </row>
    <row r="248" spans="1:8" ht="30" x14ac:dyDescent="0.3">
      <c r="A248" s="17" t="s">
        <v>208</v>
      </c>
      <c r="B248" s="20" t="s">
        <v>193</v>
      </c>
      <c r="C248" s="81">
        <f t="shared" ref="C248:H248" si="92">C249</f>
        <v>0</v>
      </c>
      <c r="D248" s="81">
        <f t="shared" si="92"/>
        <v>240132000</v>
      </c>
      <c r="E248" s="81">
        <f t="shared" si="92"/>
        <v>240132000</v>
      </c>
      <c r="F248" s="81">
        <f t="shared" si="92"/>
        <v>240132000</v>
      </c>
      <c r="G248" s="81">
        <f t="shared" si="92"/>
        <v>200712948</v>
      </c>
      <c r="H248" s="81">
        <f t="shared" si="92"/>
        <v>19723457</v>
      </c>
    </row>
    <row r="249" spans="1:8" x14ac:dyDescent="0.3">
      <c r="A249" s="17" t="s">
        <v>420</v>
      </c>
      <c r="B249" s="20" t="s">
        <v>412</v>
      </c>
      <c r="C249" s="81">
        <f t="shared" ref="C249:H249" si="93">C250+C260</f>
        <v>0</v>
      </c>
      <c r="D249" s="81">
        <f t="shared" si="93"/>
        <v>240132000</v>
      </c>
      <c r="E249" s="81">
        <f t="shared" si="93"/>
        <v>240132000</v>
      </c>
      <c r="F249" s="81">
        <f t="shared" si="93"/>
        <v>240132000</v>
      </c>
      <c r="G249" s="81">
        <f t="shared" si="93"/>
        <v>200712948</v>
      </c>
      <c r="H249" s="81">
        <f t="shared" si="93"/>
        <v>19723457</v>
      </c>
    </row>
    <row r="250" spans="1:8" ht="30" x14ac:dyDescent="0.3">
      <c r="A250" s="17" t="s">
        <v>422</v>
      </c>
      <c r="B250" s="20" t="s">
        <v>414</v>
      </c>
      <c r="C250" s="81">
        <f>C251+C254+C252+C253+C258+C259</f>
        <v>0</v>
      </c>
      <c r="D250" s="81">
        <f t="shared" ref="D250:H250" si="94">D251+D254+D252+D253+D258+D259</f>
        <v>240132000</v>
      </c>
      <c r="E250" s="81">
        <f t="shared" si="94"/>
        <v>240132000</v>
      </c>
      <c r="F250" s="81">
        <f t="shared" si="94"/>
        <v>240132000</v>
      </c>
      <c r="G250" s="81">
        <f t="shared" si="94"/>
        <v>200712948</v>
      </c>
      <c r="H250" s="81">
        <f t="shared" si="94"/>
        <v>19723457</v>
      </c>
    </row>
    <row r="251" spans="1:8" ht="30" x14ac:dyDescent="0.3">
      <c r="A251" s="17"/>
      <c r="B251" s="24" t="s">
        <v>483</v>
      </c>
      <c r="C251" s="81"/>
      <c r="D251" s="82">
        <v>213533000</v>
      </c>
      <c r="E251" s="82">
        <v>213533000</v>
      </c>
      <c r="F251" s="82">
        <v>213533000</v>
      </c>
      <c r="G251" s="81">
        <v>177948519</v>
      </c>
      <c r="H251" s="81">
        <v>16563137</v>
      </c>
    </row>
    <row r="252" spans="1:8" ht="30" x14ac:dyDescent="0.3">
      <c r="A252" s="17"/>
      <c r="B252" s="24" t="s">
        <v>484</v>
      </c>
      <c r="C252" s="81"/>
      <c r="D252" s="82">
        <v>1441000</v>
      </c>
      <c r="E252" s="82">
        <v>1441000</v>
      </c>
      <c r="F252" s="82">
        <v>1441000</v>
      </c>
      <c r="G252" s="81">
        <v>1187956</v>
      </c>
      <c r="H252" s="81">
        <v>111695</v>
      </c>
    </row>
    <row r="253" spans="1:8" ht="30" x14ac:dyDescent="0.3">
      <c r="A253" s="17"/>
      <c r="B253" s="24" t="s">
        <v>485</v>
      </c>
      <c r="C253" s="81"/>
      <c r="D253" s="82">
        <v>720000</v>
      </c>
      <c r="E253" s="82">
        <v>720000</v>
      </c>
      <c r="F253" s="82">
        <v>720000</v>
      </c>
      <c r="G253" s="81">
        <v>613763</v>
      </c>
      <c r="H253" s="81">
        <v>63958</v>
      </c>
    </row>
    <row r="254" spans="1:8" ht="45" x14ac:dyDescent="0.3">
      <c r="A254" s="17"/>
      <c r="B254" s="92" t="s">
        <v>486</v>
      </c>
      <c r="C254" s="81">
        <f>C255+C256+C257</f>
        <v>0</v>
      </c>
      <c r="D254" s="81">
        <f t="shared" ref="D254:H254" si="95">D255+D256+D257</f>
        <v>24292000</v>
      </c>
      <c r="E254" s="81">
        <f t="shared" si="95"/>
        <v>24292000</v>
      </c>
      <c r="F254" s="81">
        <f t="shared" si="95"/>
        <v>24292000</v>
      </c>
      <c r="G254" s="81">
        <f t="shared" si="95"/>
        <v>20817582</v>
      </c>
      <c r="H254" s="81">
        <f t="shared" si="95"/>
        <v>2984667</v>
      </c>
    </row>
    <row r="255" spans="1:8" ht="75" x14ac:dyDescent="0.3">
      <c r="A255" s="17"/>
      <c r="B255" s="24" t="s">
        <v>415</v>
      </c>
      <c r="C255" s="81"/>
      <c r="D255" s="82">
        <v>10103000</v>
      </c>
      <c r="E255" s="82">
        <v>10103000</v>
      </c>
      <c r="F255" s="82">
        <v>10103000</v>
      </c>
      <c r="G255" s="81">
        <v>8060234</v>
      </c>
      <c r="H255" s="81">
        <v>825650</v>
      </c>
    </row>
    <row r="256" spans="1:8" ht="75" x14ac:dyDescent="0.3">
      <c r="A256" s="17"/>
      <c r="B256" s="24" t="s">
        <v>507</v>
      </c>
      <c r="C256" s="81"/>
      <c r="D256" s="82">
        <v>9257000</v>
      </c>
      <c r="E256" s="82">
        <v>9257000</v>
      </c>
      <c r="F256" s="82">
        <v>9257000</v>
      </c>
      <c r="G256" s="81">
        <v>7826188</v>
      </c>
      <c r="H256" s="81">
        <v>772942</v>
      </c>
    </row>
    <row r="257" spans="1:8" ht="60" x14ac:dyDescent="0.3">
      <c r="A257" s="17"/>
      <c r="B257" s="24" t="s">
        <v>506</v>
      </c>
      <c r="C257" s="81"/>
      <c r="D257" s="82">
        <v>4932000</v>
      </c>
      <c r="E257" s="82">
        <v>4932000</v>
      </c>
      <c r="F257" s="82">
        <v>4932000</v>
      </c>
      <c r="G257" s="81">
        <v>4931160</v>
      </c>
      <c r="H257" s="81">
        <v>1386075</v>
      </c>
    </row>
    <row r="258" spans="1:8" ht="45" x14ac:dyDescent="0.3">
      <c r="A258" s="17"/>
      <c r="B258" s="24" t="s">
        <v>487</v>
      </c>
      <c r="C258" s="81"/>
      <c r="D258" s="82"/>
      <c r="E258" s="82"/>
      <c r="F258" s="82"/>
      <c r="G258" s="81"/>
      <c r="H258" s="81"/>
    </row>
    <row r="259" spans="1:8" ht="45" x14ac:dyDescent="0.3">
      <c r="A259" s="17"/>
      <c r="B259" s="24" t="s">
        <v>504</v>
      </c>
      <c r="C259" s="81"/>
      <c r="D259" s="82">
        <v>146000</v>
      </c>
      <c r="E259" s="82">
        <v>146000</v>
      </c>
      <c r="F259" s="82">
        <v>146000</v>
      </c>
      <c r="G259" s="81">
        <v>145128</v>
      </c>
      <c r="H259" s="81"/>
    </row>
    <row r="260" spans="1:8" x14ac:dyDescent="0.3">
      <c r="A260" s="17" t="s">
        <v>428</v>
      </c>
      <c r="B260" s="20" t="s">
        <v>488</v>
      </c>
      <c r="C260" s="81">
        <f>C261+C262</f>
        <v>0</v>
      </c>
      <c r="D260" s="81">
        <f t="shared" ref="D260:H260" si="96">D261+D262</f>
        <v>0</v>
      </c>
      <c r="E260" s="81">
        <f t="shared" si="96"/>
        <v>0</v>
      </c>
      <c r="F260" s="81">
        <f t="shared" si="96"/>
        <v>0</v>
      </c>
      <c r="G260" s="81">
        <f t="shared" si="96"/>
        <v>0</v>
      </c>
      <c r="H260" s="81">
        <f t="shared" si="96"/>
        <v>0</v>
      </c>
    </row>
    <row r="261" spans="1:8" ht="45" x14ac:dyDescent="0.3">
      <c r="A261" s="17"/>
      <c r="B261" s="24" t="s">
        <v>489</v>
      </c>
      <c r="C261" s="81"/>
      <c r="D261" s="82"/>
      <c r="E261" s="82"/>
      <c r="F261" s="82"/>
      <c r="G261" s="81"/>
      <c r="H261" s="81"/>
    </row>
    <row r="262" spans="1:8" ht="30" x14ac:dyDescent="0.3">
      <c r="A262" s="17"/>
      <c r="B262" s="24" t="s">
        <v>490</v>
      </c>
      <c r="C262" s="81"/>
      <c r="D262" s="82"/>
      <c r="E262" s="82"/>
      <c r="F262" s="82"/>
      <c r="G262" s="81"/>
      <c r="H262" s="81"/>
    </row>
    <row r="263" spans="1:8" x14ac:dyDescent="0.3">
      <c r="A263" s="17" t="s">
        <v>430</v>
      </c>
      <c r="B263" s="47" t="s">
        <v>418</v>
      </c>
      <c r="C263" s="85">
        <f>+C264</f>
        <v>0</v>
      </c>
      <c r="D263" s="85">
        <f t="shared" ref="D263:H265" si="97">+D264</f>
        <v>253463870</v>
      </c>
      <c r="E263" s="85">
        <f t="shared" si="97"/>
        <v>253463870</v>
      </c>
      <c r="F263" s="85">
        <f t="shared" si="97"/>
        <v>253463870</v>
      </c>
      <c r="G263" s="85">
        <f t="shared" si="97"/>
        <v>218733484.79000002</v>
      </c>
      <c r="H263" s="85">
        <f t="shared" si="97"/>
        <v>13865820</v>
      </c>
    </row>
    <row r="264" spans="1:8" ht="16.5" customHeight="1" x14ac:dyDescent="0.3">
      <c r="A264" s="17" t="s">
        <v>432</v>
      </c>
      <c r="B264" s="47" t="s">
        <v>189</v>
      </c>
      <c r="C264" s="85">
        <f>+C265</f>
        <v>0</v>
      </c>
      <c r="D264" s="85">
        <f t="shared" si="97"/>
        <v>253463870</v>
      </c>
      <c r="E264" s="85">
        <f t="shared" si="97"/>
        <v>253463870</v>
      </c>
      <c r="F264" s="85">
        <f t="shared" si="97"/>
        <v>253463870</v>
      </c>
      <c r="G264" s="85">
        <f t="shared" si="97"/>
        <v>218733484.79000002</v>
      </c>
      <c r="H264" s="85">
        <f t="shared" si="97"/>
        <v>13865820</v>
      </c>
    </row>
    <row r="265" spans="1:8" ht="16.5" customHeight="1" x14ac:dyDescent="0.3">
      <c r="A265" s="17" t="s">
        <v>434</v>
      </c>
      <c r="B265" s="20" t="s">
        <v>419</v>
      </c>
      <c r="C265" s="85">
        <f>+C266</f>
        <v>0</v>
      </c>
      <c r="D265" s="85">
        <f t="shared" si="97"/>
        <v>253463870</v>
      </c>
      <c r="E265" s="85">
        <f t="shared" si="97"/>
        <v>253463870</v>
      </c>
      <c r="F265" s="85">
        <f t="shared" si="97"/>
        <v>253463870</v>
      </c>
      <c r="G265" s="85">
        <f t="shared" si="97"/>
        <v>218733484.79000002</v>
      </c>
      <c r="H265" s="85">
        <f t="shared" si="97"/>
        <v>13865820</v>
      </c>
    </row>
    <row r="266" spans="1:8" ht="16.5" customHeight="1" x14ac:dyDescent="0.3">
      <c r="A266" s="22" t="s">
        <v>436</v>
      </c>
      <c r="B266" s="47" t="s">
        <v>421</v>
      </c>
      <c r="C266" s="80">
        <f t="shared" ref="C266:H266" si="98">C267</f>
        <v>0</v>
      </c>
      <c r="D266" s="80">
        <f t="shared" si="98"/>
        <v>253463870</v>
      </c>
      <c r="E266" s="80">
        <f t="shared" si="98"/>
        <v>253463870</v>
      </c>
      <c r="F266" s="80">
        <f t="shared" si="98"/>
        <v>253463870</v>
      </c>
      <c r="G266" s="80">
        <f t="shared" si="98"/>
        <v>218733484.79000002</v>
      </c>
      <c r="H266" s="80">
        <f t="shared" si="98"/>
        <v>13865820</v>
      </c>
    </row>
    <row r="267" spans="1:8" ht="16.5" customHeight="1" x14ac:dyDescent="0.3">
      <c r="A267" s="22" t="s">
        <v>438</v>
      </c>
      <c r="B267" s="47" t="s">
        <v>423</v>
      </c>
      <c r="C267" s="80">
        <f t="shared" ref="C267:H267" si="99">C269+C270+C271</f>
        <v>0</v>
      </c>
      <c r="D267" s="80">
        <f t="shared" si="99"/>
        <v>253463870</v>
      </c>
      <c r="E267" s="80">
        <f t="shared" si="99"/>
        <v>253463870</v>
      </c>
      <c r="F267" s="80">
        <f t="shared" si="99"/>
        <v>253463870</v>
      </c>
      <c r="G267" s="80">
        <f t="shared" si="99"/>
        <v>218733484.79000002</v>
      </c>
      <c r="H267" s="80">
        <f t="shared" si="99"/>
        <v>13865820</v>
      </c>
    </row>
    <row r="268" spans="1:8" ht="16.5" customHeight="1" x14ac:dyDescent="0.3">
      <c r="A268" s="17" t="s">
        <v>440</v>
      </c>
      <c r="B268" s="47" t="s">
        <v>424</v>
      </c>
      <c r="C268" s="80">
        <f t="shared" ref="C268:H268" si="100">C269</f>
        <v>0</v>
      </c>
      <c r="D268" s="80">
        <f t="shared" si="100"/>
        <v>174737700</v>
      </c>
      <c r="E268" s="80">
        <f t="shared" si="100"/>
        <v>174737700</v>
      </c>
      <c r="F268" s="80">
        <f t="shared" si="100"/>
        <v>174737700</v>
      </c>
      <c r="G268" s="80">
        <f t="shared" si="100"/>
        <v>150451758</v>
      </c>
      <c r="H268" s="80">
        <f t="shared" si="100"/>
        <v>8502775</v>
      </c>
    </row>
    <row r="269" spans="1:8" ht="16.5" customHeight="1" x14ac:dyDescent="0.3">
      <c r="A269" s="22" t="s">
        <v>442</v>
      </c>
      <c r="B269" s="48" t="s">
        <v>425</v>
      </c>
      <c r="C269" s="81"/>
      <c r="D269" s="82">
        <v>174737700</v>
      </c>
      <c r="E269" s="82">
        <v>174737700</v>
      </c>
      <c r="F269" s="82">
        <v>174737700</v>
      </c>
      <c r="G269" s="44">
        <v>150451758</v>
      </c>
      <c r="H269" s="44">
        <v>8502775</v>
      </c>
    </row>
    <row r="270" spans="1:8" ht="16.5" customHeight="1" x14ac:dyDescent="0.3">
      <c r="A270" s="22" t="s">
        <v>443</v>
      </c>
      <c r="B270" s="48" t="s">
        <v>426</v>
      </c>
      <c r="C270" s="81"/>
      <c r="D270" s="82">
        <v>78726170</v>
      </c>
      <c r="E270" s="82">
        <v>78726170</v>
      </c>
      <c r="F270" s="82">
        <v>78726170</v>
      </c>
      <c r="G270" s="44">
        <v>68282178.790000007</v>
      </c>
      <c r="H270" s="44">
        <v>5363045</v>
      </c>
    </row>
    <row r="271" spans="1:8" ht="16.5" customHeight="1" x14ac:dyDescent="0.3">
      <c r="A271" s="22"/>
      <c r="B271" s="28" t="s">
        <v>427</v>
      </c>
      <c r="C271" s="81"/>
      <c r="D271" s="82"/>
      <c r="E271" s="82"/>
      <c r="F271" s="82"/>
      <c r="G271" s="44">
        <v>-452</v>
      </c>
      <c r="H271" s="44"/>
    </row>
    <row r="272" spans="1:8" ht="30" x14ac:dyDescent="0.3">
      <c r="A272" s="22" t="s">
        <v>211</v>
      </c>
      <c r="B272" s="49" t="s">
        <v>195</v>
      </c>
      <c r="C272" s="79">
        <f t="shared" ref="C272" si="101">C277+C273</f>
        <v>0</v>
      </c>
      <c r="D272" s="79">
        <f t="shared" ref="D272:H272" si="102">D277+D273</f>
        <v>0</v>
      </c>
      <c r="E272" s="79">
        <f t="shared" si="102"/>
        <v>0</v>
      </c>
      <c r="F272" s="79">
        <f t="shared" si="102"/>
        <v>0</v>
      </c>
      <c r="G272" s="79">
        <f t="shared" si="102"/>
        <v>0</v>
      </c>
      <c r="H272" s="79">
        <f t="shared" si="102"/>
        <v>0</v>
      </c>
    </row>
    <row r="273" spans="1:8" x14ac:dyDescent="0.3">
      <c r="A273" s="22" t="s">
        <v>445</v>
      </c>
      <c r="B273" s="49" t="s">
        <v>429</v>
      </c>
      <c r="C273" s="79">
        <f t="shared" ref="C273" si="103">C274+C275+C276</f>
        <v>0</v>
      </c>
      <c r="D273" s="79">
        <f t="shared" ref="D273:H273" si="104">D274+D275+D276</f>
        <v>0</v>
      </c>
      <c r="E273" s="79">
        <f t="shared" si="104"/>
        <v>0</v>
      </c>
      <c r="F273" s="79">
        <f t="shared" si="104"/>
        <v>0</v>
      </c>
      <c r="G273" s="79">
        <f t="shared" si="104"/>
        <v>0</v>
      </c>
      <c r="H273" s="79">
        <f t="shared" si="104"/>
        <v>0</v>
      </c>
    </row>
    <row r="274" spans="1:8" x14ac:dyDescent="0.3">
      <c r="A274" s="22" t="s">
        <v>446</v>
      </c>
      <c r="B274" s="49" t="s">
        <v>431</v>
      </c>
      <c r="C274" s="79"/>
      <c r="D274" s="82"/>
      <c r="E274" s="82"/>
      <c r="F274" s="82"/>
      <c r="G274" s="79"/>
      <c r="H274" s="79"/>
    </row>
    <row r="275" spans="1:8" x14ac:dyDescent="0.3">
      <c r="A275" s="22" t="s">
        <v>447</v>
      </c>
      <c r="B275" s="49" t="s">
        <v>433</v>
      </c>
      <c r="C275" s="79"/>
      <c r="D275" s="82"/>
      <c r="E275" s="82"/>
      <c r="F275" s="82"/>
      <c r="G275" s="79"/>
      <c r="H275" s="79"/>
    </row>
    <row r="276" spans="1:8" x14ac:dyDescent="0.3">
      <c r="A276" s="22" t="s">
        <v>448</v>
      </c>
      <c r="B276" s="49" t="s">
        <v>435</v>
      </c>
      <c r="C276" s="79"/>
      <c r="D276" s="82"/>
      <c r="E276" s="82"/>
      <c r="F276" s="82"/>
      <c r="G276" s="79"/>
      <c r="H276" s="79"/>
    </row>
    <row r="277" spans="1:8" x14ac:dyDescent="0.3">
      <c r="A277" s="22" t="s">
        <v>449</v>
      </c>
      <c r="B277" s="49" t="s">
        <v>437</v>
      </c>
      <c r="C277" s="79">
        <f t="shared" ref="C277:H277" si="105">C278+C279+C280</f>
        <v>0</v>
      </c>
      <c r="D277" s="79">
        <f t="shared" si="105"/>
        <v>0</v>
      </c>
      <c r="E277" s="79">
        <f t="shared" si="105"/>
        <v>0</v>
      </c>
      <c r="F277" s="79">
        <f t="shared" si="105"/>
        <v>0</v>
      </c>
      <c r="G277" s="79">
        <f t="shared" si="105"/>
        <v>0</v>
      </c>
      <c r="H277" s="79">
        <f t="shared" si="105"/>
        <v>0</v>
      </c>
    </row>
    <row r="278" spans="1:8" x14ac:dyDescent="0.3">
      <c r="A278" s="22" t="s">
        <v>450</v>
      </c>
      <c r="B278" s="50" t="s">
        <v>439</v>
      </c>
      <c r="C278" s="44"/>
      <c r="D278" s="82"/>
      <c r="E278" s="82"/>
      <c r="F278" s="82"/>
      <c r="G278" s="44"/>
      <c r="H278" s="44"/>
    </row>
    <row r="279" spans="1:8" x14ac:dyDescent="0.3">
      <c r="A279" s="22" t="s">
        <v>452</v>
      </c>
      <c r="B279" s="50" t="s">
        <v>441</v>
      </c>
      <c r="C279" s="44"/>
      <c r="D279" s="82"/>
      <c r="E279" s="82"/>
      <c r="F279" s="82"/>
      <c r="G279" s="44"/>
      <c r="H279" s="44"/>
    </row>
    <row r="280" spans="1:8" x14ac:dyDescent="0.3">
      <c r="A280" s="22" t="s">
        <v>454</v>
      </c>
      <c r="B280" s="50" t="s">
        <v>435</v>
      </c>
      <c r="C280" s="44"/>
      <c r="D280" s="82"/>
      <c r="E280" s="82"/>
      <c r="F280" s="82"/>
      <c r="G280" s="44"/>
      <c r="H280" s="44"/>
    </row>
    <row r="281" spans="1:8" x14ac:dyDescent="0.3">
      <c r="A281" s="22" t="s">
        <v>455</v>
      </c>
      <c r="B281" s="49" t="s">
        <v>444</v>
      </c>
      <c r="C281" s="79">
        <f>C282</f>
        <v>0</v>
      </c>
      <c r="D281" s="79">
        <f t="shared" ref="D281:H282" si="106">D282</f>
        <v>0</v>
      </c>
      <c r="E281" s="79">
        <f t="shared" si="106"/>
        <v>0</v>
      </c>
      <c r="F281" s="79">
        <f t="shared" si="106"/>
        <v>0</v>
      </c>
      <c r="G281" s="79">
        <f t="shared" si="106"/>
        <v>0</v>
      </c>
      <c r="H281" s="79">
        <f t="shared" si="106"/>
        <v>0</v>
      </c>
    </row>
    <row r="282" spans="1:8" x14ac:dyDescent="0.3">
      <c r="A282" s="22" t="s">
        <v>456</v>
      </c>
      <c r="B282" s="49" t="s">
        <v>189</v>
      </c>
      <c r="C282" s="79">
        <f>C283</f>
        <v>0</v>
      </c>
      <c r="D282" s="79">
        <f t="shared" si="106"/>
        <v>0</v>
      </c>
      <c r="E282" s="79">
        <f t="shared" si="106"/>
        <v>0</v>
      </c>
      <c r="F282" s="79">
        <f t="shared" si="106"/>
        <v>0</v>
      </c>
      <c r="G282" s="79">
        <f t="shared" si="106"/>
        <v>0</v>
      </c>
      <c r="H282" s="79">
        <f t="shared" si="106"/>
        <v>0</v>
      </c>
    </row>
    <row r="283" spans="1:8" ht="30" x14ac:dyDescent="0.3">
      <c r="A283" s="22" t="s">
        <v>457</v>
      </c>
      <c r="B283" s="49" t="s">
        <v>195</v>
      </c>
      <c r="C283" s="79">
        <f t="shared" ref="C283" si="107">C286</f>
        <v>0</v>
      </c>
      <c r="D283" s="79">
        <f t="shared" ref="D283:H283" si="108">D286</f>
        <v>0</v>
      </c>
      <c r="E283" s="79">
        <f t="shared" si="108"/>
        <v>0</v>
      </c>
      <c r="F283" s="79">
        <f t="shared" si="108"/>
        <v>0</v>
      </c>
      <c r="G283" s="79">
        <f t="shared" si="108"/>
        <v>0</v>
      </c>
      <c r="H283" s="79">
        <f t="shared" si="108"/>
        <v>0</v>
      </c>
    </row>
    <row r="284" spans="1:8" x14ac:dyDescent="0.3">
      <c r="A284" s="22" t="s">
        <v>458</v>
      </c>
      <c r="B284" s="49" t="s">
        <v>206</v>
      </c>
      <c r="C284" s="79">
        <f t="shared" ref="C284:C289" si="109">C285</f>
        <v>0</v>
      </c>
      <c r="D284" s="79">
        <f t="shared" ref="D284:H286" si="110">D285</f>
        <v>0</v>
      </c>
      <c r="E284" s="79">
        <f t="shared" si="110"/>
        <v>0</v>
      </c>
      <c r="F284" s="79">
        <f t="shared" si="110"/>
        <v>0</v>
      </c>
      <c r="G284" s="79">
        <f t="shared" si="110"/>
        <v>0</v>
      </c>
      <c r="H284" s="79">
        <f t="shared" si="110"/>
        <v>0</v>
      </c>
    </row>
    <row r="285" spans="1:8" x14ac:dyDescent="0.3">
      <c r="A285" s="22" t="s">
        <v>459</v>
      </c>
      <c r="B285" s="49" t="s">
        <v>189</v>
      </c>
      <c r="C285" s="79">
        <f t="shared" si="109"/>
        <v>0</v>
      </c>
      <c r="D285" s="79">
        <f t="shared" si="110"/>
        <v>0</v>
      </c>
      <c r="E285" s="79">
        <f t="shared" si="110"/>
        <v>0</v>
      </c>
      <c r="F285" s="79">
        <f t="shared" si="110"/>
        <v>0</v>
      </c>
      <c r="G285" s="79">
        <f t="shared" si="110"/>
        <v>0</v>
      </c>
      <c r="H285" s="79">
        <f t="shared" si="110"/>
        <v>0</v>
      </c>
    </row>
    <row r="286" spans="1:8" ht="30" x14ac:dyDescent="0.3">
      <c r="A286" s="22" t="s">
        <v>460</v>
      </c>
      <c r="B286" s="50" t="s">
        <v>195</v>
      </c>
      <c r="C286" s="79">
        <f t="shared" si="109"/>
        <v>0</v>
      </c>
      <c r="D286" s="79">
        <f t="shared" si="110"/>
        <v>0</v>
      </c>
      <c r="E286" s="79">
        <f t="shared" si="110"/>
        <v>0</v>
      </c>
      <c r="F286" s="79">
        <f t="shared" si="110"/>
        <v>0</v>
      </c>
      <c r="G286" s="79">
        <f t="shared" si="110"/>
        <v>0</v>
      </c>
      <c r="H286" s="79">
        <f t="shared" si="110"/>
        <v>0</v>
      </c>
    </row>
    <row r="287" spans="1:8" x14ac:dyDescent="0.3">
      <c r="A287" s="22" t="s">
        <v>461</v>
      </c>
      <c r="B287" s="49" t="s">
        <v>437</v>
      </c>
      <c r="C287" s="79">
        <f t="shared" si="109"/>
        <v>0</v>
      </c>
      <c r="D287" s="79">
        <f t="shared" ref="D287:H289" si="111">D288</f>
        <v>0</v>
      </c>
      <c r="E287" s="79">
        <f t="shared" si="111"/>
        <v>0</v>
      </c>
      <c r="F287" s="79">
        <f t="shared" si="111"/>
        <v>0</v>
      </c>
      <c r="G287" s="79">
        <f t="shared" si="111"/>
        <v>0</v>
      </c>
      <c r="H287" s="79">
        <f t="shared" si="111"/>
        <v>0</v>
      </c>
    </row>
    <row r="288" spans="1:8" x14ac:dyDescent="0.3">
      <c r="A288" s="22" t="s">
        <v>462</v>
      </c>
      <c r="B288" s="49" t="s">
        <v>441</v>
      </c>
      <c r="C288" s="79">
        <f t="shared" si="109"/>
        <v>0</v>
      </c>
      <c r="D288" s="79">
        <f t="shared" si="111"/>
        <v>0</v>
      </c>
      <c r="E288" s="79">
        <f t="shared" si="111"/>
        <v>0</v>
      </c>
      <c r="F288" s="79">
        <f t="shared" si="111"/>
        <v>0</v>
      </c>
      <c r="G288" s="79">
        <f t="shared" si="111"/>
        <v>0</v>
      </c>
      <c r="H288" s="79">
        <f t="shared" si="111"/>
        <v>0</v>
      </c>
    </row>
    <row r="289" spans="1:8" x14ac:dyDescent="0.3">
      <c r="A289" s="22" t="s">
        <v>463</v>
      </c>
      <c r="B289" s="49" t="s">
        <v>451</v>
      </c>
      <c r="C289" s="79">
        <f t="shared" si="109"/>
        <v>0</v>
      </c>
      <c r="D289" s="79">
        <f t="shared" si="111"/>
        <v>0</v>
      </c>
      <c r="E289" s="79">
        <f t="shared" si="111"/>
        <v>0</v>
      </c>
      <c r="F289" s="79">
        <f t="shared" si="111"/>
        <v>0</v>
      </c>
      <c r="G289" s="79">
        <f t="shared" si="111"/>
        <v>0</v>
      </c>
      <c r="H289" s="79">
        <f t="shared" si="111"/>
        <v>0</v>
      </c>
    </row>
    <row r="290" spans="1:8" x14ac:dyDescent="0.3">
      <c r="A290" s="22" t="s">
        <v>464</v>
      </c>
      <c r="B290" s="50" t="s">
        <v>453</v>
      </c>
      <c r="C290" s="44"/>
      <c r="D290" s="82"/>
      <c r="E290" s="82"/>
      <c r="F290" s="82"/>
      <c r="G290" s="44"/>
      <c r="H290" s="44"/>
    </row>
    <row r="292" spans="1:8" x14ac:dyDescent="0.3">
      <c r="B292" s="5"/>
      <c r="E292" s="5"/>
    </row>
    <row r="293" spans="1:8" x14ac:dyDescent="0.3">
      <c r="B293" s="5"/>
      <c r="E293" s="5"/>
    </row>
  </sheetData>
  <protectedRanges>
    <protectedRange sqref="B2:B3 C1:C3" name="Zonă1_1" securityDescriptor="O:WDG:WDD:(A;;CC;;;WD)"/>
    <protectedRange sqref="G143:H144 G46:H51 G206:H211 G70:H70 G37:H40 G161:H163 G112:H113 G62:H66 G81:H85 G92:H94 G54:H57 G200:H200 G134:H140 G25:H33 G35:H35 G103:H106 G96:H97 G115:H116 G118:H119 G121:H122 G124:H125 G127:H128 G146:H147 G149:H153 G155:H158 G100:H101 G165:H168 G179:H181" name="Zonă3"/>
    <protectedRange sqref="B1" name="Zonă1_1_1_1_1_1" securityDescriptor="O:WDG:WDD:(A;;CC;;;WD)"/>
  </protectedRanges>
  <printOptions horizontalCentered="1"/>
  <pageMargins left="0.75" right="0.75" top="0.21" bottom="0.18" header="0.17" footer="0.17"/>
  <pageSetup scale="49" orientation="portrait" r:id="rId1"/>
  <headerFooter alignWithMargins="0"/>
  <rowBreaks count="4" manualBreakCount="4">
    <brk id="85" max="16383" man="1"/>
    <brk id="135" max="16383" man="1"/>
    <brk id="192" max="16383" man="1"/>
    <brk id="2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Alin</cp:lastModifiedBy>
  <cp:lastPrinted>2022-10-13T07:35:25Z</cp:lastPrinted>
  <dcterms:created xsi:type="dcterms:W3CDTF">2020-08-07T11:14:11Z</dcterms:created>
  <dcterms:modified xsi:type="dcterms:W3CDTF">2023-05-26T07:50:31Z</dcterms:modified>
</cp:coreProperties>
</file>