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0" windowWidth="28710" windowHeight="12105" activeTab="1"/>
  </bookViews>
  <sheets>
    <sheet name="VALORI CONTRACTE" sheetId="4" r:id="rId1"/>
    <sheet name="EXECUTIE BUGETARA" sheetId="1" r:id="rId2"/>
  </sheets>
  <definedNames>
    <definedName name="_xlnm._FilterDatabase" localSheetId="1" hidden="1">'EXECUTIE BUGETARA'!$A$7:$N$101</definedName>
  </definedNames>
  <calcPr calcId="124519"/>
</workbook>
</file>

<file path=xl/calcChain.xml><?xml version="1.0" encoding="utf-8"?>
<calcChain xmlns="http://schemas.openxmlformats.org/spreadsheetml/2006/main">
  <c r="D30" i="1"/>
  <c r="E30"/>
  <c r="F30"/>
  <c r="G30"/>
  <c r="H30"/>
  <c r="I30"/>
  <c r="J30"/>
  <c r="K30"/>
  <c r="L30"/>
  <c r="M30"/>
  <c r="N30"/>
  <c r="C30"/>
  <c r="E88" l="1"/>
  <c r="F88"/>
  <c r="G88"/>
  <c r="H88"/>
  <c r="I88"/>
  <c r="J88"/>
  <c r="K88"/>
  <c r="L88"/>
  <c r="M88"/>
  <c r="N88"/>
  <c r="C88"/>
  <c r="D75" l="1"/>
  <c r="D74"/>
  <c r="E46" l="1"/>
  <c r="F46"/>
  <c r="G46"/>
  <c r="H46"/>
  <c r="I46"/>
  <c r="J46"/>
  <c r="K46"/>
  <c r="L46"/>
  <c r="M46"/>
  <c r="N46"/>
  <c r="C46"/>
  <c r="D91" l="1"/>
  <c r="D93"/>
  <c r="D89"/>
  <c r="D47"/>
  <c r="D46" s="1"/>
  <c r="D88" l="1"/>
  <c r="D92"/>
  <c r="C43" l="1"/>
  <c r="C74"/>
  <c r="C10"/>
  <c r="D70" l="1"/>
  <c r="E70"/>
  <c r="F70"/>
  <c r="G70"/>
  <c r="H70"/>
  <c r="I70"/>
  <c r="J70"/>
  <c r="K70"/>
  <c r="L70"/>
  <c r="M70"/>
  <c r="N70"/>
  <c r="C73" l="1"/>
  <c r="D73"/>
  <c r="E73"/>
  <c r="F73"/>
  <c r="G73"/>
  <c r="H73"/>
  <c r="J73"/>
  <c r="K73"/>
  <c r="L73"/>
  <c r="M73"/>
  <c r="N73"/>
  <c r="I73"/>
  <c r="I9" l="1"/>
  <c r="J90" l="1"/>
  <c r="K90"/>
  <c r="L90"/>
  <c r="M90"/>
  <c r="N90"/>
  <c r="H90"/>
  <c r="I90"/>
  <c r="N9" l="1"/>
  <c r="M9"/>
  <c r="L9"/>
  <c r="K9"/>
  <c r="J9"/>
  <c r="H9"/>
  <c r="G9"/>
  <c r="F9"/>
  <c r="E9"/>
  <c r="D97" l="1"/>
  <c r="E97" l="1"/>
  <c r="C70" l="1"/>
  <c r="D23" l="1"/>
  <c r="E23"/>
  <c r="F23"/>
  <c r="G23"/>
  <c r="H23"/>
  <c r="I23"/>
  <c r="J23"/>
  <c r="K23"/>
  <c r="L23"/>
  <c r="M23"/>
  <c r="N23"/>
  <c r="C23"/>
  <c r="B25"/>
  <c r="B24"/>
  <c r="D57" l="1"/>
  <c r="E57"/>
  <c r="F57"/>
  <c r="G57"/>
  <c r="H57"/>
  <c r="I57"/>
  <c r="J57"/>
  <c r="K57"/>
  <c r="C57"/>
  <c r="D43"/>
  <c r="E43"/>
  <c r="F43"/>
  <c r="G43"/>
  <c r="H43"/>
  <c r="I43"/>
  <c r="J43"/>
  <c r="K43"/>
  <c r="D34" l="1"/>
  <c r="E34"/>
  <c r="F34"/>
  <c r="G34"/>
  <c r="H34"/>
  <c r="I34"/>
  <c r="J34"/>
  <c r="K34"/>
  <c r="L34"/>
  <c r="M34"/>
  <c r="N34"/>
  <c r="C34"/>
  <c r="C90"/>
  <c r="D90"/>
  <c r="G90"/>
  <c r="E90"/>
  <c r="F90"/>
  <c r="C9"/>
  <c r="D9"/>
  <c r="J97" l="1"/>
  <c r="K97"/>
  <c r="L97"/>
  <c r="M97"/>
  <c r="N97"/>
  <c r="I97" l="1"/>
  <c r="F97"/>
  <c r="G97"/>
  <c r="H97"/>
  <c r="C97"/>
  <c r="L57" l="1"/>
  <c r="M57"/>
  <c r="N57"/>
  <c r="N43" l="1"/>
  <c r="M43"/>
  <c r="L43"/>
  <c r="B51" l="1"/>
  <c r="D63" l="1"/>
  <c r="E63"/>
  <c r="F63"/>
  <c r="G63"/>
  <c r="H63"/>
  <c r="I63"/>
  <c r="J63"/>
  <c r="K63"/>
  <c r="L63"/>
  <c r="M63"/>
  <c r="N63"/>
  <c r="C63"/>
  <c r="N77" l="1"/>
  <c r="E77" l="1"/>
  <c r="M77" l="1"/>
  <c r="L77" l="1"/>
  <c r="K77" l="1"/>
  <c r="J77" l="1"/>
  <c r="I77" l="1"/>
  <c r="H77" l="1"/>
  <c r="G77" l="1"/>
  <c r="F77" l="1"/>
  <c r="D77" l="1"/>
  <c r="C77"/>
</calcChain>
</file>

<file path=xl/comments1.xml><?xml version="1.0" encoding="utf-8"?>
<comments xmlns="http://schemas.openxmlformats.org/spreadsheetml/2006/main">
  <authors>
    <author>Author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martie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partial aprilie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partial aprilie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06-2023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 Ucraina 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s-a scazut Ucraina ian si febr+ 10,240+8960=19200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ianuarie 23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februarie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consum10-2023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11 si12-2023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oct 2023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nov si decembrie 2023</t>
        </r>
      </text>
    </comment>
    <comment ref="E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IANUARIE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febr.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martie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aprilie si mai</t>
        </r>
      </text>
    </comment>
    <comment ref="J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06-2023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07-2023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pentru ianuarie23</t>
        </r>
      </text>
    </comment>
  </commentList>
</comments>
</file>

<file path=xl/sharedStrings.xml><?xml version="1.0" encoding="utf-8"?>
<sst xmlns="http://schemas.openxmlformats.org/spreadsheetml/2006/main" count="250" uniqueCount="123">
  <si>
    <t>CAS SIBIU</t>
  </si>
  <si>
    <t xml:space="preserve">                PROGRAME NATIONALE DE SANATATE CURATIVE</t>
  </si>
  <si>
    <t xml:space="preserve">FURNIZOR </t>
  </si>
  <si>
    <t>PROGRAM NATIONAL DE SANATATE</t>
  </si>
  <si>
    <t>SPITALUL CLINIC JUDETEAN DE URGENTA SIBIU</t>
  </si>
  <si>
    <t>PROGRAMUL NATIONAL DE ONCOLOGIE</t>
  </si>
  <si>
    <t>PROGRAMUL NATIONAL DE BOLI ENDOCRINE</t>
  </si>
  <si>
    <t>PROGRAMUL NATIONAL DE BOLI CARDIOVASCULARE</t>
  </si>
  <si>
    <t>PROGRAMUL NATIONAL DE ORTOPEDIE</t>
  </si>
  <si>
    <t>- ENDOPROTEZARE</t>
  </si>
  <si>
    <t>PROGRAMUL NATIONAL DE TRATAMENT AL HEMOFILIEI SI TALASEMIEI</t>
  </si>
  <si>
    <t>PROGRAMUL NATIONAL DE TRATAMENT PENTRU BOLI RARE</t>
  </si>
  <si>
    <t>PROGRAMUL NATIONAL DE SUPLEERE A FUNCTIEI RENALE</t>
  </si>
  <si>
    <t>SPITALUL MUNICIPAL MEDIAS</t>
  </si>
  <si>
    <t xml:space="preserve">SPITALUL CLINIC DE PEDIATRIE </t>
  </si>
  <si>
    <t>- MEDICAMENTE</t>
  </si>
  <si>
    <t xml:space="preserve"> - HEMOFILIE CU SUBSTITUTIE “ON DEMAND”</t>
  </si>
  <si>
    <t>SC CLINICA POLISANO SRL SIBIU</t>
  </si>
  <si>
    <t>- PROCEDURI DE DILATARE PERCUTANA</t>
  </si>
  <si>
    <t>SC DIAVERUM ROMANIA SRL</t>
  </si>
  <si>
    <t>PUNCTE LUCRU- total</t>
  </si>
  <si>
    <t>SC GRAL MEDICAL SRL</t>
  </si>
  <si>
    <t>SC GENSAN SRL</t>
  </si>
  <si>
    <t>SC VLADUTIU &amp; GARABEDIAN SRL</t>
  </si>
  <si>
    <t>PROGRAMUL NATIONAL DE DIABET ZAHARAT</t>
  </si>
  <si>
    <t xml:space="preserve"> LEI  </t>
  </si>
  <si>
    <t xml:space="preserve"> - TRATAMENT INSTABILITATE ARTICULARA IMPLANTURI DE FIXARE</t>
  </si>
  <si>
    <t>TRATAMENT INSTABILITATE ARTICULARA IMPLANTURI DE FIXARE</t>
  </si>
  <si>
    <t xml:space="preserve"> - PROCEDURI TERAPEUTICE DE ELECTROFIZIOLOGIE</t>
  </si>
  <si>
    <t xml:space="preserve"> - STIMULATOARE CARDIACE </t>
  </si>
  <si>
    <t xml:space="preserve"> - DEFIBRILATOARE INTERNE</t>
  </si>
  <si>
    <t xml:space="preserve"> - STIMULATOARE DE RESINCRONIZARE CARDIACA</t>
  </si>
  <si>
    <t xml:space="preserve"> - CHIRURGIE CARDIOVASCULARA ADULTI</t>
  </si>
  <si>
    <t xml:space="preserve"> - TRATAMENT ANEVRISME AORTICE PRIN TEHNICI HIBRIDE</t>
  </si>
  <si>
    <t xml:space="preserve"> - TRATAMENT STENOZE AORTICE DECLARATI INOPERABILI SAU CU RISC CHIRURGICAL FOARTE MARE, PRIN TEHNICI TRANSCATETER</t>
  </si>
  <si>
    <t xml:space="preserve"> - TRATAMENT ARITMII COMPLEXE PRIN PROCEDURI DE ABLATIE</t>
  </si>
  <si>
    <r>
      <t xml:space="preserve">- </t>
    </r>
    <r>
      <rPr>
        <i/>
        <sz val="10"/>
        <color theme="1"/>
        <rFont val="Times New Roman"/>
        <family val="1"/>
      </rPr>
      <t>MEDICAMENTE</t>
    </r>
  </si>
  <si>
    <r>
      <t xml:space="preserve">- </t>
    </r>
    <r>
      <rPr>
        <i/>
        <sz val="10"/>
        <color theme="1"/>
        <rFont val="Times New Roman"/>
        <family val="1"/>
      </rPr>
      <t>OSTEOPOROZA</t>
    </r>
  </si>
  <si>
    <r>
      <t xml:space="preserve">- </t>
    </r>
    <r>
      <rPr>
        <i/>
        <sz val="10"/>
        <color theme="1"/>
        <rFont val="Times New Roman"/>
        <family val="1"/>
      </rPr>
      <t>HEMOFILIE CU SUBSTITUTIE “ON DEMAND”</t>
    </r>
  </si>
  <si>
    <r>
      <t xml:space="preserve">- </t>
    </r>
    <r>
      <rPr>
        <i/>
        <sz val="10"/>
        <color theme="1"/>
        <rFont val="Times New Roman"/>
        <family val="1"/>
      </rPr>
      <t>SINDROM DE IMUNODEFICIENTA PRIMARA</t>
    </r>
  </si>
  <si>
    <r>
      <t>-</t>
    </r>
    <r>
      <rPr>
        <i/>
        <sz val="10"/>
        <color theme="1"/>
        <rFont val="Times New Roman"/>
        <family val="1"/>
      </rPr>
      <t xml:space="preserve"> MATERIALE CONSUMABILE PENTRU POMPE DE INSULINA</t>
    </r>
  </si>
  <si>
    <r>
      <t xml:space="preserve"> - </t>
    </r>
    <r>
      <rPr>
        <i/>
        <sz val="10"/>
        <color theme="1"/>
        <rFont val="Times New Roman"/>
        <family val="1"/>
      </rPr>
      <t>HEMOFILIE PROFILACTICA 1-18 ani</t>
    </r>
  </si>
  <si>
    <r>
      <t xml:space="preserve">PROGRAMUL NATIONAL DE DIABET ZAHARAT 
</t>
    </r>
    <r>
      <rPr>
        <sz val="10"/>
        <color theme="1"/>
        <rFont val="Times New Roman"/>
        <family val="1"/>
      </rPr>
      <t xml:space="preserve"> - DOZARE HEMOGLOBINA GLICIOZILATA</t>
    </r>
  </si>
  <si>
    <r>
      <t xml:space="preserve">PROGRAMUL NATIONAL DE DIABET ZAHARAT 
</t>
    </r>
    <r>
      <rPr>
        <sz val="10"/>
        <color theme="1"/>
        <rFont val="Times New Roman"/>
        <family val="1"/>
      </rPr>
      <t xml:space="preserve"> - DOZARE HEMOGLOBINA GLICOZILATA</t>
    </r>
  </si>
  <si>
    <t xml:space="preserve"> - HEMOFILIE CU INHIBITORI- TRATAMENT SANGERARE</t>
  </si>
  <si>
    <t>SIBIU – Str.DISTRIBUTIEI (DB1)</t>
  </si>
  <si>
    <t>SIBIU-Str.MORILOR (DB2)</t>
  </si>
  <si>
    <t>MEDIAS  (DB3)</t>
  </si>
  <si>
    <t>MEDIAS (DB 3)</t>
  </si>
  <si>
    <t>SIBIU-Str.MORILOR  (DB2 )</t>
  </si>
  <si>
    <t>SIBIU – Str.DISTRIBUTIEI  (DB1)</t>
  </si>
  <si>
    <t xml:space="preserve"> -HEMOFIE FARA INHIBITORI PROFILAXIE INTERMITENTA</t>
  </si>
  <si>
    <t xml:space="preserve"> - PURPURA TROMBOCITOPENICA IMUNA CRONICA </t>
  </si>
  <si>
    <r>
      <t xml:space="preserve">ONCOLOGIE </t>
    </r>
    <r>
      <rPr>
        <i/>
        <sz val="10"/>
        <color theme="1"/>
        <rFont val="Times New Roman"/>
        <family val="1"/>
      </rPr>
      <t>( medicamente cost-volum)</t>
    </r>
  </si>
  <si>
    <t xml:space="preserve"> -HEMOFIE- FARA INHIBITORI PROFILAXIE INTERMITENTA</t>
  </si>
  <si>
    <t xml:space="preserve">Septembrie </t>
  </si>
  <si>
    <t xml:space="preserve">Octombrie </t>
  </si>
  <si>
    <t xml:space="preserve">Noiembrie </t>
  </si>
  <si>
    <t xml:space="preserve">Decembrie </t>
  </si>
  <si>
    <t xml:space="preserve">Ianuarie </t>
  </si>
  <si>
    <t xml:space="preserve">Februarie </t>
  </si>
  <si>
    <t xml:space="preserve">Martie </t>
  </si>
  <si>
    <t xml:space="preserve">Aprilie </t>
  </si>
  <si>
    <t xml:space="preserve">Mai </t>
  </si>
  <si>
    <t xml:space="preserve">Iunie </t>
  </si>
  <si>
    <t xml:space="preserve">Iulie </t>
  </si>
  <si>
    <t>August</t>
  </si>
  <si>
    <t xml:space="preserve"> - ATROFIE MUSCULARA SPINALA </t>
  </si>
  <si>
    <t xml:space="preserve"> - CHIRURGIE CARDIOVASCULARA COPII</t>
  </si>
  <si>
    <t xml:space="preserve"> -SCLEROZA TUBEROASA</t>
  </si>
  <si>
    <t xml:space="preserve"> -CHIRURGIE VASCULARA</t>
  </si>
  <si>
    <t xml:space="preserve">                PROGRAME NATIONALE DE SANATATE CURATIVE - CREDITE DE ANGAJAMENT</t>
  </si>
  <si>
    <t xml:space="preserve"> - CONSUMABILE SISTEME DE MONITORIZARE CONTINUA A GLICEMIEI</t>
  </si>
  <si>
    <r>
      <t>PROGRAMUL NATIONAL DE TRATAMENT AL BOLILOR NEUROLOGICE  (</t>
    </r>
    <r>
      <rPr>
        <b/>
        <sz val="10"/>
        <color theme="1"/>
        <rFont val="Times New Roman"/>
        <family val="1"/>
      </rPr>
      <t>medicamente cost-volum)</t>
    </r>
  </si>
  <si>
    <t>PROGRAMUL NATIONAL DE TRATAMENT AL BOLILOR NEUROLOGICE  (medicamente activitate curenta)</t>
  </si>
  <si>
    <t>PROGRAMUL NATIONAL DE TRATAMENT AL BOLILOR NEUROLOGICE (medicamente activitate curenta)</t>
  </si>
  <si>
    <r>
      <t>PROGRAMUL NATIONAL DE TRATAMENT AL BOLILOR NEUROLOGICE  (</t>
    </r>
    <r>
      <rPr>
        <b/>
        <i/>
        <sz val="10"/>
        <color theme="1"/>
        <rFont val="Times New Roman"/>
        <family val="1"/>
      </rPr>
      <t>medicamente cost-volum)</t>
    </r>
  </si>
  <si>
    <t>SC MEDIMA HEALTH SA</t>
  </si>
  <si>
    <t>PROGRAMUL NATIONAL DE PET-CT</t>
  </si>
  <si>
    <t>SC ELITE MEDICAL SRL</t>
  </si>
  <si>
    <r>
      <t xml:space="preserve"> - MEDICAMENTE INCLUSE CONDITIONAT - PURPURA TROMBOTICA DOBANDITA  si HEMOFILIA A (medicamente </t>
    </r>
    <r>
      <rPr>
        <b/>
        <i/>
        <sz val="10"/>
        <rFont val="Times New Roman"/>
        <family val="1"/>
      </rPr>
      <t>cost-volum)</t>
    </r>
  </si>
  <si>
    <t xml:space="preserve"> - MEDICAMENTE INCLUSE CONDITIONAT - PURPURA TROMBOTICA DOBANDITA  si HEMOFILIA A (medicamente cost-volum)</t>
  </si>
  <si>
    <t xml:space="preserve"> - POMPE INSULINA</t>
  </si>
  <si>
    <t xml:space="preserve"> - SETURI CONSUMABILE PENTRU POMPE DE INSULINA</t>
  </si>
  <si>
    <t xml:space="preserve"> - SISTEME POMPA DE INSULINA CU SENZORI DE MONITORIZARE CONTINUA A GLICEMIEI</t>
  </si>
  <si>
    <t xml:space="preserve"> - SISTEME DE MONITORIZARE CONTINUA A GLICEMIEI</t>
  </si>
  <si>
    <t xml:space="preserve"> -CONSUMABILE SISTEME DE POMPA DE INSULINA CU SENZORI DE MONITORIZARE CONTINUA A GLICEMIEI</t>
  </si>
  <si>
    <t xml:space="preserve">  - MEDICAMENTE -activitate curenta</t>
  </si>
  <si>
    <t xml:space="preserve">  activitate curenta</t>
  </si>
  <si>
    <t xml:space="preserve">  Ucraina  OUG 15/2022 </t>
  </si>
  <si>
    <t xml:space="preserve">  - MEDICAMENTE Ucraina OUG 15/20222</t>
  </si>
  <si>
    <t xml:space="preserve"> - HEMODIALIZA- activitate curenta</t>
  </si>
  <si>
    <t xml:space="preserve">  - MEDICAMENTE Ucraina OUG 15/2022</t>
  </si>
  <si>
    <t xml:space="preserve"> - HEMODIALIZA-activitate curenta</t>
  </si>
  <si>
    <t xml:space="preserve"> - HEMODIALIZA- Ucraina OUG 15/2022</t>
  </si>
  <si>
    <r>
      <t xml:space="preserve">PROGRAMUL NATIONAL DE ONCOLOGIE </t>
    </r>
    <r>
      <rPr>
        <sz val="10"/>
        <color theme="1"/>
        <rFont val="Times New Roman"/>
        <family val="1"/>
      </rPr>
      <t>(medicamente activitate curenta)</t>
    </r>
  </si>
  <si>
    <r>
      <rPr>
        <sz val="10"/>
        <color theme="1"/>
        <rFont val="Times New Roman"/>
        <family val="1"/>
      </rPr>
      <t>ONCOLOGIE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 medicamente cost-volum)</t>
    </r>
  </si>
  <si>
    <t>Medicamente activitate curenta</t>
  </si>
  <si>
    <r>
      <rPr>
        <sz val="10"/>
        <color rgb="FFFF0000"/>
        <rFont val="Times New Roman"/>
        <family val="1"/>
      </rPr>
      <t>Medicamente activitate curenta</t>
    </r>
    <r>
      <rPr>
        <b/>
        <sz val="10"/>
        <color rgb="FFFF0000"/>
        <rFont val="Times New Roman"/>
        <family val="1"/>
      </rPr>
      <t>-</t>
    </r>
    <r>
      <rPr>
        <sz val="10"/>
        <color rgb="FFFF0000"/>
        <rFont val="Times New Roman"/>
        <family val="1"/>
      </rPr>
      <t xml:space="preserve"> Ucraina OUG 15/2022</t>
    </r>
  </si>
  <si>
    <t xml:space="preserve"> - PROCEDURI DE DILATARE PERCUTANA</t>
  </si>
  <si>
    <r>
      <t xml:space="preserve">ONCOLOGIE </t>
    </r>
    <r>
      <rPr>
        <b/>
        <i/>
        <sz val="10"/>
        <color theme="1"/>
        <rFont val="Times New Roman"/>
        <family val="1"/>
      </rPr>
      <t>( medicamente cost-volum)</t>
    </r>
  </si>
  <si>
    <t>PROGRAMUL NATIONAL DE ONCOLOGIE- RADIOTERAPIE</t>
  </si>
  <si>
    <t>RADIOTERAPIE-ACTIVITATE CURENTA</t>
  </si>
  <si>
    <t xml:space="preserve">  - BOALA CASTLEMAN</t>
  </si>
  <si>
    <t xml:space="preserve">  -HEMOGLOBINURIE PAROXISTICA NOCTURNA</t>
  </si>
  <si>
    <t xml:space="preserve"> - SINDROM HEMOLITIC UREMIC ATIPIC (SHUa)</t>
  </si>
  <si>
    <t xml:space="preserve">  Medicamente activitate curenta</t>
  </si>
  <si>
    <t xml:space="preserve">TRIM I 2024 </t>
  </si>
  <si>
    <t>TRIM II 2024</t>
  </si>
  <si>
    <t>TRIM III 2024</t>
  </si>
  <si>
    <t xml:space="preserve">TRIM IV 2024
</t>
  </si>
  <si>
    <t>AN 2024</t>
  </si>
  <si>
    <t>EXECUTIE BUGETARA  an 2024</t>
  </si>
  <si>
    <t>IANUARIE 2024</t>
  </si>
  <si>
    <t>Subprogramul de diagnostic si monitorizare a afectiunilor hematologice maligne prin imunofenotipare</t>
  </si>
  <si>
    <t>FEBRUARIE 2024</t>
  </si>
  <si>
    <t>MARTIE 2024</t>
  </si>
  <si>
    <t xml:space="preserve"> ENDOPROTEZARE-activitate curenta</t>
  </si>
  <si>
    <t xml:space="preserve"> ENDOPROTEZARE-Ucraina OUG 15/2022</t>
  </si>
  <si>
    <t>APRILIE 2024</t>
  </si>
  <si>
    <t xml:space="preserve"> MAI 2024</t>
  </si>
  <si>
    <t>IUNIE 2024</t>
  </si>
  <si>
    <t>01.04.2024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</si>
</sst>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Times New Roman"/>
      <family val="1"/>
    </font>
    <font>
      <b/>
      <sz val="10"/>
      <color theme="4"/>
      <name val="Times New Roman"/>
      <family val="1"/>
    </font>
    <font>
      <b/>
      <i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00602B"/>
      <name val="Times New Roman"/>
      <family val="1"/>
    </font>
    <font>
      <sz val="10"/>
      <color rgb="FF00990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  <font>
      <sz val="10"/>
      <name val="Arial"/>
      <family val="2"/>
      <charset val="238"/>
    </font>
    <font>
      <sz val="10"/>
      <color rgb="FF0070C0"/>
      <name val="Times New Roman"/>
      <family val="1"/>
    </font>
    <font>
      <sz val="10"/>
      <color theme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79">
    <xf numFmtId="0" fontId="0" fillId="0" borderId="0" xfId="0"/>
    <xf numFmtId="4" fontId="2" fillId="2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4" fontId="7" fillId="0" borderId="0" xfId="0" applyNumberFormat="1" applyFont="1"/>
    <xf numFmtId="4" fontId="2" fillId="0" borderId="0" xfId="0" applyNumberFormat="1" applyFont="1"/>
    <xf numFmtId="4" fontId="1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left" wrapText="1" indent="2"/>
    </xf>
    <xf numFmtId="4" fontId="3" fillId="0" borderId="10" xfId="0" applyNumberFormat="1" applyFont="1" applyBorder="1" applyAlignment="1">
      <alignment horizontal="left" wrapText="1" indent="2"/>
    </xf>
    <xf numFmtId="4" fontId="1" fillId="0" borderId="10" xfId="0" applyNumberFormat="1" applyFont="1" applyBorder="1" applyAlignment="1">
      <alignment horizontal="left" wrapText="1" indent="1"/>
    </xf>
    <xf numFmtId="4" fontId="3" fillId="0" borderId="10" xfId="0" applyNumberFormat="1" applyFont="1" applyBorder="1" applyAlignment="1">
      <alignment horizontal="left" wrapText="1" indent="1"/>
    </xf>
    <xf numFmtId="4" fontId="1" fillId="0" borderId="10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4" fontId="13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4" fontId="5" fillId="0" borderId="17" xfId="0" applyNumberFormat="1" applyFont="1" applyBorder="1" applyAlignment="1">
      <alignment horizontal="right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" fontId="5" fillId="0" borderId="23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 horizontal="right" wrapText="1"/>
    </xf>
    <xf numFmtId="4" fontId="15" fillId="0" borderId="20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6" fillId="0" borderId="17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 wrapText="1"/>
    </xf>
    <xf numFmtId="4" fontId="16" fillId="0" borderId="17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0" fontId="2" fillId="2" borderId="17" xfId="0" applyFont="1" applyFill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right" wrapText="1"/>
    </xf>
    <xf numFmtId="0" fontId="2" fillId="0" borderId="0" xfId="0" applyFont="1" applyAlignme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2" fillId="2" borderId="27" xfId="0" applyFont="1" applyFill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4" fillId="0" borderId="26" xfId="0" applyNumberFormat="1" applyFont="1" applyBorder="1" applyAlignment="1">
      <alignment horizontal="right" wrapText="1"/>
    </xf>
    <xf numFmtId="4" fontId="15" fillId="0" borderId="0" xfId="0" applyNumberFormat="1" applyFont="1" applyAlignment="1">
      <alignment wrapText="1"/>
    </xf>
    <xf numFmtId="4" fontId="12" fillId="0" borderId="0" xfId="0" applyNumberFormat="1" applyFont="1" applyFill="1" applyAlignment="1">
      <alignment horizontal="right" wrapText="1"/>
    </xf>
    <xf numFmtId="49" fontId="2" fillId="2" borderId="9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vertical="top" wrapText="1"/>
    </xf>
    <xf numFmtId="4" fontId="2" fillId="2" borderId="27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wrapText="1"/>
    </xf>
    <xf numFmtId="4" fontId="2" fillId="0" borderId="15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25" xfId="0" applyFont="1" applyBorder="1" applyAlignment="1">
      <alignment wrapText="1"/>
    </xf>
    <xf numFmtId="4" fontId="5" fillId="0" borderId="27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4" fontId="17" fillId="0" borderId="0" xfId="0" applyNumberFormat="1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6" fillId="0" borderId="20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wrapText="1"/>
    </xf>
    <xf numFmtId="4" fontId="5" fillId="0" borderId="32" xfId="0" applyNumberFormat="1" applyFont="1" applyBorder="1" applyAlignment="1">
      <alignment horizontal="right"/>
    </xf>
    <xf numFmtId="4" fontId="2" fillId="3" borderId="10" xfId="0" applyNumberFormat="1" applyFont="1" applyFill="1" applyBorder="1" applyAlignment="1">
      <alignment horizontal="right" wrapText="1"/>
    </xf>
    <xf numFmtId="4" fontId="5" fillId="3" borderId="10" xfId="0" applyNumberFormat="1" applyFont="1" applyFill="1" applyBorder="1" applyAlignment="1">
      <alignment horizontal="right" wrapText="1"/>
    </xf>
    <xf numFmtId="4" fontId="6" fillId="3" borderId="10" xfId="0" applyNumberFormat="1" applyFont="1" applyFill="1" applyBorder="1" applyAlignment="1">
      <alignment horizontal="right" wrapText="1"/>
    </xf>
    <xf numFmtId="4" fontId="1" fillId="3" borderId="10" xfId="0" applyNumberFormat="1" applyFont="1" applyFill="1" applyBorder="1" applyAlignment="1">
      <alignment horizontal="right" wrapText="1"/>
    </xf>
    <xf numFmtId="4" fontId="2" fillId="3" borderId="23" xfId="0" applyNumberFormat="1" applyFont="1" applyFill="1" applyBorder="1" applyAlignment="1">
      <alignment horizontal="right" wrapText="1"/>
    </xf>
    <xf numFmtId="0" fontId="2" fillId="3" borderId="17" xfId="0" applyFont="1" applyFill="1" applyBorder="1" applyAlignment="1">
      <alignment wrapText="1"/>
    </xf>
    <xf numFmtId="4" fontId="9" fillId="3" borderId="17" xfId="0" applyNumberFormat="1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4" fontId="2" fillId="3" borderId="10" xfId="0" applyNumberFormat="1" applyFont="1" applyFill="1" applyBorder="1" applyAlignment="1">
      <alignment wrapText="1"/>
    </xf>
    <xf numFmtId="4" fontId="2" fillId="3" borderId="31" xfId="0" applyNumberFormat="1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12" fillId="3" borderId="23" xfId="0" applyFont="1" applyFill="1" applyBorder="1" applyAlignment="1">
      <alignment wrapText="1"/>
    </xf>
    <xf numFmtId="4" fontId="12" fillId="3" borderId="23" xfId="0" applyNumberFormat="1" applyFont="1" applyFill="1" applyBorder="1" applyAlignment="1">
      <alignment horizontal="right" wrapText="1"/>
    </xf>
    <xf numFmtId="4" fontId="16" fillId="3" borderId="23" xfId="0" applyNumberFormat="1" applyFont="1" applyFill="1" applyBorder="1" applyAlignment="1">
      <alignment horizontal="right" wrapText="1"/>
    </xf>
    <xf numFmtId="4" fontId="16" fillId="3" borderId="23" xfId="0" applyNumberFormat="1" applyFont="1" applyFill="1" applyBorder="1" applyAlignment="1">
      <alignment wrapText="1"/>
    </xf>
    <xf numFmtId="4" fontId="16" fillId="3" borderId="32" xfId="0" applyNumberFormat="1" applyFont="1" applyFill="1" applyBorder="1" applyAlignment="1">
      <alignment wrapText="1"/>
    </xf>
    <xf numFmtId="4" fontId="16" fillId="3" borderId="10" xfId="0" applyNumberFormat="1" applyFont="1" applyFill="1" applyBorder="1" applyAlignment="1">
      <alignment horizontal="right" wrapText="1"/>
    </xf>
    <xf numFmtId="0" fontId="1" fillId="3" borderId="13" xfId="0" applyFont="1" applyFill="1" applyBorder="1" applyAlignment="1">
      <alignment wrapText="1"/>
    </xf>
    <xf numFmtId="4" fontId="1" fillId="3" borderId="23" xfId="0" applyNumberFormat="1" applyFont="1" applyFill="1" applyBorder="1" applyAlignment="1">
      <alignment horizontal="right" wrapText="1"/>
    </xf>
    <xf numFmtId="4" fontId="5" fillId="3" borderId="23" xfId="0" applyNumberFormat="1" applyFont="1" applyFill="1" applyBorder="1" applyAlignment="1">
      <alignment horizontal="right" wrapText="1"/>
    </xf>
    <xf numFmtId="4" fontId="6" fillId="3" borderId="23" xfId="0" applyNumberFormat="1" applyFont="1" applyFill="1" applyBorder="1" applyAlignment="1">
      <alignment horizontal="right" wrapText="1"/>
    </xf>
    <xf numFmtId="4" fontId="5" fillId="3" borderId="13" xfId="0" applyNumberFormat="1" applyFont="1" applyFill="1" applyBorder="1" applyAlignment="1">
      <alignment wrapText="1"/>
    </xf>
    <xf numFmtId="4" fontId="5" fillId="3" borderId="30" xfId="0" applyNumberFormat="1" applyFont="1" applyFill="1" applyBorder="1" applyAlignment="1">
      <alignment wrapText="1"/>
    </xf>
    <xf numFmtId="4" fontId="2" fillId="3" borderId="13" xfId="0" applyNumberFormat="1" applyFont="1" applyFill="1" applyBorder="1" applyAlignment="1">
      <alignment horizontal="right" wrapText="1"/>
    </xf>
    <xf numFmtId="0" fontId="2" fillId="3" borderId="23" xfId="0" applyFont="1" applyFill="1" applyBorder="1" applyAlignment="1">
      <alignment wrapText="1"/>
    </xf>
    <xf numFmtId="0" fontId="22" fillId="3" borderId="9" xfId="0" applyFont="1" applyFill="1" applyBorder="1" applyAlignment="1">
      <alignment wrapText="1"/>
    </xf>
    <xf numFmtId="4" fontId="7" fillId="3" borderId="9" xfId="0" applyNumberFormat="1" applyFont="1" applyFill="1" applyBorder="1" applyAlignment="1">
      <alignment horizontal="right" wrapText="1"/>
    </xf>
    <xf numFmtId="4" fontId="15" fillId="3" borderId="9" xfId="0" applyNumberFormat="1" applyFont="1" applyFill="1" applyBorder="1" applyAlignment="1">
      <alignment horizontal="right" wrapText="1"/>
    </xf>
    <xf numFmtId="4" fontId="15" fillId="3" borderId="9" xfId="0" applyNumberFormat="1" applyFont="1" applyFill="1" applyBorder="1" applyAlignment="1">
      <alignment wrapText="1"/>
    </xf>
    <xf numFmtId="4" fontId="15" fillId="3" borderId="38" xfId="0" applyNumberFormat="1" applyFont="1" applyFill="1" applyBorder="1" applyAlignment="1">
      <alignment wrapText="1"/>
    </xf>
    <xf numFmtId="4" fontId="15" fillId="3" borderId="8" xfId="0" applyNumberFormat="1" applyFont="1" applyFill="1" applyBorder="1" applyAlignment="1">
      <alignment horizontal="right" wrapText="1"/>
    </xf>
    <xf numFmtId="0" fontId="4" fillId="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 wrapText="1"/>
    </xf>
    <xf numFmtId="4" fontId="6" fillId="0" borderId="3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wrapText="1"/>
    </xf>
    <xf numFmtId="4" fontId="5" fillId="0" borderId="33" xfId="0" applyNumberFormat="1" applyFont="1" applyBorder="1" applyAlignment="1">
      <alignment horizontal="right" wrapText="1"/>
    </xf>
    <xf numFmtId="0" fontId="15" fillId="0" borderId="15" xfId="0" applyFont="1" applyBorder="1" applyAlignment="1">
      <alignment wrapText="1"/>
    </xf>
    <xf numFmtId="4" fontId="15" fillId="0" borderId="15" xfId="0" applyNumberFormat="1" applyFont="1" applyBorder="1" applyAlignment="1">
      <alignment horizontal="right" wrapText="1"/>
    </xf>
    <xf numFmtId="4" fontId="15" fillId="0" borderId="29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2" fillId="0" borderId="10" xfId="0" applyFont="1" applyBorder="1" applyAlignment="1">
      <alignment horizontal="justify" wrapText="1"/>
    </xf>
    <xf numFmtId="0" fontId="5" fillId="2" borderId="27" xfId="0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15" fillId="3" borderId="37" xfId="0" applyNumberFormat="1" applyFont="1" applyFill="1" applyBorder="1" applyAlignment="1">
      <alignment horizontal="right" wrapText="1"/>
    </xf>
    <xf numFmtId="4" fontId="7" fillId="0" borderId="10" xfId="0" applyNumberFormat="1" applyFont="1" applyBorder="1"/>
    <xf numFmtId="4" fontId="18" fillId="0" borderId="0" xfId="0" applyNumberFormat="1" applyFont="1" applyAlignment="1">
      <alignment horizontal="center" wrapText="1"/>
    </xf>
    <xf numFmtId="4" fontId="9" fillId="0" borderId="20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4" fontId="15" fillId="0" borderId="34" xfId="0" applyNumberFormat="1" applyFont="1" applyBorder="1" applyAlignment="1">
      <alignment horizontal="right" wrapText="1"/>
    </xf>
    <xf numFmtId="0" fontId="2" fillId="0" borderId="27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7" fillId="0" borderId="2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/>
    </xf>
    <xf numFmtId="4" fontId="15" fillId="0" borderId="23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4" fontId="7" fillId="0" borderId="20" xfId="0" applyNumberFormat="1" applyFont="1" applyBorder="1" applyAlignment="1">
      <alignment horizontal="right" wrapText="1"/>
    </xf>
    <xf numFmtId="4" fontId="6" fillId="0" borderId="10" xfId="0" applyNumberFormat="1" applyFont="1" applyBorder="1"/>
    <xf numFmtId="4" fontId="1" fillId="0" borderId="0" xfId="0" applyNumberFormat="1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4" fontId="7" fillId="0" borderId="0" xfId="0" applyNumberFormat="1" applyFont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right" wrapText="1"/>
    </xf>
    <xf numFmtId="4" fontId="7" fillId="3" borderId="37" xfId="0" applyNumberFormat="1" applyFont="1" applyFill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25" fillId="0" borderId="10" xfId="0" applyNumberFormat="1" applyFont="1" applyBorder="1" applyAlignment="1">
      <alignment horizontal="right" wrapText="1"/>
    </xf>
    <xf numFmtId="4" fontId="24" fillId="3" borderId="17" xfId="0" applyNumberFormat="1" applyFont="1" applyFill="1" applyBorder="1" applyAlignment="1">
      <alignment horizontal="right" wrapText="1"/>
    </xf>
    <xf numFmtId="4" fontId="1" fillId="3" borderId="9" xfId="0" applyNumberFormat="1" applyFont="1" applyFill="1" applyBorder="1" applyAlignment="1">
      <alignment horizontal="right" wrapText="1"/>
    </xf>
    <xf numFmtId="4" fontId="12" fillId="3" borderId="13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1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Border="1" applyAlignment="1">
      <alignment vertical="top" wrapText="1"/>
    </xf>
    <xf numFmtId="4" fontId="2" fillId="0" borderId="28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4" fontId="5" fillId="0" borderId="36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1" fillId="0" borderId="4" xfId="0" applyNumberFormat="1" applyFont="1" applyBorder="1"/>
    <xf numFmtId="4" fontId="5" fillId="0" borderId="39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 wrapText="1"/>
    </xf>
    <xf numFmtId="4" fontId="1" fillId="0" borderId="0" xfId="0" applyNumberFormat="1" applyFont="1" applyBorder="1"/>
    <xf numFmtId="4" fontId="14" fillId="0" borderId="18" xfId="0" applyNumberFormat="1" applyFont="1" applyBorder="1" applyAlignment="1">
      <alignment horizontal="right" wrapText="1"/>
    </xf>
    <xf numFmtId="4" fontId="5" fillId="0" borderId="20" xfId="0" applyNumberFormat="1" applyFont="1" applyFill="1" applyBorder="1" applyAlignment="1">
      <alignment horizontal="right"/>
    </xf>
  </cellXfs>
  <cellStyles count="2">
    <cellStyle name="Normal" xfId="0" builtinId="0"/>
    <cellStyle name="Normal 5 2" xfId="1"/>
  </cellStyles>
  <dxfs count="0"/>
  <tableStyles count="0" defaultTableStyle="TableStyleMedium9" defaultPivotStyle="PivotStyleLight16"/>
  <colors>
    <mruColors>
      <color rgb="FF009900"/>
      <color rgb="FFFFFFCC"/>
      <color rgb="FFCC3300"/>
      <color rgb="FFFFFF99"/>
      <color rgb="FFCCFFFF"/>
      <color rgb="FFFFCCFF"/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opLeftCell="A85" zoomScale="80" zoomScaleNormal="80" workbookViewId="0">
      <selection activeCell="R72" sqref="R72"/>
    </sheetView>
  </sheetViews>
  <sheetFormatPr defaultRowHeight="12.75"/>
  <cols>
    <col min="1" max="1" width="13.7109375" style="88" customWidth="1"/>
    <col min="2" max="2" width="46.140625" style="88" customWidth="1"/>
    <col min="3" max="3" width="13.28515625" style="89" customWidth="1"/>
    <col min="4" max="5" width="14.42578125" style="90" customWidth="1"/>
    <col min="6" max="8" width="13.85546875" style="91" customWidth="1"/>
    <col min="9" max="9" width="13.7109375" style="102" customWidth="1"/>
    <col min="10" max="10" width="14" style="116" customWidth="1"/>
    <col min="11" max="11" width="16.28515625" style="90" customWidth="1"/>
    <col min="12" max="12" width="13.85546875" style="90" customWidth="1"/>
    <col min="13" max="13" width="15.7109375" style="90" customWidth="1"/>
    <col min="14" max="14" width="13.28515625" style="90" customWidth="1"/>
    <col min="15" max="15" width="12.28515625" style="89" customWidth="1"/>
    <col min="16" max="16" width="6.7109375" style="203" customWidth="1"/>
    <col min="17" max="16384" width="9.140625" style="88"/>
  </cols>
  <sheetData>
    <row r="1" spans="1:16">
      <c r="A1" s="87" t="s">
        <v>0</v>
      </c>
    </row>
    <row r="2" spans="1:16">
      <c r="A2" s="87"/>
    </row>
    <row r="3" spans="1:16">
      <c r="A3" s="85" t="s">
        <v>71</v>
      </c>
      <c r="B3" s="85"/>
      <c r="C3" s="86"/>
      <c r="D3" s="215"/>
      <c r="E3" s="86"/>
      <c r="F3" s="73"/>
      <c r="G3" s="73"/>
      <c r="H3" s="73"/>
      <c r="I3" s="89"/>
    </row>
    <row r="4" spans="1:16">
      <c r="A4" s="246" t="s">
        <v>122</v>
      </c>
      <c r="B4" s="247"/>
      <c r="C4" s="94"/>
      <c r="D4" s="94"/>
      <c r="E4" s="94"/>
      <c r="F4" s="95"/>
      <c r="G4" s="95"/>
      <c r="H4" s="95"/>
      <c r="I4" s="89"/>
    </row>
    <row r="5" spans="1:16" ht="13.5" thickBot="1">
      <c r="A5" s="87"/>
      <c r="C5" s="125"/>
      <c r="F5" s="122"/>
      <c r="I5" s="122"/>
      <c r="J5" s="207"/>
      <c r="K5" s="92"/>
      <c r="L5" s="96"/>
      <c r="M5" s="96"/>
    </row>
    <row r="6" spans="1:16" ht="26.25" thickBot="1">
      <c r="A6" s="83" t="s">
        <v>2</v>
      </c>
      <c r="B6" s="118" t="s">
        <v>3</v>
      </c>
      <c r="C6" s="124" t="s">
        <v>113</v>
      </c>
      <c r="D6" s="126" t="s">
        <v>115</v>
      </c>
      <c r="E6" s="126" t="s">
        <v>116</v>
      </c>
      <c r="F6" s="205" t="s">
        <v>107</v>
      </c>
      <c r="G6" s="126" t="s">
        <v>119</v>
      </c>
      <c r="H6" s="126" t="s">
        <v>120</v>
      </c>
      <c r="I6" s="126" t="s">
        <v>121</v>
      </c>
      <c r="J6" s="208" t="s">
        <v>108</v>
      </c>
      <c r="K6" s="127" t="s">
        <v>109</v>
      </c>
      <c r="L6" s="46" t="s">
        <v>110</v>
      </c>
      <c r="M6" s="46" t="s">
        <v>111</v>
      </c>
    </row>
    <row r="7" spans="1:16" ht="25.5" customHeight="1">
      <c r="A7" s="256" t="s">
        <v>4</v>
      </c>
      <c r="B7" s="44" t="s">
        <v>95</v>
      </c>
      <c r="C7" s="57">
        <v>363684.79</v>
      </c>
      <c r="D7" s="57">
        <v>1009633.97</v>
      </c>
      <c r="E7" s="57">
        <v>814000</v>
      </c>
      <c r="F7" s="97">
        <v>2187318.7599999998</v>
      </c>
      <c r="G7" s="57">
        <v>1200000</v>
      </c>
      <c r="H7" s="54">
        <v>0</v>
      </c>
      <c r="I7" s="54">
        <v>0</v>
      </c>
      <c r="J7" s="54">
        <v>1200000</v>
      </c>
      <c r="K7" s="97">
        <v>0</v>
      </c>
      <c r="L7" s="97">
        <v>0</v>
      </c>
      <c r="M7" s="54">
        <v>3387318.76</v>
      </c>
      <c r="N7" s="98"/>
      <c r="P7" s="234"/>
    </row>
    <row r="8" spans="1:16">
      <c r="A8" s="257"/>
      <c r="B8" s="202" t="s">
        <v>97</v>
      </c>
      <c r="C8" s="57">
        <v>363684.79</v>
      </c>
      <c r="D8" s="120">
        <v>1009633.97</v>
      </c>
      <c r="E8" s="120">
        <v>814000</v>
      </c>
      <c r="F8" s="97">
        <v>2187318.7599999998</v>
      </c>
      <c r="G8" s="57">
        <v>1200000</v>
      </c>
      <c r="H8" s="54"/>
      <c r="I8" s="54"/>
      <c r="J8" s="54">
        <v>1200000</v>
      </c>
      <c r="K8" s="97"/>
      <c r="L8" s="97"/>
      <c r="M8" s="54">
        <v>3387318.76</v>
      </c>
      <c r="N8" s="98"/>
      <c r="P8" s="234"/>
    </row>
    <row r="9" spans="1:16">
      <c r="A9" s="257"/>
      <c r="B9" s="197" t="s">
        <v>98</v>
      </c>
      <c r="C9" s="200">
        <v>0</v>
      </c>
      <c r="D9" s="201">
        <v>0</v>
      </c>
      <c r="E9" s="201">
        <v>0</v>
      </c>
      <c r="F9" s="198">
        <v>0</v>
      </c>
      <c r="G9" s="200"/>
      <c r="H9" s="198"/>
      <c r="I9" s="198"/>
      <c r="J9" s="198">
        <v>0</v>
      </c>
      <c r="K9" s="198"/>
      <c r="L9" s="198"/>
      <c r="M9" s="198">
        <v>0</v>
      </c>
      <c r="N9" s="98"/>
      <c r="O9" s="211"/>
      <c r="P9" s="234"/>
    </row>
    <row r="10" spans="1:16" ht="21" customHeight="1">
      <c r="A10" s="257"/>
      <c r="B10" s="35" t="s">
        <v>100</v>
      </c>
      <c r="C10" s="56">
        <v>998612.54</v>
      </c>
      <c r="D10" s="24">
        <v>1808523.9</v>
      </c>
      <c r="E10" s="24">
        <v>1442863.56</v>
      </c>
      <c r="F10" s="10">
        <v>4250000</v>
      </c>
      <c r="G10" s="56">
        <v>1900000</v>
      </c>
      <c r="H10" s="55"/>
      <c r="I10" s="55"/>
      <c r="J10" s="55">
        <v>1900000</v>
      </c>
      <c r="K10" s="10"/>
      <c r="L10" s="55"/>
      <c r="M10" s="54">
        <v>6150000</v>
      </c>
      <c r="N10" s="98"/>
      <c r="O10" s="99"/>
      <c r="P10" s="234"/>
    </row>
    <row r="11" spans="1:16" ht="32.25" customHeight="1">
      <c r="A11" s="257"/>
      <c r="B11" s="35" t="s">
        <v>24</v>
      </c>
      <c r="C11" s="55"/>
      <c r="D11" s="19"/>
      <c r="E11" s="19"/>
      <c r="F11" s="10"/>
      <c r="G11" s="56"/>
      <c r="H11" s="55"/>
      <c r="I11" s="55"/>
      <c r="J11" s="55"/>
      <c r="K11" s="10"/>
      <c r="L11" s="55"/>
      <c r="M11" s="54">
        <v>0</v>
      </c>
      <c r="N11" s="98"/>
      <c r="P11" s="234"/>
    </row>
    <row r="12" spans="1:16" ht="17.25" customHeight="1">
      <c r="A12" s="257"/>
      <c r="B12" s="41" t="s">
        <v>36</v>
      </c>
      <c r="C12" s="56">
        <v>0</v>
      </c>
      <c r="D12" s="24">
        <v>1800</v>
      </c>
      <c r="E12" s="24">
        <v>2000</v>
      </c>
      <c r="F12" s="10">
        <v>3800</v>
      </c>
      <c r="G12" s="56">
        <v>1000</v>
      </c>
      <c r="H12" s="55"/>
      <c r="I12" s="55"/>
      <c r="J12" s="55">
        <v>1000</v>
      </c>
      <c r="K12" s="10"/>
      <c r="L12" s="55"/>
      <c r="M12" s="55">
        <v>4800</v>
      </c>
      <c r="N12" s="98"/>
      <c r="P12" s="234"/>
    </row>
    <row r="13" spans="1:16">
      <c r="A13" s="257"/>
      <c r="B13" s="41" t="s">
        <v>82</v>
      </c>
      <c r="C13" s="56">
        <v>0</v>
      </c>
      <c r="D13" s="24">
        <v>0</v>
      </c>
      <c r="E13" s="24">
        <v>0</v>
      </c>
      <c r="F13" s="10">
        <v>0</v>
      </c>
      <c r="G13" s="56">
        <v>0</v>
      </c>
      <c r="H13" s="55"/>
      <c r="I13" s="55"/>
      <c r="J13" s="55">
        <v>0</v>
      </c>
      <c r="K13" s="10"/>
      <c r="L13" s="55"/>
      <c r="M13" s="55">
        <v>0</v>
      </c>
      <c r="N13" s="98"/>
      <c r="P13" s="234"/>
    </row>
    <row r="14" spans="1:16" ht="25.5">
      <c r="A14" s="257"/>
      <c r="B14" s="40" t="s">
        <v>83</v>
      </c>
      <c r="C14" s="56">
        <v>7877</v>
      </c>
      <c r="D14" s="24">
        <v>0</v>
      </c>
      <c r="E14" s="24">
        <v>12623</v>
      </c>
      <c r="F14" s="10">
        <v>20500</v>
      </c>
      <c r="G14" s="56">
        <v>14400</v>
      </c>
      <c r="H14" s="55"/>
      <c r="I14" s="55"/>
      <c r="J14" s="55">
        <v>14400</v>
      </c>
      <c r="K14" s="10"/>
      <c r="L14" s="10"/>
      <c r="M14" s="10">
        <v>34900</v>
      </c>
      <c r="N14" s="98"/>
      <c r="P14" s="234"/>
    </row>
    <row r="15" spans="1:16" ht="25.5">
      <c r="A15" s="257"/>
      <c r="B15" s="40" t="s">
        <v>84</v>
      </c>
      <c r="C15" s="56">
        <v>0</v>
      </c>
      <c r="D15" s="24">
        <v>0</v>
      </c>
      <c r="E15" s="24">
        <v>0</v>
      </c>
      <c r="F15" s="10">
        <v>0</v>
      </c>
      <c r="G15" s="56">
        <v>20270</v>
      </c>
      <c r="H15" s="55"/>
      <c r="I15" s="55"/>
      <c r="J15" s="55">
        <v>20270</v>
      </c>
      <c r="K15" s="10"/>
      <c r="L15" s="10"/>
      <c r="M15" s="10">
        <v>20270</v>
      </c>
      <c r="N15" s="98"/>
      <c r="P15" s="234"/>
    </row>
    <row r="16" spans="1:16" ht="25.5">
      <c r="A16" s="257"/>
      <c r="B16" s="40" t="s">
        <v>85</v>
      </c>
      <c r="C16" s="56">
        <v>27945.96</v>
      </c>
      <c r="D16" s="24">
        <v>0</v>
      </c>
      <c r="E16" s="24">
        <v>89484.04</v>
      </c>
      <c r="F16" s="10">
        <v>117430</v>
      </c>
      <c r="G16" s="56">
        <v>96000</v>
      </c>
      <c r="H16" s="55"/>
      <c r="I16" s="55"/>
      <c r="J16" s="55">
        <v>96000</v>
      </c>
      <c r="K16" s="10"/>
      <c r="L16" s="10"/>
      <c r="M16" s="10">
        <v>213430</v>
      </c>
      <c r="N16" s="98"/>
      <c r="P16" s="234"/>
    </row>
    <row r="17" spans="1:16" ht="25.5">
      <c r="A17" s="257"/>
      <c r="B17" s="40" t="s">
        <v>72</v>
      </c>
      <c r="C17" s="56">
        <v>81152.05</v>
      </c>
      <c r="D17" s="24">
        <v>0</v>
      </c>
      <c r="E17" s="24">
        <v>188177.95</v>
      </c>
      <c r="F17" s="10">
        <v>269330</v>
      </c>
      <c r="G17" s="56">
        <v>167800</v>
      </c>
      <c r="H17" s="55"/>
      <c r="I17" s="55"/>
      <c r="J17" s="55">
        <v>167800</v>
      </c>
      <c r="K17" s="10"/>
      <c r="L17" s="10"/>
      <c r="M17" s="10">
        <v>437130</v>
      </c>
      <c r="N17" s="98"/>
      <c r="P17" s="234"/>
    </row>
    <row r="18" spans="1:16" ht="38.25">
      <c r="A18" s="257"/>
      <c r="B18" s="40" t="s">
        <v>86</v>
      </c>
      <c r="C18" s="56">
        <v>4850</v>
      </c>
      <c r="D18" s="24">
        <v>0</v>
      </c>
      <c r="E18" s="24">
        <v>21580</v>
      </c>
      <c r="F18" s="10">
        <v>26430</v>
      </c>
      <c r="G18" s="56">
        <v>2570</v>
      </c>
      <c r="H18" s="55"/>
      <c r="I18" s="55"/>
      <c r="J18" s="55">
        <v>2570</v>
      </c>
      <c r="K18" s="10"/>
      <c r="L18" s="10"/>
      <c r="M18" s="10">
        <v>29000</v>
      </c>
      <c r="N18" s="98"/>
      <c r="P18" s="234"/>
    </row>
    <row r="19" spans="1:16">
      <c r="A19" s="257"/>
      <c r="B19" s="35" t="s">
        <v>6</v>
      </c>
      <c r="C19" s="55"/>
      <c r="D19" s="19"/>
      <c r="E19" s="19"/>
      <c r="F19" s="10"/>
      <c r="G19" s="56"/>
      <c r="H19" s="55"/>
      <c r="I19" s="55"/>
      <c r="J19" s="55"/>
      <c r="K19" s="10"/>
      <c r="L19" s="55"/>
      <c r="M19" s="55">
        <v>0</v>
      </c>
      <c r="N19" s="98"/>
      <c r="P19" s="234"/>
    </row>
    <row r="20" spans="1:16">
      <c r="A20" s="257"/>
      <c r="B20" s="41" t="s">
        <v>37</v>
      </c>
      <c r="C20" s="56">
        <v>820</v>
      </c>
      <c r="D20" s="24">
        <v>1940</v>
      </c>
      <c r="E20" s="24">
        <v>2440</v>
      </c>
      <c r="F20" s="10">
        <v>5200</v>
      </c>
      <c r="G20" s="56">
        <v>2000</v>
      </c>
      <c r="H20" s="55"/>
      <c r="I20" s="55"/>
      <c r="J20" s="55">
        <v>2000</v>
      </c>
      <c r="K20" s="10"/>
      <c r="L20" s="55"/>
      <c r="M20" s="55">
        <v>7200</v>
      </c>
      <c r="N20" s="98"/>
      <c r="O20" s="99"/>
      <c r="P20" s="234"/>
    </row>
    <row r="21" spans="1:16" ht="25.5">
      <c r="A21" s="257"/>
      <c r="B21" s="35" t="s">
        <v>7</v>
      </c>
      <c r="C21" s="55"/>
      <c r="D21" s="19"/>
      <c r="E21" s="19"/>
      <c r="F21" s="10">
        <v>0</v>
      </c>
      <c r="G21" s="56"/>
      <c r="H21" s="55"/>
      <c r="I21" s="55"/>
      <c r="J21" s="55">
        <v>0</v>
      </c>
      <c r="K21" s="10"/>
      <c r="L21" s="55"/>
      <c r="M21" s="55">
        <v>0</v>
      </c>
      <c r="N21" s="98"/>
      <c r="P21" s="234"/>
    </row>
    <row r="22" spans="1:16">
      <c r="A22" s="257"/>
      <c r="B22" s="37" t="s">
        <v>99</v>
      </c>
      <c r="C22" s="56">
        <v>73226.95</v>
      </c>
      <c r="D22" s="24">
        <v>142419.66</v>
      </c>
      <c r="E22" s="24">
        <v>44853.39</v>
      </c>
      <c r="F22" s="10">
        <v>260500</v>
      </c>
      <c r="G22" s="56">
        <v>136480</v>
      </c>
      <c r="H22" s="55"/>
      <c r="I22" s="55"/>
      <c r="J22" s="55">
        <v>136480</v>
      </c>
      <c r="K22" s="10"/>
      <c r="L22" s="55"/>
      <c r="M22" s="55">
        <v>396980</v>
      </c>
      <c r="N22" s="98"/>
      <c r="P22" s="234"/>
    </row>
    <row r="23" spans="1:16">
      <c r="A23" s="257"/>
      <c r="B23" s="40" t="s">
        <v>29</v>
      </c>
      <c r="C23" s="56">
        <v>0</v>
      </c>
      <c r="D23" s="24">
        <v>92104</v>
      </c>
      <c r="E23" s="24">
        <v>2896</v>
      </c>
      <c r="F23" s="10">
        <v>95000</v>
      </c>
      <c r="G23" s="56">
        <v>25000</v>
      </c>
      <c r="H23" s="55"/>
      <c r="I23" s="55"/>
      <c r="J23" s="55">
        <v>25000</v>
      </c>
      <c r="K23" s="10"/>
      <c r="L23" s="55"/>
      <c r="M23" s="55">
        <v>120000</v>
      </c>
      <c r="N23" s="98"/>
      <c r="P23" s="234"/>
    </row>
    <row r="24" spans="1:16">
      <c r="A24" s="257"/>
      <c r="B24" s="40" t="s">
        <v>30</v>
      </c>
      <c r="C24" s="56">
        <v>1500</v>
      </c>
      <c r="D24" s="24">
        <v>55126</v>
      </c>
      <c r="E24" s="24">
        <v>10534</v>
      </c>
      <c r="F24" s="10">
        <v>67160</v>
      </c>
      <c r="G24" s="56">
        <v>90000</v>
      </c>
      <c r="H24" s="55"/>
      <c r="I24" s="55"/>
      <c r="J24" s="55">
        <v>90000</v>
      </c>
      <c r="K24" s="10"/>
      <c r="L24" s="55"/>
      <c r="M24" s="55">
        <v>157160</v>
      </c>
      <c r="N24" s="98"/>
      <c r="P24" s="234"/>
    </row>
    <row r="25" spans="1:16">
      <c r="A25" s="257"/>
      <c r="B25" s="40" t="s">
        <v>31</v>
      </c>
      <c r="C25" s="56">
        <v>0</v>
      </c>
      <c r="D25" s="24">
        <v>0</v>
      </c>
      <c r="E25" s="24">
        <v>0</v>
      </c>
      <c r="F25" s="10">
        <v>0</v>
      </c>
      <c r="G25" s="56">
        <v>0</v>
      </c>
      <c r="H25" s="55"/>
      <c r="I25" s="55"/>
      <c r="J25" s="55">
        <v>0</v>
      </c>
      <c r="K25" s="10"/>
      <c r="L25" s="55"/>
      <c r="M25" s="55">
        <v>0</v>
      </c>
      <c r="N25" s="98"/>
      <c r="P25" s="234"/>
    </row>
    <row r="26" spans="1:16">
      <c r="A26" s="257"/>
      <c r="B26" s="40" t="s">
        <v>70</v>
      </c>
      <c r="C26" s="56">
        <v>0</v>
      </c>
      <c r="D26" s="24">
        <v>2000</v>
      </c>
      <c r="E26" s="24">
        <v>4000</v>
      </c>
      <c r="F26" s="10">
        <v>6000</v>
      </c>
      <c r="G26" s="56">
        <v>0</v>
      </c>
      <c r="H26" s="55"/>
      <c r="I26" s="55"/>
      <c r="J26" s="55">
        <v>0</v>
      </c>
      <c r="K26" s="10"/>
      <c r="L26" s="55"/>
      <c r="M26" s="55">
        <v>6000</v>
      </c>
      <c r="N26" s="98"/>
      <c r="P26" s="234"/>
    </row>
    <row r="27" spans="1:16">
      <c r="A27" s="257"/>
      <c r="B27" s="35" t="s">
        <v>8</v>
      </c>
      <c r="C27" s="55"/>
      <c r="D27" s="19"/>
      <c r="E27" s="19"/>
      <c r="F27" s="10"/>
      <c r="G27" s="56"/>
      <c r="H27" s="55"/>
      <c r="I27" s="55"/>
      <c r="J27" s="55">
        <v>0</v>
      </c>
      <c r="K27" s="10"/>
      <c r="L27" s="55"/>
      <c r="M27" s="55">
        <v>0</v>
      </c>
      <c r="N27" s="98"/>
      <c r="P27" s="234"/>
    </row>
    <row r="28" spans="1:16">
      <c r="A28" s="257"/>
      <c r="B28" s="40" t="s">
        <v>9</v>
      </c>
      <c r="C28" s="56">
        <v>111500</v>
      </c>
      <c r="D28" s="56">
        <v>134940</v>
      </c>
      <c r="E28" s="56">
        <v>118460</v>
      </c>
      <c r="F28" s="10">
        <v>364900</v>
      </c>
      <c r="G28" s="56">
        <v>150000</v>
      </c>
      <c r="H28" s="55">
        <v>0</v>
      </c>
      <c r="I28" s="55">
        <v>0</v>
      </c>
      <c r="J28" s="55">
        <v>150000</v>
      </c>
      <c r="K28" s="10">
        <v>0</v>
      </c>
      <c r="L28" s="55">
        <v>0</v>
      </c>
      <c r="M28" s="55">
        <v>514900</v>
      </c>
      <c r="N28" s="98"/>
      <c r="P28" s="234"/>
    </row>
    <row r="29" spans="1:16">
      <c r="A29" s="257"/>
      <c r="B29" s="40" t="s">
        <v>117</v>
      </c>
      <c r="C29" s="56">
        <v>111500</v>
      </c>
      <c r="D29" s="24">
        <v>134940</v>
      </c>
      <c r="E29" s="24">
        <v>112760</v>
      </c>
      <c r="F29" s="10">
        <v>359200</v>
      </c>
      <c r="G29" s="56">
        <v>150000</v>
      </c>
      <c r="H29" s="55"/>
      <c r="I29" s="55"/>
      <c r="J29" s="55">
        <v>150000</v>
      </c>
      <c r="K29" s="10"/>
      <c r="L29" s="55"/>
      <c r="M29" s="55">
        <v>509200</v>
      </c>
      <c r="N29" s="98"/>
      <c r="P29" s="234"/>
    </row>
    <row r="30" spans="1:16">
      <c r="A30" s="257"/>
      <c r="B30" s="235" t="s">
        <v>118</v>
      </c>
      <c r="C30" s="186"/>
      <c r="D30" s="195"/>
      <c r="E30" s="195">
        <v>5700</v>
      </c>
      <c r="F30" s="62">
        <v>5700</v>
      </c>
      <c r="G30" s="186">
        <v>0</v>
      </c>
      <c r="H30" s="62"/>
      <c r="I30" s="62"/>
      <c r="J30" s="62">
        <v>0</v>
      </c>
      <c r="K30" s="62"/>
      <c r="L30" s="62"/>
      <c r="M30" s="62">
        <v>5700</v>
      </c>
      <c r="N30" s="98"/>
      <c r="O30" s="236"/>
      <c r="P30" s="237"/>
    </row>
    <row r="31" spans="1:16" ht="25.5">
      <c r="A31" s="257"/>
      <c r="B31" s="40" t="s">
        <v>26</v>
      </c>
      <c r="C31" s="56">
        <v>3600</v>
      </c>
      <c r="D31" s="24">
        <v>5000</v>
      </c>
      <c r="E31" s="24">
        <v>400</v>
      </c>
      <c r="F31" s="10">
        <v>9000</v>
      </c>
      <c r="G31" s="56">
        <v>5000</v>
      </c>
      <c r="H31" s="55"/>
      <c r="I31" s="55"/>
      <c r="J31" s="55">
        <v>5000</v>
      </c>
      <c r="K31" s="55"/>
      <c r="L31" s="55"/>
      <c r="M31" s="55">
        <v>14000</v>
      </c>
      <c r="N31" s="98"/>
      <c r="P31" s="234"/>
    </row>
    <row r="32" spans="1:16" ht="30.75" customHeight="1">
      <c r="A32" s="257"/>
      <c r="B32" s="35" t="s">
        <v>10</v>
      </c>
      <c r="C32" s="39">
        <v>0</v>
      </c>
      <c r="D32" s="39">
        <v>81892.38</v>
      </c>
      <c r="E32" s="39">
        <v>109207.62</v>
      </c>
      <c r="F32" s="39">
        <v>191100</v>
      </c>
      <c r="G32" s="238">
        <v>126930</v>
      </c>
      <c r="H32" s="39">
        <v>0</v>
      </c>
      <c r="I32" s="39">
        <v>0</v>
      </c>
      <c r="J32" s="39">
        <v>126930</v>
      </c>
      <c r="K32" s="39">
        <v>0</v>
      </c>
      <c r="L32" s="39">
        <v>0</v>
      </c>
      <c r="M32" s="39">
        <v>318030</v>
      </c>
      <c r="N32" s="100"/>
      <c r="O32" s="94"/>
      <c r="P32" s="234"/>
    </row>
    <row r="33" spans="1:16" ht="25.5" customHeight="1">
      <c r="A33" s="257"/>
      <c r="B33" s="41" t="s">
        <v>38</v>
      </c>
      <c r="C33" s="56">
        <v>0</v>
      </c>
      <c r="D33" s="24">
        <v>38420</v>
      </c>
      <c r="E33" s="24">
        <v>60580</v>
      </c>
      <c r="F33" s="10">
        <v>99000</v>
      </c>
      <c r="G33" s="56">
        <v>51030</v>
      </c>
      <c r="H33" s="55"/>
      <c r="I33" s="55"/>
      <c r="J33" s="55">
        <v>51030</v>
      </c>
      <c r="K33" s="55"/>
      <c r="L33" s="101"/>
      <c r="M33" s="55">
        <v>150030</v>
      </c>
      <c r="N33" s="98"/>
      <c r="P33" s="234"/>
    </row>
    <row r="34" spans="1:16" ht="25.5">
      <c r="A34" s="257"/>
      <c r="B34" s="40" t="s">
        <v>54</v>
      </c>
      <c r="C34" s="56">
        <v>0</v>
      </c>
      <c r="D34" s="24">
        <v>43472.38</v>
      </c>
      <c r="E34" s="24">
        <v>48627.62</v>
      </c>
      <c r="F34" s="10">
        <v>92100</v>
      </c>
      <c r="G34" s="56">
        <v>75900</v>
      </c>
      <c r="H34" s="55"/>
      <c r="I34" s="55"/>
      <c r="J34" s="55">
        <v>75900</v>
      </c>
      <c r="K34" s="10"/>
      <c r="L34" s="10"/>
      <c r="M34" s="55">
        <v>168000</v>
      </c>
      <c r="N34" s="98"/>
      <c r="P34" s="234"/>
    </row>
    <row r="35" spans="1:16" ht="25.5">
      <c r="A35" s="257"/>
      <c r="B35" s="35" t="s">
        <v>11</v>
      </c>
      <c r="C35" s="55"/>
      <c r="D35" s="19"/>
      <c r="E35" s="19"/>
      <c r="F35" s="10">
        <v>0</v>
      </c>
      <c r="G35" s="56"/>
      <c r="H35" s="55"/>
      <c r="I35" s="55"/>
      <c r="J35" s="55">
        <v>0</v>
      </c>
      <c r="K35" s="55"/>
      <c r="L35" s="55"/>
      <c r="M35" s="55">
        <v>0</v>
      </c>
      <c r="N35" s="102"/>
      <c r="P35" s="234"/>
    </row>
    <row r="36" spans="1:16">
      <c r="A36" s="257"/>
      <c r="B36" s="37" t="s">
        <v>39</v>
      </c>
      <c r="C36" s="56">
        <v>0</v>
      </c>
      <c r="D36" s="24">
        <v>45958.92</v>
      </c>
      <c r="E36" s="24">
        <v>77041.08</v>
      </c>
      <c r="F36" s="10">
        <v>123000</v>
      </c>
      <c r="G36" s="56">
        <v>3000</v>
      </c>
      <c r="H36" s="55"/>
      <c r="I36" s="55"/>
      <c r="J36" s="55">
        <v>3000</v>
      </c>
      <c r="K36" s="55"/>
      <c r="L36" s="55"/>
      <c r="M36" s="55">
        <v>126000</v>
      </c>
      <c r="N36" s="98"/>
      <c r="O36" s="103"/>
      <c r="P36" s="234"/>
    </row>
    <row r="37" spans="1:16">
      <c r="A37" s="257"/>
      <c r="B37" s="38" t="s">
        <v>52</v>
      </c>
      <c r="C37" s="56">
        <v>118265.18000000001</v>
      </c>
      <c r="D37" s="24">
        <v>226824.89</v>
      </c>
      <c r="E37" s="24">
        <v>63444.56</v>
      </c>
      <c r="F37" s="10">
        <v>408534.63</v>
      </c>
      <c r="G37" s="56">
        <v>360000</v>
      </c>
      <c r="H37" s="55"/>
      <c r="I37" s="55"/>
      <c r="J37" s="55">
        <v>360000</v>
      </c>
      <c r="K37" s="55"/>
      <c r="L37" s="55"/>
      <c r="M37" s="55">
        <v>768534.63</v>
      </c>
      <c r="N37" s="98"/>
      <c r="O37" s="103"/>
      <c r="P37" s="234"/>
    </row>
    <row r="38" spans="1:16">
      <c r="A38" s="257"/>
      <c r="B38" s="38" t="s">
        <v>103</v>
      </c>
      <c r="C38" s="56">
        <v>39456.06</v>
      </c>
      <c r="D38" s="24">
        <v>113411.81</v>
      </c>
      <c r="E38" s="24">
        <v>65132.13</v>
      </c>
      <c r="F38" s="10">
        <v>218000</v>
      </c>
      <c r="G38" s="56">
        <v>114900</v>
      </c>
      <c r="H38" s="55"/>
      <c r="I38" s="55"/>
      <c r="J38" s="55">
        <v>114900</v>
      </c>
      <c r="K38" s="55"/>
      <c r="L38" s="55"/>
      <c r="M38" s="55">
        <v>332900</v>
      </c>
      <c r="N38" s="98"/>
      <c r="O38" s="103"/>
      <c r="P38" s="234"/>
    </row>
    <row r="39" spans="1:16">
      <c r="A39" s="257"/>
      <c r="B39" s="38" t="s">
        <v>104</v>
      </c>
      <c r="C39" s="56">
        <v>0</v>
      </c>
      <c r="D39" s="24">
        <v>0</v>
      </c>
      <c r="E39" s="24">
        <v>0</v>
      </c>
      <c r="F39" s="10">
        <v>0</v>
      </c>
      <c r="G39" s="56">
        <v>0</v>
      </c>
      <c r="H39" s="55"/>
      <c r="I39" s="55"/>
      <c r="J39" s="55">
        <v>0</v>
      </c>
      <c r="K39" s="55"/>
      <c r="L39" s="55"/>
      <c r="M39" s="55">
        <v>0</v>
      </c>
      <c r="N39" s="98"/>
      <c r="O39" s="103"/>
      <c r="P39" s="234"/>
    </row>
    <row r="40" spans="1:16">
      <c r="A40" s="257"/>
      <c r="B40" s="38" t="s">
        <v>105</v>
      </c>
      <c r="C40" s="56">
        <v>33597.96</v>
      </c>
      <c r="D40" s="24">
        <v>151054.38</v>
      </c>
      <c r="E40" s="24">
        <v>123847.66</v>
      </c>
      <c r="F40" s="10">
        <v>308500</v>
      </c>
      <c r="G40" s="56">
        <v>134280</v>
      </c>
      <c r="H40" s="55"/>
      <c r="I40" s="55"/>
      <c r="J40" s="55">
        <v>134280</v>
      </c>
      <c r="K40" s="55"/>
      <c r="L40" s="55"/>
      <c r="M40" s="55">
        <v>442780</v>
      </c>
      <c r="N40" s="98"/>
      <c r="O40" s="103"/>
      <c r="P40" s="234"/>
    </row>
    <row r="41" spans="1:16" ht="39">
      <c r="A41" s="257"/>
      <c r="B41" s="131" t="s">
        <v>80</v>
      </c>
      <c r="C41" s="56">
        <v>108030</v>
      </c>
      <c r="D41" s="24">
        <v>2211900</v>
      </c>
      <c r="E41" s="24">
        <v>1116350</v>
      </c>
      <c r="F41" s="10">
        <v>3436280</v>
      </c>
      <c r="G41" s="56">
        <v>1741000</v>
      </c>
      <c r="H41" s="55"/>
      <c r="I41" s="55"/>
      <c r="J41" s="55">
        <v>1741000</v>
      </c>
      <c r="K41" s="55"/>
      <c r="L41" s="55"/>
      <c r="M41" s="55">
        <v>5177280</v>
      </c>
      <c r="N41" s="123"/>
      <c r="O41" s="103"/>
      <c r="P41" s="234"/>
    </row>
    <row r="42" spans="1:16" ht="38.25">
      <c r="A42" s="257"/>
      <c r="B42" s="35" t="s">
        <v>75</v>
      </c>
      <c r="C42" s="56">
        <v>169220</v>
      </c>
      <c r="D42" s="24">
        <v>283520</v>
      </c>
      <c r="E42" s="24">
        <v>72040</v>
      </c>
      <c r="F42" s="10">
        <v>524780</v>
      </c>
      <c r="G42" s="56">
        <v>281000</v>
      </c>
      <c r="H42" s="55"/>
      <c r="I42" s="55"/>
      <c r="J42" s="55">
        <v>281000</v>
      </c>
      <c r="K42" s="55"/>
      <c r="L42" s="55"/>
      <c r="M42" s="55">
        <v>805780</v>
      </c>
      <c r="N42" s="105"/>
      <c r="O42" s="99"/>
      <c r="P42" s="234"/>
    </row>
    <row r="43" spans="1:16" ht="47.25" customHeight="1">
      <c r="A43" s="257"/>
      <c r="B43" s="38" t="s">
        <v>76</v>
      </c>
      <c r="C43" s="56">
        <v>12050</v>
      </c>
      <c r="D43" s="132">
        <v>248370</v>
      </c>
      <c r="E43" s="132">
        <v>368880</v>
      </c>
      <c r="F43" s="10">
        <v>629300</v>
      </c>
      <c r="G43" s="56">
        <v>125660</v>
      </c>
      <c r="H43" s="55"/>
      <c r="I43" s="55"/>
      <c r="J43" s="55">
        <v>125660</v>
      </c>
      <c r="K43" s="10"/>
      <c r="L43" s="55"/>
      <c r="M43" s="55">
        <v>754960</v>
      </c>
      <c r="N43" s="105"/>
      <c r="O43" s="99"/>
      <c r="P43" s="234"/>
    </row>
    <row r="44" spans="1:16" ht="25.5">
      <c r="A44" s="257"/>
      <c r="B44" s="174" t="s">
        <v>12</v>
      </c>
      <c r="C44" s="154">
        <v>282681</v>
      </c>
      <c r="D44" s="154">
        <v>301270</v>
      </c>
      <c r="E44" s="154">
        <v>258323</v>
      </c>
      <c r="F44" s="169">
        <v>842274</v>
      </c>
      <c r="G44" s="168">
        <v>258323</v>
      </c>
      <c r="H44" s="154">
        <v>0</v>
      </c>
      <c r="I44" s="154">
        <v>0</v>
      </c>
      <c r="J44" s="154">
        <v>258323</v>
      </c>
      <c r="K44" s="154">
        <v>0</v>
      </c>
      <c r="L44" s="154">
        <v>0</v>
      </c>
      <c r="M44" s="154">
        <v>1100597</v>
      </c>
      <c r="N44" s="102"/>
      <c r="P44" s="234"/>
    </row>
    <row r="45" spans="1:16">
      <c r="A45" s="257"/>
      <c r="B45" s="181" t="s">
        <v>91</v>
      </c>
      <c r="C45" s="152">
        <v>282681</v>
      </c>
      <c r="D45" s="152">
        <v>301270</v>
      </c>
      <c r="E45" s="152">
        <v>258323</v>
      </c>
      <c r="F45" s="151">
        <v>842274</v>
      </c>
      <c r="G45" s="152">
        <v>258323</v>
      </c>
      <c r="H45" s="152"/>
      <c r="I45" s="152"/>
      <c r="J45" s="152">
        <v>258323</v>
      </c>
      <c r="K45" s="158"/>
      <c r="L45" s="158"/>
      <c r="M45" s="150">
        <v>1100597</v>
      </c>
      <c r="N45" s="104"/>
      <c r="O45" s="106"/>
      <c r="P45" s="234"/>
    </row>
    <row r="46" spans="1:16" ht="13.5" thickBot="1">
      <c r="A46" s="257"/>
      <c r="B46" s="175" t="s">
        <v>94</v>
      </c>
      <c r="C46" s="176">
        <v>0</v>
      </c>
      <c r="D46" s="176">
        <v>0</v>
      </c>
      <c r="E46" s="176">
        <v>0</v>
      </c>
      <c r="F46" s="177">
        <v>0</v>
      </c>
      <c r="G46" s="239">
        <v>0</v>
      </c>
      <c r="H46" s="209">
        <v>0</v>
      </c>
      <c r="I46" s="209">
        <v>0</v>
      </c>
      <c r="J46" s="209">
        <v>0</v>
      </c>
      <c r="K46" s="178">
        <v>0</v>
      </c>
      <c r="L46" s="179">
        <v>0</v>
      </c>
      <c r="M46" s="180">
        <v>0</v>
      </c>
      <c r="N46" s="105"/>
      <c r="O46" s="106"/>
      <c r="P46" s="234"/>
    </row>
    <row r="47" spans="1:16" ht="54" customHeight="1" thickBot="1">
      <c r="A47" s="258"/>
      <c r="B47" s="217" t="s">
        <v>114</v>
      </c>
      <c r="C47" s="226">
        <v>0</v>
      </c>
      <c r="D47" s="226">
        <v>14000</v>
      </c>
      <c r="E47" s="226">
        <v>12000</v>
      </c>
      <c r="F47" s="227">
        <v>26000</v>
      </c>
      <c r="G47" s="226">
        <v>12000</v>
      </c>
      <c r="H47" s="228"/>
      <c r="I47" s="228"/>
      <c r="J47" s="228">
        <v>12000</v>
      </c>
      <c r="K47" s="227"/>
      <c r="L47" s="228"/>
      <c r="M47" s="55">
        <v>38000</v>
      </c>
      <c r="N47" s="104"/>
      <c r="O47" s="107"/>
      <c r="P47" s="234"/>
    </row>
    <row r="48" spans="1:16" ht="30.75" customHeight="1">
      <c r="A48" s="251" t="s">
        <v>13</v>
      </c>
      <c r="B48" s="44" t="s">
        <v>95</v>
      </c>
      <c r="C48" s="57">
        <v>3573.4599999999991</v>
      </c>
      <c r="D48" s="57">
        <v>96361.090000000011</v>
      </c>
      <c r="E48" s="57">
        <v>20065.45</v>
      </c>
      <c r="F48" s="97">
        <v>120000.00000000001</v>
      </c>
      <c r="G48" s="57">
        <v>150000</v>
      </c>
      <c r="H48" s="54"/>
      <c r="I48" s="54"/>
      <c r="J48" s="54">
        <v>150000</v>
      </c>
      <c r="K48" s="54"/>
      <c r="L48" s="54"/>
      <c r="M48" s="53">
        <v>270000</v>
      </c>
      <c r="N48" s="102"/>
      <c r="P48" s="234"/>
    </row>
    <row r="49" spans="1:16" ht="17.25" customHeight="1">
      <c r="A49" s="252"/>
      <c r="B49" s="35" t="s">
        <v>53</v>
      </c>
      <c r="C49" s="56">
        <v>0</v>
      </c>
      <c r="D49" s="24">
        <v>464567.64</v>
      </c>
      <c r="E49" s="24">
        <v>251372.36</v>
      </c>
      <c r="F49" s="10">
        <v>715940</v>
      </c>
      <c r="G49" s="56">
        <v>400000</v>
      </c>
      <c r="H49" s="55"/>
      <c r="I49" s="55"/>
      <c r="J49" s="55">
        <v>400000</v>
      </c>
      <c r="K49" s="10"/>
      <c r="L49" s="55"/>
      <c r="M49" s="54">
        <v>1115940</v>
      </c>
      <c r="N49" s="102"/>
      <c r="P49" s="234"/>
    </row>
    <row r="50" spans="1:16" ht="28.5" customHeight="1">
      <c r="A50" s="253"/>
      <c r="B50" s="35" t="s">
        <v>24</v>
      </c>
      <c r="C50" s="55"/>
      <c r="D50" s="55"/>
      <c r="E50" s="55"/>
      <c r="F50" s="10">
        <v>0</v>
      </c>
      <c r="G50" s="56"/>
      <c r="H50" s="55"/>
      <c r="I50" s="55"/>
      <c r="J50" s="55">
        <v>0</v>
      </c>
      <c r="K50" s="55"/>
      <c r="L50" s="55"/>
      <c r="M50" s="55">
        <v>0</v>
      </c>
      <c r="N50" s="102"/>
      <c r="P50" s="234"/>
    </row>
    <row r="51" spans="1:16">
      <c r="A51" s="253"/>
      <c r="B51" s="37" t="s">
        <v>36</v>
      </c>
      <c r="C51" s="56">
        <v>0</v>
      </c>
      <c r="D51" s="56">
        <v>100</v>
      </c>
      <c r="E51" s="56">
        <v>300</v>
      </c>
      <c r="F51" s="10">
        <v>400</v>
      </c>
      <c r="G51" s="56">
        <v>0</v>
      </c>
      <c r="H51" s="55"/>
      <c r="I51" s="55"/>
      <c r="J51" s="55">
        <v>0</v>
      </c>
      <c r="K51" s="55"/>
      <c r="L51" s="55"/>
      <c r="M51" s="55">
        <v>400</v>
      </c>
      <c r="N51" s="104"/>
      <c r="O51" s="107"/>
      <c r="P51" s="234"/>
    </row>
    <row r="52" spans="1:16">
      <c r="A52" s="253"/>
      <c r="B52" s="35" t="s">
        <v>8</v>
      </c>
      <c r="C52" s="55"/>
      <c r="D52" s="55"/>
      <c r="E52" s="55"/>
      <c r="F52" s="10">
        <v>0</v>
      </c>
      <c r="G52" s="56"/>
      <c r="H52" s="55"/>
      <c r="I52" s="55"/>
      <c r="J52" s="55">
        <v>0</v>
      </c>
      <c r="K52" s="55"/>
      <c r="L52" s="55"/>
      <c r="M52" s="55">
        <v>0</v>
      </c>
      <c r="N52" s="104"/>
      <c r="O52" s="107"/>
      <c r="P52" s="234"/>
    </row>
    <row r="53" spans="1:16" ht="13.5" thickBot="1">
      <c r="A53" s="254"/>
      <c r="B53" s="48" t="s">
        <v>9</v>
      </c>
      <c r="C53" s="58">
        <v>10000</v>
      </c>
      <c r="D53" s="58">
        <v>15000</v>
      </c>
      <c r="E53" s="58">
        <v>11000</v>
      </c>
      <c r="F53" s="50">
        <v>36000</v>
      </c>
      <c r="G53" s="240">
        <v>25000</v>
      </c>
      <c r="H53" s="108"/>
      <c r="I53" s="108"/>
      <c r="J53" s="108">
        <v>25000</v>
      </c>
      <c r="K53" s="109"/>
      <c r="L53" s="109"/>
      <c r="M53" s="109">
        <v>61000</v>
      </c>
      <c r="N53" s="104"/>
      <c r="O53" s="107"/>
      <c r="P53" s="234"/>
    </row>
    <row r="54" spans="1:16">
      <c r="A54" s="252" t="s">
        <v>14</v>
      </c>
      <c r="B54" s="49" t="s">
        <v>24</v>
      </c>
      <c r="C54" s="53"/>
      <c r="D54" s="53"/>
      <c r="E54" s="53"/>
      <c r="F54" s="45">
        <v>0</v>
      </c>
      <c r="G54" s="57"/>
      <c r="H54" s="54"/>
      <c r="I54" s="54"/>
      <c r="J54" s="54">
        <v>0</v>
      </c>
      <c r="K54" s="53"/>
      <c r="L54" s="53"/>
      <c r="M54" s="53">
        <v>0</v>
      </c>
      <c r="N54" s="104"/>
      <c r="O54" s="107"/>
      <c r="P54" s="234"/>
    </row>
    <row r="55" spans="1:16">
      <c r="A55" s="253"/>
      <c r="B55" s="140" t="s">
        <v>15</v>
      </c>
      <c r="C55" s="56">
        <v>0</v>
      </c>
      <c r="D55" s="56">
        <v>300</v>
      </c>
      <c r="E55" s="56">
        <v>0</v>
      </c>
      <c r="F55" s="10">
        <v>300</v>
      </c>
      <c r="G55" s="56">
        <v>780</v>
      </c>
      <c r="H55" s="55">
        <v>0</v>
      </c>
      <c r="I55" s="55">
        <v>0</v>
      </c>
      <c r="J55" s="55">
        <v>780</v>
      </c>
      <c r="K55" s="55">
        <v>0</v>
      </c>
      <c r="L55" s="55">
        <v>0</v>
      </c>
      <c r="M55" s="55">
        <v>1080</v>
      </c>
      <c r="N55" s="104"/>
      <c r="O55" s="107"/>
      <c r="P55" s="234"/>
    </row>
    <row r="56" spans="1:16">
      <c r="A56" s="253"/>
      <c r="B56" s="140" t="s">
        <v>87</v>
      </c>
      <c r="C56" s="56">
        <v>0</v>
      </c>
      <c r="D56" s="56">
        <v>300</v>
      </c>
      <c r="E56" s="56">
        <v>0</v>
      </c>
      <c r="F56" s="10">
        <v>300</v>
      </c>
      <c r="G56" s="56">
        <v>780</v>
      </c>
      <c r="H56" s="55"/>
      <c r="I56" s="55"/>
      <c r="J56" s="55">
        <v>780</v>
      </c>
      <c r="K56" s="55"/>
      <c r="L56" s="55"/>
      <c r="M56" s="55">
        <v>1080</v>
      </c>
      <c r="N56" s="104"/>
      <c r="O56" s="107"/>
      <c r="P56" s="234"/>
    </row>
    <row r="57" spans="1:16">
      <c r="A57" s="253"/>
      <c r="B57" s="142" t="s">
        <v>92</v>
      </c>
      <c r="C57" s="143">
        <v>0</v>
      </c>
      <c r="D57" s="143">
        <v>0</v>
      </c>
      <c r="E57" s="143">
        <v>0</v>
      </c>
      <c r="F57" s="144">
        <v>0</v>
      </c>
      <c r="G57" s="143">
        <v>0</v>
      </c>
      <c r="H57" s="144"/>
      <c r="I57" s="144"/>
      <c r="J57" s="144">
        <v>0</v>
      </c>
      <c r="K57" s="144"/>
      <c r="L57" s="144"/>
      <c r="M57" s="144">
        <v>0</v>
      </c>
      <c r="N57" s="105"/>
      <c r="O57" s="141"/>
      <c r="P57" s="234"/>
    </row>
    <row r="58" spans="1:16" ht="25.5">
      <c r="A58" s="253"/>
      <c r="B58" s="37" t="s">
        <v>40</v>
      </c>
      <c r="C58" s="56">
        <v>1443</v>
      </c>
      <c r="D58" s="56">
        <v>7900</v>
      </c>
      <c r="E58" s="56">
        <v>10157</v>
      </c>
      <c r="F58" s="10">
        <v>19500</v>
      </c>
      <c r="G58" s="56">
        <v>7650</v>
      </c>
      <c r="H58" s="55"/>
      <c r="I58" s="55"/>
      <c r="J58" s="55">
        <v>7650</v>
      </c>
      <c r="K58" s="10"/>
      <c r="L58" s="10"/>
      <c r="M58" s="10">
        <v>27150</v>
      </c>
      <c r="N58" s="104"/>
      <c r="O58" s="107"/>
      <c r="P58" s="234"/>
    </row>
    <row r="59" spans="1:16" ht="25.5">
      <c r="A59" s="253"/>
      <c r="B59" s="38" t="s">
        <v>85</v>
      </c>
      <c r="C59" s="56">
        <v>11274.04</v>
      </c>
      <c r="D59" s="56">
        <v>0</v>
      </c>
      <c r="E59" s="56">
        <v>1725.96</v>
      </c>
      <c r="F59" s="10">
        <v>13000</v>
      </c>
      <c r="G59" s="56">
        <v>9520</v>
      </c>
      <c r="H59" s="55"/>
      <c r="I59" s="55"/>
      <c r="J59" s="55">
        <v>9520</v>
      </c>
      <c r="K59" s="10"/>
      <c r="L59" s="10"/>
      <c r="M59" s="10">
        <v>22520</v>
      </c>
      <c r="N59" s="104"/>
      <c r="O59" s="107"/>
      <c r="P59" s="234"/>
    </row>
    <row r="60" spans="1:16" ht="25.5">
      <c r="A60" s="253"/>
      <c r="B60" s="40" t="s">
        <v>72</v>
      </c>
      <c r="C60" s="56">
        <v>4657.95</v>
      </c>
      <c r="D60" s="56">
        <v>38370</v>
      </c>
      <c r="E60" s="56">
        <v>972.05</v>
      </c>
      <c r="F60" s="10">
        <v>44000</v>
      </c>
      <c r="G60" s="56">
        <v>43800</v>
      </c>
      <c r="H60" s="55"/>
      <c r="I60" s="55"/>
      <c r="J60" s="55">
        <v>43800</v>
      </c>
      <c r="K60" s="10"/>
      <c r="L60" s="10"/>
      <c r="M60" s="10">
        <v>87800</v>
      </c>
      <c r="N60" s="104"/>
      <c r="O60" s="107"/>
      <c r="P60" s="234"/>
    </row>
    <row r="61" spans="1:16" ht="48.75" customHeight="1">
      <c r="A61" s="253"/>
      <c r="B61" s="35" t="s">
        <v>10</v>
      </c>
      <c r="C61" s="39">
        <v>89430</v>
      </c>
      <c r="D61" s="39">
        <v>0</v>
      </c>
      <c r="E61" s="39">
        <v>175570</v>
      </c>
      <c r="F61" s="39">
        <v>265000</v>
      </c>
      <c r="G61" s="238">
        <v>23550</v>
      </c>
      <c r="H61" s="39">
        <v>0</v>
      </c>
      <c r="I61" s="39">
        <v>0</v>
      </c>
      <c r="J61" s="39">
        <v>23550</v>
      </c>
      <c r="K61" s="39">
        <v>0</v>
      </c>
      <c r="L61" s="39">
        <v>0</v>
      </c>
      <c r="M61" s="39">
        <v>288550</v>
      </c>
      <c r="N61" s="110"/>
      <c r="O61" s="111"/>
      <c r="P61" s="234"/>
    </row>
    <row r="62" spans="1:16" ht="24.75" customHeight="1">
      <c r="A62" s="253"/>
      <c r="B62" s="40" t="s">
        <v>16</v>
      </c>
      <c r="C62" s="56">
        <v>0</v>
      </c>
      <c r="D62" s="56">
        <v>0</v>
      </c>
      <c r="E62" s="56">
        <v>0</v>
      </c>
      <c r="F62" s="10">
        <v>0</v>
      </c>
      <c r="G62" s="75">
        <v>0</v>
      </c>
      <c r="H62" s="10"/>
      <c r="I62" s="10"/>
      <c r="J62" s="10">
        <v>0</v>
      </c>
      <c r="K62" s="10"/>
      <c r="L62" s="10"/>
      <c r="M62" s="10">
        <v>0</v>
      </c>
      <c r="N62" s="104"/>
      <c r="O62" s="107"/>
      <c r="P62" s="234"/>
    </row>
    <row r="63" spans="1:16">
      <c r="A63" s="253"/>
      <c r="B63" s="41" t="s">
        <v>41</v>
      </c>
      <c r="C63" s="56">
        <v>84570</v>
      </c>
      <c r="D63" s="56">
        <v>0</v>
      </c>
      <c r="E63" s="56">
        <v>170430</v>
      </c>
      <c r="F63" s="10">
        <v>255000</v>
      </c>
      <c r="G63" s="75">
        <v>0</v>
      </c>
      <c r="H63" s="10"/>
      <c r="I63" s="10"/>
      <c r="J63" s="10">
        <v>0</v>
      </c>
      <c r="K63" s="10"/>
      <c r="L63" s="10"/>
      <c r="M63" s="10">
        <v>255000</v>
      </c>
      <c r="N63" s="105"/>
      <c r="O63" s="112"/>
      <c r="P63" s="234"/>
    </row>
    <row r="64" spans="1:16" ht="25.5">
      <c r="A64" s="253"/>
      <c r="B64" s="40" t="s">
        <v>44</v>
      </c>
      <c r="C64" s="56">
        <v>4860</v>
      </c>
      <c r="D64" s="56">
        <v>0</v>
      </c>
      <c r="E64" s="56">
        <v>5140</v>
      </c>
      <c r="F64" s="10">
        <v>10000</v>
      </c>
      <c r="G64" s="75">
        <v>23550</v>
      </c>
      <c r="H64" s="10"/>
      <c r="I64" s="10"/>
      <c r="J64" s="10">
        <v>23550</v>
      </c>
      <c r="K64" s="10"/>
      <c r="L64" s="10"/>
      <c r="M64" s="10">
        <v>33550</v>
      </c>
      <c r="N64" s="105"/>
      <c r="O64" s="112"/>
      <c r="P64" s="234"/>
    </row>
    <row r="65" spans="1:16" ht="25.5">
      <c r="A65" s="253"/>
      <c r="B65" s="35" t="s">
        <v>11</v>
      </c>
      <c r="C65" s="55"/>
      <c r="D65" s="55"/>
      <c r="E65" s="55"/>
      <c r="F65" s="10">
        <v>0</v>
      </c>
      <c r="G65" s="75"/>
      <c r="H65" s="10"/>
      <c r="I65" s="10"/>
      <c r="J65" s="10">
        <v>0</v>
      </c>
      <c r="K65" s="10"/>
      <c r="L65" s="10"/>
      <c r="M65" s="10">
        <v>0</v>
      </c>
      <c r="N65" s="104"/>
      <c r="O65" s="111"/>
      <c r="P65" s="234"/>
    </row>
    <row r="66" spans="1:16">
      <c r="A66" s="255"/>
      <c r="B66" s="40" t="s">
        <v>67</v>
      </c>
      <c r="C66" s="56">
        <v>0</v>
      </c>
      <c r="D66" s="56">
        <v>347770</v>
      </c>
      <c r="E66" s="56">
        <v>0</v>
      </c>
      <c r="F66" s="50">
        <v>347770</v>
      </c>
      <c r="G66" s="75">
        <v>0</v>
      </c>
      <c r="H66" s="10"/>
      <c r="I66" s="10"/>
      <c r="J66" s="10">
        <v>0</v>
      </c>
      <c r="K66" s="50"/>
      <c r="L66" s="50"/>
      <c r="M66" s="10">
        <v>347770</v>
      </c>
      <c r="N66" s="104"/>
      <c r="O66" s="111"/>
      <c r="P66" s="234"/>
    </row>
    <row r="67" spans="1:16" ht="13.5" thickBot="1">
      <c r="A67" s="254"/>
      <c r="B67" s="52" t="s">
        <v>69</v>
      </c>
      <c r="C67" s="84">
        <v>51195.43</v>
      </c>
      <c r="D67" s="84">
        <v>35830</v>
      </c>
      <c r="E67" s="84">
        <v>37634.57</v>
      </c>
      <c r="F67" s="47">
        <v>124660</v>
      </c>
      <c r="G67" s="80">
        <v>0</v>
      </c>
      <c r="H67" s="81"/>
      <c r="I67" s="81"/>
      <c r="J67" s="81">
        <v>0</v>
      </c>
      <c r="K67" s="47"/>
      <c r="L67" s="50"/>
      <c r="M67" s="10">
        <v>124660</v>
      </c>
      <c r="N67" s="104"/>
      <c r="O67" s="111"/>
      <c r="P67" s="234"/>
    </row>
    <row r="68" spans="1:16" ht="25.5">
      <c r="A68" s="252" t="s">
        <v>17</v>
      </c>
      <c r="B68" s="44" t="s">
        <v>101</v>
      </c>
      <c r="C68" s="54">
        <v>654240</v>
      </c>
      <c r="D68" s="54">
        <v>547200</v>
      </c>
      <c r="E68" s="54">
        <v>922640</v>
      </c>
      <c r="F68" s="97">
        <v>2124080</v>
      </c>
      <c r="G68" s="57">
        <v>739200</v>
      </c>
      <c r="H68" s="54">
        <v>0</v>
      </c>
      <c r="I68" s="54">
        <v>0</v>
      </c>
      <c r="J68" s="54">
        <v>739200</v>
      </c>
      <c r="K68" s="54">
        <v>0</v>
      </c>
      <c r="L68" s="53">
        <v>0</v>
      </c>
      <c r="M68" s="53">
        <v>2863280</v>
      </c>
      <c r="N68" s="104"/>
      <c r="O68" s="107"/>
      <c r="P68" s="234"/>
    </row>
    <row r="69" spans="1:16">
      <c r="A69" s="253"/>
      <c r="B69" s="42" t="s">
        <v>102</v>
      </c>
      <c r="C69" s="56">
        <v>654240</v>
      </c>
      <c r="D69" s="56">
        <v>547200</v>
      </c>
      <c r="E69" s="56">
        <v>914960</v>
      </c>
      <c r="F69" s="10">
        <v>2116400</v>
      </c>
      <c r="G69" s="56">
        <v>739200</v>
      </c>
      <c r="H69" s="55"/>
      <c r="I69" s="55"/>
      <c r="J69" s="55">
        <v>739200</v>
      </c>
      <c r="K69" s="10"/>
      <c r="L69" s="10"/>
      <c r="M69" s="55">
        <v>2855600</v>
      </c>
      <c r="N69" s="105"/>
      <c r="O69" s="112"/>
      <c r="P69" s="234"/>
    </row>
    <row r="70" spans="1:16">
      <c r="A70" s="253"/>
      <c r="B70" s="204" t="s">
        <v>89</v>
      </c>
      <c r="C70" s="186">
        <v>0</v>
      </c>
      <c r="D70" s="186">
        <v>0</v>
      </c>
      <c r="E70" s="186">
        <v>7680</v>
      </c>
      <c r="F70" s="62">
        <v>7680</v>
      </c>
      <c r="G70" s="186"/>
      <c r="H70" s="62"/>
      <c r="I70" s="62"/>
      <c r="J70" s="62">
        <v>0</v>
      </c>
      <c r="K70" s="62"/>
      <c r="L70" s="62"/>
      <c r="M70" s="62">
        <v>7680</v>
      </c>
      <c r="N70" s="105"/>
      <c r="O70" s="106"/>
      <c r="P70" s="234"/>
    </row>
    <row r="71" spans="1:16" ht="25.5">
      <c r="A71" s="253"/>
      <c r="B71" s="44" t="s">
        <v>95</v>
      </c>
      <c r="C71" s="75">
        <v>199805.35</v>
      </c>
      <c r="D71" s="75">
        <v>501316.41</v>
      </c>
      <c r="E71" s="75">
        <v>605168.02</v>
      </c>
      <c r="F71" s="10">
        <v>1306289.78</v>
      </c>
      <c r="G71" s="186">
        <v>650000</v>
      </c>
      <c r="H71" s="62">
        <v>0</v>
      </c>
      <c r="I71" s="62">
        <v>0</v>
      </c>
      <c r="J71" s="62">
        <v>650000</v>
      </c>
      <c r="K71" s="10">
        <v>0</v>
      </c>
      <c r="L71" s="10">
        <v>0</v>
      </c>
      <c r="M71" s="10">
        <v>1956289.78</v>
      </c>
      <c r="N71" s="105"/>
      <c r="O71" s="106"/>
      <c r="P71" s="234"/>
    </row>
    <row r="72" spans="1:16">
      <c r="A72" s="253"/>
      <c r="B72" s="229" t="s">
        <v>106</v>
      </c>
      <c r="C72" s="75">
        <v>198272.89</v>
      </c>
      <c r="D72" s="75">
        <v>498937.75</v>
      </c>
      <c r="E72" s="75">
        <v>602789.36</v>
      </c>
      <c r="F72" s="10">
        <v>1300000</v>
      </c>
      <c r="G72" s="75">
        <v>650000</v>
      </c>
      <c r="H72" s="10"/>
      <c r="I72" s="10"/>
      <c r="J72" s="10">
        <v>650000</v>
      </c>
      <c r="K72" s="10"/>
      <c r="L72" s="10"/>
      <c r="M72" s="10">
        <v>1950000</v>
      </c>
      <c r="N72" s="230"/>
      <c r="O72" s="231"/>
      <c r="P72" s="234"/>
    </row>
    <row r="73" spans="1:16">
      <c r="A73" s="253"/>
      <c r="B73" s="204" t="s">
        <v>89</v>
      </c>
      <c r="C73" s="186">
        <v>1532.46</v>
      </c>
      <c r="D73" s="186">
        <v>2378.66</v>
      </c>
      <c r="E73" s="186">
        <v>2378.66</v>
      </c>
      <c r="F73" s="62">
        <v>6289.78</v>
      </c>
      <c r="G73" s="186">
        <v>0</v>
      </c>
      <c r="H73" s="62"/>
      <c r="I73" s="62"/>
      <c r="J73" s="62">
        <v>0</v>
      </c>
      <c r="K73" s="62"/>
      <c r="L73" s="62"/>
      <c r="M73" s="62">
        <v>6289.78</v>
      </c>
      <c r="N73" s="105"/>
      <c r="O73" s="106"/>
      <c r="P73" s="234"/>
    </row>
    <row r="74" spans="1:16">
      <c r="A74" s="253"/>
      <c r="B74" s="35" t="s">
        <v>53</v>
      </c>
      <c r="C74" s="75">
        <v>398304.05</v>
      </c>
      <c r="D74" s="75">
        <v>914835.04999999993</v>
      </c>
      <c r="E74" s="75">
        <v>1160600.8999999999</v>
      </c>
      <c r="F74" s="10">
        <v>2473740</v>
      </c>
      <c r="G74" s="75">
        <v>1180000</v>
      </c>
      <c r="H74" s="62"/>
      <c r="I74" s="62"/>
      <c r="J74" s="62">
        <v>1180000</v>
      </c>
      <c r="K74" s="10"/>
      <c r="L74" s="10"/>
      <c r="M74" s="10">
        <v>3653740</v>
      </c>
      <c r="N74" s="105"/>
      <c r="O74" s="106"/>
      <c r="P74" s="234"/>
    </row>
    <row r="75" spans="1:16" ht="25.5">
      <c r="A75" s="253"/>
      <c r="B75" s="35" t="s">
        <v>7</v>
      </c>
      <c r="C75" s="43">
        <v>600783.05000000005</v>
      </c>
      <c r="D75" s="43">
        <v>1112790.3399999999</v>
      </c>
      <c r="E75" s="43">
        <v>1014096.61</v>
      </c>
      <c r="F75" s="43">
        <v>2727670</v>
      </c>
      <c r="G75" s="241">
        <v>755590</v>
      </c>
      <c r="H75" s="43">
        <v>0</v>
      </c>
      <c r="I75" s="43">
        <v>0</v>
      </c>
      <c r="J75" s="43">
        <v>755590</v>
      </c>
      <c r="K75" s="43">
        <v>0</v>
      </c>
      <c r="L75" s="43">
        <v>0</v>
      </c>
      <c r="M75" s="43">
        <v>3483260</v>
      </c>
      <c r="N75" s="110"/>
      <c r="O75" s="112"/>
      <c r="P75" s="234"/>
    </row>
    <row r="76" spans="1:16">
      <c r="A76" s="253"/>
      <c r="B76" s="38" t="s">
        <v>99</v>
      </c>
      <c r="C76" s="56">
        <v>83963.05</v>
      </c>
      <c r="D76" s="56">
        <v>145440.34</v>
      </c>
      <c r="E76" s="56">
        <v>35596.61</v>
      </c>
      <c r="F76" s="10">
        <v>265000</v>
      </c>
      <c r="G76" s="56">
        <v>161520</v>
      </c>
      <c r="H76" s="55"/>
      <c r="I76" s="55"/>
      <c r="J76" s="55">
        <v>161520</v>
      </c>
      <c r="L76" s="55"/>
      <c r="M76" s="55">
        <v>426520</v>
      </c>
      <c r="N76" s="105"/>
      <c r="O76" s="112"/>
      <c r="P76" s="234"/>
    </row>
    <row r="77" spans="1:16" ht="25.5">
      <c r="A77" s="253"/>
      <c r="B77" s="38" t="s">
        <v>28</v>
      </c>
      <c r="C77" s="56">
        <v>25330</v>
      </c>
      <c r="D77" s="56">
        <v>39440</v>
      </c>
      <c r="E77" s="56">
        <v>47940</v>
      </c>
      <c r="F77" s="10">
        <v>112710</v>
      </c>
      <c r="G77" s="75">
        <v>19930</v>
      </c>
      <c r="H77" s="10"/>
      <c r="I77" s="10"/>
      <c r="J77" s="10">
        <v>19930</v>
      </c>
      <c r="K77" s="10"/>
      <c r="L77" s="55"/>
      <c r="M77" s="55">
        <v>132640</v>
      </c>
      <c r="N77" s="105"/>
      <c r="O77" s="112"/>
      <c r="P77" s="234"/>
    </row>
    <row r="78" spans="1:16">
      <c r="A78" s="253"/>
      <c r="B78" s="38" t="s">
        <v>29</v>
      </c>
      <c r="C78" s="56">
        <v>21400</v>
      </c>
      <c r="D78" s="56">
        <v>32996</v>
      </c>
      <c r="E78" s="56">
        <v>47604</v>
      </c>
      <c r="F78" s="10">
        <v>102000</v>
      </c>
      <c r="G78" s="75">
        <v>25000</v>
      </c>
      <c r="H78" s="10"/>
      <c r="I78" s="10"/>
      <c r="J78" s="10">
        <v>25000</v>
      </c>
      <c r="K78" s="10"/>
      <c r="L78" s="55"/>
      <c r="M78" s="55">
        <v>127000</v>
      </c>
      <c r="N78" s="105"/>
      <c r="O78" s="112"/>
      <c r="P78" s="234"/>
    </row>
    <row r="79" spans="1:16">
      <c r="A79" s="253"/>
      <c r="B79" s="38" t="s">
        <v>30</v>
      </c>
      <c r="C79" s="56">
        <v>0</v>
      </c>
      <c r="D79" s="56">
        <v>26124</v>
      </c>
      <c r="E79" s="56">
        <v>35216</v>
      </c>
      <c r="F79" s="10">
        <v>61340</v>
      </c>
      <c r="G79" s="75">
        <v>30000</v>
      </c>
      <c r="H79" s="10"/>
      <c r="I79" s="10"/>
      <c r="J79" s="10">
        <v>30000</v>
      </c>
      <c r="K79" s="10"/>
      <c r="L79" s="55"/>
      <c r="M79" s="55">
        <v>91340</v>
      </c>
      <c r="N79" s="105"/>
      <c r="O79" s="112"/>
      <c r="P79" s="234"/>
    </row>
    <row r="80" spans="1:16">
      <c r="A80" s="253"/>
      <c r="B80" s="40" t="s">
        <v>31</v>
      </c>
      <c r="C80" s="56">
        <v>0</v>
      </c>
      <c r="D80" s="56">
        <v>14440</v>
      </c>
      <c r="E80" s="56">
        <v>10560</v>
      </c>
      <c r="F80" s="10">
        <v>25000</v>
      </c>
      <c r="G80" s="75">
        <v>0</v>
      </c>
      <c r="H80" s="10"/>
      <c r="I80" s="10"/>
      <c r="J80" s="10">
        <v>0</v>
      </c>
      <c r="K80" s="10"/>
      <c r="L80" s="55"/>
      <c r="M80" s="55">
        <v>25000</v>
      </c>
      <c r="N80" s="105"/>
      <c r="O80" s="112"/>
      <c r="P80" s="234"/>
    </row>
    <row r="81" spans="1:16">
      <c r="A81" s="253"/>
      <c r="B81" s="38" t="s">
        <v>32</v>
      </c>
      <c r="C81" s="56">
        <v>14550</v>
      </c>
      <c r="D81" s="56">
        <v>61250</v>
      </c>
      <c r="E81" s="56">
        <v>190940</v>
      </c>
      <c r="F81" s="10">
        <v>266740</v>
      </c>
      <c r="G81" s="75">
        <v>12510</v>
      </c>
      <c r="H81" s="10"/>
      <c r="I81" s="10"/>
      <c r="J81" s="10">
        <v>12510</v>
      </c>
      <c r="K81" s="10"/>
      <c r="L81" s="55"/>
      <c r="M81" s="55">
        <v>279250</v>
      </c>
      <c r="N81" s="105"/>
      <c r="O81" s="112"/>
      <c r="P81" s="234"/>
    </row>
    <row r="82" spans="1:16">
      <c r="A82" s="253"/>
      <c r="B82" s="38" t="s">
        <v>68</v>
      </c>
      <c r="C82" s="56">
        <v>0</v>
      </c>
      <c r="D82" s="56">
        <v>0</v>
      </c>
      <c r="E82" s="56">
        <v>0</v>
      </c>
      <c r="F82" s="10">
        <v>0</v>
      </c>
      <c r="G82" s="75">
        <v>0</v>
      </c>
      <c r="H82" s="10"/>
      <c r="I82" s="10"/>
      <c r="J82" s="10">
        <v>0</v>
      </c>
      <c r="K82" s="10"/>
      <c r="L82" s="55"/>
      <c r="M82" s="55">
        <v>0</v>
      </c>
      <c r="N82" s="105"/>
      <c r="O82" s="112"/>
      <c r="P82" s="234"/>
    </row>
    <row r="83" spans="1:16" ht="25.5">
      <c r="A83" s="253"/>
      <c r="B83" s="38" t="s">
        <v>33</v>
      </c>
      <c r="C83" s="56">
        <v>0</v>
      </c>
      <c r="D83" s="56">
        <v>0</v>
      </c>
      <c r="E83" s="56">
        <v>72000</v>
      </c>
      <c r="F83" s="10">
        <v>72000</v>
      </c>
      <c r="G83" s="75">
        <v>0</v>
      </c>
      <c r="H83" s="10"/>
      <c r="I83" s="10"/>
      <c r="J83" s="10">
        <v>0</v>
      </c>
      <c r="K83" s="10"/>
      <c r="L83" s="55"/>
      <c r="M83" s="55">
        <v>72000</v>
      </c>
      <c r="N83" s="105"/>
      <c r="O83" s="112"/>
      <c r="P83" s="234"/>
    </row>
    <row r="84" spans="1:16" ht="38.25">
      <c r="A84" s="253"/>
      <c r="B84" s="38" t="s">
        <v>34</v>
      </c>
      <c r="C84" s="56">
        <v>392120</v>
      </c>
      <c r="D84" s="56">
        <v>674460</v>
      </c>
      <c r="E84" s="56">
        <v>514760</v>
      </c>
      <c r="F84" s="10">
        <v>1581340</v>
      </c>
      <c r="G84" s="75">
        <v>470000</v>
      </c>
      <c r="H84" s="10"/>
      <c r="I84" s="10"/>
      <c r="J84" s="10">
        <v>470000</v>
      </c>
      <c r="K84" s="10"/>
      <c r="L84" s="10"/>
      <c r="M84" s="55">
        <v>2051340</v>
      </c>
      <c r="N84" s="105"/>
      <c r="O84" s="112"/>
      <c r="P84" s="234"/>
    </row>
    <row r="85" spans="1:16" ht="26.25" thickBot="1">
      <c r="A85" s="255"/>
      <c r="B85" s="48" t="s">
        <v>35</v>
      </c>
      <c r="C85" s="58">
        <v>63420</v>
      </c>
      <c r="D85" s="58">
        <v>118640</v>
      </c>
      <c r="E85" s="58">
        <v>59480</v>
      </c>
      <c r="F85" s="47">
        <v>241540</v>
      </c>
      <c r="G85" s="76">
        <v>36630</v>
      </c>
      <c r="H85" s="50"/>
      <c r="I85" s="50"/>
      <c r="J85" s="50">
        <v>36630</v>
      </c>
      <c r="K85" s="47"/>
      <c r="L85" s="47"/>
      <c r="M85" s="109">
        <v>278170</v>
      </c>
      <c r="N85" s="128"/>
      <c r="O85" s="112"/>
      <c r="P85" s="234"/>
    </row>
    <row r="86" spans="1:16">
      <c r="A86" s="248" t="s">
        <v>19</v>
      </c>
      <c r="B86" s="155" t="s">
        <v>20</v>
      </c>
      <c r="C86" s="156">
        <v>3117575.99</v>
      </c>
      <c r="D86" s="156">
        <v>2968154.98</v>
      </c>
      <c r="E86" s="156">
        <v>3215075.98</v>
      </c>
      <c r="F86" s="156">
        <v>9300806.9500000011</v>
      </c>
      <c r="G86" s="242">
        <v>3100268.98</v>
      </c>
      <c r="H86" s="156">
        <v>0</v>
      </c>
      <c r="I86" s="156">
        <v>0</v>
      </c>
      <c r="J86" s="156">
        <v>3100268.98</v>
      </c>
      <c r="K86" s="156">
        <v>0</v>
      </c>
      <c r="L86" s="156">
        <v>0</v>
      </c>
      <c r="M86" s="156">
        <v>12401075.930000002</v>
      </c>
      <c r="N86" s="93"/>
      <c r="O86" s="113"/>
      <c r="P86" s="234"/>
    </row>
    <row r="87" spans="1:16">
      <c r="A87" s="249"/>
      <c r="B87" s="157" t="s">
        <v>47</v>
      </c>
      <c r="C87" s="153">
        <v>800676.33</v>
      </c>
      <c r="D87" s="153">
        <v>792909.32</v>
      </c>
      <c r="E87" s="153">
        <v>808443.32</v>
      </c>
      <c r="F87" s="151">
        <v>2402028.9699999997</v>
      </c>
      <c r="G87" s="152">
        <v>800676.32</v>
      </c>
      <c r="H87" s="152"/>
      <c r="I87" s="152"/>
      <c r="J87" s="152">
        <v>800676.32</v>
      </c>
      <c r="K87" s="158"/>
      <c r="L87" s="159"/>
      <c r="M87" s="150">
        <v>3202705.2899999996</v>
      </c>
      <c r="N87" s="114"/>
      <c r="O87" s="115"/>
      <c r="P87" s="234"/>
    </row>
    <row r="88" spans="1:16">
      <c r="A88" s="249"/>
      <c r="B88" s="157" t="s">
        <v>46</v>
      </c>
      <c r="C88" s="153">
        <v>881470.33</v>
      </c>
      <c r="D88" s="153">
        <v>823180.33</v>
      </c>
      <c r="E88" s="153">
        <v>899377.33</v>
      </c>
      <c r="F88" s="151">
        <v>2604027.9899999998</v>
      </c>
      <c r="G88" s="152">
        <v>869932.33</v>
      </c>
      <c r="H88" s="152">
        <v>0</v>
      </c>
      <c r="I88" s="152">
        <v>0</v>
      </c>
      <c r="J88" s="152">
        <v>869932.33</v>
      </c>
      <c r="K88" s="158">
        <v>0</v>
      </c>
      <c r="L88" s="159">
        <v>0</v>
      </c>
      <c r="M88" s="150">
        <v>3473960.32</v>
      </c>
      <c r="N88" s="114"/>
      <c r="O88" s="106"/>
      <c r="P88" s="234"/>
    </row>
    <row r="89" spans="1:16" ht="15.75" customHeight="1">
      <c r="A89" s="249"/>
      <c r="B89" s="160" t="s">
        <v>88</v>
      </c>
      <c r="C89" s="153">
        <v>873137.33</v>
      </c>
      <c r="D89" s="153">
        <v>806514.33</v>
      </c>
      <c r="E89" s="153">
        <v>890403.33</v>
      </c>
      <c r="F89" s="151">
        <v>2570054.9899999998</v>
      </c>
      <c r="G89" s="152">
        <v>869932.33</v>
      </c>
      <c r="H89" s="152"/>
      <c r="I89" s="152"/>
      <c r="J89" s="152">
        <v>869932.33</v>
      </c>
      <c r="K89" s="158"/>
      <c r="L89" s="159"/>
      <c r="M89" s="150">
        <v>3439987.32</v>
      </c>
      <c r="N89" s="114"/>
      <c r="O89" s="106"/>
      <c r="P89" s="234"/>
    </row>
    <row r="90" spans="1:16" ht="22.5" customHeight="1" thickBot="1">
      <c r="A90" s="249"/>
      <c r="B90" s="161" t="s">
        <v>89</v>
      </c>
      <c r="C90" s="244">
        <v>8333</v>
      </c>
      <c r="D90" s="162">
        <v>16666</v>
      </c>
      <c r="E90" s="162">
        <v>8974</v>
      </c>
      <c r="F90" s="163">
        <v>33973</v>
      </c>
      <c r="G90" s="162"/>
      <c r="H90" s="162"/>
      <c r="I90" s="162"/>
      <c r="J90" s="162">
        <v>0</v>
      </c>
      <c r="K90" s="164"/>
      <c r="L90" s="165"/>
      <c r="M90" s="166">
        <v>33973</v>
      </c>
      <c r="N90" s="128"/>
      <c r="O90" s="112"/>
      <c r="P90" s="234"/>
    </row>
    <row r="91" spans="1:16" ht="14.25" customHeight="1" thickBot="1">
      <c r="A91" s="250"/>
      <c r="B91" s="167" t="s">
        <v>45</v>
      </c>
      <c r="C91" s="243">
        <v>1435429.33</v>
      </c>
      <c r="D91" s="168">
        <v>1352065.33</v>
      </c>
      <c r="E91" s="168">
        <v>1507255.33</v>
      </c>
      <c r="F91" s="169">
        <v>4294749.99</v>
      </c>
      <c r="G91" s="168">
        <v>1429660.33</v>
      </c>
      <c r="H91" s="170"/>
      <c r="I91" s="170"/>
      <c r="J91" s="170">
        <v>1429660.33</v>
      </c>
      <c r="K91" s="171"/>
      <c r="L91" s="172"/>
      <c r="M91" s="173">
        <v>5724410.3200000003</v>
      </c>
      <c r="N91" s="114"/>
      <c r="O91" s="106"/>
      <c r="P91" s="234"/>
    </row>
    <row r="92" spans="1:16" ht="25.5">
      <c r="A92" s="183" t="s">
        <v>21</v>
      </c>
      <c r="B92" s="49" t="s">
        <v>42</v>
      </c>
      <c r="C92" s="57">
        <v>2508</v>
      </c>
      <c r="D92" s="72">
        <v>3230</v>
      </c>
      <c r="E92" s="72">
        <v>1900</v>
      </c>
      <c r="F92" s="45">
        <v>7638</v>
      </c>
      <c r="G92" s="74">
        <v>2736</v>
      </c>
      <c r="H92" s="74"/>
      <c r="I92" s="74"/>
      <c r="J92" s="74">
        <v>2736</v>
      </c>
      <c r="K92" s="54"/>
      <c r="L92" s="54"/>
      <c r="M92" s="54">
        <v>10374</v>
      </c>
      <c r="N92" s="104"/>
      <c r="O92" s="107"/>
      <c r="P92" s="234"/>
    </row>
    <row r="93" spans="1:16" ht="25.5">
      <c r="A93" s="184" t="s">
        <v>22</v>
      </c>
      <c r="B93" s="35" t="s">
        <v>43</v>
      </c>
      <c r="C93" s="56">
        <v>2508</v>
      </c>
      <c r="D93" s="56">
        <v>3230</v>
      </c>
      <c r="E93" s="56">
        <v>1900</v>
      </c>
      <c r="F93" s="10">
        <v>7638</v>
      </c>
      <c r="G93" s="75">
        <v>2736</v>
      </c>
      <c r="H93" s="75"/>
      <c r="I93" s="75"/>
      <c r="J93" s="75">
        <v>2736</v>
      </c>
      <c r="K93" s="55"/>
      <c r="L93" s="55"/>
      <c r="M93" s="54">
        <v>10374</v>
      </c>
      <c r="N93" s="104"/>
      <c r="O93" s="107"/>
      <c r="P93" s="234"/>
    </row>
    <row r="94" spans="1:16" ht="51">
      <c r="A94" s="184" t="s">
        <v>23</v>
      </c>
      <c r="B94" s="35" t="s">
        <v>43</v>
      </c>
      <c r="C94" s="56">
        <v>2508</v>
      </c>
      <c r="D94" s="56">
        <v>3230</v>
      </c>
      <c r="E94" s="56">
        <v>1862</v>
      </c>
      <c r="F94" s="10">
        <v>7600</v>
      </c>
      <c r="G94" s="75">
        <v>2736</v>
      </c>
      <c r="H94" s="75"/>
      <c r="I94" s="75"/>
      <c r="J94" s="75">
        <v>2736</v>
      </c>
      <c r="K94" s="10"/>
      <c r="L94" s="55"/>
      <c r="M94" s="54">
        <v>10336</v>
      </c>
      <c r="N94" s="104"/>
      <c r="O94" s="107"/>
      <c r="P94" s="234"/>
    </row>
    <row r="95" spans="1:16" ht="25.5">
      <c r="A95" s="245" t="s">
        <v>4</v>
      </c>
      <c r="B95" s="35" t="s">
        <v>43</v>
      </c>
      <c r="C95" s="56">
        <v>2508</v>
      </c>
      <c r="D95" s="56">
        <v>3230</v>
      </c>
      <c r="E95" s="56">
        <v>1900</v>
      </c>
      <c r="F95" s="10">
        <v>7638</v>
      </c>
      <c r="G95" s="56">
        <v>2736</v>
      </c>
      <c r="H95" s="55">
        <v>0</v>
      </c>
      <c r="I95" s="55">
        <v>0</v>
      </c>
      <c r="J95" s="55">
        <v>2736</v>
      </c>
      <c r="K95" s="55">
        <v>0</v>
      </c>
      <c r="L95" s="55">
        <v>0</v>
      </c>
      <c r="M95" s="55">
        <v>10374</v>
      </c>
      <c r="N95" s="104"/>
      <c r="O95" s="107"/>
      <c r="P95" s="234"/>
    </row>
    <row r="96" spans="1:16">
      <c r="A96" s="245"/>
      <c r="B96" s="182" t="s">
        <v>88</v>
      </c>
      <c r="C96" s="56">
        <v>2508</v>
      </c>
      <c r="D96" s="56">
        <v>3230</v>
      </c>
      <c r="E96" s="56">
        <v>1900</v>
      </c>
      <c r="F96" s="10">
        <v>7638</v>
      </c>
      <c r="G96" s="75">
        <v>2736</v>
      </c>
      <c r="H96" s="75"/>
      <c r="I96" s="75"/>
      <c r="J96" s="75">
        <v>2736</v>
      </c>
      <c r="K96" s="10"/>
      <c r="L96" s="55"/>
      <c r="M96" s="55">
        <v>10374</v>
      </c>
      <c r="N96" s="104"/>
      <c r="O96" s="107"/>
      <c r="P96" s="234"/>
    </row>
    <row r="97" spans="1:16">
      <c r="A97" s="245"/>
      <c r="B97" s="185" t="s">
        <v>89</v>
      </c>
      <c r="C97" s="186">
        <v>0</v>
      </c>
      <c r="D97" s="186"/>
      <c r="E97" s="186"/>
      <c r="F97" s="62">
        <v>0</v>
      </c>
      <c r="G97" s="186"/>
      <c r="H97" s="186"/>
      <c r="I97" s="186"/>
      <c r="J97" s="186">
        <v>0</v>
      </c>
      <c r="K97" s="62">
        <v>0</v>
      </c>
      <c r="L97" s="62">
        <v>0</v>
      </c>
      <c r="M97" s="62">
        <v>0</v>
      </c>
      <c r="N97" s="105"/>
      <c r="O97" s="107"/>
      <c r="P97" s="234"/>
    </row>
    <row r="98" spans="1:16" ht="25.5">
      <c r="A98" s="214" t="s">
        <v>79</v>
      </c>
      <c r="B98" s="35" t="s">
        <v>43</v>
      </c>
      <c r="C98" s="56">
        <v>950</v>
      </c>
      <c r="D98" s="56">
        <v>1140</v>
      </c>
      <c r="E98" s="56">
        <v>1140</v>
      </c>
      <c r="F98" s="10">
        <v>3230</v>
      </c>
      <c r="G98" s="56">
        <v>1216</v>
      </c>
      <c r="H98" s="55"/>
      <c r="I98" s="55"/>
      <c r="J98" s="55">
        <v>1216</v>
      </c>
      <c r="K98" s="10"/>
      <c r="L98" s="55"/>
      <c r="M98" s="55">
        <v>4446</v>
      </c>
      <c r="N98" s="104"/>
      <c r="O98" s="107"/>
      <c r="P98" s="234"/>
    </row>
    <row r="99" spans="1:16" ht="25.5">
      <c r="A99" s="214" t="s">
        <v>77</v>
      </c>
      <c r="B99" s="35" t="s">
        <v>78</v>
      </c>
      <c r="C99" s="56">
        <v>296000</v>
      </c>
      <c r="D99" s="56">
        <v>400000</v>
      </c>
      <c r="E99" s="56">
        <v>440000</v>
      </c>
      <c r="F99" s="10">
        <v>1136000</v>
      </c>
      <c r="G99" s="56">
        <v>440000</v>
      </c>
      <c r="H99" s="55"/>
      <c r="I99" s="55"/>
      <c r="J99" s="55">
        <v>440000</v>
      </c>
      <c r="K99" s="10"/>
      <c r="L99" s="55"/>
      <c r="M99" s="55">
        <v>1576000</v>
      </c>
      <c r="N99" s="104"/>
      <c r="O99" s="107"/>
      <c r="P99" s="234"/>
    </row>
    <row r="100" spans="1:16">
      <c r="A100" s="133"/>
      <c r="B100" s="134"/>
      <c r="C100" s="117"/>
      <c r="D100" s="117"/>
      <c r="E100" s="117"/>
      <c r="F100" s="135"/>
      <c r="G100" s="117"/>
      <c r="H100" s="136"/>
      <c r="I100" s="136"/>
      <c r="J100" s="136"/>
      <c r="K100" s="135"/>
      <c r="L100" s="136"/>
      <c r="M100" s="136"/>
      <c r="N100" s="104"/>
      <c r="O100" s="107"/>
    </row>
    <row r="101" spans="1:16">
      <c r="F101" s="90"/>
      <c r="G101" s="90"/>
      <c r="H101" s="90"/>
    </row>
  </sheetData>
  <mergeCells count="7">
    <mergeCell ref="A95:A97"/>
    <mergeCell ref="A4:B4"/>
    <mergeCell ref="A86:A91"/>
    <mergeCell ref="A48:A53"/>
    <mergeCell ref="A68:A85"/>
    <mergeCell ref="A54:A67"/>
    <mergeCell ref="A7:A47"/>
  </mergeCells>
  <pageMargins left="0.15748031496062992" right="0.15748031496062992" top="0.19685039370078741" bottom="0.19685039370078741" header="0.15748031496062992" footer="0.1574803149606299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A70" zoomScale="80" zoomScaleNormal="80" workbookViewId="0">
      <pane xSplit="2" topLeftCell="C1" activePane="topRight" state="frozen"/>
      <selection pane="topRight" activeCell="Q99" sqref="Q99"/>
    </sheetView>
  </sheetViews>
  <sheetFormatPr defaultRowHeight="12.75"/>
  <cols>
    <col min="1" max="1" width="18.5703125" style="2" customWidth="1"/>
    <col min="2" max="2" width="49.7109375" style="2" customWidth="1"/>
    <col min="3" max="3" width="15.85546875" style="7" customWidth="1"/>
    <col min="4" max="4" width="14.28515625" style="7" customWidth="1"/>
    <col min="5" max="5" width="21.42578125" style="9" customWidth="1"/>
    <col min="6" max="6" width="16.140625" style="6" hidden="1" customWidth="1"/>
    <col min="7" max="7" width="13.85546875" style="8" hidden="1" customWidth="1"/>
    <col min="8" max="8" width="14.85546875" style="6" hidden="1" customWidth="1"/>
    <col min="9" max="9" width="15" style="6" hidden="1" customWidth="1"/>
    <col min="10" max="10" width="12.85546875" style="8" customWidth="1"/>
    <col min="11" max="11" width="15.85546875" style="6" customWidth="1"/>
    <col min="12" max="12" width="18" style="6" customWidth="1"/>
    <col min="13" max="13" width="11.42578125" style="6" customWidth="1"/>
    <col min="14" max="14" width="16.28515625" style="6" customWidth="1"/>
    <col min="15" max="15" width="12.42578125" style="2" bestFit="1" customWidth="1"/>
    <col min="16" max="16384" width="9.140625" style="2"/>
  </cols>
  <sheetData>
    <row r="1" spans="1:15">
      <c r="A1" s="11" t="s">
        <v>0</v>
      </c>
    </row>
    <row r="2" spans="1:15">
      <c r="A2" s="11"/>
    </row>
    <row r="3" spans="1:15" ht="14.25" customHeight="1">
      <c r="A3" s="11"/>
    </row>
    <row r="4" spans="1:15">
      <c r="A4" s="259" t="s">
        <v>1</v>
      </c>
      <c r="B4" s="259"/>
      <c r="C4" s="259"/>
    </row>
    <row r="5" spans="1:15">
      <c r="A5" s="259" t="s">
        <v>112</v>
      </c>
      <c r="B5" s="259"/>
      <c r="C5" s="259"/>
    </row>
    <row r="6" spans="1:15" ht="13.5" thickBot="1">
      <c r="A6" s="11"/>
    </row>
    <row r="7" spans="1:15" ht="12.75" customHeight="1">
      <c r="A7" s="260" t="s">
        <v>2</v>
      </c>
      <c r="B7" s="262" t="s">
        <v>3</v>
      </c>
      <c r="C7" s="12" t="s">
        <v>59</v>
      </c>
      <c r="D7" s="34" t="s">
        <v>60</v>
      </c>
      <c r="E7" s="14" t="s">
        <v>61</v>
      </c>
      <c r="F7" s="13" t="s">
        <v>62</v>
      </c>
      <c r="G7" s="14" t="s">
        <v>63</v>
      </c>
      <c r="H7" s="13" t="s">
        <v>64</v>
      </c>
      <c r="I7" s="13" t="s">
        <v>65</v>
      </c>
      <c r="J7" s="32" t="s">
        <v>66</v>
      </c>
      <c r="K7" s="34" t="s">
        <v>55</v>
      </c>
      <c r="L7" s="34" t="s">
        <v>56</v>
      </c>
      <c r="M7" s="34" t="s">
        <v>57</v>
      </c>
      <c r="N7" s="34" t="s">
        <v>58</v>
      </c>
    </row>
    <row r="8" spans="1:15" ht="13.5" thickBot="1">
      <c r="A8" s="261"/>
      <c r="B8" s="263"/>
      <c r="C8" s="15" t="s">
        <v>25</v>
      </c>
      <c r="D8" s="1" t="s">
        <v>25</v>
      </c>
      <c r="E8" s="17" t="s">
        <v>25</v>
      </c>
      <c r="F8" s="16" t="s">
        <v>25</v>
      </c>
      <c r="G8" s="17" t="s">
        <v>25</v>
      </c>
      <c r="H8" s="16" t="s">
        <v>25</v>
      </c>
      <c r="I8" s="16" t="s">
        <v>25</v>
      </c>
      <c r="J8" s="33" t="s">
        <v>25</v>
      </c>
      <c r="K8" s="1" t="s">
        <v>25</v>
      </c>
      <c r="L8" s="1" t="s">
        <v>25</v>
      </c>
      <c r="M8" s="1" t="s">
        <v>25</v>
      </c>
      <c r="N8" s="1" t="s">
        <v>25</v>
      </c>
    </row>
    <row r="9" spans="1:15" ht="25.5">
      <c r="A9" s="264" t="s">
        <v>4</v>
      </c>
      <c r="B9" s="49" t="s">
        <v>95</v>
      </c>
      <c r="C9" s="196">
        <f>C10+C11</f>
        <v>363684.79</v>
      </c>
      <c r="D9" s="196">
        <f t="shared" ref="D9:N9" si="0">D10+D11</f>
        <v>1009633.97</v>
      </c>
      <c r="E9" s="45">
        <f t="shared" si="0"/>
        <v>0</v>
      </c>
      <c r="F9" s="196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196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273">
        <f t="shared" si="0"/>
        <v>0</v>
      </c>
      <c r="O9" s="272"/>
    </row>
    <row r="10" spans="1:15">
      <c r="A10" s="265"/>
      <c r="B10" s="44" t="s">
        <v>97</v>
      </c>
      <c r="C10" s="10">
        <f>363684.79</f>
        <v>363684.79</v>
      </c>
      <c r="D10" s="10">
        <v>1009633.97</v>
      </c>
      <c r="E10" s="97"/>
      <c r="F10" s="10"/>
      <c r="G10" s="97"/>
      <c r="H10" s="97"/>
      <c r="I10" s="97"/>
      <c r="J10" s="10"/>
      <c r="K10" s="97"/>
      <c r="L10" s="97"/>
      <c r="M10" s="97"/>
      <c r="N10" s="130"/>
    </row>
    <row r="11" spans="1:15" s="3" customFormat="1">
      <c r="A11" s="265"/>
      <c r="B11" s="197" t="s">
        <v>98</v>
      </c>
      <c r="C11" s="198">
        <v>0</v>
      </c>
      <c r="D11" s="198"/>
      <c r="E11" s="198"/>
      <c r="G11" s="198"/>
      <c r="H11" s="198"/>
      <c r="I11" s="198"/>
      <c r="J11" s="198"/>
      <c r="K11" s="198"/>
      <c r="L11" s="198"/>
      <c r="M11" s="198"/>
      <c r="N11" s="199"/>
    </row>
    <row r="12" spans="1:15" ht="13.5">
      <c r="A12" s="266"/>
      <c r="B12" s="35" t="s">
        <v>96</v>
      </c>
      <c r="C12" s="10">
        <v>998612.54</v>
      </c>
      <c r="D12" s="10">
        <v>1808519.86</v>
      </c>
      <c r="E12" s="10"/>
      <c r="F12" s="10"/>
      <c r="G12" s="10"/>
      <c r="H12" s="10"/>
      <c r="I12" s="10"/>
      <c r="J12" s="10"/>
      <c r="K12" s="10"/>
      <c r="L12" s="10"/>
      <c r="M12" s="10"/>
      <c r="N12" s="60"/>
    </row>
    <row r="13" spans="1:15">
      <c r="A13" s="266"/>
      <c r="B13" s="19" t="s">
        <v>24</v>
      </c>
      <c r="C13" s="36"/>
      <c r="D13" s="36"/>
      <c r="E13" s="79"/>
      <c r="F13" s="36"/>
      <c r="G13" s="36"/>
      <c r="H13" s="36"/>
      <c r="I13" s="10"/>
      <c r="J13" s="10"/>
      <c r="K13" s="10"/>
      <c r="L13" s="10"/>
      <c r="M13" s="10"/>
      <c r="N13" s="60"/>
    </row>
    <row r="14" spans="1:15">
      <c r="A14" s="266"/>
      <c r="B14" s="20" t="s">
        <v>36</v>
      </c>
      <c r="C14" s="10">
        <v>0</v>
      </c>
      <c r="D14" s="10">
        <v>1798.3</v>
      </c>
      <c r="E14" s="10"/>
      <c r="F14" s="10"/>
      <c r="G14" s="10"/>
      <c r="H14" s="10"/>
      <c r="I14" s="10"/>
      <c r="J14" s="10"/>
      <c r="K14" s="10"/>
      <c r="L14" s="10"/>
      <c r="M14" s="10"/>
      <c r="N14" s="60"/>
    </row>
    <row r="15" spans="1:15">
      <c r="A15" s="266"/>
      <c r="B15" s="20" t="s">
        <v>82</v>
      </c>
      <c r="C15" s="10">
        <v>0</v>
      </c>
      <c r="D15" s="10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60"/>
    </row>
    <row r="16" spans="1:15" ht="25.5">
      <c r="A16" s="266"/>
      <c r="B16" s="21" t="s">
        <v>83</v>
      </c>
      <c r="C16" s="10">
        <v>7876.61</v>
      </c>
      <c r="D16" s="10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60"/>
    </row>
    <row r="17" spans="1:15" ht="25.5">
      <c r="A17" s="266"/>
      <c r="B17" s="21" t="s">
        <v>84</v>
      </c>
      <c r="C17" s="10">
        <v>0</v>
      </c>
      <c r="D17" s="10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60"/>
    </row>
    <row r="18" spans="1:15" ht="25.5">
      <c r="A18" s="266"/>
      <c r="B18" s="21" t="s">
        <v>85</v>
      </c>
      <c r="C18" s="10">
        <v>27945.96</v>
      </c>
      <c r="D18" s="10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60"/>
    </row>
    <row r="19" spans="1:15" ht="25.5">
      <c r="A19" s="266"/>
      <c r="B19" s="21" t="s">
        <v>72</v>
      </c>
      <c r="C19" s="10">
        <v>81152.05</v>
      </c>
      <c r="D19" s="10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60"/>
    </row>
    <row r="20" spans="1:15" ht="38.25">
      <c r="A20" s="266"/>
      <c r="B20" s="21" t="s">
        <v>86</v>
      </c>
      <c r="C20" s="10">
        <v>4843.3</v>
      </c>
      <c r="D20" s="10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60"/>
    </row>
    <row r="21" spans="1:15">
      <c r="A21" s="266"/>
      <c r="B21" s="19" t="s">
        <v>6</v>
      </c>
      <c r="C21" s="10"/>
      <c r="D21" s="10"/>
      <c r="E21" s="78"/>
      <c r="F21" s="10"/>
      <c r="G21" s="10"/>
      <c r="H21" s="10"/>
      <c r="I21" s="10"/>
      <c r="J21" s="10"/>
      <c r="K21" s="10"/>
      <c r="L21" s="10"/>
      <c r="M21" s="10"/>
      <c r="N21" s="60"/>
    </row>
    <row r="22" spans="1:15">
      <c r="A22" s="266"/>
      <c r="B22" s="22" t="s">
        <v>37</v>
      </c>
      <c r="C22" s="10">
        <v>817.22</v>
      </c>
      <c r="D22" s="10">
        <v>1931.64</v>
      </c>
      <c r="E22" s="10"/>
      <c r="F22" s="10"/>
      <c r="G22" s="10"/>
      <c r="H22" s="10"/>
      <c r="I22" s="10"/>
      <c r="J22" s="10"/>
      <c r="K22" s="10"/>
      <c r="L22" s="10"/>
      <c r="M22" s="10"/>
      <c r="N22" s="60"/>
    </row>
    <row r="23" spans="1:15" ht="29.25" customHeight="1">
      <c r="A23" s="266"/>
      <c r="B23" s="19" t="s">
        <v>7</v>
      </c>
      <c r="C23" s="39">
        <f>C24+C25+C26+C27+C28</f>
        <v>74711.199999999997</v>
      </c>
      <c r="D23" s="39">
        <f t="shared" ref="D23:N23" si="1">D24+D25+D26+D27+D28</f>
        <v>291635.83</v>
      </c>
      <c r="E23" s="39">
        <f t="shared" si="1"/>
        <v>0</v>
      </c>
      <c r="F23" s="39">
        <f t="shared" si="1"/>
        <v>0</v>
      </c>
      <c r="G23" s="39">
        <f t="shared" si="1"/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  <c r="N23" s="39">
        <f t="shared" si="1"/>
        <v>0</v>
      </c>
    </row>
    <row r="24" spans="1:15" ht="22.5" customHeight="1">
      <c r="A24" s="266"/>
      <c r="B24" s="24" t="str">
        <f>'VALORI CONTRACTE'!B22</f>
        <v xml:space="preserve"> - PROCEDURI DE DILATARE PERCUTANA</v>
      </c>
      <c r="C24" s="10">
        <v>73217.2</v>
      </c>
      <c r="D24" s="10">
        <v>142418.97</v>
      </c>
      <c r="E24" s="10"/>
      <c r="F24" s="10"/>
      <c r="G24" s="10"/>
      <c r="H24" s="10"/>
      <c r="I24" s="10"/>
      <c r="J24" s="10"/>
      <c r="K24" s="10"/>
      <c r="L24" s="10"/>
      <c r="M24" s="10"/>
      <c r="N24" s="60"/>
    </row>
    <row r="25" spans="1:15">
      <c r="A25" s="266"/>
      <c r="B25" s="24" t="str">
        <f>'VALORI CONTRACTE'!B23</f>
        <v xml:space="preserve"> - STIMULATOARE CARDIACE </v>
      </c>
      <c r="C25" s="10">
        <v>0</v>
      </c>
      <c r="D25" s="10">
        <v>92099.16</v>
      </c>
      <c r="E25" s="10"/>
      <c r="F25" s="10"/>
      <c r="G25" s="10"/>
      <c r="H25" s="10"/>
      <c r="I25" s="10"/>
      <c r="J25" s="10"/>
      <c r="K25" s="10"/>
      <c r="L25" s="10"/>
      <c r="M25" s="10"/>
      <c r="N25" s="60"/>
    </row>
    <row r="26" spans="1:15">
      <c r="A26" s="266"/>
      <c r="B26" s="26" t="s">
        <v>30</v>
      </c>
      <c r="C26" s="10">
        <v>1494</v>
      </c>
      <c r="D26" s="10">
        <v>55117.7</v>
      </c>
      <c r="E26" s="10"/>
      <c r="F26" s="10"/>
      <c r="G26" s="10"/>
      <c r="H26" s="10"/>
      <c r="I26" s="10"/>
      <c r="J26" s="10"/>
      <c r="K26" s="10"/>
      <c r="L26" s="10"/>
      <c r="M26" s="10"/>
      <c r="N26" s="60"/>
    </row>
    <row r="27" spans="1:15">
      <c r="A27" s="266"/>
      <c r="B27" s="26" t="s">
        <v>31</v>
      </c>
      <c r="C27" s="10">
        <v>0</v>
      </c>
      <c r="D27" s="10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60"/>
    </row>
    <row r="28" spans="1:15">
      <c r="A28" s="266"/>
      <c r="B28" s="23" t="s">
        <v>70</v>
      </c>
      <c r="C28" s="10">
        <v>0</v>
      </c>
      <c r="D28" s="10">
        <v>2000</v>
      </c>
      <c r="E28" s="10"/>
      <c r="F28" s="10"/>
      <c r="G28" s="10"/>
      <c r="H28" s="10"/>
      <c r="I28" s="10"/>
      <c r="J28" s="10"/>
      <c r="K28" s="10"/>
      <c r="L28" s="10"/>
      <c r="M28" s="10"/>
      <c r="N28" s="60"/>
    </row>
    <row r="29" spans="1:15">
      <c r="A29" s="266"/>
      <c r="B29" s="19" t="s">
        <v>8</v>
      </c>
      <c r="C29" s="10"/>
      <c r="D29" s="10"/>
      <c r="E29" s="78"/>
      <c r="F29" s="10"/>
      <c r="G29" s="10"/>
      <c r="H29" s="10"/>
      <c r="I29" s="10"/>
      <c r="J29" s="10"/>
      <c r="K29" s="10"/>
      <c r="L29" s="10"/>
      <c r="M29" s="10"/>
      <c r="N29" s="60"/>
    </row>
    <row r="30" spans="1:15">
      <c r="A30" s="266"/>
      <c r="B30" s="23" t="s">
        <v>9</v>
      </c>
      <c r="C30" s="10">
        <f>C31+C32</f>
        <v>111498</v>
      </c>
      <c r="D30" s="10">
        <f t="shared" ref="D30:N30" si="2">D31+D32</f>
        <v>134935.6</v>
      </c>
      <c r="E30" s="10">
        <f t="shared" si="2"/>
        <v>0</v>
      </c>
      <c r="F30" s="10">
        <f t="shared" si="2"/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10">
        <f t="shared" si="2"/>
        <v>0</v>
      </c>
      <c r="M30" s="10">
        <f t="shared" si="2"/>
        <v>0</v>
      </c>
      <c r="N30" s="119">
        <f t="shared" si="2"/>
        <v>0</v>
      </c>
      <c r="O30" s="272"/>
    </row>
    <row r="31" spans="1:15">
      <c r="A31" s="266"/>
      <c r="B31" s="40" t="s">
        <v>117</v>
      </c>
      <c r="C31" s="10">
        <v>111498</v>
      </c>
      <c r="D31" s="10">
        <v>134935.6</v>
      </c>
      <c r="E31" s="10"/>
      <c r="F31" s="10"/>
      <c r="G31" s="10"/>
      <c r="H31" s="36"/>
      <c r="I31" s="10"/>
      <c r="J31" s="10"/>
      <c r="K31" s="10"/>
      <c r="L31" s="10"/>
      <c r="M31" s="10"/>
      <c r="N31" s="60"/>
    </row>
    <row r="32" spans="1:15">
      <c r="A32" s="266"/>
      <c r="B32" s="235" t="s">
        <v>118</v>
      </c>
      <c r="C32" s="10"/>
      <c r="D32" s="10"/>
      <c r="E32" s="10"/>
      <c r="F32" s="10"/>
      <c r="G32" s="10"/>
      <c r="H32" s="36"/>
      <c r="I32" s="10"/>
      <c r="J32" s="10"/>
      <c r="K32" s="10"/>
      <c r="L32" s="10"/>
      <c r="M32" s="10"/>
      <c r="N32" s="60"/>
    </row>
    <row r="33" spans="1:15" ht="25.5">
      <c r="A33" s="266"/>
      <c r="B33" s="23" t="s">
        <v>27</v>
      </c>
      <c r="C33" s="10">
        <v>3600</v>
      </c>
      <c r="D33" s="10">
        <v>4994.3999999999996</v>
      </c>
      <c r="E33" s="10"/>
      <c r="F33" s="10"/>
      <c r="G33" s="10"/>
      <c r="H33" s="10"/>
      <c r="I33" s="10"/>
      <c r="J33" s="10"/>
      <c r="K33" s="10"/>
      <c r="L33" s="10"/>
      <c r="M33" s="10"/>
      <c r="N33" s="60"/>
    </row>
    <row r="34" spans="1:15" ht="26.25">
      <c r="A34" s="266"/>
      <c r="B34" s="19" t="s">
        <v>10</v>
      </c>
      <c r="C34" s="61">
        <f>C35+C36</f>
        <v>0</v>
      </c>
      <c r="D34" s="61">
        <f t="shared" ref="D34:N34" si="3">D35+D36</f>
        <v>80925.260000000009</v>
      </c>
      <c r="E34" s="61">
        <f t="shared" si="3"/>
        <v>0</v>
      </c>
      <c r="F34" s="61">
        <f t="shared" si="3"/>
        <v>0</v>
      </c>
      <c r="G34" s="61">
        <f t="shared" si="3"/>
        <v>0</v>
      </c>
      <c r="H34" s="61">
        <f t="shared" si="3"/>
        <v>0</v>
      </c>
      <c r="I34" s="61">
        <f t="shared" si="3"/>
        <v>0</v>
      </c>
      <c r="J34" s="61">
        <f t="shared" si="3"/>
        <v>0</v>
      </c>
      <c r="K34" s="61">
        <f t="shared" si="3"/>
        <v>0</v>
      </c>
      <c r="L34" s="61">
        <f t="shared" si="3"/>
        <v>0</v>
      </c>
      <c r="M34" s="61">
        <f t="shared" si="3"/>
        <v>0</v>
      </c>
      <c r="N34" s="121">
        <f t="shared" si="3"/>
        <v>0</v>
      </c>
      <c r="O34" s="272"/>
    </row>
    <row r="35" spans="1:15">
      <c r="A35" s="266"/>
      <c r="B35" s="22" t="s">
        <v>38</v>
      </c>
      <c r="C35" s="10">
        <v>0</v>
      </c>
      <c r="D35" s="10">
        <v>38133.279999999999</v>
      </c>
      <c r="E35" s="10"/>
      <c r="F35" s="10"/>
      <c r="G35" s="10"/>
      <c r="H35" s="10"/>
      <c r="I35" s="10"/>
      <c r="J35" s="10"/>
      <c r="K35" s="10"/>
      <c r="L35" s="10"/>
      <c r="M35" s="10"/>
      <c r="N35" s="60"/>
    </row>
    <row r="36" spans="1:15" ht="25.5">
      <c r="A36" s="266"/>
      <c r="B36" s="23" t="s">
        <v>51</v>
      </c>
      <c r="C36" s="10">
        <v>0</v>
      </c>
      <c r="D36" s="10">
        <v>42791.98</v>
      </c>
      <c r="E36" s="10"/>
      <c r="F36" s="10"/>
      <c r="G36" s="10"/>
      <c r="H36" s="10"/>
      <c r="I36" s="10"/>
      <c r="J36" s="10"/>
      <c r="K36" s="10"/>
      <c r="L36" s="10"/>
      <c r="M36" s="10"/>
      <c r="N36" s="60"/>
    </row>
    <row r="37" spans="1:15" ht="25.5">
      <c r="A37" s="266"/>
      <c r="B37" s="19" t="s">
        <v>11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60"/>
    </row>
    <row r="38" spans="1:15" ht="19.5" customHeight="1">
      <c r="A38" s="266"/>
      <c r="B38" s="24" t="s">
        <v>39</v>
      </c>
      <c r="C38" s="10">
        <v>0</v>
      </c>
      <c r="D38" s="10">
        <v>45948.4</v>
      </c>
      <c r="E38" s="10"/>
      <c r="F38" s="10"/>
      <c r="G38" s="10"/>
      <c r="H38" s="10"/>
      <c r="I38" s="10"/>
      <c r="J38" s="10"/>
      <c r="K38" s="10"/>
      <c r="L38" s="10"/>
      <c r="M38" s="10"/>
      <c r="N38" s="60"/>
    </row>
    <row r="39" spans="1:15" ht="24.75" customHeight="1">
      <c r="A39" s="266"/>
      <c r="B39" s="24" t="s">
        <v>52</v>
      </c>
      <c r="C39" s="10">
        <v>118265.18</v>
      </c>
      <c r="D39" s="10">
        <v>226824.89</v>
      </c>
      <c r="E39" s="10"/>
      <c r="F39" s="10"/>
      <c r="G39" s="10"/>
      <c r="H39" s="10"/>
      <c r="I39" s="10"/>
      <c r="J39" s="10"/>
      <c r="K39" s="10"/>
      <c r="L39" s="10"/>
      <c r="M39" s="10"/>
      <c r="N39" s="60"/>
    </row>
    <row r="40" spans="1:15" ht="12.75" customHeight="1">
      <c r="A40" s="266"/>
      <c r="B40" s="38" t="s">
        <v>103</v>
      </c>
      <c r="C40" s="10">
        <v>39456.06</v>
      </c>
      <c r="D40" s="10">
        <v>113411.81</v>
      </c>
      <c r="E40" s="10"/>
      <c r="F40" s="10"/>
      <c r="G40" s="10"/>
      <c r="H40" s="10"/>
      <c r="I40" s="10"/>
      <c r="J40" s="10"/>
      <c r="K40" s="10"/>
      <c r="L40" s="10"/>
      <c r="M40" s="10"/>
      <c r="N40" s="60"/>
    </row>
    <row r="41" spans="1:15" ht="16.5" customHeight="1">
      <c r="A41" s="266"/>
      <c r="B41" s="38" t="s">
        <v>104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0"/>
    </row>
    <row r="42" spans="1:15" ht="15" customHeight="1">
      <c r="A42" s="266"/>
      <c r="B42" s="38" t="s">
        <v>105</v>
      </c>
      <c r="C42" s="10">
        <v>33597.96</v>
      </c>
      <c r="D42" s="10">
        <v>151054.38</v>
      </c>
      <c r="E42" s="10"/>
      <c r="F42" s="10"/>
      <c r="G42" s="10"/>
      <c r="H42" s="10"/>
      <c r="I42" s="10"/>
      <c r="J42" s="10"/>
      <c r="K42" s="10"/>
      <c r="L42" s="10"/>
      <c r="M42" s="10"/>
      <c r="N42" s="60"/>
    </row>
    <row r="43" spans="1:15" ht="39" customHeight="1">
      <c r="A43" s="266"/>
      <c r="B43" s="24" t="s">
        <v>81</v>
      </c>
      <c r="C43" s="10" t="e">
        <f>#REF!+#REF!</f>
        <v>#REF!</v>
      </c>
      <c r="D43" s="10" t="e">
        <f>#REF!+#REF!</f>
        <v>#REF!</v>
      </c>
      <c r="E43" s="10" t="e">
        <f>#REF!+#REF!</f>
        <v>#REF!</v>
      </c>
      <c r="F43" s="10" t="e">
        <f>#REF!+#REF!</f>
        <v>#REF!</v>
      </c>
      <c r="G43" s="10" t="e">
        <f>#REF!+#REF!</f>
        <v>#REF!</v>
      </c>
      <c r="H43" s="10" t="e">
        <f>#REF!+#REF!</f>
        <v>#REF!</v>
      </c>
      <c r="I43" s="10" t="e">
        <f>#REF!+#REF!</f>
        <v>#REF!</v>
      </c>
      <c r="J43" s="10" t="e">
        <f>#REF!+#REF!</f>
        <v>#REF!</v>
      </c>
      <c r="K43" s="10" t="e">
        <f>#REF!+#REF!</f>
        <v>#REF!</v>
      </c>
      <c r="L43" s="10" t="e">
        <f>#REF!+#REF!</f>
        <v>#REF!</v>
      </c>
      <c r="M43" s="10" t="e">
        <f>#REF!+#REF!</f>
        <v>#REF!</v>
      </c>
      <c r="N43" s="60" t="e">
        <f>#REF!+#REF!</f>
        <v>#REF!</v>
      </c>
    </row>
    <row r="44" spans="1:15" s="4" customFormat="1" ht="39" customHeight="1">
      <c r="A44" s="266"/>
      <c r="B44" s="19" t="s">
        <v>74</v>
      </c>
      <c r="C44" s="10">
        <v>169219.87</v>
      </c>
      <c r="D44" s="10">
        <v>283510.17</v>
      </c>
      <c r="E44" s="10"/>
      <c r="F44" s="10"/>
      <c r="G44" s="10"/>
      <c r="H44" s="10"/>
      <c r="I44" s="10"/>
      <c r="J44" s="10"/>
      <c r="K44" s="10"/>
      <c r="L44" s="10"/>
      <c r="M44" s="10"/>
      <c r="N44" s="60"/>
    </row>
    <row r="45" spans="1:15" s="4" customFormat="1" ht="34.5" customHeight="1">
      <c r="A45" s="266"/>
      <c r="B45" s="26" t="s">
        <v>73</v>
      </c>
      <c r="C45" s="10">
        <v>12041.54</v>
      </c>
      <c r="D45" s="10">
        <v>248361.36</v>
      </c>
      <c r="E45" s="10"/>
      <c r="F45" s="10"/>
      <c r="G45" s="10"/>
      <c r="H45" s="10"/>
      <c r="I45" s="10"/>
      <c r="J45" s="10"/>
      <c r="K45" s="10"/>
      <c r="L45" s="10"/>
      <c r="M45" s="10"/>
      <c r="N45" s="60"/>
    </row>
    <row r="46" spans="1:15" ht="25.5">
      <c r="A46" s="266"/>
      <c r="B46" s="19" t="s">
        <v>12</v>
      </c>
      <c r="C46" s="36">
        <f>C47+C48</f>
        <v>282681</v>
      </c>
      <c r="D46" s="36">
        <f t="shared" ref="D46:N46" si="4">D47+D48</f>
        <v>301270</v>
      </c>
      <c r="E46" s="36">
        <f t="shared" si="4"/>
        <v>0</v>
      </c>
      <c r="F46" s="36">
        <f t="shared" si="4"/>
        <v>0</v>
      </c>
      <c r="G46" s="36">
        <f t="shared" si="4"/>
        <v>0</v>
      </c>
      <c r="H46" s="36">
        <f t="shared" si="4"/>
        <v>0</v>
      </c>
      <c r="I46" s="36">
        <f t="shared" si="4"/>
        <v>0</v>
      </c>
      <c r="J46" s="36">
        <f t="shared" si="4"/>
        <v>0</v>
      </c>
      <c r="K46" s="36">
        <f t="shared" si="4"/>
        <v>0</v>
      </c>
      <c r="L46" s="36">
        <f t="shared" si="4"/>
        <v>0</v>
      </c>
      <c r="M46" s="36">
        <f t="shared" si="4"/>
        <v>0</v>
      </c>
      <c r="N46" s="274">
        <f t="shared" si="4"/>
        <v>0</v>
      </c>
      <c r="O46" s="272"/>
    </row>
    <row r="47" spans="1:15">
      <c r="A47" s="267"/>
      <c r="B47" s="26" t="s">
        <v>93</v>
      </c>
      <c r="C47" s="75">
        <v>282681</v>
      </c>
      <c r="D47" s="75">
        <f>266015+35255</f>
        <v>301270</v>
      </c>
      <c r="E47" s="75"/>
      <c r="F47" s="75"/>
      <c r="G47" s="75"/>
      <c r="H47" s="75"/>
      <c r="I47" s="75"/>
      <c r="J47" s="10"/>
      <c r="K47" s="10"/>
      <c r="L47" s="10"/>
      <c r="M47" s="10"/>
      <c r="N47" s="70"/>
    </row>
    <row r="48" spans="1:15">
      <c r="A48" s="267"/>
      <c r="B48" s="219" t="s">
        <v>94</v>
      </c>
      <c r="C48" s="220">
        <v>0</v>
      </c>
      <c r="D48" s="220">
        <v>0</v>
      </c>
      <c r="E48" s="222"/>
      <c r="F48" s="62"/>
      <c r="G48" s="62"/>
      <c r="H48" s="222"/>
      <c r="I48" s="220"/>
      <c r="J48" s="222"/>
      <c r="K48" s="222"/>
      <c r="L48" s="62"/>
      <c r="M48" s="62"/>
      <c r="N48" s="216"/>
    </row>
    <row r="49" spans="1:15" ht="40.5" customHeight="1" thickBot="1">
      <c r="A49" s="268"/>
      <c r="B49" s="218" t="s">
        <v>114</v>
      </c>
      <c r="C49" s="221">
        <v>0</v>
      </c>
      <c r="D49" s="221">
        <v>13600</v>
      </c>
      <c r="E49" s="221"/>
      <c r="F49" s="223"/>
      <c r="G49" s="223"/>
      <c r="H49" s="221"/>
      <c r="I49" s="221"/>
      <c r="J49" s="221"/>
      <c r="K49" s="221"/>
      <c r="L49" s="224"/>
      <c r="M49" s="223"/>
      <c r="N49" s="225"/>
    </row>
    <row r="50" spans="1:15" ht="15" customHeight="1">
      <c r="A50" s="264" t="s">
        <v>13</v>
      </c>
      <c r="B50" s="129" t="s">
        <v>5</v>
      </c>
      <c r="C50" s="10">
        <v>3573.46</v>
      </c>
      <c r="D50" s="97">
        <v>96361.09</v>
      </c>
      <c r="E50" s="97"/>
      <c r="F50" s="97"/>
      <c r="G50" s="97"/>
      <c r="H50" s="97"/>
      <c r="I50" s="97"/>
      <c r="J50" s="97"/>
      <c r="K50" s="97"/>
      <c r="L50" s="97"/>
      <c r="M50" s="97"/>
      <c r="N50" s="130"/>
    </row>
    <row r="51" spans="1:15" ht="15" customHeight="1">
      <c r="A51" s="265"/>
      <c r="B51" s="129" t="str">
        <f>'VALORI CONTRACTE'!B49</f>
        <v>ONCOLOGIE ( medicamente cost-volum)</v>
      </c>
      <c r="C51" s="97">
        <v>0</v>
      </c>
      <c r="D51" s="97">
        <v>464567.64</v>
      </c>
      <c r="E51" s="97"/>
      <c r="F51" s="97"/>
      <c r="G51" s="97"/>
      <c r="H51" s="97"/>
      <c r="I51" s="97"/>
      <c r="J51" s="97"/>
      <c r="K51" s="97"/>
      <c r="L51" s="97"/>
      <c r="M51" s="97"/>
      <c r="N51" s="130"/>
    </row>
    <row r="52" spans="1:15">
      <c r="A52" s="266"/>
      <c r="B52" s="19" t="s">
        <v>24</v>
      </c>
      <c r="C52" s="10"/>
      <c r="D52" s="10"/>
      <c r="E52" s="78"/>
      <c r="F52" s="62"/>
      <c r="G52" s="10"/>
      <c r="H52" s="62"/>
      <c r="I52" s="10"/>
      <c r="J52" s="10"/>
      <c r="K52" s="10"/>
      <c r="L52" s="10"/>
      <c r="M52" s="10"/>
      <c r="N52" s="60"/>
    </row>
    <row r="53" spans="1:15">
      <c r="A53" s="266"/>
      <c r="B53" s="24" t="s">
        <v>36</v>
      </c>
      <c r="C53" s="10">
        <v>0</v>
      </c>
      <c r="D53" s="10">
        <v>52.87</v>
      </c>
      <c r="E53" s="36"/>
      <c r="F53" s="10"/>
      <c r="G53" s="10"/>
      <c r="H53" s="10"/>
      <c r="I53" s="10"/>
      <c r="J53" s="10"/>
      <c r="K53" s="10"/>
      <c r="L53" s="10"/>
      <c r="M53" s="10"/>
      <c r="N53" s="60"/>
    </row>
    <row r="54" spans="1:15">
      <c r="A54" s="266"/>
      <c r="B54" s="19" t="s">
        <v>8</v>
      </c>
      <c r="C54" s="10"/>
      <c r="D54" s="10"/>
      <c r="E54" s="78"/>
      <c r="F54" s="62"/>
      <c r="G54" s="10"/>
      <c r="H54" s="62"/>
      <c r="I54" s="10"/>
      <c r="J54" s="10"/>
      <c r="K54" s="10"/>
      <c r="L54" s="10"/>
      <c r="M54" s="10"/>
      <c r="N54" s="60"/>
    </row>
    <row r="55" spans="1:15" ht="13.5" thickBot="1">
      <c r="A55" s="268"/>
      <c r="B55" s="25" t="s">
        <v>9</v>
      </c>
      <c r="C55" s="47">
        <v>10000</v>
      </c>
      <c r="D55" s="47">
        <v>15000</v>
      </c>
      <c r="E55" s="47"/>
      <c r="F55" s="47"/>
      <c r="G55" s="47"/>
      <c r="H55" s="47"/>
      <c r="I55" s="47"/>
      <c r="J55" s="47"/>
      <c r="K55" s="47"/>
      <c r="L55" s="47"/>
      <c r="M55" s="47"/>
      <c r="N55" s="63"/>
    </row>
    <row r="56" spans="1:15">
      <c r="A56" s="264" t="s">
        <v>14</v>
      </c>
      <c r="B56" s="18" t="s">
        <v>24</v>
      </c>
      <c r="C56" s="45"/>
      <c r="D56" s="45"/>
      <c r="E56" s="77"/>
      <c r="F56" s="45"/>
      <c r="G56" s="45"/>
      <c r="H56" s="45"/>
      <c r="I56" s="45"/>
      <c r="J56" s="45"/>
      <c r="K56" s="45"/>
      <c r="L56" s="45"/>
      <c r="M56" s="45"/>
      <c r="N56" s="59"/>
    </row>
    <row r="57" spans="1:15">
      <c r="A57" s="266"/>
      <c r="B57" s="26" t="s">
        <v>15</v>
      </c>
      <c r="C57" s="10">
        <f>C58+C59</f>
        <v>0</v>
      </c>
      <c r="D57" s="10">
        <f t="shared" ref="D57:K57" si="5">D58+D59</f>
        <v>294.39999999999998</v>
      </c>
      <c r="E57" s="10">
        <f t="shared" si="5"/>
        <v>0</v>
      </c>
      <c r="F57" s="10">
        <f t="shared" si="5"/>
        <v>0</v>
      </c>
      <c r="G57" s="10">
        <f t="shared" si="5"/>
        <v>0</v>
      </c>
      <c r="H57" s="10">
        <f t="shared" si="5"/>
        <v>0</v>
      </c>
      <c r="I57" s="10">
        <f t="shared" si="5"/>
        <v>0</v>
      </c>
      <c r="J57" s="10">
        <f t="shared" si="5"/>
        <v>0</v>
      </c>
      <c r="K57" s="10">
        <f t="shared" si="5"/>
        <v>0</v>
      </c>
      <c r="L57" s="10">
        <f>L58+L59</f>
        <v>0</v>
      </c>
      <c r="M57" s="10">
        <f>M58+M59</f>
        <v>0</v>
      </c>
      <c r="N57" s="119">
        <f>N58+N59</f>
        <v>0</v>
      </c>
      <c r="O57" s="272"/>
    </row>
    <row r="58" spans="1:15">
      <c r="A58" s="266"/>
      <c r="B58" s="140" t="s">
        <v>87</v>
      </c>
      <c r="C58" s="10">
        <v>0</v>
      </c>
      <c r="D58" s="10">
        <v>294.39999999999998</v>
      </c>
      <c r="E58" s="10"/>
      <c r="F58" s="10"/>
      <c r="G58" s="10"/>
      <c r="H58" s="10"/>
      <c r="I58" s="10"/>
      <c r="J58" s="10"/>
      <c r="K58" s="10"/>
      <c r="L58" s="10"/>
      <c r="M58" s="10"/>
      <c r="N58" s="60"/>
    </row>
    <row r="59" spans="1:15" s="5" customFormat="1">
      <c r="A59" s="266"/>
      <c r="B59" s="142" t="s">
        <v>90</v>
      </c>
      <c r="C59" s="78">
        <v>0</v>
      </c>
      <c r="D59" s="78">
        <v>0</v>
      </c>
      <c r="E59" s="78"/>
      <c r="F59" s="78"/>
      <c r="G59" s="78"/>
      <c r="H59" s="78"/>
      <c r="I59" s="78"/>
      <c r="J59" s="78"/>
      <c r="K59" s="78"/>
      <c r="L59" s="78"/>
      <c r="M59" s="78"/>
      <c r="N59" s="147"/>
    </row>
    <row r="60" spans="1:15" ht="28.5" customHeight="1">
      <c r="A60" s="266"/>
      <c r="B60" s="24" t="s">
        <v>40</v>
      </c>
      <c r="C60" s="10">
        <v>1439.9</v>
      </c>
      <c r="D60" s="10">
        <v>7889.7</v>
      </c>
      <c r="E60" s="10"/>
      <c r="F60" s="10"/>
      <c r="G60" s="10"/>
      <c r="H60" s="10"/>
      <c r="I60" s="10"/>
      <c r="J60" s="10"/>
      <c r="K60" s="10"/>
      <c r="L60" s="10"/>
      <c r="M60" s="10"/>
      <c r="N60" s="60"/>
    </row>
    <row r="61" spans="1:15" ht="28.5" customHeight="1">
      <c r="A61" s="266"/>
      <c r="B61" s="38" t="s">
        <v>85</v>
      </c>
      <c r="C61" s="10">
        <v>11270.49</v>
      </c>
      <c r="D61" s="10">
        <v>0</v>
      </c>
      <c r="E61" s="10"/>
      <c r="F61" s="10"/>
      <c r="G61" s="10"/>
      <c r="H61" s="10"/>
      <c r="I61" s="10"/>
      <c r="J61" s="10"/>
      <c r="K61" s="10"/>
      <c r="L61" s="10"/>
      <c r="M61" s="10"/>
      <c r="N61" s="60"/>
    </row>
    <row r="62" spans="1:15" ht="30" customHeight="1">
      <c r="A62" s="266"/>
      <c r="B62" s="24" t="s">
        <v>72</v>
      </c>
      <c r="C62" s="10">
        <v>4650.5200000000004</v>
      </c>
      <c r="D62" s="10">
        <v>38366.79</v>
      </c>
      <c r="E62" s="10"/>
      <c r="F62" s="10"/>
      <c r="G62" s="10"/>
      <c r="H62" s="10"/>
      <c r="I62" s="10"/>
      <c r="J62" s="10"/>
      <c r="K62" s="10"/>
      <c r="L62" s="10"/>
      <c r="M62" s="10"/>
      <c r="N62" s="60"/>
    </row>
    <row r="63" spans="1:15" ht="26.25">
      <c r="A63" s="266"/>
      <c r="B63" s="19" t="s">
        <v>10</v>
      </c>
      <c r="C63" s="61">
        <f t="shared" ref="C63:N63" si="6">C64+C65+C66</f>
        <v>89420.76</v>
      </c>
      <c r="D63" s="61">
        <f t="shared" si="6"/>
        <v>0</v>
      </c>
      <c r="E63" s="61">
        <f t="shared" si="6"/>
        <v>0</v>
      </c>
      <c r="F63" s="61">
        <f t="shared" si="6"/>
        <v>0</v>
      </c>
      <c r="G63" s="61">
        <f t="shared" si="6"/>
        <v>0</v>
      </c>
      <c r="H63" s="61">
        <f t="shared" si="6"/>
        <v>0</v>
      </c>
      <c r="I63" s="61">
        <f t="shared" si="6"/>
        <v>0</v>
      </c>
      <c r="J63" s="61">
        <f t="shared" si="6"/>
        <v>0</v>
      </c>
      <c r="K63" s="61">
        <f t="shared" si="6"/>
        <v>0</v>
      </c>
      <c r="L63" s="61">
        <f t="shared" si="6"/>
        <v>0</v>
      </c>
      <c r="M63" s="61">
        <f t="shared" si="6"/>
        <v>0</v>
      </c>
      <c r="N63" s="275">
        <f t="shared" si="6"/>
        <v>0</v>
      </c>
    </row>
    <row r="64" spans="1:15">
      <c r="A64" s="266"/>
      <c r="B64" s="27" t="s">
        <v>16</v>
      </c>
      <c r="C64" s="10">
        <v>0</v>
      </c>
      <c r="D64" s="10">
        <v>0</v>
      </c>
      <c r="E64" s="10"/>
      <c r="F64" s="10"/>
      <c r="G64" s="10"/>
      <c r="H64" s="10"/>
      <c r="I64" s="10"/>
      <c r="J64" s="64"/>
      <c r="K64" s="64"/>
      <c r="L64" s="64"/>
      <c r="M64" s="64"/>
      <c r="N64" s="60"/>
    </row>
    <row r="65" spans="1:14">
      <c r="A65" s="266"/>
      <c r="B65" s="28" t="s">
        <v>41</v>
      </c>
      <c r="C65" s="10">
        <v>84561.76</v>
      </c>
      <c r="D65" s="10">
        <v>0</v>
      </c>
      <c r="E65" s="10"/>
      <c r="F65" s="10"/>
      <c r="G65" s="10"/>
      <c r="H65" s="10"/>
      <c r="I65" s="10"/>
      <c r="J65" s="64"/>
      <c r="K65" s="64"/>
      <c r="L65" s="64"/>
      <c r="M65" s="64"/>
      <c r="N65" s="60"/>
    </row>
    <row r="66" spans="1:14" ht="25.5" customHeight="1">
      <c r="A66" s="266"/>
      <c r="B66" s="27" t="s">
        <v>44</v>
      </c>
      <c r="C66" s="10">
        <v>4859</v>
      </c>
      <c r="D66" s="10">
        <v>0</v>
      </c>
      <c r="E66" s="10"/>
      <c r="F66" s="10"/>
      <c r="G66" s="10"/>
      <c r="H66" s="10"/>
      <c r="I66" s="10"/>
      <c r="J66" s="64"/>
      <c r="K66" s="64"/>
      <c r="L66" s="65"/>
      <c r="M66" s="64"/>
      <c r="N66" s="60"/>
    </row>
    <row r="67" spans="1:14" ht="27" customHeight="1">
      <c r="A67" s="267"/>
      <c r="B67" s="35" t="s">
        <v>11</v>
      </c>
      <c r="C67" s="10"/>
      <c r="D67" s="10"/>
      <c r="E67" s="78"/>
      <c r="F67" s="10"/>
      <c r="G67" s="66"/>
      <c r="H67" s="66"/>
      <c r="I67" s="10"/>
      <c r="J67" s="64"/>
      <c r="K67" s="67"/>
      <c r="L67" s="68"/>
      <c r="M67" s="64"/>
      <c r="N67" s="60"/>
    </row>
    <row r="68" spans="1:14" ht="16.5" customHeight="1">
      <c r="A68" s="267"/>
      <c r="B68" s="40" t="s">
        <v>67</v>
      </c>
      <c r="C68" s="10">
        <v>0</v>
      </c>
      <c r="D68" s="10">
        <v>347766.76</v>
      </c>
      <c r="E68" s="50"/>
      <c r="F68" s="10"/>
      <c r="G68" s="50"/>
      <c r="H68" s="10"/>
      <c r="I68" s="50"/>
      <c r="J68" s="64"/>
      <c r="K68" s="64"/>
      <c r="L68" s="64"/>
      <c r="M68" s="64"/>
      <c r="N68" s="60"/>
    </row>
    <row r="69" spans="1:14" ht="13.5" thickBot="1">
      <c r="A69" s="268"/>
      <c r="B69" s="52" t="s">
        <v>69</v>
      </c>
      <c r="C69" s="81">
        <v>51185.31</v>
      </c>
      <c r="D69" s="81">
        <v>35829.72</v>
      </c>
      <c r="E69" s="47"/>
      <c r="F69" s="81"/>
      <c r="G69" s="47"/>
      <c r="H69" s="81"/>
      <c r="I69" s="47"/>
      <c r="J69" s="82"/>
      <c r="K69" s="82"/>
      <c r="L69" s="82"/>
      <c r="M69" s="82"/>
      <c r="N69" s="63"/>
    </row>
    <row r="70" spans="1:14" ht="25.5">
      <c r="A70" s="264" t="s">
        <v>17</v>
      </c>
      <c r="B70" s="44" t="s">
        <v>101</v>
      </c>
      <c r="C70" s="45">
        <f>C71+C72</f>
        <v>624000</v>
      </c>
      <c r="D70" s="45">
        <f t="shared" ref="D70:N70" si="7">D71+D72</f>
        <v>547200</v>
      </c>
      <c r="E70" s="45">
        <f t="shared" si="7"/>
        <v>0</v>
      </c>
      <c r="F70" s="45">
        <f t="shared" si="7"/>
        <v>0</v>
      </c>
      <c r="G70" s="45">
        <f t="shared" si="7"/>
        <v>0</v>
      </c>
      <c r="H70" s="45">
        <f t="shared" si="7"/>
        <v>0</v>
      </c>
      <c r="I70" s="45">
        <f t="shared" si="7"/>
        <v>0</v>
      </c>
      <c r="J70" s="45">
        <f t="shared" si="7"/>
        <v>0</v>
      </c>
      <c r="K70" s="45">
        <f t="shared" si="7"/>
        <v>0</v>
      </c>
      <c r="L70" s="45">
        <f t="shared" si="7"/>
        <v>0</v>
      </c>
      <c r="M70" s="45">
        <f t="shared" si="7"/>
        <v>0</v>
      </c>
      <c r="N70" s="59">
        <f t="shared" si="7"/>
        <v>0</v>
      </c>
    </row>
    <row r="71" spans="1:14">
      <c r="A71" s="266"/>
      <c r="B71" s="146" t="s">
        <v>88</v>
      </c>
      <c r="C71" s="10">
        <v>624000</v>
      </c>
      <c r="D71" s="10">
        <v>547200</v>
      </c>
      <c r="E71" s="10"/>
      <c r="F71" s="10"/>
      <c r="G71" s="10"/>
      <c r="H71" s="10"/>
      <c r="I71" s="10"/>
      <c r="J71" s="10"/>
      <c r="K71" s="10"/>
      <c r="L71" s="10"/>
      <c r="M71" s="10"/>
      <c r="N71" s="60"/>
    </row>
    <row r="72" spans="1:14" s="3" customFormat="1">
      <c r="A72" s="266"/>
      <c r="B72" s="204" t="s">
        <v>89</v>
      </c>
      <c r="C72" s="200">
        <v>0</v>
      </c>
      <c r="D72" s="210"/>
      <c r="E72" s="186"/>
      <c r="F72" s="186"/>
      <c r="G72" s="186"/>
      <c r="H72" s="186"/>
      <c r="I72" s="186"/>
      <c r="J72" s="186"/>
      <c r="K72" s="186"/>
      <c r="L72" s="186"/>
      <c r="M72" s="186"/>
      <c r="N72" s="232"/>
    </row>
    <row r="73" spans="1:14" s="3" customFormat="1" ht="25.5">
      <c r="A73" s="266"/>
      <c r="B73" s="44" t="s">
        <v>95</v>
      </c>
      <c r="C73" s="10">
        <f t="shared" ref="C73" si="8">C74+C75</f>
        <v>199805.35</v>
      </c>
      <c r="D73" s="10">
        <f t="shared" ref="D73" si="9">D74+D75</f>
        <v>501316.40999999992</v>
      </c>
      <c r="E73" s="10">
        <f t="shared" ref="E73:H73" si="10">E74+E75</f>
        <v>0</v>
      </c>
      <c r="F73" s="10">
        <f t="shared" si="10"/>
        <v>0</v>
      </c>
      <c r="G73" s="10">
        <f t="shared" si="10"/>
        <v>0</v>
      </c>
      <c r="H73" s="10">
        <f t="shared" si="10"/>
        <v>0</v>
      </c>
      <c r="I73" s="10">
        <f>I74+I75</f>
        <v>0</v>
      </c>
      <c r="J73" s="10">
        <f t="shared" ref="J73:N73" si="11">J74+J75</f>
        <v>0</v>
      </c>
      <c r="K73" s="10">
        <f t="shared" si="11"/>
        <v>0</v>
      </c>
      <c r="L73" s="10">
        <f t="shared" si="11"/>
        <v>0</v>
      </c>
      <c r="M73" s="10">
        <f t="shared" si="11"/>
        <v>0</v>
      </c>
      <c r="N73" s="60">
        <f t="shared" si="11"/>
        <v>0</v>
      </c>
    </row>
    <row r="74" spans="1:14" s="3" customFormat="1">
      <c r="A74" s="266"/>
      <c r="B74" s="202" t="s">
        <v>106</v>
      </c>
      <c r="C74" s="75">
        <f>199805.35-1532.46</f>
        <v>198272.89</v>
      </c>
      <c r="D74" s="233">
        <f>501316.41-1189.33-1189.33</f>
        <v>498937.74999999994</v>
      </c>
      <c r="E74" s="62"/>
      <c r="F74" s="62"/>
      <c r="G74" s="62"/>
      <c r="H74" s="62"/>
      <c r="I74" s="10"/>
      <c r="J74" s="10"/>
      <c r="K74" s="10"/>
      <c r="L74" s="55"/>
      <c r="M74" s="62"/>
      <c r="N74" s="70"/>
    </row>
    <row r="75" spans="1:14" s="3" customFormat="1">
      <c r="A75" s="266"/>
      <c r="B75" s="204" t="s">
        <v>89</v>
      </c>
      <c r="C75" s="186">
        <v>1532.46</v>
      </c>
      <c r="D75" s="210">
        <f>1189.33+1189.33</f>
        <v>2378.66</v>
      </c>
      <c r="E75" s="186"/>
      <c r="F75" s="186"/>
      <c r="G75" s="186"/>
      <c r="H75" s="186"/>
      <c r="I75" s="75"/>
      <c r="J75" s="75"/>
      <c r="K75" s="186"/>
      <c r="L75" s="186"/>
      <c r="M75" s="186"/>
      <c r="N75" s="232"/>
    </row>
    <row r="76" spans="1:14" s="3" customFormat="1">
      <c r="A76" s="266"/>
      <c r="B76" s="35" t="s">
        <v>53</v>
      </c>
      <c r="C76" s="75">
        <v>398304.05</v>
      </c>
      <c r="D76" s="233">
        <v>914835.05</v>
      </c>
      <c r="E76" s="75"/>
      <c r="F76" s="62"/>
      <c r="G76" s="62"/>
      <c r="H76" s="62"/>
      <c r="I76" s="62"/>
      <c r="J76" s="10"/>
      <c r="K76" s="10"/>
      <c r="L76" s="55"/>
      <c r="M76" s="62"/>
      <c r="N76" s="70"/>
    </row>
    <row r="77" spans="1:14" ht="26.25" customHeight="1">
      <c r="A77" s="266"/>
      <c r="B77" s="19" t="s">
        <v>7</v>
      </c>
      <c r="C77" s="39">
        <f t="shared" ref="C77:N77" si="12">SUM(C78:C87)</f>
        <v>600770.38</v>
      </c>
      <c r="D77" s="39">
        <f t="shared" si="12"/>
        <v>1112756.31</v>
      </c>
      <c r="E77" s="39">
        <f t="shared" si="12"/>
        <v>0</v>
      </c>
      <c r="F77" s="39">
        <f t="shared" si="12"/>
        <v>0</v>
      </c>
      <c r="G77" s="39">
        <f t="shared" si="12"/>
        <v>0</v>
      </c>
      <c r="H77" s="39">
        <f t="shared" si="12"/>
        <v>0</v>
      </c>
      <c r="I77" s="39">
        <f t="shared" si="12"/>
        <v>0</v>
      </c>
      <c r="J77" s="39">
        <f t="shared" si="12"/>
        <v>0</v>
      </c>
      <c r="K77" s="39">
        <f t="shared" si="12"/>
        <v>0</v>
      </c>
      <c r="L77" s="39">
        <f t="shared" si="12"/>
        <v>0</v>
      </c>
      <c r="M77" s="39">
        <f t="shared" si="12"/>
        <v>0</v>
      </c>
      <c r="N77" s="212">
        <f t="shared" si="12"/>
        <v>0</v>
      </c>
    </row>
    <row r="78" spans="1:14">
      <c r="A78" s="266"/>
      <c r="B78" s="26" t="s">
        <v>18</v>
      </c>
      <c r="C78" s="10">
        <v>83963.05</v>
      </c>
      <c r="D78" s="10">
        <v>145440.34</v>
      </c>
      <c r="E78" s="10"/>
      <c r="F78" s="10"/>
      <c r="G78" s="10"/>
      <c r="H78" s="10"/>
      <c r="I78" s="10"/>
      <c r="J78" s="10"/>
      <c r="K78" s="10"/>
      <c r="L78" s="10"/>
      <c r="M78" s="10"/>
      <c r="N78" s="60"/>
    </row>
    <row r="79" spans="1:14" ht="27.75" customHeight="1">
      <c r="A79" s="266"/>
      <c r="B79" s="26" t="s">
        <v>28</v>
      </c>
      <c r="C79" s="10">
        <v>25323.200000000001</v>
      </c>
      <c r="D79" s="10">
        <v>39430.65</v>
      </c>
      <c r="E79" s="10"/>
      <c r="F79" s="10"/>
      <c r="G79" s="10"/>
      <c r="H79" s="10"/>
      <c r="I79" s="10"/>
      <c r="J79" s="10"/>
      <c r="K79" s="10"/>
      <c r="L79" s="10"/>
      <c r="M79" s="10"/>
      <c r="N79" s="60"/>
    </row>
    <row r="80" spans="1:14">
      <c r="A80" s="266"/>
      <c r="B80" s="26" t="s">
        <v>29</v>
      </c>
      <c r="C80" s="10">
        <v>21400</v>
      </c>
      <c r="D80" s="10">
        <v>32996</v>
      </c>
      <c r="E80" s="10"/>
      <c r="F80" s="10"/>
      <c r="G80" s="10"/>
      <c r="H80" s="10"/>
      <c r="I80" s="10"/>
      <c r="J80" s="10"/>
      <c r="K80" s="10"/>
      <c r="L80" s="10"/>
      <c r="M80" s="10"/>
      <c r="N80" s="60"/>
    </row>
    <row r="81" spans="1:14">
      <c r="A81" s="266"/>
      <c r="B81" s="26" t="s">
        <v>30</v>
      </c>
      <c r="C81" s="10">
        <v>0</v>
      </c>
      <c r="D81" s="10">
        <v>26124</v>
      </c>
      <c r="E81" s="10"/>
      <c r="F81" s="10"/>
      <c r="G81" s="10"/>
      <c r="H81" s="10"/>
      <c r="I81" s="10"/>
      <c r="J81" s="10"/>
      <c r="K81" s="10"/>
      <c r="L81" s="10"/>
      <c r="M81" s="10"/>
      <c r="N81" s="60"/>
    </row>
    <row r="82" spans="1:14">
      <c r="A82" s="266"/>
      <c r="B82" s="26" t="s">
        <v>31</v>
      </c>
      <c r="C82" s="10">
        <v>0</v>
      </c>
      <c r="D82" s="10">
        <v>14430.4</v>
      </c>
      <c r="E82" s="10"/>
      <c r="F82" s="10"/>
      <c r="G82" s="10"/>
      <c r="H82" s="10"/>
      <c r="I82" s="10"/>
      <c r="J82" s="10"/>
      <c r="K82" s="10"/>
      <c r="L82" s="10"/>
      <c r="M82" s="10"/>
      <c r="N82" s="60"/>
    </row>
    <row r="83" spans="1:14">
      <c r="A83" s="266"/>
      <c r="B83" s="26" t="s">
        <v>32</v>
      </c>
      <c r="C83" s="10">
        <v>14550</v>
      </c>
      <c r="D83" s="10">
        <v>61246.48</v>
      </c>
      <c r="E83" s="10"/>
      <c r="F83" s="10"/>
      <c r="G83" s="10"/>
      <c r="H83" s="10"/>
      <c r="I83" s="10"/>
      <c r="J83" s="10"/>
      <c r="K83" s="10"/>
      <c r="L83" s="10"/>
      <c r="M83" s="10"/>
      <c r="N83" s="60"/>
    </row>
    <row r="84" spans="1:14">
      <c r="A84" s="266"/>
      <c r="B84" s="26" t="s">
        <v>68</v>
      </c>
      <c r="C84" s="10">
        <v>0</v>
      </c>
      <c r="D84" s="10"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60"/>
    </row>
    <row r="85" spans="1:14" ht="25.5">
      <c r="A85" s="266"/>
      <c r="B85" s="26" t="s">
        <v>33</v>
      </c>
      <c r="C85" s="10">
        <v>0</v>
      </c>
      <c r="D85" s="10">
        <v>0</v>
      </c>
      <c r="E85" s="10"/>
      <c r="F85" s="10"/>
      <c r="G85" s="10"/>
      <c r="H85" s="10"/>
      <c r="I85" s="10"/>
      <c r="J85" s="10"/>
      <c r="K85" s="10"/>
      <c r="L85" s="10"/>
      <c r="M85" s="10"/>
      <c r="N85" s="60"/>
    </row>
    <row r="86" spans="1:14" ht="38.25">
      <c r="A86" s="266"/>
      <c r="B86" s="24" t="s">
        <v>34</v>
      </c>
      <c r="C86" s="10">
        <v>392119.03</v>
      </c>
      <c r="D86" s="10">
        <v>674453.77</v>
      </c>
      <c r="E86" s="10"/>
      <c r="F86" s="10"/>
      <c r="G86" s="10"/>
      <c r="H86" s="10"/>
      <c r="I86" s="10"/>
      <c r="J86" s="10"/>
      <c r="K86" s="10"/>
      <c r="L86" s="10"/>
      <c r="M86" s="10"/>
      <c r="N86" s="60"/>
    </row>
    <row r="87" spans="1:14" ht="26.25" thickBot="1">
      <c r="A87" s="268"/>
      <c r="B87" s="25" t="s">
        <v>35</v>
      </c>
      <c r="C87" s="47">
        <v>63415.1</v>
      </c>
      <c r="D87" s="47">
        <v>118634.67</v>
      </c>
      <c r="E87" s="47"/>
      <c r="F87" s="47"/>
      <c r="G87" s="47"/>
      <c r="H87" s="47"/>
      <c r="I87" s="47"/>
      <c r="J87" s="47"/>
      <c r="K87" s="47"/>
      <c r="L87" s="47"/>
      <c r="M87" s="47"/>
      <c r="N87" s="63"/>
    </row>
    <row r="88" spans="1:14" ht="13.5">
      <c r="A88" s="264" t="s">
        <v>19</v>
      </c>
      <c r="B88" s="29" t="s">
        <v>20</v>
      </c>
      <c r="C88" s="69">
        <f>C89+C91+C93</f>
        <v>3109242.98</v>
      </c>
      <c r="D88" s="69">
        <f t="shared" ref="D88:N88" si="13">D89+D91+D93</f>
        <v>2951488.98</v>
      </c>
      <c r="E88" s="69">
        <f t="shared" si="13"/>
        <v>0</v>
      </c>
      <c r="F88" s="69">
        <f t="shared" si="13"/>
        <v>0</v>
      </c>
      <c r="G88" s="69">
        <f t="shared" si="13"/>
        <v>0</v>
      </c>
      <c r="H88" s="69">
        <f t="shared" si="13"/>
        <v>0</v>
      </c>
      <c r="I88" s="69">
        <f t="shared" si="13"/>
        <v>0</v>
      </c>
      <c r="J88" s="69">
        <f t="shared" si="13"/>
        <v>0</v>
      </c>
      <c r="K88" s="69">
        <f t="shared" si="13"/>
        <v>0</v>
      </c>
      <c r="L88" s="69">
        <f t="shared" si="13"/>
        <v>0</v>
      </c>
      <c r="M88" s="69">
        <f t="shared" si="13"/>
        <v>0</v>
      </c>
      <c r="N88" s="277">
        <f t="shared" si="13"/>
        <v>0</v>
      </c>
    </row>
    <row r="89" spans="1:14">
      <c r="A89" s="266"/>
      <c r="B89" s="24" t="s">
        <v>48</v>
      </c>
      <c r="C89" s="10">
        <v>800676.32</v>
      </c>
      <c r="D89" s="10">
        <f>763389.32+29520</f>
        <v>792909.32</v>
      </c>
      <c r="E89" s="10"/>
      <c r="F89" s="10"/>
      <c r="G89" s="10"/>
      <c r="H89" s="10"/>
      <c r="I89" s="10"/>
      <c r="J89" s="10"/>
      <c r="K89" s="10"/>
      <c r="L89" s="10"/>
      <c r="M89" s="10"/>
      <c r="N89" s="70"/>
    </row>
    <row r="90" spans="1:14">
      <c r="A90" s="266"/>
      <c r="B90" s="24" t="s">
        <v>49</v>
      </c>
      <c r="C90" s="10">
        <f>C91+C92</f>
        <v>881470.33</v>
      </c>
      <c r="D90" s="10">
        <f t="shared" ref="D90:N90" si="14">D91+D92</f>
        <v>823180.33</v>
      </c>
      <c r="E90" s="10">
        <f t="shared" si="14"/>
        <v>0</v>
      </c>
      <c r="F90" s="10">
        <f t="shared" si="14"/>
        <v>0</v>
      </c>
      <c r="G90" s="10">
        <f t="shared" si="14"/>
        <v>0</v>
      </c>
      <c r="H90" s="10">
        <f t="shared" si="14"/>
        <v>0</v>
      </c>
      <c r="I90" s="10">
        <f t="shared" si="14"/>
        <v>0</v>
      </c>
      <c r="J90" s="10">
        <f t="shared" si="14"/>
        <v>0</v>
      </c>
      <c r="K90" s="10">
        <f t="shared" si="14"/>
        <v>0</v>
      </c>
      <c r="L90" s="10">
        <f t="shared" si="14"/>
        <v>0</v>
      </c>
      <c r="M90" s="10">
        <f t="shared" si="14"/>
        <v>0</v>
      </c>
      <c r="N90" s="60">
        <f t="shared" si="14"/>
        <v>0</v>
      </c>
    </row>
    <row r="91" spans="1:14">
      <c r="A91" s="266"/>
      <c r="B91" s="146" t="s">
        <v>88</v>
      </c>
      <c r="C91" s="10">
        <v>873137.33</v>
      </c>
      <c r="D91" s="10">
        <f>801502.33+5012</f>
        <v>806514.33</v>
      </c>
      <c r="E91" s="10"/>
      <c r="F91" s="10"/>
      <c r="G91" s="10"/>
      <c r="H91" s="10"/>
      <c r="I91" s="10"/>
      <c r="J91" s="10"/>
      <c r="K91" s="10"/>
      <c r="L91" s="10"/>
      <c r="M91" s="10"/>
      <c r="N91" s="70"/>
    </row>
    <row r="92" spans="1:14" s="5" customFormat="1">
      <c r="A92" s="266"/>
      <c r="B92" s="145" t="s">
        <v>89</v>
      </c>
      <c r="C92" s="78">
        <v>8333</v>
      </c>
      <c r="D92" s="78">
        <f>2*8333</f>
        <v>16666</v>
      </c>
      <c r="E92" s="78"/>
      <c r="F92" s="78"/>
      <c r="G92" s="78"/>
      <c r="I92" s="78"/>
      <c r="J92" s="78"/>
      <c r="K92" s="78"/>
      <c r="L92" s="78"/>
      <c r="M92" s="78"/>
      <c r="N92" s="147"/>
    </row>
    <row r="93" spans="1:14">
      <c r="A93" s="266"/>
      <c r="B93" s="24" t="s">
        <v>50</v>
      </c>
      <c r="C93" s="10">
        <v>1435429.33</v>
      </c>
      <c r="D93" s="10">
        <f>1340609.33+11456</f>
        <v>1352065.33</v>
      </c>
      <c r="E93" s="10"/>
      <c r="F93" s="10"/>
      <c r="G93" s="10"/>
      <c r="H93" s="10"/>
      <c r="I93" s="10"/>
      <c r="J93" s="10"/>
      <c r="K93" s="10"/>
      <c r="L93" s="10"/>
      <c r="M93" s="10"/>
      <c r="N93" s="70"/>
    </row>
    <row r="94" spans="1:14" ht="25.5">
      <c r="A94" s="30" t="s">
        <v>21</v>
      </c>
      <c r="B94" s="19" t="s">
        <v>43</v>
      </c>
      <c r="C94" s="36">
        <v>2508</v>
      </c>
      <c r="D94" s="36">
        <v>3230</v>
      </c>
      <c r="E94" s="36"/>
      <c r="F94" s="36"/>
      <c r="G94" s="36"/>
      <c r="H94" s="36"/>
      <c r="I94" s="36"/>
      <c r="J94" s="36"/>
      <c r="K94" s="36"/>
      <c r="L94" s="36"/>
      <c r="M94" s="36"/>
      <c r="N94" s="71"/>
    </row>
    <row r="95" spans="1:14" ht="25.5">
      <c r="A95" s="30" t="s">
        <v>22</v>
      </c>
      <c r="B95" s="19" t="s">
        <v>43</v>
      </c>
      <c r="C95" s="36">
        <v>2470</v>
      </c>
      <c r="D95" s="36">
        <v>3192</v>
      </c>
      <c r="E95" s="36"/>
      <c r="F95" s="36"/>
      <c r="G95" s="36"/>
      <c r="H95" s="36"/>
      <c r="I95" s="36"/>
      <c r="J95" s="36"/>
      <c r="K95" s="36"/>
      <c r="L95" s="36"/>
      <c r="M95" s="36"/>
      <c r="N95" s="71"/>
    </row>
    <row r="96" spans="1:14" ht="25.5">
      <c r="A96" s="30" t="s">
        <v>23</v>
      </c>
      <c r="B96" s="148" t="s">
        <v>43</v>
      </c>
      <c r="C96" s="36">
        <v>2508</v>
      </c>
      <c r="D96" s="36">
        <v>3230</v>
      </c>
      <c r="E96" s="36"/>
      <c r="F96" s="36"/>
      <c r="G96" s="36"/>
      <c r="H96" s="36"/>
      <c r="I96" s="36"/>
      <c r="J96" s="36"/>
      <c r="K96" s="36"/>
      <c r="L96" s="36"/>
      <c r="M96" s="36"/>
      <c r="N96" s="71"/>
    </row>
    <row r="97" spans="1:15" ht="39" customHeight="1">
      <c r="A97" s="269" t="s">
        <v>4</v>
      </c>
      <c r="B97" s="19" t="s">
        <v>43</v>
      </c>
      <c r="C97" s="149">
        <f t="shared" ref="C97:N97" si="15">C98+C99</f>
        <v>2470</v>
      </c>
      <c r="D97" s="149">
        <f t="shared" si="15"/>
        <v>3078</v>
      </c>
      <c r="E97" s="149">
        <f t="shared" si="15"/>
        <v>0</v>
      </c>
      <c r="F97" s="149">
        <f t="shared" si="15"/>
        <v>0</v>
      </c>
      <c r="G97" s="149">
        <f t="shared" si="15"/>
        <v>0</v>
      </c>
      <c r="H97" s="149">
        <f t="shared" si="15"/>
        <v>0</v>
      </c>
      <c r="I97" s="192">
        <f t="shared" si="15"/>
        <v>0</v>
      </c>
      <c r="J97" s="192">
        <f t="shared" si="15"/>
        <v>0</v>
      </c>
      <c r="K97" s="192">
        <f t="shared" si="15"/>
        <v>0</v>
      </c>
      <c r="L97" s="192">
        <f t="shared" si="15"/>
        <v>0</v>
      </c>
      <c r="M97" s="192">
        <f t="shared" si="15"/>
        <v>0</v>
      </c>
      <c r="N97" s="278">
        <f t="shared" si="15"/>
        <v>0</v>
      </c>
      <c r="O97" s="276"/>
    </row>
    <row r="98" spans="1:15" ht="18" customHeight="1">
      <c r="A98" s="270"/>
      <c r="B98" s="182" t="s">
        <v>88</v>
      </c>
      <c r="C98" s="187">
        <v>2470</v>
      </c>
      <c r="D98" s="188">
        <v>3078</v>
      </c>
      <c r="E98" s="188"/>
      <c r="F98" s="188"/>
      <c r="G98" s="188"/>
      <c r="H98" s="188"/>
      <c r="I98" s="193"/>
      <c r="J98" s="193"/>
      <c r="K98" s="193"/>
      <c r="L98" s="193"/>
      <c r="M98" s="193"/>
      <c r="N98" s="194"/>
    </row>
    <row r="99" spans="1:15" ht="22.5" customHeight="1" thickBot="1">
      <c r="A99" s="271"/>
      <c r="B99" s="185" t="s">
        <v>89</v>
      </c>
      <c r="C99" s="189">
        <v>0</v>
      </c>
      <c r="D99" s="206">
        <v>0</v>
      </c>
      <c r="E99" s="190"/>
      <c r="F99" s="190"/>
      <c r="G99" s="190"/>
      <c r="H99" s="190"/>
      <c r="I99" s="190"/>
      <c r="J99" s="190"/>
      <c r="K99" s="190"/>
      <c r="L99" s="190"/>
      <c r="M99" s="190"/>
      <c r="N99" s="191"/>
    </row>
    <row r="100" spans="1:15" ht="36.75" customHeight="1" thickBot="1">
      <c r="A100" s="51" t="s">
        <v>79</v>
      </c>
      <c r="B100" s="31" t="s">
        <v>43</v>
      </c>
      <c r="C100" s="36">
        <v>950</v>
      </c>
      <c r="D100" s="36">
        <v>1140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71"/>
    </row>
    <row r="101" spans="1:15" ht="32.25" customHeight="1" thickBot="1">
      <c r="A101" s="51" t="s">
        <v>77</v>
      </c>
      <c r="B101" s="137" t="s">
        <v>78</v>
      </c>
      <c r="C101" s="138">
        <v>296000</v>
      </c>
      <c r="D101" s="138">
        <v>400000</v>
      </c>
      <c r="E101" s="138"/>
      <c r="F101" s="138"/>
      <c r="G101" s="138"/>
      <c r="H101" s="138"/>
      <c r="I101" s="138"/>
      <c r="J101" s="138"/>
      <c r="K101" s="138"/>
      <c r="L101" s="213"/>
      <c r="M101" s="138"/>
      <c r="N101" s="139"/>
    </row>
  </sheetData>
  <mergeCells count="10">
    <mergeCell ref="A97:A99"/>
    <mergeCell ref="A56:A69"/>
    <mergeCell ref="A70:A87"/>
    <mergeCell ref="A88:A93"/>
    <mergeCell ref="A50:A55"/>
    <mergeCell ref="A4:C4"/>
    <mergeCell ref="A5:C5"/>
    <mergeCell ref="A7:A8"/>
    <mergeCell ref="B7:B8"/>
    <mergeCell ref="A9:A49"/>
  </mergeCells>
  <pageMargins left="0.43307086614173229" right="0.27559055118110237" top="0.23622047244094491" bottom="0.23622047244094491" header="0.19685039370078741" footer="0.15748031496062992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VALORI CONTRACTE</vt:lpstr>
      <vt:lpstr>EXECUTIE BUGETARA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2024-04-04T05:05:08Z</dcterms:modified>
</cp:coreProperties>
</file>