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30" windowWidth="19095" windowHeight="12015"/>
  </bookViews>
  <sheets>
    <sheet name="VALORI CONTRACTE" sheetId="4" r:id="rId1"/>
    <sheet name="EXECUTIE BUGETARA" sheetId="1" r:id="rId2"/>
  </sheets>
  <definedNames>
    <definedName name="_xlnm._FilterDatabase" localSheetId="1" hidden="1">'EXECUTIE BUGETARA'!$A$7:$N$98</definedName>
  </definedNames>
  <calcPr calcId="124519"/>
</workbook>
</file>

<file path=xl/calcChain.xml><?xml version="1.0" encoding="utf-8"?>
<calcChain xmlns="http://schemas.openxmlformats.org/spreadsheetml/2006/main">
  <c r="M71" i="1"/>
  <c r="K70" l="1"/>
  <c r="L70"/>
  <c r="M70"/>
  <c r="N70"/>
  <c r="C70" l="1"/>
  <c r="D70"/>
  <c r="E70"/>
  <c r="F70"/>
  <c r="G70"/>
  <c r="H70"/>
  <c r="J70"/>
  <c r="I70"/>
  <c r="J10" l="1"/>
  <c r="I9" l="1"/>
  <c r="J87" l="1"/>
  <c r="K87"/>
  <c r="L87"/>
  <c r="M87"/>
  <c r="N87"/>
  <c r="H87"/>
  <c r="I87"/>
  <c r="N9" l="1"/>
  <c r="M9"/>
  <c r="L9"/>
  <c r="K9"/>
  <c r="J9"/>
  <c r="H9"/>
  <c r="G9"/>
  <c r="F9"/>
  <c r="E9"/>
  <c r="F67" l="1"/>
  <c r="E67"/>
  <c r="G67"/>
  <c r="D89" l="1"/>
  <c r="D67" l="1"/>
  <c r="H67"/>
  <c r="I67"/>
  <c r="J67"/>
  <c r="K67"/>
  <c r="L67"/>
  <c r="M67"/>
  <c r="N67"/>
  <c r="D94"/>
  <c r="E94" l="1"/>
  <c r="C68"/>
  <c r="C67" l="1"/>
  <c r="D23" l="1"/>
  <c r="E23"/>
  <c r="F23"/>
  <c r="G23"/>
  <c r="H23"/>
  <c r="I23"/>
  <c r="J23"/>
  <c r="K23"/>
  <c r="L23"/>
  <c r="M23"/>
  <c r="N23"/>
  <c r="C23"/>
  <c r="B25"/>
  <c r="B24"/>
  <c r="C10"/>
  <c r="C11" l="1"/>
  <c r="D54"/>
  <c r="E54"/>
  <c r="F54"/>
  <c r="G54"/>
  <c r="H54"/>
  <c r="I54"/>
  <c r="J54"/>
  <c r="K54"/>
  <c r="C54"/>
  <c r="C41"/>
  <c r="D41"/>
  <c r="E41"/>
  <c r="F41"/>
  <c r="G41"/>
  <c r="H41"/>
  <c r="I41"/>
  <c r="J41"/>
  <c r="K41"/>
  <c r="D32" l="1"/>
  <c r="E32"/>
  <c r="F32"/>
  <c r="G32"/>
  <c r="H32"/>
  <c r="I32"/>
  <c r="J32"/>
  <c r="K32"/>
  <c r="L32"/>
  <c r="M32"/>
  <c r="N32"/>
  <c r="C32"/>
  <c r="C87"/>
  <c r="D87"/>
  <c r="G87"/>
  <c r="E87"/>
  <c r="F87"/>
  <c r="C9"/>
  <c r="D9"/>
  <c r="J94" l="1"/>
  <c r="K94"/>
  <c r="L94"/>
  <c r="M94"/>
  <c r="N94"/>
  <c r="I94" l="1"/>
  <c r="D44"/>
  <c r="E44"/>
  <c r="F44"/>
  <c r="G44"/>
  <c r="H44"/>
  <c r="J44"/>
  <c r="K44"/>
  <c r="L44"/>
  <c r="M44"/>
  <c r="N44"/>
  <c r="C44"/>
  <c r="F94"/>
  <c r="G94"/>
  <c r="H94"/>
  <c r="C94"/>
  <c r="I44" l="1"/>
  <c r="L54" l="1"/>
  <c r="M54"/>
  <c r="N54"/>
  <c r="N41" l="1"/>
  <c r="M41"/>
  <c r="L41"/>
  <c r="B48" l="1"/>
  <c r="D60" l="1"/>
  <c r="E60"/>
  <c r="F60"/>
  <c r="G60"/>
  <c r="H60"/>
  <c r="I60"/>
  <c r="J60"/>
  <c r="K60"/>
  <c r="L60"/>
  <c r="M60"/>
  <c r="N60"/>
  <c r="C60"/>
  <c r="N74" l="1"/>
  <c r="E74" l="1"/>
  <c r="M74" l="1"/>
  <c r="L74" l="1"/>
  <c r="K74" l="1"/>
  <c r="J74" l="1"/>
  <c r="I74" l="1"/>
  <c r="H74" l="1"/>
  <c r="D85" l="1"/>
  <c r="E85"/>
  <c r="F85"/>
  <c r="G85"/>
  <c r="I85"/>
  <c r="J85"/>
  <c r="K85"/>
  <c r="L85"/>
  <c r="M85"/>
  <c r="N85"/>
  <c r="H85"/>
  <c r="G74"/>
  <c r="F74" l="1"/>
  <c r="D74" l="1"/>
  <c r="C74"/>
  <c r="C85" l="1"/>
</calcChain>
</file>

<file path=xl/comments1.xml><?xml version="1.0" encoding="utf-8"?>
<comments xmlns="http://schemas.openxmlformats.org/spreadsheetml/2006/main">
  <authors>
    <author>Author</author>
  </authors>
  <commentList>
    <comment ref="G1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consum martie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partial aprilie</t>
        </r>
      </text>
    </comment>
    <comment ref="I1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partial aprilie</t>
        </r>
      </text>
    </comment>
    <comment ref="J1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06-2023</t>
        </r>
      </text>
    </comment>
    <comment ref="K1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07-2023</t>
        </r>
      </text>
    </comment>
    <comment ref="L1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08-2023</t>
        </r>
      </text>
    </comment>
    <comment ref="C6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CU Ucraina </t>
        </r>
      </text>
    </comment>
    <comment ref="D6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s-a scazut Ucraina ian si febr+ 10,240+8960=19200</t>
        </r>
      </text>
    </comment>
    <comment ref="E6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ianuarie 23</t>
        </r>
      </text>
    </comment>
    <comment ref="F6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februarie</t>
        </r>
      </text>
    </comment>
    <comment ref="M7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septembrie</t>
        </r>
      </text>
    </comment>
    <comment ref="D8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consum nov si decembrie 2022</t>
        </r>
      </text>
    </comment>
    <comment ref="E8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IANUARIE</t>
        </r>
      </text>
    </comment>
    <comment ref="F8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febr.</t>
        </r>
      </text>
    </comment>
    <comment ref="G8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martie</t>
        </r>
      </text>
    </comment>
    <comment ref="I8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aprilie si mai</t>
        </r>
      </text>
    </comment>
    <comment ref="J8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06-2023</t>
        </r>
      </text>
    </comment>
    <comment ref="K8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07-2023</t>
        </r>
      </text>
    </comment>
    <comment ref="L8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08-2023</t>
        </r>
      </text>
    </comment>
    <comment ref="M8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09-2023</t>
        </r>
      </text>
    </comment>
    <comment ref="E9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pentru ianuarie23</t>
        </r>
      </text>
    </comment>
  </commentList>
</comments>
</file>

<file path=xl/sharedStrings.xml><?xml version="1.0" encoding="utf-8"?>
<sst xmlns="http://schemas.openxmlformats.org/spreadsheetml/2006/main" count="238" uniqueCount="114">
  <si>
    <t>CAS SIBIU</t>
  </si>
  <si>
    <t xml:space="preserve">                PROGRAME NATIONALE DE SANATATE CURATIVE</t>
  </si>
  <si>
    <t xml:space="preserve">FURNIZOR </t>
  </si>
  <si>
    <t>PROGRAM NATIONAL DE SANATATE</t>
  </si>
  <si>
    <t>SPITALUL CLINIC JUDETEAN DE URGENTA SIBIU</t>
  </si>
  <si>
    <t>PROGRAMUL NATIONAL DE ONCOLOGIE</t>
  </si>
  <si>
    <t>PROGRAMUL NATIONAL DE BOLI ENDOCRINE</t>
  </si>
  <si>
    <t>PROGRAMUL NATIONAL DE BOLI CARDIOVASCULARE</t>
  </si>
  <si>
    <t>PROGRAMUL NATIONAL DE ORTOPEDIE</t>
  </si>
  <si>
    <t>- ENDOPROTEZARE</t>
  </si>
  <si>
    <t>PROGRAMUL NATIONAL DE TRATAMENT AL HEMOFILIEI SI TALASEMIEI</t>
  </si>
  <si>
    <t>PROGRAMUL NATIONAL DE TRATAMENT PENTRU BOLI RARE</t>
  </si>
  <si>
    <t>PROGRAMUL NATIONAL DE SUPLEERE A FUNCTIEI RENALE</t>
  </si>
  <si>
    <t>SPITALUL MUNICIPAL MEDIAS</t>
  </si>
  <si>
    <t xml:space="preserve">SPITALUL CLINIC DE PEDIATRIE </t>
  </si>
  <si>
    <t>- MEDICAMENTE</t>
  </si>
  <si>
    <t xml:space="preserve"> - HEMOFILIE CU SUBSTITUTIE “ON DEMAND”</t>
  </si>
  <si>
    <t>SC CLINICA POLISANO SRL SIBIU</t>
  </si>
  <si>
    <t>- PROCEDURI DE DILATARE PERCUTANA</t>
  </si>
  <si>
    <t>SC DIAVERUM ROMANIA SRL</t>
  </si>
  <si>
    <t>PUNCTE LUCRU- total</t>
  </si>
  <si>
    <t>SC GRAL MEDICAL SRL</t>
  </si>
  <si>
    <t>SC GENSAN SRL</t>
  </si>
  <si>
    <t>SC VLADUTIU &amp; GARABEDIAN SRL</t>
  </si>
  <si>
    <t>PROGRAMUL NATIONAL DE DIABET ZAHARAT</t>
  </si>
  <si>
    <t xml:space="preserve"> LEI  </t>
  </si>
  <si>
    <t xml:space="preserve"> - TRATAMENT INSTABILITATE ARTICULARA IMPLANTURI DE FIXARE</t>
  </si>
  <si>
    <t>TRATAMENT INSTABILITATE ARTICULARA IMPLANTURI DE FIXARE</t>
  </si>
  <si>
    <t xml:space="preserve"> - PROCEDURI TERAPEUTICE DE ELECTROFIZIOLOGIE</t>
  </si>
  <si>
    <t xml:space="preserve"> - STIMULATOARE CARDIACE </t>
  </si>
  <si>
    <t xml:space="preserve"> - DEFIBRILATOARE INTERNE</t>
  </si>
  <si>
    <t xml:space="preserve"> - STIMULATOARE DE RESINCRONIZARE CARDIACA</t>
  </si>
  <si>
    <t xml:space="preserve"> - CHIRURGIE CARDIOVASCULARA ADULTI</t>
  </si>
  <si>
    <t xml:space="preserve"> - TRATAMENT ANEVRISME AORTICE PRIN TEHNICI HIBRIDE</t>
  </si>
  <si>
    <t xml:space="preserve"> - TRATAMENT STENOZE AORTICE DECLARATI INOPERABILI SAU CU RISC CHIRURGICAL FOARTE MARE, PRIN TEHNICI TRANSCATETER</t>
  </si>
  <si>
    <t xml:space="preserve"> - TRATAMENT ARITMII COMPLEXE PRIN PROCEDURI DE ABLATIE</t>
  </si>
  <si>
    <r>
      <t xml:space="preserve">- </t>
    </r>
    <r>
      <rPr>
        <i/>
        <sz val="10"/>
        <color theme="1"/>
        <rFont val="Times New Roman"/>
        <family val="1"/>
      </rPr>
      <t>MEDICAMENTE</t>
    </r>
  </si>
  <si>
    <r>
      <t xml:space="preserve">- </t>
    </r>
    <r>
      <rPr>
        <i/>
        <sz val="10"/>
        <color theme="1"/>
        <rFont val="Times New Roman"/>
        <family val="1"/>
      </rPr>
      <t>OSTEOPOROZA</t>
    </r>
  </si>
  <si>
    <r>
      <t xml:space="preserve">- </t>
    </r>
    <r>
      <rPr>
        <i/>
        <sz val="10"/>
        <color theme="1"/>
        <rFont val="Times New Roman"/>
        <family val="1"/>
      </rPr>
      <t>HEMOFILIE CU SUBSTITUTIE “ON DEMAND”</t>
    </r>
  </si>
  <si>
    <r>
      <t xml:space="preserve">- </t>
    </r>
    <r>
      <rPr>
        <i/>
        <sz val="10"/>
        <color theme="1"/>
        <rFont val="Times New Roman"/>
        <family val="1"/>
      </rPr>
      <t>SINDROM DE IMUNODEFICIENTA PRIMARA</t>
    </r>
  </si>
  <si>
    <r>
      <t>-</t>
    </r>
    <r>
      <rPr>
        <i/>
        <sz val="10"/>
        <color theme="1"/>
        <rFont val="Times New Roman"/>
        <family val="1"/>
      </rPr>
      <t xml:space="preserve"> MATERIALE CONSUMABILE PENTRU POMPE DE INSULINA</t>
    </r>
  </si>
  <si>
    <r>
      <t xml:space="preserve"> - </t>
    </r>
    <r>
      <rPr>
        <i/>
        <sz val="10"/>
        <color theme="1"/>
        <rFont val="Times New Roman"/>
        <family val="1"/>
      </rPr>
      <t>HEMOFILIE PROFILACTICA 1-18 ani</t>
    </r>
  </si>
  <si>
    <r>
      <t xml:space="preserve">PROGRAMUL NATIONAL DE DIABET ZAHARAT 
</t>
    </r>
    <r>
      <rPr>
        <sz val="10"/>
        <color theme="1"/>
        <rFont val="Times New Roman"/>
        <family val="1"/>
      </rPr>
      <t xml:space="preserve"> - DOZARE HEMOGLOBINA GLICIOZILATA</t>
    </r>
  </si>
  <si>
    <r>
      <t xml:space="preserve">PROGRAMUL NATIONAL DE DIABET ZAHARAT 
</t>
    </r>
    <r>
      <rPr>
        <sz val="10"/>
        <color theme="1"/>
        <rFont val="Times New Roman"/>
        <family val="1"/>
      </rPr>
      <t xml:space="preserve"> - DOZARE HEMOGLOBINA GLICOZILATA</t>
    </r>
  </si>
  <si>
    <t xml:space="preserve"> - HEMOFILIE CU INHIBITORI- TRATAMENT SANGERARE</t>
  </si>
  <si>
    <t>SIBIU – Str.DISTRIBUTIEI (DB1)</t>
  </si>
  <si>
    <t>SIBIU-Str.MORILOR (DB2)</t>
  </si>
  <si>
    <t>MEDIAS  (DB3)</t>
  </si>
  <si>
    <t>MEDIAS (DB 3)</t>
  </si>
  <si>
    <t>SIBIU-Str.MORILOR  (DB2 )</t>
  </si>
  <si>
    <t>SIBIU – Str.DISTRIBUTIEI  (DB1)</t>
  </si>
  <si>
    <t xml:space="preserve"> -HEMOFIE FARA INHIBITORI PROFILAXIE INTERMITENTA</t>
  </si>
  <si>
    <t xml:space="preserve"> - PURPURA TROMBOCITOPENICA IMUNA CRONICA </t>
  </si>
  <si>
    <r>
      <t xml:space="preserve">ONCOLOGIE </t>
    </r>
    <r>
      <rPr>
        <i/>
        <sz val="10"/>
        <color theme="1"/>
        <rFont val="Times New Roman"/>
        <family val="1"/>
      </rPr>
      <t>( medicamente cost-volum)</t>
    </r>
  </si>
  <si>
    <t xml:space="preserve"> -HEMOFIE- FARA INHIBITORI PROFILAXIE INTERMITENTA</t>
  </si>
  <si>
    <t xml:space="preserve">Septembrie </t>
  </si>
  <si>
    <t xml:space="preserve">Octombrie </t>
  </si>
  <si>
    <t xml:space="preserve">Noiembrie </t>
  </si>
  <si>
    <t xml:space="preserve">Decembrie </t>
  </si>
  <si>
    <t xml:space="preserve">Ianuarie </t>
  </si>
  <si>
    <t xml:space="preserve">Februarie </t>
  </si>
  <si>
    <t xml:space="preserve">Martie </t>
  </si>
  <si>
    <t xml:space="preserve">Aprilie </t>
  </si>
  <si>
    <t xml:space="preserve">Mai </t>
  </si>
  <si>
    <t xml:space="preserve">Iunie </t>
  </si>
  <si>
    <t xml:space="preserve">Iulie </t>
  </si>
  <si>
    <t>August</t>
  </si>
  <si>
    <t xml:space="preserve"> - ATROFIE MUSCULARA SPINALA </t>
  </si>
  <si>
    <t xml:space="preserve"> - CHIRURGIE CARDIOVASCULARA COPII</t>
  </si>
  <si>
    <t xml:space="preserve"> -SCLEROZA TUBEROASA</t>
  </si>
  <si>
    <t xml:space="preserve"> -CHIRURGIE VASCULARA</t>
  </si>
  <si>
    <t xml:space="preserve">                PROGRAME NATIONALE DE SANATATE CURATIVE - CREDITE DE ANGAJAMENT</t>
  </si>
  <si>
    <t xml:space="preserve"> - CONSUMABILE SISTEME DE MONITORIZARE CONTINUA A GLICEMIEI</t>
  </si>
  <si>
    <r>
      <t>PROGRAMUL NATIONAL DE TRATAMENT AL BOLILOR NEUROLOGICE  (</t>
    </r>
    <r>
      <rPr>
        <b/>
        <sz val="10"/>
        <color theme="1"/>
        <rFont val="Times New Roman"/>
        <family val="1"/>
      </rPr>
      <t>medicamente cost-volum)</t>
    </r>
  </si>
  <si>
    <t>PROGRAMUL NATIONAL DE TRATAMENT AL BOLILOR NEUROLOGICE  (medicamente activitate curenta)</t>
  </si>
  <si>
    <t>PROGRAMUL NATIONAL DE TRATAMENT AL BOLILOR NEUROLOGICE (medicamente activitate curenta)</t>
  </si>
  <si>
    <r>
      <t>PROGRAMUL NATIONAL DE TRATAMENT AL BOLILOR NEUROLOGICE  (</t>
    </r>
    <r>
      <rPr>
        <b/>
        <i/>
        <sz val="10"/>
        <color theme="1"/>
        <rFont val="Times New Roman"/>
        <family val="1"/>
      </rPr>
      <t>medicamente cost-volum)</t>
    </r>
  </si>
  <si>
    <t>SC MEDIMA HEALTH SA</t>
  </si>
  <si>
    <t>PROGRAMUL NATIONAL DE PET-CT</t>
  </si>
  <si>
    <t>SC ELITE MEDICAL SRL</t>
  </si>
  <si>
    <r>
      <t xml:space="preserve"> - MEDICAMENTE INCLUSE CONDITIONAT - PURPURA TROMBOTICA DOBANDITA  si HEMOFILIA A (medicamente </t>
    </r>
    <r>
      <rPr>
        <b/>
        <i/>
        <sz val="10"/>
        <rFont val="Times New Roman"/>
        <family val="1"/>
      </rPr>
      <t>cost-volum)</t>
    </r>
  </si>
  <si>
    <t xml:space="preserve"> - MEDICAMENTE INCLUSE CONDITIONAT - PURPURA TROMBOTICA DOBANDITA  si HEMOFILIA A (medicamente cost-volum)</t>
  </si>
  <si>
    <t xml:space="preserve"> - POMPE INSULINA</t>
  </si>
  <si>
    <t xml:space="preserve"> - SETURI CONSUMABILE PENTRU POMPE DE INSULINA</t>
  </si>
  <si>
    <t xml:space="preserve"> - SISTEME POMPA DE INSULINA CU SENZORI DE MONITORIZARE CONTINUA A GLICEMIEI</t>
  </si>
  <si>
    <t xml:space="preserve"> - SISTEME DE MONITORIZARE CONTINUA A GLICEMIEI</t>
  </si>
  <si>
    <t xml:space="preserve"> -CONSUMABILE SISTEME DE POMPA DE INSULINA CU SENZORI DE MONITORIZARE CONTINUA A GLICEMIEI</t>
  </si>
  <si>
    <t xml:space="preserve">  - MEDICAMENTE -activitate curenta</t>
  </si>
  <si>
    <t xml:space="preserve">  activitate curenta</t>
  </si>
  <si>
    <t xml:space="preserve">  Ucraina  OUG 15/2022 </t>
  </si>
  <si>
    <t xml:space="preserve">  - MEDICAMENTE Ucraina OUG 15/20222</t>
  </si>
  <si>
    <t xml:space="preserve"> - HEMODIALIZA- activitate curenta</t>
  </si>
  <si>
    <t xml:space="preserve">  - MEDICAMENTE Ucraina OUG 15/2022</t>
  </si>
  <si>
    <t xml:space="preserve"> - HEMODIALIZA-activitate curenta</t>
  </si>
  <si>
    <t xml:space="preserve"> - HEMODIALIZA- Ucraina OUG 15/2022</t>
  </si>
  <si>
    <r>
      <t xml:space="preserve">PROGRAMUL NATIONAL DE ONCOLOGIE </t>
    </r>
    <r>
      <rPr>
        <sz val="10"/>
        <color theme="1"/>
        <rFont val="Times New Roman"/>
        <family val="1"/>
      </rPr>
      <t>(medicamente activitate curenta)</t>
    </r>
  </si>
  <si>
    <r>
      <rPr>
        <sz val="10"/>
        <color theme="1"/>
        <rFont val="Times New Roman"/>
        <family val="1"/>
      </rPr>
      <t>ONCOLOGIE</t>
    </r>
    <r>
      <rPr>
        <b/>
        <sz val="10"/>
        <color theme="1"/>
        <rFont val="Times New Roman"/>
        <family val="1"/>
      </rPr>
      <t xml:space="preserve"> </t>
    </r>
    <r>
      <rPr>
        <b/>
        <i/>
        <sz val="10"/>
        <color theme="1"/>
        <rFont val="Times New Roman"/>
        <family val="1"/>
      </rPr>
      <t>( medicamente cost-volum)</t>
    </r>
  </si>
  <si>
    <t>Medicamente activitate curenta</t>
  </si>
  <si>
    <r>
      <rPr>
        <sz val="10"/>
        <color rgb="FFFF0000"/>
        <rFont val="Times New Roman"/>
        <family val="1"/>
      </rPr>
      <t>Medicamente activitate curenta</t>
    </r>
    <r>
      <rPr>
        <b/>
        <sz val="10"/>
        <color rgb="FFFF0000"/>
        <rFont val="Times New Roman"/>
        <family val="1"/>
      </rPr>
      <t>-</t>
    </r>
    <r>
      <rPr>
        <sz val="10"/>
        <color rgb="FFFF0000"/>
        <rFont val="Times New Roman"/>
        <family val="1"/>
      </rPr>
      <t xml:space="preserve"> Ucraina OUG 15/2022</t>
    </r>
  </si>
  <si>
    <t xml:space="preserve">TRIM I 2023 </t>
  </si>
  <si>
    <t>TRIM II 2023</t>
  </si>
  <si>
    <t>TRIM III 2023</t>
  </si>
  <si>
    <t xml:space="preserve">TRIM IV 2023
</t>
  </si>
  <si>
    <t>AN 2023</t>
  </si>
  <si>
    <t>EXECUTIE BUGETARA  an 2023</t>
  </si>
  <si>
    <t xml:space="preserve"> - PROCEDURI DE DILATARE PERCUTANA</t>
  </si>
  <si>
    <r>
      <t xml:space="preserve">ONCOLOGIE </t>
    </r>
    <r>
      <rPr>
        <b/>
        <i/>
        <sz val="10"/>
        <color theme="1"/>
        <rFont val="Times New Roman"/>
        <family val="1"/>
      </rPr>
      <t>( medicamente cost-volum)</t>
    </r>
  </si>
  <si>
    <t>PROGRAMUL NATIONAL DE ONCOLOGIE- RADIOTERAPIE</t>
  </si>
  <si>
    <t>RADIOTERAPIE-ACTIVITATE CURENTA</t>
  </si>
  <si>
    <t xml:space="preserve">  - BOALA CASTLEMAN</t>
  </si>
  <si>
    <t xml:space="preserve">  -HEMOGLOBINURIE PAROXISTICA NOCTURNA</t>
  </si>
  <si>
    <t xml:space="preserve"> - SINDROM HEMOLITIC UREMIC ATIPIC (SHUa)</t>
  </si>
  <si>
    <t xml:space="preserve">  Medicamente activitate curenta</t>
  </si>
  <si>
    <t>31.12.2023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</si>
</sst>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sz val="10"/>
      <color rgb="FF00B050"/>
      <name val="Times New Roman"/>
      <family val="1"/>
    </font>
    <font>
      <b/>
      <sz val="10"/>
      <color rgb="FF0070C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C00000"/>
      <name val="Times New Roman"/>
      <family val="1"/>
    </font>
    <font>
      <b/>
      <sz val="10"/>
      <color theme="4"/>
      <name val="Times New Roman"/>
      <family val="1"/>
    </font>
    <font>
      <b/>
      <i/>
      <sz val="10"/>
      <color rgb="FF0070C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C00000"/>
      <name val="Times New Roman"/>
      <family val="1"/>
    </font>
    <font>
      <sz val="10"/>
      <color rgb="FF00602B"/>
      <name val="Times New Roman"/>
      <family val="1"/>
    </font>
    <font>
      <sz val="10"/>
      <color rgb="FF009900"/>
      <name val="Times New Roman"/>
      <family val="1"/>
    </font>
    <font>
      <b/>
      <i/>
      <sz val="10"/>
      <color theme="1"/>
      <name val="Times New Roman"/>
      <family val="1"/>
    </font>
    <font>
      <b/>
      <i/>
      <sz val="10"/>
      <name val="Times New Roman"/>
      <family val="1"/>
    </font>
    <font>
      <i/>
      <sz val="10"/>
      <color rgb="FFC00000"/>
      <name val="Times New Roman"/>
      <family val="1"/>
    </font>
    <font>
      <i/>
      <sz val="10"/>
      <color rgb="FFFF0000"/>
      <name val="Times New Roman"/>
      <family val="1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3" fillId="0" borderId="0"/>
  </cellStyleXfs>
  <cellXfs count="241">
    <xf numFmtId="0" fontId="0" fillId="0" borderId="0" xfId="0"/>
    <xf numFmtId="4" fontId="2" fillId="2" borderId="2" xfId="0" applyNumberFormat="1" applyFont="1" applyFill="1" applyBorder="1" applyAlignment="1">
      <alignment horizontal="center" vertical="top" wrapText="1"/>
    </xf>
    <xf numFmtId="4" fontId="1" fillId="0" borderId="0" xfId="0" applyNumberFormat="1" applyFont="1"/>
    <xf numFmtId="4" fontId="7" fillId="0" borderId="0" xfId="0" applyNumberFormat="1" applyFont="1"/>
    <xf numFmtId="4" fontId="2" fillId="0" borderId="0" xfId="0" applyNumberFormat="1" applyFont="1"/>
    <xf numFmtId="4" fontId="12" fillId="0" borderId="0" xfId="0" applyNumberFormat="1" applyFont="1"/>
    <xf numFmtId="4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/>
    </xf>
    <xf numFmtId="4" fontId="5" fillId="0" borderId="9" xfId="0" applyNumberFormat="1" applyFont="1" applyBorder="1" applyAlignment="1">
      <alignment horizontal="right" wrapText="1"/>
    </xf>
    <xf numFmtId="4" fontId="2" fillId="0" borderId="0" xfId="0" applyNumberFormat="1" applyFont="1" applyAlignment="1">
      <alignment horizontal="left"/>
    </xf>
    <xf numFmtId="4" fontId="2" fillId="2" borderId="11" xfId="0" applyNumberFormat="1" applyFont="1" applyFill="1" applyBorder="1" applyAlignment="1">
      <alignment horizontal="center" vertical="top" wrapText="1"/>
    </xf>
    <xf numFmtId="4" fontId="2" fillId="2" borderId="4" xfId="0" applyNumberFormat="1" applyFont="1" applyFill="1" applyBorder="1" applyAlignment="1">
      <alignment horizontal="center" vertical="top" wrapText="1"/>
    </xf>
    <xf numFmtId="4" fontId="5" fillId="2" borderId="4" xfId="0" applyNumberFormat="1" applyFont="1" applyFill="1" applyBorder="1" applyAlignment="1">
      <alignment horizontal="center" vertical="top" wrapText="1"/>
    </xf>
    <xf numFmtId="4" fontId="2" fillId="2" borderId="10" xfId="0" applyNumberFormat="1" applyFont="1" applyFill="1" applyBorder="1" applyAlignment="1">
      <alignment horizontal="center" vertical="top" wrapText="1"/>
    </xf>
    <xf numFmtId="4" fontId="2" fillId="2" borderId="3" xfId="0" applyNumberFormat="1" applyFont="1" applyFill="1" applyBorder="1" applyAlignment="1">
      <alignment horizontal="center" vertical="top" wrapText="1"/>
    </xf>
    <xf numFmtId="4" fontId="5" fillId="2" borderId="3" xfId="0" applyNumberFormat="1" applyFont="1" applyFill="1" applyBorder="1" applyAlignment="1">
      <alignment horizontal="center" vertical="top" wrapText="1"/>
    </xf>
    <xf numFmtId="4" fontId="2" fillId="0" borderId="16" xfId="0" applyNumberFormat="1" applyFont="1" applyBorder="1" applyAlignment="1">
      <alignment wrapText="1"/>
    </xf>
    <xf numFmtId="4" fontId="2" fillId="0" borderId="9" xfId="0" applyNumberFormat="1" applyFont="1" applyBorder="1" applyAlignment="1">
      <alignment wrapText="1"/>
    </xf>
    <xf numFmtId="4" fontId="1" fillId="0" borderId="9" xfId="0" applyNumberFormat="1" applyFont="1" applyBorder="1" applyAlignment="1">
      <alignment horizontal="left" wrapText="1" indent="2"/>
    </xf>
    <xf numFmtId="4" fontId="3" fillId="0" borderId="9" xfId="0" applyNumberFormat="1" applyFont="1" applyBorder="1" applyAlignment="1">
      <alignment horizontal="left" wrapText="1" indent="2"/>
    </xf>
    <xf numFmtId="4" fontId="1" fillId="0" borderId="9" xfId="0" applyNumberFormat="1" applyFont="1" applyBorder="1" applyAlignment="1">
      <alignment horizontal="left" wrapText="1" indent="1"/>
    </xf>
    <xf numFmtId="4" fontId="3" fillId="0" borderId="9" xfId="0" applyNumberFormat="1" applyFont="1" applyBorder="1" applyAlignment="1">
      <alignment horizontal="left" wrapText="1" indent="1"/>
    </xf>
    <xf numFmtId="4" fontId="1" fillId="0" borderId="9" xfId="0" applyNumberFormat="1" applyFont="1" applyBorder="1" applyAlignment="1">
      <alignment wrapText="1"/>
    </xf>
    <xf numFmtId="4" fontId="3" fillId="0" borderId="12" xfId="0" applyNumberFormat="1" applyFont="1" applyBorder="1" applyAlignment="1">
      <alignment wrapText="1"/>
    </xf>
    <xf numFmtId="4" fontId="3" fillId="0" borderId="9" xfId="0" applyNumberFormat="1" applyFont="1" applyBorder="1" applyAlignment="1">
      <alignment wrapText="1"/>
    </xf>
    <xf numFmtId="4" fontId="3" fillId="0" borderId="9" xfId="0" applyNumberFormat="1" applyFont="1" applyBorder="1" applyAlignment="1">
      <alignment horizontal="left" wrapText="1"/>
    </xf>
    <xf numFmtId="4" fontId="1" fillId="0" borderId="9" xfId="0" applyNumberFormat="1" applyFont="1" applyBorder="1" applyAlignment="1">
      <alignment horizontal="left" wrapText="1"/>
    </xf>
    <xf numFmtId="4" fontId="1" fillId="0" borderId="16" xfId="0" applyNumberFormat="1" applyFont="1" applyBorder="1" applyAlignment="1">
      <alignment wrapText="1"/>
    </xf>
    <xf numFmtId="4" fontId="5" fillId="0" borderId="18" xfId="0" applyNumberFormat="1" applyFont="1" applyBorder="1" applyAlignment="1">
      <alignment wrapText="1"/>
    </xf>
    <xf numFmtId="4" fontId="2" fillId="0" borderId="12" xfId="0" applyNumberFormat="1" applyFont="1" applyBorder="1" applyAlignment="1">
      <alignment wrapText="1"/>
    </xf>
    <xf numFmtId="49" fontId="5" fillId="2" borderId="1" xfId="0" applyNumberFormat="1" applyFont="1" applyFill="1" applyBorder="1" applyAlignment="1">
      <alignment horizontal="center" vertical="top" wrapText="1"/>
    </xf>
    <xf numFmtId="4" fontId="5" fillId="2" borderId="2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0" fontId="2" fillId="0" borderId="9" xfId="0" applyFont="1" applyBorder="1" applyAlignment="1">
      <alignment wrapText="1"/>
    </xf>
    <xf numFmtId="4" fontId="5" fillId="0" borderId="9" xfId="0" applyNumberFormat="1" applyFont="1" applyBorder="1" applyAlignment="1">
      <alignment horizontal="right"/>
    </xf>
    <xf numFmtId="0" fontId="1" fillId="0" borderId="9" xfId="0" applyFont="1" applyBorder="1" applyAlignment="1">
      <alignment wrapText="1"/>
    </xf>
    <xf numFmtId="0" fontId="3" fillId="0" borderId="9" xfId="0" applyFont="1" applyBorder="1" applyAlignment="1">
      <alignment wrapText="1"/>
    </xf>
    <xf numFmtId="4" fontId="9" fillId="0" borderId="9" xfId="0" applyNumberFormat="1" applyFont="1" applyBorder="1" applyAlignment="1">
      <alignment horizontal="right" wrapText="1"/>
    </xf>
    <xf numFmtId="0" fontId="3" fillId="0" borderId="9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3" fillId="0" borderId="9" xfId="0" applyFont="1" applyBorder="1" applyAlignment="1">
      <alignment horizontal="justify" wrapText="1"/>
    </xf>
    <xf numFmtId="4" fontId="13" fillId="0" borderId="9" xfId="0" applyNumberFormat="1" applyFont="1" applyBorder="1" applyAlignment="1">
      <alignment horizontal="right" wrapText="1"/>
    </xf>
    <xf numFmtId="0" fontId="2" fillId="0" borderId="14" xfId="0" applyFont="1" applyBorder="1" applyAlignment="1">
      <alignment wrapText="1"/>
    </xf>
    <xf numFmtId="4" fontId="5" fillId="0" borderId="16" xfId="0" applyNumberFormat="1" applyFont="1" applyBorder="1" applyAlignment="1">
      <alignment horizontal="right" wrapText="1"/>
    </xf>
    <xf numFmtId="4" fontId="2" fillId="2" borderId="12" xfId="0" applyNumberFormat="1" applyFont="1" applyFill="1" applyBorder="1" applyAlignment="1">
      <alignment horizontal="center" vertical="top" wrapText="1"/>
    </xf>
    <xf numFmtId="4" fontId="5" fillId="0" borderId="12" xfId="0" applyNumberFormat="1" applyFont="1" applyBorder="1" applyAlignment="1">
      <alignment horizontal="right" wrapText="1"/>
    </xf>
    <xf numFmtId="0" fontId="3" fillId="0" borderId="22" xfId="0" applyFont="1" applyBorder="1" applyAlignment="1">
      <alignment wrapText="1"/>
    </xf>
    <xf numFmtId="0" fontId="2" fillId="0" borderId="16" xfId="0" applyFont="1" applyBorder="1" applyAlignment="1">
      <alignment wrapText="1"/>
    </xf>
    <xf numFmtId="4" fontId="5" fillId="0" borderId="22" xfId="0" applyNumberFormat="1" applyFont="1" applyBorder="1" applyAlignment="1">
      <alignment horizontal="right" wrapText="1"/>
    </xf>
    <xf numFmtId="0" fontId="5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3" fillId="0" borderId="8" xfId="0" applyFont="1" applyBorder="1" applyAlignment="1">
      <alignment horizontal="left" wrapText="1"/>
    </xf>
    <xf numFmtId="4" fontId="2" fillId="0" borderId="16" xfId="0" applyNumberFormat="1" applyFont="1" applyBorder="1" applyAlignment="1">
      <alignment horizontal="right" wrapText="1"/>
    </xf>
    <xf numFmtId="4" fontId="2" fillId="0" borderId="14" xfId="0" applyNumberFormat="1" applyFont="1" applyBorder="1" applyAlignment="1">
      <alignment horizontal="right" wrapText="1"/>
    </xf>
    <xf numFmtId="4" fontId="2" fillId="0" borderId="9" xfId="0" applyNumberFormat="1" applyFont="1" applyBorder="1" applyAlignment="1">
      <alignment horizontal="right" wrapText="1"/>
    </xf>
    <xf numFmtId="4" fontId="1" fillId="0" borderId="9" xfId="0" applyNumberFormat="1" applyFont="1" applyBorder="1" applyAlignment="1">
      <alignment horizontal="right" wrapText="1"/>
    </xf>
    <xf numFmtId="4" fontId="1" fillId="0" borderId="14" xfId="0" applyNumberFormat="1" applyFont="1" applyBorder="1" applyAlignment="1">
      <alignment horizontal="right" wrapText="1"/>
    </xf>
    <xf numFmtId="4" fontId="1" fillId="0" borderId="22" xfId="0" applyNumberFormat="1" applyFont="1" applyBorder="1" applyAlignment="1">
      <alignment horizontal="right" wrapText="1"/>
    </xf>
    <xf numFmtId="4" fontId="1" fillId="0" borderId="12" xfId="0" applyNumberFormat="1" applyFont="1" applyBorder="1" applyAlignment="1">
      <alignment horizontal="right" wrapText="1"/>
    </xf>
    <xf numFmtId="4" fontId="5" fillId="0" borderId="17" xfId="0" applyNumberFormat="1" applyFont="1" applyBorder="1" applyAlignment="1">
      <alignment horizontal="right" wrapText="1"/>
    </xf>
    <xf numFmtId="4" fontId="5" fillId="0" borderId="19" xfId="0" applyNumberFormat="1" applyFont="1" applyBorder="1" applyAlignment="1">
      <alignment horizontal="right" wrapText="1"/>
    </xf>
    <xf numFmtId="4" fontId="14" fillId="0" borderId="9" xfId="0" applyNumberFormat="1" applyFont="1" applyBorder="1" applyAlignment="1">
      <alignment horizontal="right" wrapText="1"/>
    </xf>
    <xf numFmtId="4" fontId="15" fillId="0" borderId="21" xfId="0" applyNumberFormat="1" applyFont="1" applyBorder="1" applyAlignment="1">
      <alignment horizontal="right" wrapText="1"/>
    </xf>
    <xf numFmtId="4" fontId="15" fillId="0" borderId="9" xfId="0" applyNumberFormat="1" applyFont="1" applyBorder="1" applyAlignment="1">
      <alignment horizontal="right" wrapText="1"/>
    </xf>
    <xf numFmtId="4" fontId="5" fillId="0" borderId="21" xfId="0" applyNumberFormat="1" applyFont="1" applyBorder="1" applyAlignment="1">
      <alignment horizontal="right" wrapText="1"/>
    </xf>
    <xf numFmtId="4" fontId="5" fillId="0" borderId="9" xfId="0" applyNumberFormat="1" applyFont="1" applyFill="1" applyBorder="1" applyAlignment="1">
      <alignment horizontal="right" wrapText="1"/>
    </xf>
    <xf numFmtId="4" fontId="5" fillId="0" borderId="9" xfId="0" applyNumberFormat="1" applyFont="1" applyFill="1" applyBorder="1" applyAlignment="1">
      <alignment horizontal="right"/>
    </xf>
    <xf numFmtId="4" fontId="5" fillId="0" borderId="7" xfId="0" applyNumberFormat="1" applyFont="1" applyBorder="1" applyAlignment="1">
      <alignment horizontal="right" wrapText="1"/>
    </xf>
    <xf numFmtId="4" fontId="5" fillId="0" borderId="7" xfId="0" applyNumberFormat="1" applyFont="1" applyFill="1" applyBorder="1" applyAlignment="1">
      <alignment horizontal="right" wrapText="1"/>
    </xf>
    <xf numFmtId="4" fontId="5" fillId="0" borderId="7" xfId="0" applyNumberFormat="1" applyFont="1" applyFill="1" applyBorder="1" applyAlignment="1">
      <alignment horizontal="right"/>
    </xf>
    <xf numFmtId="4" fontId="14" fillId="0" borderId="16" xfId="0" applyNumberFormat="1" applyFont="1" applyBorder="1" applyAlignment="1">
      <alignment horizontal="right" wrapText="1"/>
    </xf>
    <xf numFmtId="4" fontId="15" fillId="0" borderId="19" xfId="0" applyNumberFormat="1" applyFont="1" applyBorder="1" applyAlignment="1">
      <alignment horizontal="right" wrapText="1"/>
    </xf>
    <xf numFmtId="4" fontId="5" fillId="0" borderId="19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  <xf numFmtId="4" fontId="6" fillId="0" borderId="16" xfId="0" applyNumberFormat="1" applyFont="1" applyBorder="1" applyAlignment="1">
      <alignment horizontal="right" wrapText="1"/>
    </xf>
    <xf numFmtId="4" fontId="6" fillId="0" borderId="9" xfId="0" applyNumberFormat="1" applyFont="1" applyBorder="1" applyAlignment="1">
      <alignment horizontal="right" wrapText="1"/>
    </xf>
    <xf numFmtId="4" fontId="16" fillId="0" borderId="16" xfId="0" applyNumberFormat="1" applyFont="1" applyBorder="1" applyAlignment="1">
      <alignment horizontal="right" wrapText="1"/>
    </xf>
    <xf numFmtId="4" fontId="16" fillId="0" borderId="9" xfId="0" applyNumberFormat="1" applyFont="1" applyBorder="1" applyAlignment="1">
      <alignment horizontal="right" wrapText="1"/>
    </xf>
    <xf numFmtId="4" fontId="16" fillId="0" borderId="9" xfId="0" applyNumberFormat="1" applyFont="1" applyBorder="1" applyAlignment="1">
      <alignment horizontal="right"/>
    </xf>
    <xf numFmtId="4" fontId="5" fillId="0" borderId="8" xfId="0" applyNumberFormat="1" applyFont="1" applyBorder="1" applyAlignment="1">
      <alignment horizontal="right" wrapText="1"/>
    </xf>
    <xf numFmtId="4" fontId="5" fillId="0" borderId="8" xfId="0" applyNumberFormat="1" applyFont="1" applyFill="1" applyBorder="1" applyAlignment="1">
      <alignment horizontal="right" wrapText="1"/>
    </xf>
    <xf numFmtId="0" fontId="2" fillId="2" borderId="16" xfId="0" applyFont="1" applyFill="1" applyBorder="1" applyAlignment="1">
      <alignment horizontal="center" vertical="top" wrapText="1"/>
    </xf>
    <xf numFmtId="4" fontId="1" fillId="0" borderId="8" xfId="0" applyNumberFormat="1" applyFont="1" applyBorder="1" applyAlignment="1">
      <alignment horizontal="right" wrapText="1"/>
    </xf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horizontal="right"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4" fontId="1" fillId="0" borderId="13" xfId="0" applyNumberFormat="1" applyFont="1" applyBorder="1" applyAlignment="1">
      <alignment wrapText="1"/>
    </xf>
    <xf numFmtId="4" fontId="5" fillId="0" borderId="14" xfId="0" applyNumberFormat="1" applyFont="1" applyBorder="1" applyAlignment="1">
      <alignment horizontal="right" wrapText="1"/>
    </xf>
    <xf numFmtId="4" fontId="7" fillId="0" borderId="0" xfId="0" applyNumberFormat="1" applyFont="1" applyAlignment="1">
      <alignment horizontal="right" wrapText="1"/>
    </xf>
    <xf numFmtId="4" fontId="8" fillId="0" borderId="0" xfId="0" applyNumberFormat="1" applyFont="1" applyAlignment="1">
      <alignment horizontal="center" wrapText="1"/>
    </xf>
    <xf numFmtId="4" fontId="15" fillId="0" borderId="0" xfId="0" applyNumberFormat="1" applyFont="1" applyAlignment="1">
      <alignment horizontal="right" wrapText="1"/>
    </xf>
    <xf numFmtId="4" fontId="2" fillId="0" borderId="9" xfId="0" applyNumberFormat="1" applyFont="1" applyFill="1" applyBorder="1" applyAlignment="1">
      <alignment horizontal="right" wrapText="1"/>
    </xf>
    <xf numFmtId="4" fontId="1" fillId="0" borderId="0" xfId="0" applyNumberFormat="1" applyFont="1" applyAlignment="1">
      <alignment horizontal="right" wrapText="1"/>
    </xf>
    <xf numFmtId="4" fontId="17" fillId="0" borderId="0" xfId="0" applyNumberFormat="1" applyFont="1" applyAlignment="1">
      <alignment horizontal="center" wrapText="1"/>
    </xf>
    <xf numFmtId="4" fontId="1" fillId="0" borderId="0" xfId="0" applyNumberFormat="1" applyFont="1" applyFill="1" applyAlignment="1">
      <alignment horizontal="right" wrapText="1"/>
    </xf>
    <xf numFmtId="4" fontId="7" fillId="0" borderId="0" xfId="0" applyNumberFormat="1" applyFont="1" applyFill="1" applyAlignment="1">
      <alignment horizontal="right" wrapText="1"/>
    </xf>
    <xf numFmtId="4" fontId="7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4" fontId="1" fillId="0" borderId="0" xfId="0" applyNumberFormat="1" applyFont="1" applyFill="1" applyAlignment="1">
      <alignment horizontal="center" wrapText="1"/>
    </xf>
    <xf numFmtId="4" fontId="2" fillId="0" borderId="12" xfId="0" applyNumberFormat="1" applyFont="1" applyBorder="1" applyAlignment="1">
      <alignment horizontal="right" wrapText="1"/>
    </xf>
    <xf numFmtId="4" fontId="2" fillId="0" borderId="22" xfId="0" applyNumberFormat="1" applyFont="1" applyBorder="1" applyAlignment="1">
      <alignment horizontal="right" wrapText="1"/>
    </xf>
    <xf numFmtId="4" fontId="2" fillId="0" borderId="0" xfId="0" applyNumberFormat="1" applyFont="1" applyFill="1" applyAlignment="1">
      <alignment horizontal="right" wrapText="1"/>
    </xf>
    <xf numFmtId="4" fontId="2" fillId="0" borderId="0" xfId="0" applyNumberFormat="1" applyFont="1" applyFill="1" applyAlignment="1">
      <alignment horizontal="center" wrapText="1"/>
    </xf>
    <xf numFmtId="4" fontId="8" fillId="0" borderId="0" xfId="0" applyNumberFormat="1" applyFont="1" applyFill="1" applyAlignment="1">
      <alignment horizontal="center" wrapText="1"/>
    </xf>
    <xf numFmtId="4" fontId="15" fillId="0" borderId="0" xfId="0" applyNumberFormat="1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right" wrapText="1"/>
    </xf>
    <xf numFmtId="4" fontId="7" fillId="0" borderId="0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 horizontal="right" wrapText="1"/>
    </xf>
    <xf numFmtId="4" fontId="1" fillId="0" borderId="0" xfId="0" applyNumberFormat="1" applyFont="1" applyBorder="1" applyAlignment="1">
      <alignment horizontal="right" wrapText="1"/>
    </xf>
    <xf numFmtId="0" fontId="2" fillId="2" borderId="25" xfId="0" applyFont="1" applyFill="1" applyBorder="1" applyAlignment="1">
      <alignment horizontal="center" vertical="top" wrapText="1"/>
    </xf>
    <xf numFmtId="4" fontId="1" fillId="0" borderId="14" xfId="0" applyNumberFormat="1" applyFont="1" applyBorder="1" applyAlignment="1">
      <alignment wrapText="1"/>
    </xf>
    <xf numFmtId="4" fontId="12" fillId="0" borderId="0" xfId="0" applyNumberFormat="1" applyFont="1" applyFill="1" applyAlignment="1">
      <alignment horizontal="right" wrapText="1"/>
    </xf>
    <xf numFmtId="4" fontId="2" fillId="2" borderId="25" xfId="0" applyNumberFormat="1" applyFont="1" applyFill="1" applyBorder="1" applyAlignment="1">
      <alignment horizontal="center" vertical="top" wrapText="1"/>
    </xf>
    <xf numFmtId="4" fontId="7" fillId="0" borderId="0" xfId="0" applyNumberFormat="1" applyFont="1" applyFill="1" applyBorder="1" applyAlignment="1">
      <alignment horizontal="right" wrapText="1"/>
    </xf>
    <xf numFmtId="4" fontId="2" fillId="0" borderId="14" xfId="0" applyNumberFormat="1" applyFont="1" applyBorder="1" applyAlignment="1">
      <alignment wrapText="1"/>
    </xf>
    <xf numFmtId="4" fontId="5" fillId="0" borderId="27" xfId="0" applyNumberFormat="1" applyFont="1" applyBorder="1" applyAlignment="1">
      <alignment horizontal="right" wrapText="1"/>
    </xf>
    <xf numFmtId="0" fontId="4" fillId="0" borderId="9" xfId="0" applyFont="1" applyBorder="1" applyAlignment="1">
      <alignment wrapText="1"/>
    </xf>
    <xf numFmtId="4" fontId="6" fillId="0" borderId="9" xfId="0" applyNumberFormat="1" applyFont="1" applyBorder="1" applyAlignment="1">
      <alignment wrapText="1"/>
    </xf>
    <xf numFmtId="4" fontId="2" fillId="0" borderId="7" xfId="0" applyNumberFormat="1" applyFont="1" applyBorder="1" applyAlignment="1">
      <alignment horizontal="right" wrapText="1"/>
    </xf>
    <xf numFmtId="4" fontId="2" fillId="0" borderId="31" xfId="0" applyNumberFormat="1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5" fillId="0" borderId="0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right" wrapText="1"/>
    </xf>
    <xf numFmtId="4" fontId="2" fillId="0" borderId="32" xfId="0" applyNumberFormat="1" applyFont="1" applyBorder="1" applyAlignment="1">
      <alignment horizontal="right" wrapText="1"/>
    </xf>
    <xf numFmtId="0" fontId="2" fillId="0" borderId="24" xfId="0" applyFont="1" applyBorder="1" applyAlignment="1">
      <alignment wrapText="1"/>
    </xf>
    <xf numFmtId="4" fontId="5" fillId="0" borderId="25" xfId="0" applyNumberFormat="1" applyFont="1" applyBorder="1" applyAlignment="1">
      <alignment horizontal="right"/>
    </xf>
    <xf numFmtId="4" fontId="5" fillId="0" borderId="34" xfId="0" applyNumberFormat="1" applyFont="1" applyBorder="1" applyAlignment="1">
      <alignment horizontal="right"/>
    </xf>
    <xf numFmtId="49" fontId="3" fillId="0" borderId="9" xfId="0" applyNumberFormat="1" applyFont="1" applyBorder="1" applyAlignment="1">
      <alignment wrapText="1"/>
    </xf>
    <xf numFmtId="4" fontId="17" fillId="0" borderId="0" xfId="0" applyNumberFormat="1" applyFont="1" applyFill="1" applyAlignment="1">
      <alignment horizontal="center" wrapText="1"/>
    </xf>
    <xf numFmtId="49" fontId="21" fillId="0" borderId="9" xfId="0" applyNumberFormat="1" applyFont="1" applyFill="1" applyBorder="1" applyAlignment="1">
      <alignment wrapText="1"/>
    </xf>
    <xf numFmtId="4" fontId="12" fillId="0" borderId="9" xfId="0" applyNumberFormat="1" applyFont="1" applyFill="1" applyBorder="1" applyAlignment="1">
      <alignment horizontal="right" wrapText="1"/>
    </xf>
    <xf numFmtId="4" fontId="16" fillId="0" borderId="9" xfId="0" applyNumberFormat="1" applyFont="1" applyFill="1" applyBorder="1" applyAlignment="1">
      <alignment horizontal="right" wrapText="1"/>
    </xf>
    <xf numFmtId="0" fontId="12" fillId="0" borderId="22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4" fontId="16" fillId="0" borderId="19" xfId="0" applyNumberFormat="1" applyFont="1" applyBorder="1" applyAlignment="1">
      <alignment horizontal="right" wrapText="1"/>
    </xf>
    <xf numFmtId="0" fontId="7" fillId="0" borderId="0" xfId="0" applyFont="1" applyFill="1" applyAlignment="1">
      <alignment wrapText="1"/>
    </xf>
    <xf numFmtId="4" fontId="2" fillId="0" borderId="22" xfId="0" applyNumberFormat="1" applyFont="1" applyBorder="1" applyAlignment="1">
      <alignment wrapText="1"/>
    </xf>
    <xf numFmtId="4" fontId="22" fillId="0" borderId="12" xfId="0" applyNumberFormat="1" applyFont="1" applyBorder="1" applyAlignment="1">
      <alignment wrapText="1"/>
    </xf>
    <xf numFmtId="4" fontId="15" fillId="0" borderId="12" xfId="0" applyNumberFormat="1" applyFont="1" applyBorder="1" applyAlignment="1">
      <alignment horizontal="right" wrapText="1"/>
    </xf>
    <xf numFmtId="4" fontId="5" fillId="0" borderId="30" xfId="0" applyNumberFormat="1" applyFont="1" applyBorder="1" applyAlignment="1">
      <alignment horizontal="right"/>
    </xf>
    <xf numFmtId="4" fontId="2" fillId="3" borderId="9" xfId="0" applyNumberFormat="1" applyFont="1" applyFill="1" applyBorder="1" applyAlignment="1">
      <alignment horizontal="right" wrapText="1"/>
    </xf>
    <xf numFmtId="4" fontId="6" fillId="3" borderId="9" xfId="0" applyNumberFormat="1" applyFont="1" applyFill="1" applyBorder="1" applyAlignment="1">
      <alignment horizontal="right" wrapText="1"/>
    </xf>
    <xf numFmtId="4" fontId="1" fillId="3" borderId="9" xfId="0" applyNumberFormat="1" applyFont="1" applyFill="1" applyBorder="1" applyAlignment="1">
      <alignment horizontal="right" wrapText="1"/>
    </xf>
    <xf numFmtId="4" fontId="2" fillId="3" borderId="22" xfId="0" applyNumberFormat="1" applyFont="1" applyFill="1" applyBorder="1" applyAlignment="1">
      <alignment horizontal="right" wrapText="1"/>
    </xf>
    <xf numFmtId="0" fontId="2" fillId="3" borderId="16" xfId="0" applyFont="1" applyFill="1" applyBorder="1" applyAlignment="1">
      <alignment wrapText="1"/>
    </xf>
    <xf numFmtId="4" fontId="9" fillId="3" borderId="16" xfId="0" applyNumberFormat="1" applyFont="1" applyFill="1" applyBorder="1" applyAlignment="1">
      <alignment horizontal="right" wrapText="1"/>
    </xf>
    <xf numFmtId="0" fontId="1" fillId="3" borderId="9" xfId="0" applyFont="1" applyFill="1" applyBorder="1" applyAlignment="1">
      <alignment wrapText="1"/>
    </xf>
    <xf numFmtId="4" fontId="2" fillId="3" borderId="9" xfId="0" applyNumberFormat="1" applyFont="1" applyFill="1" applyBorder="1" applyAlignment="1">
      <alignment wrapText="1"/>
    </xf>
    <xf numFmtId="4" fontId="2" fillId="3" borderId="29" xfId="0" applyNumberFormat="1" applyFont="1" applyFill="1" applyBorder="1" applyAlignment="1">
      <alignment wrapText="1"/>
    </xf>
    <xf numFmtId="0" fontId="1" fillId="3" borderId="22" xfId="0" applyFont="1" applyFill="1" applyBorder="1" applyAlignment="1">
      <alignment wrapText="1"/>
    </xf>
    <xf numFmtId="0" fontId="12" fillId="3" borderId="22" xfId="0" applyFont="1" applyFill="1" applyBorder="1" applyAlignment="1">
      <alignment wrapText="1"/>
    </xf>
    <xf numFmtId="4" fontId="12" fillId="3" borderId="22" xfId="0" applyNumberFormat="1" applyFont="1" applyFill="1" applyBorder="1" applyAlignment="1">
      <alignment horizontal="right" wrapText="1"/>
    </xf>
    <xf numFmtId="4" fontId="16" fillId="3" borderId="22" xfId="0" applyNumberFormat="1" applyFont="1" applyFill="1" applyBorder="1" applyAlignment="1">
      <alignment wrapText="1"/>
    </xf>
    <xf numFmtId="4" fontId="16" fillId="3" borderId="30" xfId="0" applyNumberFormat="1" applyFont="1" applyFill="1" applyBorder="1" applyAlignment="1">
      <alignment wrapText="1"/>
    </xf>
    <xf numFmtId="4" fontId="16" fillId="3" borderId="9" xfId="0" applyNumberFormat="1" applyFont="1" applyFill="1" applyBorder="1" applyAlignment="1">
      <alignment horizontal="right" wrapText="1"/>
    </xf>
    <xf numFmtId="0" fontId="1" fillId="3" borderId="12" xfId="0" applyFont="1" applyFill="1" applyBorder="1" applyAlignment="1">
      <alignment wrapText="1"/>
    </xf>
    <xf numFmtId="4" fontId="1" fillId="3" borderId="22" xfId="0" applyNumberFormat="1" applyFont="1" applyFill="1" applyBorder="1" applyAlignment="1">
      <alignment horizontal="right" wrapText="1"/>
    </xf>
    <xf numFmtId="4" fontId="6" fillId="3" borderId="22" xfId="0" applyNumberFormat="1" applyFont="1" applyFill="1" applyBorder="1" applyAlignment="1">
      <alignment horizontal="right" wrapText="1"/>
    </xf>
    <xf numFmtId="4" fontId="5" fillId="3" borderId="12" xfId="0" applyNumberFormat="1" applyFont="1" applyFill="1" applyBorder="1" applyAlignment="1">
      <alignment wrapText="1"/>
    </xf>
    <xf numFmtId="4" fontId="5" fillId="3" borderId="28" xfId="0" applyNumberFormat="1" applyFont="1" applyFill="1" applyBorder="1" applyAlignment="1">
      <alignment wrapText="1"/>
    </xf>
    <xf numFmtId="4" fontId="2" fillId="3" borderId="12" xfId="0" applyNumberFormat="1" applyFont="1" applyFill="1" applyBorder="1" applyAlignment="1">
      <alignment horizontal="right" wrapText="1"/>
    </xf>
    <xf numFmtId="0" fontId="2" fillId="3" borderId="22" xfId="0" applyFont="1" applyFill="1" applyBorder="1" applyAlignment="1">
      <alignment wrapText="1"/>
    </xf>
    <xf numFmtId="0" fontId="22" fillId="3" borderId="8" xfId="0" applyFont="1" applyFill="1" applyBorder="1" applyAlignment="1">
      <alignment wrapText="1"/>
    </xf>
    <xf numFmtId="4" fontId="7" fillId="3" borderId="8" xfId="0" applyNumberFormat="1" applyFont="1" applyFill="1" applyBorder="1" applyAlignment="1">
      <alignment horizontal="right" wrapText="1"/>
    </xf>
    <xf numFmtId="4" fontId="15" fillId="3" borderId="8" xfId="0" applyNumberFormat="1" applyFont="1" applyFill="1" applyBorder="1" applyAlignment="1">
      <alignment wrapText="1"/>
    </xf>
    <xf numFmtId="4" fontId="15" fillId="3" borderId="37" xfId="0" applyNumberFormat="1" applyFont="1" applyFill="1" applyBorder="1" applyAlignment="1">
      <alignment wrapText="1"/>
    </xf>
    <xf numFmtId="4" fontId="15" fillId="3" borderId="7" xfId="0" applyNumberFormat="1" applyFont="1" applyFill="1" applyBorder="1" applyAlignment="1">
      <alignment horizontal="right" wrapText="1"/>
    </xf>
    <xf numFmtId="0" fontId="4" fillId="3" borderId="9" xfId="0" applyFont="1" applyFill="1" applyBorder="1" applyAlignment="1">
      <alignment wrapText="1"/>
    </xf>
    <xf numFmtId="4" fontId="2" fillId="0" borderId="8" xfId="0" applyNumberFormat="1" applyFont="1" applyBorder="1" applyAlignment="1">
      <alignment horizontal="right" wrapText="1"/>
    </xf>
    <xf numFmtId="0" fontId="1" fillId="0" borderId="9" xfId="0" applyFont="1" applyFill="1" applyBorder="1" applyAlignment="1">
      <alignment wrapText="1"/>
    </xf>
    <xf numFmtId="0" fontId="2" fillId="0" borderId="8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16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7" fillId="0" borderId="9" xfId="0" applyFont="1" applyFill="1" applyBorder="1" applyAlignment="1">
      <alignment wrapText="1"/>
    </xf>
    <xf numFmtId="4" fontId="7" fillId="0" borderId="9" xfId="0" applyNumberFormat="1" applyFont="1" applyBorder="1" applyAlignment="1">
      <alignment horizontal="right" wrapText="1"/>
    </xf>
    <xf numFmtId="4" fontId="7" fillId="0" borderId="12" xfId="0" applyNumberFormat="1" applyFont="1" applyBorder="1" applyAlignment="1">
      <alignment horizontal="right" wrapText="1"/>
    </xf>
    <xf numFmtId="4" fontId="6" fillId="0" borderId="30" xfId="0" applyNumberFormat="1" applyFont="1" applyBorder="1" applyAlignment="1">
      <alignment horizontal="right"/>
    </xf>
    <xf numFmtId="4" fontId="6" fillId="0" borderId="22" xfId="0" applyNumberFormat="1" applyFont="1" applyBorder="1" applyAlignment="1">
      <alignment horizontal="right"/>
    </xf>
    <xf numFmtId="4" fontId="7" fillId="0" borderId="30" xfId="0" applyNumberFormat="1" applyFont="1" applyBorder="1" applyAlignment="1">
      <alignment horizontal="right"/>
    </xf>
    <xf numFmtId="4" fontId="7" fillId="0" borderId="22" xfId="0" applyNumberFormat="1" applyFont="1" applyBorder="1" applyAlignment="1">
      <alignment horizontal="right"/>
    </xf>
    <xf numFmtId="4" fontId="7" fillId="0" borderId="33" xfId="0" applyNumberFormat="1" applyFont="1" applyBorder="1" applyAlignment="1">
      <alignment horizontal="right"/>
    </xf>
    <xf numFmtId="4" fontId="5" fillId="0" borderId="30" xfId="0" applyNumberFormat="1" applyFont="1" applyFill="1" applyBorder="1" applyAlignment="1">
      <alignment horizontal="right"/>
    </xf>
    <xf numFmtId="4" fontId="6" fillId="0" borderId="22" xfId="0" applyNumberFormat="1" applyFont="1" applyFill="1" applyBorder="1" applyAlignment="1">
      <alignment horizontal="right"/>
    </xf>
    <xf numFmtId="4" fontId="6" fillId="0" borderId="33" xfId="0" applyNumberFormat="1" applyFont="1" applyFill="1" applyBorder="1" applyAlignment="1">
      <alignment horizontal="right"/>
    </xf>
    <xf numFmtId="4" fontId="5" fillId="0" borderId="32" xfId="0" applyNumberFormat="1" applyFont="1" applyBorder="1" applyAlignment="1">
      <alignment horizontal="right" wrapText="1"/>
    </xf>
    <xf numFmtId="0" fontId="15" fillId="0" borderId="14" xfId="0" applyFont="1" applyBorder="1" applyAlignment="1">
      <alignment wrapText="1"/>
    </xf>
    <xf numFmtId="4" fontId="15" fillId="0" borderId="14" xfId="0" applyNumberFormat="1" applyFont="1" applyBorder="1" applyAlignment="1">
      <alignment horizontal="right" wrapText="1"/>
    </xf>
    <xf numFmtId="4" fontId="15" fillId="0" borderId="27" xfId="0" applyNumberFormat="1" applyFont="1" applyBorder="1" applyAlignment="1">
      <alignment horizontal="right" wrapText="1"/>
    </xf>
    <xf numFmtId="4" fontId="7" fillId="0" borderId="14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1" fillId="0" borderId="14" xfId="0" applyFont="1" applyBorder="1" applyAlignment="1">
      <alignment wrapText="1"/>
    </xf>
    <xf numFmtId="0" fontId="22" fillId="0" borderId="9" xfId="0" applyFont="1" applyBorder="1" applyAlignment="1">
      <alignment horizontal="justify" wrapText="1"/>
    </xf>
    <xf numFmtId="0" fontId="5" fillId="2" borderId="25" xfId="0" applyFont="1" applyFill="1" applyBorder="1" applyAlignment="1">
      <alignment horizontal="center" vertical="top" wrapText="1"/>
    </xf>
    <xf numFmtId="4" fontId="7" fillId="0" borderId="9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right" wrapText="1"/>
    </xf>
    <xf numFmtId="4" fontId="2" fillId="2" borderId="8" xfId="0" applyNumberFormat="1" applyFont="1" applyFill="1" applyBorder="1" applyAlignment="1">
      <alignment horizontal="right" vertical="top" wrapText="1"/>
    </xf>
    <xf numFmtId="4" fontId="15" fillId="3" borderId="36" xfId="0" applyNumberFormat="1" applyFont="1" applyFill="1" applyBorder="1" applyAlignment="1">
      <alignment horizontal="right" wrapText="1"/>
    </xf>
    <xf numFmtId="4" fontId="7" fillId="0" borderId="9" xfId="0" applyNumberFormat="1" applyFont="1" applyBorder="1"/>
    <xf numFmtId="4" fontId="18" fillId="0" borderId="0" xfId="0" applyNumberFormat="1" applyFont="1" applyAlignment="1">
      <alignment horizontal="center" wrapText="1"/>
    </xf>
    <xf numFmtId="4" fontId="9" fillId="0" borderId="19" xfId="0" applyNumberFormat="1" applyFont="1" applyBorder="1" applyAlignment="1">
      <alignment horizontal="right" wrapText="1"/>
    </xf>
    <xf numFmtId="4" fontId="2" fillId="0" borderId="25" xfId="0" applyNumberFormat="1" applyFont="1" applyBorder="1" applyAlignment="1">
      <alignment horizontal="right"/>
    </xf>
    <xf numFmtId="0" fontId="5" fillId="0" borderId="9" xfId="0" applyFont="1" applyBorder="1" applyAlignment="1">
      <alignment horizontal="left" wrapText="1"/>
    </xf>
    <xf numFmtId="14" fontId="15" fillId="0" borderId="0" xfId="0" applyNumberFormat="1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3" borderId="32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" fontId="2" fillId="0" borderId="0" xfId="0" applyNumberFormat="1" applyFont="1" applyAlignment="1">
      <alignment horizontal="center"/>
    </xf>
    <xf numFmtId="4" fontId="2" fillId="2" borderId="1" xfId="0" applyNumberFormat="1" applyFont="1" applyFill="1" applyBorder="1" applyAlignment="1">
      <alignment horizontal="center" vertical="top" wrapText="1"/>
    </xf>
    <xf numFmtId="4" fontId="2" fillId="2" borderId="2" xfId="0" applyNumberFormat="1" applyFont="1" applyFill="1" applyBorder="1" applyAlignment="1">
      <alignment horizontal="center" vertical="top" wrapText="1"/>
    </xf>
    <xf numFmtId="4" fontId="2" fillId="2" borderId="5" xfId="0" applyNumberFormat="1" applyFont="1" applyFill="1" applyBorder="1" applyAlignment="1">
      <alignment horizontal="center" vertical="top" wrapText="1"/>
    </xf>
    <xf numFmtId="4" fontId="2" fillId="2" borderId="6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Border="1" applyAlignment="1">
      <alignment vertical="top" wrapText="1"/>
    </xf>
    <xf numFmtId="4" fontId="2" fillId="0" borderId="26" xfId="0" applyNumberFormat="1" applyFont="1" applyBorder="1" applyAlignment="1">
      <alignment vertical="top" wrapText="1"/>
    </xf>
    <xf numFmtId="4" fontId="2" fillId="0" borderId="18" xfId="0" applyNumberFormat="1" applyFont="1" applyBorder="1" applyAlignment="1">
      <alignment vertical="top" wrapText="1"/>
    </xf>
    <xf numFmtId="4" fontId="2" fillId="0" borderId="23" xfId="0" applyNumberFormat="1" applyFont="1" applyBorder="1" applyAlignment="1">
      <alignment vertical="top" wrapText="1"/>
    </xf>
    <xf numFmtId="4" fontId="2" fillId="0" borderId="20" xfId="0" applyNumberFormat="1" applyFont="1" applyBorder="1" applyAlignment="1">
      <alignment vertical="top" wrapText="1"/>
    </xf>
    <xf numFmtId="4" fontId="5" fillId="0" borderId="35" xfId="0" applyNumberFormat="1" applyFont="1" applyBorder="1" applyAlignment="1">
      <alignment horizontal="center" wrapText="1"/>
    </xf>
    <xf numFmtId="4" fontId="5" fillId="0" borderId="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4" fontId="5" fillId="0" borderId="19" xfId="0" applyNumberFormat="1" applyFont="1" applyFill="1" applyBorder="1" applyAlignment="1">
      <alignment horizontal="right"/>
    </xf>
    <xf numFmtId="4" fontId="14" fillId="0" borderId="17" xfId="0" applyNumberFormat="1" applyFont="1" applyBorder="1" applyAlignment="1">
      <alignment horizontal="right" wrapText="1"/>
    </xf>
    <xf numFmtId="4" fontId="14" fillId="0" borderId="19" xfId="0" applyNumberFormat="1" applyFont="1" applyBorder="1" applyAlignment="1">
      <alignment horizontal="right" wrapText="1"/>
    </xf>
    <xf numFmtId="4" fontId="5" fillId="0" borderId="19" xfId="0" applyNumberFormat="1" applyFont="1" applyFill="1" applyBorder="1" applyAlignment="1">
      <alignment horizontal="right" wrapText="1"/>
    </xf>
  </cellXfs>
  <cellStyles count="2">
    <cellStyle name="Normal" xfId="0" builtinId="0"/>
    <cellStyle name="Normal 5 2" xfId="1"/>
  </cellStyles>
  <dxfs count="0"/>
  <tableStyles count="0" defaultTableStyle="TableStyleMedium9" defaultPivotStyle="PivotStyleLight16"/>
  <colors>
    <mruColors>
      <color rgb="FFFFFFCC"/>
      <color rgb="FF009900"/>
      <color rgb="FFCC3300"/>
      <color rgb="FFFFFF99"/>
      <color rgb="FFCCFFFF"/>
      <color rgb="FFFFCCFF"/>
      <color rgb="FF00602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topLeftCell="A55" zoomScale="80" zoomScaleNormal="80" workbookViewId="0">
      <selection activeCell="M18" sqref="M18"/>
    </sheetView>
  </sheetViews>
  <sheetFormatPr defaultRowHeight="12.75"/>
  <cols>
    <col min="1" max="1" width="13.5703125" style="88" customWidth="1"/>
    <col min="2" max="2" width="46.140625" style="88" customWidth="1"/>
    <col min="3" max="3" width="13.85546875" style="91" customWidth="1"/>
    <col min="4" max="4" width="14" style="117" customWidth="1"/>
    <col min="5" max="5" width="16.28515625" style="90" customWidth="1"/>
    <col min="6" max="6" width="13.85546875" style="90" customWidth="1"/>
    <col min="7" max="7" width="15.7109375" style="90" customWidth="1"/>
    <col min="8" max="8" width="13.28515625" style="90" customWidth="1"/>
    <col min="9" max="9" width="13.85546875" style="89" customWidth="1"/>
    <col min="10" max="16384" width="9.140625" style="88"/>
  </cols>
  <sheetData>
    <row r="1" spans="1:9">
      <c r="A1" s="87" t="s">
        <v>0</v>
      </c>
    </row>
    <row r="2" spans="1:9">
      <c r="A2" s="87"/>
    </row>
    <row r="3" spans="1:9">
      <c r="A3" s="86" t="s">
        <v>71</v>
      </c>
      <c r="B3" s="86"/>
      <c r="C3" s="76"/>
    </row>
    <row r="4" spans="1:9">
      <c r="A4" s="214" t="s">
        <v>113</v>
      </c>
      <c r="B4" s="215"/>
      <c r="C4" s="95"/>
    </row>
    <row r="5" spans="1:9" ht="13.5" thickBot="1">
      <c r="A5" s="87"/>
      <c r="D5" s="206"/>
      <c r="E5" s="92"/>
      <c r="F5" s="96"/>
      <c r="G5" s="96"/>
    </row>
    <row r="6" spans="1:9" ht="26.25" thickBot="1">
      <c r="A6" s="84" t="s">
        <v>2</v>
      </c>
      <c r="B6" s="119" t="s">
        <v>3</v>
      </c>
      <c r="C6" s="204" t="s">
        <v>99</v>
      </c>
      <c r="D6" s="207" t="s">
        <v>100</v>
      </c>
      <c r="E6" s="122" t="s">
        <v>101</v>
      </c>
      <c r="F6" s="46" t="s">
        <v>102</v>
      </c>
      <c r="G6" s="46" t="s">
        <v>103</v>
      </c>
    </row>
    <row r="7" spans="1:9" ht="25.5">
      <c r="A7" s="216" t="s">
        <v>4</v>
      </c>
      <c r="B7" s="44" t="s">
        <v>95</v>
      </c>
      <c r="C7" s="58">
        <v>2397366.7200000002</v>
      </c>
      <c r="D7" s="55">
        <v>2902902.92</v>
      </c>
      <c r="E7" s="97">
        <v>2520431.1699999995</v>
      </c>
      <c r="F7" s="97">
        <v>1832059.18</v>
      </c>
      <c r="G7" s="55">
        <v>9652759.9900000002</v>
      </c>
      <c r="H7" s="98"/>
    </row>
    <row r="8" spans="1:9">
      <c r="A8" s="217"/>
      <c r="B8" s="202" t="s">
        <v>97</v>
      </c>
      <c r="C8" s="120">
        <v>2395450.1100000003</v>
      </c>
      <c r="D8" s="55">
        <v>2900315.21</v>
      </c>
      <c r="E8" s="97">
        <v>2516879.7899999996</v>
      </c>
      <c r="F8" s="97">
        <v>1830682.29</v>
      </c>
      <c r="G8" s="55">
        <v>9643327.3999999985</v>
      </c>
      <c r="H8" s="98"/>
    </row>
    <row r="9" spans="1:9" s="201" customFormat="1">
      <c r="A9" s="217"/>
      <c r="B9" s="197" t="s">
        <v>98</v>
      </c>
      <c r="C9" s="200">
        <v>1916.6100000000001</v>
      </c>
      <c r="D9" s="198">
        <v>2587.71</v>
      </c>
      <c r="E9" s="198">
        <v>3551.38</v>
      </c>
      <c r="F9" s="198">
        <v>1376.89</v>
      </c>
      <c r="G9" s="198">
        <v>9432.59</v>
      </c>
      <c r="H9" s="98"/>
      <c r="I9" s="210"/>
    </row>
    <row r="10" spans="1:9" ht="21" customHeight="1">
      <c r="A10" s="218"/>
      <c r="B10" s="35" t="s">
        <v>106</v>
      </c>
      <c r="C10" s="24">
        <v>5612673.6600000001</v>
      </c>
      <c r="D10" s="56">
        <v>4564215.67</v>
      </c>
      <c r="E10" s="10">
        <v>4246857.290000001</v>
      </c>
      <c r="F10" s="56">
        <v>5911543.3799999999</v>
      </c>
      <c r="G10" s="55">
        <v>20335290</v>
      </c>
      <c r="H10" s="98"/>
      <c r="I10" s="99"/>
    </row>
    <row r="11" spans="1:9" ht="32.25" customHeight="1">
      <c r="A11" s="218"/>
      <c r="B11" s="35" t="s">
        <v>24</v>
      </c>
      <c r="C11" s="19"/>
      <c r="D11" s="56"/>
      <c r="E11" s="10"/>
      <c r="F11" s="56"/>
      <c r="G11" s="55">
        <v>0</v>
      </c>
      <c r="H11" s="98"/>
    </row>
    <row r="12" spans="1:9" ht="17.25" customHeight="1">
      <c r="A12" s="218"/>
      <c r="B12" s="41" t="s">
        <v>36</v>
      </c>
      <c r="C12" s="24">
        <v>0</v>
      </c>
      <c r="D12" s="56">
        <v>5826.85</v>
      </c>
      <c r="E12" s="10">
        <v>2999.4300000000003</v>
      </c>
      <c r="F12" s="56">
        <v>3079.68</v>
      </c>
      <c r="G12" s="56">
        <v>11905.960000000001</v>
      </c>
      <c r="H12" s="98"/>
    </row>
    <row r="13" spans="1:9">
      <c r="A13" s="218"/>
      <c r="B13" s="41" t="s">
        <v>82</v>
      </c>
      <c r="C13" s="24">
        <v>0</v>
      </c>
      <c r="D13" s="56">
        <v>0</v>
      </c>
      <c r="E13" s="10">
        <v>0</v>
      </c>
      <c r="F13" s="56">
        <v>16460</v>
      </c>
      <c r="G13" s="56">
        <v>16460</v>
      </c>
      <c r="H13" s="98"/>
    </row>
    <row r="14" spans="1:9" ht="25.5">
      <c r="A14" s="218"/>
      <c r="B14" s="40" t="s">
        <v>83</v>
      </c>
      <c r="C14" s="24">
        <v>34068.509999999995</v>
      </c>
      <c r="D14" s="56">
        <v>36727.319999999985</v>
      </c>
      <c r="E14" s="10">
        <v>9260</v>
      </c>
      <c r="F14" s="10">
        <v>54844.17</v>
      </c>
      <c r="G14" s="10">
        <v>134900</v>
      </c>
      <c r="H14" s="98"/>
    </row>
    <row r="15" spans="1:9" ht="25.5">
      <c r="A15" s="218"/>
      <c r="B15" s="40" t="s">
        <v>84</v>
      </c>
      <c r="C15" s="24">
        <v>0</v>
      </c>
      <c r="D15" s="56">
        <v>20269.27</v>
      </c>
      <c r="E15" s="10">
        <v>17033.000000000004</v>
      </c>
      <c r="F15" s="10">
        <v>68137.73</v>
      </c>
      <c r="G15" s="10">
        <v>105440</v>
      </c>
      <c r="H15" s="98"/>
    </row>
    <row r="16" spans="1:9" ht="25.5">
      <c r="A16" s="218"/>
      <c r="B16" s="40" t="s">
        <v>85</v>
      </c>
      <c r="C16" s="24">
        <v>127829.8</v>
      </c>
      <c r="D16" s="56">
        <v>230093.64</v>
      </c>
      <c r="E16" s="10">
        <v>0</v>
      </c>
      <c r="F16" s="10">
        <v>130046.56</v>
      </c>
      <c r="G16" s="10">
        <v>487970</v>
      </c>
      <c r="H16" s="98"/>
    </row>
    <row r="17" spans="1:9" ht="25.5">
      <c r="A17" s="218"/>
      <c r="B17" s="40" t="s">
        <v>72</v>
      </c>
      <c r="C17" s="24">
        <v>229545.05</v>
      </c>
      <c r="D17" s="56">
        <v>200419.20000000001</v>
      </c>
      <c r="E17" s="10">
        <v>286173</v>
      </c>
      <c r="F17" s="10">
        <v>811312.75</v>
      </c>
      <c r="G17" s="10">
        <v>1527450</v>
      </c>
      <c r="H17" s="98"/>
    </row>
    <row r="18" spans="1:9" ht="38.25">
      <c r="A18" s="218"/>
      <c r="B18" s="40" t="s">
        <v>86</v>
      </c>
      <c r="C18" s="24">
        <v>5065.83</v>
      </c>
      <c r="D18" s="56">
        <v>15013.049999999997</v>
      </c>
      <c r="E18" s="10">
        <v>23587</v>
      </c>
      <c r="F18" s="10">
        <v>28774.12</v>
      </c>
      <c r="G18" s="10">
        <v>72440</v>
      </c>
      <c r="H18" s="98"/>
    </row>
    <row r="19" spans="1:9">
      <c r="A19" s="218"/>
      <c r="B19" s="35" t="s">
        <v>6</v>
      </c>
      <c r="C19" s="19"/>
      <c r="D19" s="56"/>
      <c r="E19" s="10"/>
      <c r="F19" s="56"/>
      <c r="G19" s="56">
        <v>0</v>
      </c>
      <c r="H19" s="98"/>
    </row>
    <row r="20" spans="1:9">
      <c r="A20" s="218"/>
      <c r="B20" s="41" t="s">
        <v>37</v>
      </c>
      <c r="C20" s="24">
        <v>5275.92</v>
      </c>
      <c r="D20" s="56">
        <v>4782.42</v>
      </c>
      <c r="E20" s="10">
        <v>1689.5</v>
      </c>
      <c r="F20" s="56">
        <v>9322.16</v>
      </c>
      <c r="G20" s="56">
        <v>21070</v>
      </c>
      <c r="H20" s="98"/>
      <c r="I20" s="99"/>
    </row>
    <row r="21" spans="1:9" ht="25.5">
      <c r="A21" s="218"/>
      <c r="B21" s="35" t="s">
        <v>7</v>
      </c>
      <c r="C21" s="19"/>
      <c r="D21" s="56"/>
      <c r="E21" s="10"/>
      <c r="F21" s="56"/>
      <c r="G21" s="56">
        <v>0</v>
      </c>
      <c r="H21" s="98"/>
    </row>
    <row r="22" spans="1:9">
      <c r="A22" s="218"/>
      <c r="B22" s="37" t="s">
        <v>105</v>
      </c>
      <c r="C22" s="24">
        <v>208424</v>
      </c>
      <c r="D22" s="56">
        <v>222604.58999999997</v>
      </c>
      <c r="E22" s="10">
        <v>336711.61</v>
      </c>
      <c r="F22" s="56">
        <v>343699.8</v>
      </c>
      <c r="G22" s="56">
        <v>1111440</v>
      </c>
      <c r="H22" s="98"/>
    </row>
    <row r="23" spans="1:9">
      <c r="A23" s="218"/>
      <c r="B23" s="40" t="s">
        <v>29</v>
      </c>
      <c r="C23" s="24">
        <v>143333.12</v>
      </c>
      <c r="D23" s="56">
        <v>48094.039999999972</v>
      </c>
      <c r="E23" s="10">
        <v>288683.89999999997</v>
      </c>
      <c r="F23" s="56">
        <v>51698.94</v>
      </c>
      <c r="G23" s="56">
        <v>531810</v>
      </c>
      <c r="H23" s="98"/>
    </row>
    <row r="24" spans="1:9">
      <c r="A24" s="218"/>
      <c r="B24" s="40" t="s">
        <v>30</v>
      </c>
      <c r="C24" s="24">
        <v>103992.7</v>
      </c>
      <c r="D24" s="56">
        <v>0</v>
      </c>
      <c r="E24" s="10">
        <v>90671.52999999997</v>
      </c>
      <c r="F24" s="56">
        <v>205025.77</v>
      </c>
      <c r="G24" s="56">
        <v>399690</v>
      </c>
      <c r="H24" s="98"/>
    </row>
    <row r="25" spans="1:9">
      <c r="A25" s="218"/>
      <c r="B25" s="40" t="s">
        <v>31</v>
      </c>
      <c r="C25" s="24">
        <v>7815.05</v>
      </c>
      <c r="D25" s="56">
        <v>0</v>
      </c>
      <c r="E25" s="10">
        <v>0</v>
      </c>
      <c r="F25" s="56">
        <v>4.9500000000000455</v>
      </c>
      <c r="G25" s="56">
        <v>7820</v>
      </c>
      <c r="H25" s="98"/>
    </row>
    <row r="26" spans="1:9">
      <c r="A26" s="218"/>
      <c r="B26" s="40" t="s">
        <v>70</v>
      </c>
      <c r="C26" s="24">
        <v>0</v>
      </c>
      <c r="D26" s="56">
        <v>0</v>
      </c>
      <c r="E26" s="10">
        <v>0</v>
      </c>
      <c r="F26" s="56">
        <v>0</v>
      </c>
      <c r="G26" s="56">
        <v>0</v>
      </c>
      <c r="H26" s="98"/>
    </row>
    <row r="27" spans="1:9">
      <c r="A27" s="218"/>
      <c r="B27" s="35" t="s">
        <v>8</v>
      </c>
      <c r="C27" s="19"/>
      <c r="D27" s="56">
        <v>0</v>
      </c>
      <c r="E27" s="10">
        <v>0</v>
      </c>
      <c r="F27" s="56">
        <v>0</v>
      </c>
      <c r="G27" s="56">
        <v>0</v>
      </c>
      <c r="H27" s="98"/>
    </row>
    <row r="28" spans="1:9">
      <c r="A28" s="218"/>
      <c r="B28" s="40" t="s">
        <v>9</v>
      </c>
      <c r="C28" s="24">
        <v>349874.74</v>
      </c>
      <c r="D28" s="56">
        <v>162404.54999999999</v>
      </c>
      <c r="E28" s="10">
        <v>225380.00000000006</v>
      </c>
      <c r="F28" s="56">
        <v>359560.70999999996</v>
      </c>
      <c r="G28" s="56">
        <v>1097220</v>
      </c>
      <c r="H28" s="98"/>
    </row>
    <row r="29" spans="1:9" ht="25.5">
      <c r="A29" s="218"/>
      <c r="B29" s="40" t="s">
        <v>26</v>
      </c>
      <c r="C29" s="24">
        <v>19857.53</v>
      </c>
      <c r="D29" s="56">
        <v>1177.1100000000006</v>
      </c>
      <c r="E29" s="56">
        <v>4416.84</v>
      </c>
      <c r="F29" s="56">
        <v>20138.52</v>
      </c>
      <c r="G29" s="56">
        <v>45590</v>
      </c>
      <c r="H29" s="98"/>
    </row>
    <row r="30" spans="1:9" s="93" customFormat="1" ht="25.5">
      <c r="A30" s="218"/>
      <c r="B30" s="35" t="s">
        <v>10</v>
      </c>
      <c r="C30" s="39">
        <v>199516.33000000002</v>
      </c>
      <c r="D30" s="39">
        <v>279132.33</v>
      </c>
      <c r="E30" s="39">
        <v>75917.429999999993</v>
      </c>
      <c r="F30" s="39">
        <v>53433.909999999967</v>
      </c>
      <c r="G30" s="39">
        <v>608000</v>
      </c>
      <c r="H30" s="100"/>
      <c r="I30" s="94"/>
    </row>
    <row r="31" spans="1:9" ht="25.5" customHeight="1">
      <c r="A31" s="218"/>
      <c r="B31" s="41" t="s">
        <v>38</v>
      </c>
      <c r="C31" s="24">
        <v>96186.51</v>
      </c>
      <c r="D31" s="56">
        <v>80805.739999999976</v>
      </c>
      <c r="E31" s="56">
        <v>75917.429999999993</v>
      </c>
      <c r="F31" s="101">
        <v>46110.32</v>
      </c>
      <c r="G31" s="56">
        <v>299019.99999999994</v>
      </c>
      <c r="H31" s="98"/>
    </row>
    <row r="32" spans="1:9" ht="25.5">
      <c r="A32" s="218"/>
      <c r="B32" s="40" t="s">
        <v>54</v>
      </c>
      <c r="C32" s="24">
        <v>103329.82</v>
      </c>
      <c r="D32" s="56">
        <v>198326.59000000003</v>
      </c>
      <c r="E32" s="10">
        <v>0</v>
      </c>
      <c r="F32" s="10">
        <v>7323.5899999999674</v>
      </c>
      <c r="G32" s="56">
        <v>308980</v>
      </c>
      <c r="H32" s="98"/>
    </row>
    <row r="33" spans="1:9" ht="25.5">
      <c r="A33" s="218"/>
      <c r="B33" s="35" t="s">
        <v>11</v>
      </c>
      <c r="C33" s="19"/>
      <c r="D33" s="56"/>
      <c r="E33" s="56"/>
      <c r="F33" s="56"/>
      <c r="G33" s="56">
        <v>0</v>
      </c>
      <c r="H33" s="102"/>
    </row>
    <row r="34" spans="1:9">
      <c r="A34" s="218"/>
      <c r="B34" s="37" t="s">
        <v>39</v>
      </c>
      <c r="C34" s="24">
        <v>121067.6</v>
      </c>
      <c r="D34" s="56">
        <v>93827.4</v>
      </c>
      <c r="E34" s="56">
        <v>55217.349999999977</v>
      </c>
      <c r="F34" s="56">
        <v>186677.65</v>
      </c>
      <c r="G34" s="56">
        <v>456790</v>
      </c>
      <c r="H34" s="98"/>
      <c r="I34" s="103"/>
    </row>
    <row r="35" spans="1:9">
      <c r="A35" s="218"/>
      <c r="B35" s="38" t="s">
        <v>52</v>
      </c>
      <c r="C35" s="24">
        <v>351091.65</v>
      </c>
      <c r="D35" s="56">
        <v>272798.53000000003</v>
      </c>
      <c r="E35" s="56">
        <v>213526.87</v>
      </c>
      <c r="F35" s="56">
        <v>745252.95</v>
      </c>
      <c r="G35" s="56">
        <v>1582670</v>
      </c>
      <c r="H35" s="98"/>
      <c r="I35" s="103"/>
    </row>
    <row r="36" spans="1:9">
      <c r="A36" s="218"/>
      <c r="B36" s="38" t="s">
        <v>109</v>
      </c>
      <c r="C36" s="24"/>
      <c r="D36" s="56">
        <v>268011.99</v>
      </c>
      <c r="E36" s="56">
        <v>53467.26</v>
      </c>
      <c r="F36" s="56">
        <v>369780.75</v>
      </c>
      <c r="G36" s="56">
        <v>691260</v>
      </c>
      <c r="H36" s="98"/>
      <c r="I36" s="103"/>
    </row>
    <row r="37" spans="1:9">
      <c r="A37" s="218"/>
      <c r="B37" s="38" t="s">
        <v>110</v>
      </c>
      <c r="C37" s="24"/>
      <c r="D37" s="56">
        <v>0</v>
      </c>
      <c r="E37" s="56">
        <v>0</v>
      </c>
      <c r="F37" s="56">
        <v>0</v>
      </c>
      <c r="G37" s="56">
        <v>0</v>
      </c>
      <c r="H37" s="98"/>
      <c r="I37" s="103"/>
    </row>
    <row r="38" spans="1:9">
      <c r="A38" s="218"/>
      <c r="B38" s="38" t="s">
        <v>111</v>
      </c>
      <c r="C38" s="24"/>
      <c r="D38" s="56">
        <v>0</v>
      </c>
      <c r="E38" s="56">
        <v>396112.1</v>
      </c>
      <c r="F38" s="56">
        <v>498017.9</v>
      </c>
      <c r="G38" s="56">
        <v>894130</v>
      </c>
      <c r="H38" s="98"/>
      <c r="I38" s="103"/>
    </row>
    <row r="39" spans="1:9" ht="39">
      <c r="A39" s="218"/>
      <c r="B39" s="126" t="s">
        <v>80</v>
      </c>
      <c r="C39" s="24">
        <v>2664435.3099999996</v>
      </c>
      <c r="D39" s="56">
        <v>4326298.78</v>
      </c>
      <c r="E39" s="56">
        <v>1951007.3599999994</v>
      </c>
      <c r="F39" s="56">
        <v>4803388.55</v>
      </c>
      <c r="G39" s="56">
        <v>13745130</v>
      </c>
      <c r="H39" s="121"/>
      <c r="I39" s="103"/>
    </row>
    <row r="40" spans="1:9" ht="38.25">
      <c r="A40" s="218"/>
      <c r="B40" s="35" t="s">
        <v>75</v>
      </c>
      <c r="C40" s="24">
        <v>749268.94</v>
      </c>
      <c r="D40" s="56">
        <v>50049.140000000014</v>
      </c>
      <c r="E40" s="56">
        <v>195389.68999999994</v>
      </c>
      <c r="F40" s="56">
        <v>726692.23</v>
      </c>
      <c r="G40" s="56">
        <v>1721400</v>
      </c>
      <c r="H40" s="105"/>
      <c r="I40" s="99"/>
    </row>
    <row r="41" spans="1:9" ht="47.25" customHeight="1">
      <c r="A41" s="218"/>
      <c r="B41" s="38" t="s">
        <v>76</v>
      </c>
      <c r="C41" s="127">
        <v>275993.01</v>
      </c>
      <c r="D41" s="56">
        <v>452364.03</v>
      </c>
      <c r="E41" s="10">
        <v>458018.49</v>
      </c>
      <c r="F41" s="56">
        <v>288604.46999999997</v>
      </c>
      <c r="G41" s="56">
        <v>1474980</v>
      </c>
      <c r="H41" s="105"/>
      <c r="I41" s="99"/>
    </row>
    <row r="42" spans="1:9" ht="25.5">
      <c r="A42" s="218"/>
      <c r="B42" s="172" t="s">
        <v>12</v>
      </c>
      <c r="C42" s="154">
        <v>805096</v>
      </c>
      <c r="D42" s="154">
        <v>1182004</v>
      </c>
      <c r="E42" s="154">
        <v>557029</v>
      </c>
      <c r="F42" s="154">
        <v>940988</v>
      </c>
      <c r="G42" s="154">
        <v>3485117</v>
      </c>
      <c r="H42" s="102"/>
    </row>
    <row r="43" spans="1:9" s="107" customFormat="1" ht="24" customHeight="1">
      <c r="A43" s="219"/>
      <c r="B43" s="178" t="s">
        <v>91</v>
      </c>
      <c r="C43" s="152">
        <v>805096</v>
      </c>
      <c r="D43" s="152">
        <v>1182004</v>
      </c>
      <c r="E43" s="158">
        <v>557029</v>
      </c>
      <c r="F43" s="158">
        <v>940988</v>
      </c>
      <c r="G43" s="151">
        <v>3485117</v>
      </c>
      <c r="H43" s="104"/>
      <c r="I43" s="106"/>
    </row>
    <row r="44" spans="1:9" s="146" customFormat="1" ht="24.75" customHeight="1" thickBot="1">
      <c r="A44" s="219"/>
      <c r="B44" s="173" t="s">
        <v>94</v>
      </c>
      <c r="C44" s="174">
        <v>0</v>
      </c>
      <c r="D44" s="208">
        <v>0</v>
      </c>
      <c r="E44" s="175">
        <v>0</v>
      </c>
      <c r="F44" s="176">
        <v>0</v>
      </c>
      <c r="G44" s="177">
        <v>0</v>
      </c>
      <c r="H44" s="105"/>
      <c r="I44" s="106"/>
    </row>
    <row r="45" spans="1:9" ht="30.75" customHeight="1">
      <c r="A45" s="216" t="s">
        <v>13</v>
      </c>
      <c r="B45" s="44" t="s">
        <v>95</v>
      </c>
      <c r="C45" s="58">
        <v>72359.34</v>
      </c>
      <c r="D45" s="55">
        <v>229580.13999999998</v>
      </c>
      <c r="E45" s="55">
        <v>122282.64999999997</v>
      </c>
      <c r="F45" s="55">
        <v>382105.27999999997</v>
      </c>
      <c r="G45" s="54">
        <v>806327.40999999992</v>
      </c>
      <c r="H45" s="102"/>
    </row>
    <row r="46" spans="1:9" ht="17.25" customHeight="1">
      <c r="A46" s="217"/>
      <c r="B46" s="35" t="s">
        <v>53</v>
      </c>
      <c r="C46" s="24">
        <v>499742.02</v>
      </c>
      <c r="D46" s="56">
        <v>598040.04</v>
      </c>
      <c r="E46" s="10">
        <v>894933.98</v>
      </c>
      <c r="F46" s="56">
        <v>1602743.96</v>
      </c>
      <c r="G46" s="55">
        <v>3595460</v>
      </c>
      <c r="H46" s="102"/>
    </row>
    <row r="47" spans="1:9" ht="28.5" customHeight="1">
      <c r="A47" s="218"/>
      <c r="B47" s="35" t="s">
        <v>24</v>
      </c>
      <c r="C47" s="56"/>
      <c r="D47" s="56"/>
      <c r="E47" s="56"/>
      <c r="F47" s="56"/>
      <c r="G47" s="56">
        <v>0</v>
      </c>
      <c r="H47" s="102"/>
    </row>
    <row r="48" spans="1:9">
      <c r="A48" s="218"/>
      <c r="B48" s="37" t="s">
        <v>36</v>
      </c>
      <c r="C48" s="57">
        <v>404.72</v>
      </c>
      <c r="D48" s="56">
        <v>404.72</v>
      </c>
      <c r="E48" s="56">
        <v>586.90000000000009</v>
      </c>
      <c r="F48" s="56">
        <v>601.67999999999995</v>
      </c>
      <c r="G48" s="56">
        <v>1998.02</v>
      </c>
      <c r="H48" s="104"/>
      <c r="I48" s="108"/>
    </row>
    <row r="49" spans="1:9">
      <c r="A49" s="218"/>
      <c r="B49" s="35" t="s">
        <v>8</v>
      </c>
      <c r="C49" s="56"/>
      <c r="D49" s="56"/>
      <c r="E49" s="56"/>
      <c r="F49" s="56"/>
      <c r="G49" s="56">
        <v>0</v>
      </c>
      <c r="H49" s="104"/>
      <c r="I49" s="108"/>
    </row>
    <row r="50" spans="1:9" ht="13.5" thickBot="1">
      <c r="A50" s="223"/>
      <c r="B50" s="48" t="s">
        <v>9</v>
      </c>
      <c r="C50" s="59">
        <v>61287.72</v>
      </c>
      <c r="D50" s="109">
        <v>42710.2</v>
      </c>
      <c r="E50" s="110">
        <v>59011.009999999995</v>
      </c>
      <c r="F50" s="110">
        <v>40991.07</v>
      </c>
      <c r="G50" s="110">
        <v>204000</v>
      </c>
      <c r="H50" s="104"/>
      <c r="I50" s="108"/>
    </row>
    <row r="51" spans="1:9">
      <c r="A51" s="217" t="s">
        <v>14</v>
      </c>
      <c r="B51" s="49" t="s">
        <v>24</v>
      </c>
      <c r="C51" s="54"/>
      <c r="D51" s="55"/>
      <c r="E51" s="54"/>
      <c r="F51" s="54"/>
      <c r="G51" s="54">
        <v>0</v>
      </c>
      <c r="H51" s="104"/>
      <c r="I51" s="108"/>
    </row>
    <row r="52" spans="1:9">
      <c r="A52" s="218"/>
      <c r="B52" s="138" t="s">
        <v>15</v>
      </c>
      <c r="C52" s="57">
        <v>394.67</v>
      </c>
      <c r="D52" s="56">
        <v>687.13999999999987</v>
      </c>
      <c r="E52" s="56">
        <v>928.19</v>
      </c>
      <c r="F52" s="56">
        <v>283.56</v>
      </c>
      <c r="G52" s="56">
        <v>2293.56</v>
      </c>
      <c r="H52" s="104"/>
      <c r="I52" s="108"/>
    </row>
    <row r="53" spans="1:9">
      <c r="A53" s="218"/>
      <c r="B53" s="138" t="s">
        <v>87</v>
      </c>
      <c r="C53" s="57">
        <v>394.67</v>
      </c>
      <c r="D53" s="56">
        <v>687.13999999999987</v>
      </c>
      <c r="E53" s="56">
        <v>928.19</v>
      </c>
      <c r="F53" s="56">
        <v>283.56</v>
      </c>
      <c r="G53" s="56">
        <v>2293.56</v>
      </c>
      <c r="H53" s="104"/>
      <c r="I53" s="108"/>
    </row>
    <row r="54" spans="1:9">
      <c r="A54" s="218"/>
      <c r="B54" s="140" t="s">
        <v>92</v>
      </c>
      <c r="C54" s="141">
        <v>0</v>
      </c>
      <c r="D54" s="142">
        <v>0</v>
      </c>
      <c r="E54" s="142">
        <v>0</v>
      </c>
      <c r="F54" s="142">
        <v>0</v>
      </c>
      <c r="G54" s="142">
        <v>0</v>
      </c>
      <c r="H54" s="105"/>
      <c r="I54" s="139"/>
    </row>
    <row r="55" spans="1:9" ht="25.5">
      <c r="A55" s="218"/>
      <c r="B55" s="37" t="s">
        <v>40</v>
      </c>
      <c r="C55" s="57">
        <v>6076.1399999999994</v>
      </c>
      <c r="D55" s="56">
        <v>8306.880000000001</v>
      </c>
      <c r="E55" s="10">
        <v>3535</v>
      </c>
      <c r="F55" s="10">
        <v>20371.98</v>
      </c>
      <c r="G55" s="10">
        <v>38290</v>
      </c>
      <c r="H55" s="104"/>
      <c r="I55" s="108"/>
    </row>
    <row r="56" spans="1:9" ht="25.5">
      <c r="A56" s="218"/>
      <c r="B56" s="38" t="s">
        <v>85</v>
      </c>
      <c r="C56" s="57"/>
      <c r="D56" s="56">
        <v>72736.47</v>
      </c>
      <c r="E56" s="10">
        <v>5625</v>
      </c>
      <c r="F56" s="10">
        <v>46458.53</v>
      </c>
      <c r="G56" s="10">
        <v>124820</v>
      </c>
      <c r="H56" s="104"/>
      <c r="I56" s="108"/>
    </row>
    <row r="57" spans="1:9" ht="25.5">
      <c r="A57" s="218"/>
      <c r="B57" s="40" t="s">
        <v>72</v>
      </c>
      <c r="C57" s="57">
        <v>9741.2800000000007</v>
      </c>
      <c r="D57" s="56">
        <v>224.48999999999978</v>
      </c>
      <c r="E57" s="10">
        <v>21966.240000000002</v>
      </c>
      <c r="F57" s="10">
        <v>114787.98999999999</v>
      </c>
      <c r="G57" s="10">
        <v>146720</v>
      </c>
      <c r="H57" s="104"/>
      <c r="I57" s="108"/>
    </row>
    <row r="58" spans="1:9" s="93" customFormat="1" ht="25.5">
      <c r="A58" s="218"/>
      <c r="B58" s="35" t="s">
        <v>10</v>
      </c>
      <c r="C58" s="39">
        <v>392491.16</v>
      </c>
      <c r="D58" s="39">
        <v>168539.75999999998</v>
      </c>
      <c r="E58" s="39">
        <v>436441.48</v>
      </c>
      <c r="F58" s="39">
        <v>97007.6</v>
      </c>
      <c r="G58" s="39">
        <v>1094480</v>
      </c>
      <c r="H58" s="111"/>
      <c r="I58" s="112"/>
    </row>
    <row r="59" spans="1:9" ht="24.75" customHeight="1">
      <c r="A59" s="218"/>
      <c r="B59" s="40" t="s">
        <v>16</v>
      </c>
      <c r="C59" s="57">
        <v>1373.23</v>
      </c>
      <c r="D59" s="10">
        <v>2847.52</v>
      </c>
      <c r="E59" s="10">
        <v>2914.55</v>
      </c>
      <c r="F59" s="10">
        <v>914.69999999999982</v>
      </c>
      <c r="G59" s="10">
        <v>8050</v>
      </c>
      <c r="H59" s="104"/>
      <c r="I59" s="108"/>
    </row>
    <row r="60" spans="1:9">
      <c r="A60" s="218"/>
      <c r="B60" s="41" t="s">
        <v>41</v>
      </c>
      <c r="C60" s="57">
        <v>321240.06</v>
      </c>
      <c r="D60" s="10">
        <v>165692.24</v>
      </c>
      <c r="E60" s="10">
        <v>433526.93</v>
      </c>
      <c r="F60" s="10">
        <v>86160.77</v>
      </c>
      <c r="G60" s="10">
        <v>1006620</v>
      </c>
      <c r="H60" s="105"/>
      <c r="I60" s="113"/>
    </row>
    <row r="61" spans="1:9" ht="25.5">
      <c r="A61" s="218"/>
      <c r="B61" s="40" t="s">
        <v>44</v>
      </c>
      <c r="C61" s="57">
        <v>69877.87</v>
      </c>
      <c r="D61" s="10">
        <v>0</v>
      </c>
      <c r="E61" s="10">
        <v>0</v>
      </c>
      <c r="F61" s="10">
        <v>9932.130000000001</v>
      </c>
      <c r="G61" s="10">
        <v>79810</v>
      </c>
      <c r="H61" s="105"/>
      <c r="I61" s="113"/>
    </row>
    <row r="62" spans="1:9" ht="25.5">
      <c r="A62" s="218"/>
      <c r="B62" s="35" t="s">
        <v>11</v>
      </c>
      <c r="C62" s="56"/>
      <c r="D62" s="10"/>
      <c r="E62" s="10"/>
      <c r="F62" s="10">
        <v>0</v>
      </c>
      <c r="G62" s="10">
        <v>0</v>
      </c>
      <c r="H62" s="104"/>
      <c r="I62" s="112"/>
    </row>
    <row r="63" spans="1:9">
      <c r="A63" s="219"/>
      <c r="B63" s="40" t="s">
        <v>67</v>
      </c>
      <c r="C63" s="57">
        <v>0</v>
      </c>
      <c r="D63" s="10">
        <v>1755340.4200000002</v>
      </c>
      <c r="E63" s="50">
        <v>1043300.2700000004</v>
      </c>
      <c r="F63" s="50">
        <v>695539.31</v>
      </c>
      <c r="G63" s="10">
        <v>3494180.0000000005</v>
      </c>
      <c r="H63" s="104"/>
      <c r="I63" s="112"/>
    </row>
    <row r="64" spans="1:9" ht="13.5" thickBot="1">
      <c r="A64" s="223"/>
      <c r="B64" s="53" t="s">
        <v>69</v>
      </c>
      <c r="C64" s="85">
        <v>176509.37</v>
      </c>
      <c r="D64" s="82">
        <v>145360.65000000002</v>
      </c>
      <c r="E64" s="47">
        <v>108947.57</v>
      </c>
      <c r="F64" s="50">
        <v>127432.41</v>
      </c>
      <c r="G64" s="10">
        <v>558250</v>
      </c>
      <c r="H64" s="104"/>
      <c r="I64" s="112"/>
    </row>
    <row r="65" spans="1:9" ht="25.5">
      <c r="A65" s="217" t="s">
        <v>17</v>
      </c>
      <c r="B65" s="44" t="s">
        <v>107</v>
      </c>
      <c r="C65" s="55">
        <v>2322560</v>
      </c>
      <c r="D65" s="55">
        <v>2047360</v>
      </c>
      <c r="E65" s="55">
        <v>1960960</v>
      </c>
      <c r="F65" s="54">
        <v>2037250</v>
      </c>
      <c r="G65" s="54">
        <v>8368130</v>
      </c>
      <c r="H65" s="104"/>
      <c r="I65" s="108"/>
    </row>
    <row r="66" spans="1:9">
      <c r="A66" s="218"/>
      <c r="B66" s="42" t="s">
        <v>108</v>
      </c>
      <c r="C66" s="57">
        <v>2312320</v>
      </c>
      <c r="D66" s="56">
        <v>2038400</v>
      </c>
      <c r="E66" s="10">
        <v>1960960</v>
      </c>
      <c r="F66" s="10">
        <v>2037250</v>
      </c>
      <c r="G66" s="56">
        <v>8348930</v>
      </c>
      <c r="H66" s="105"/>
      <c r="I66" s="113"/>
    </row>
    <row r="67" spans="1:9" s="201" customFormat="1">
      <c r="A67" s="218"/>
      <c r="B67" s="203" t="s">
        <v>89</v>
      </c>
      <c r="C67" s="186">
        <v>10240</v>
      </c>
      <c r="D67" s="65">
        <v>8960</v>
      </c>
      <c r="E67" s="65">
        <v>0</v>
      </c>
      <c r="F67" s="65">
        <v>0</v>
      </c>
      <c r="G67" s="65">
        <v>19200</v>
      </c>
      <c r="H67" s="105"/>
      <c r="I67" s="106"/>
    </row>
    <row r="68" spans="1:9" s="201" customFormat="1" ht="25.5">
      <c r="A68" s="218"/>
      <c r="B68" s="44" t="s">
        <v>95</v>
      </c>
      <c r="C68" s="186"/>
      <c r="D68" s="65"/>
      <c r="E68" s="10">
        <v>1303592.23</v>
      </c>
      <c r="F68" s="10">
        <v>915601.74</v>
      </c>
      <c r="G68" s="10">
        <v>2219193.9699999997</v>
      </c>
      <c r="H68" s="105"/>
      <c r="I68" s="106"/>
    </row>
    <row r="69" spans="1:9" s="201" customFormat="1">
      <c r="A69" s="218"/>
      <c r="B69" s="202" t="s">
        <v>112</v>
      </c>
      <c r="C69" s="186"/>
      <c r="D69" s="65"/>
      <c r="E69" s="10">
        <v>1303592.23</v>
      </c>
      <c r="F69" s="10">
        <v>915306.39</v>
      </c>
      <c r="G69" s="10">
        <v>2218898.62</v>
      </c>
      <c r="H69" s="105"/>
      <c r="I69" s="106"/>
    </row>
    <row r="70" spans="1:9" s="201" customFormat="1">
      <c r="A70" s="218"/>
      <c r="B70" s="203" t="s">
        <v>89</v>
      </c>
      <c r="C70" s="186"/>
      <c r="D70" s="65"/>
      <c r="E70" s="65">
        <v>0</v>
      </c>
      <c r="F70" s="65">
        <v>295.35000000000002</v>
      </c>
      <c r="G70" s="65">
        <v>295.35000000000002</v>
      </c>
      <c r="H70" s="105"/>
      <c r="I70" s="106"/>
    </row>
    <row r="71" spans="1:9" s="201" customFormat="1">
      <c r="A71" s="218"/>
      <c r="B71" s="35" t="s">
        <v>53</v>
      </c>
      <c r="C71" s="186"/>
      <c r="D71" s="65"/>
      <c r="E71" s="10">
        <v>1452822.3199999998</v>
      </c>
      <c r="F71" s="10">
        <v>2719007.6799999997</v>
      </c>
      <c r="G71" s="10">
        <v>4171829.9999999995</v>
      </c>
      <c r="H71" s="105"/>
      <c r="I71" s="106"/>
    </row>
    <row r="72" spans="1:9" s="93" customFormat="1" ht="25.5">
      <c r="A72" s="218"/>
      <c r="B72" s="35" t="s">
        <v>7</v>
      </c>
      <c r="C72" s="43">
        <v>1878369.88</v>
      </c>
      <c r="D72" s="43">
        <v>2885576.02</v>
      </c>
      <c r="E72" s="43">
        <v>1635012.63</v>
      </c>
      <c r="F72" s="43">
        <v>1685211.47</v>
      </c>
      <c r="G72" s="43">
        <v>8084170</v>
      </c>
      <c r="H72" s="111"/>
      <c r="I72" s="113"/>
    </row>
    <row r="73" spans="1:9">
      <c r="A73" s="218"/>
      <c r="B73" s="38" t="s">
        <v>105</v>
      </c>
      <c r="C73" s="57">
        <v>259681.54</v>
      </c>
      <c r="D73" s="56">
        <v>319178.78999999998</v>
      </c>
      <c r="E73" s="90">
        <v>296311.17000000004</v>
      </c>
      <c r="F73" s="56">
        <v>322638.5</v>
      </c>
      <c r="G73" s="56">
        <v>1197810</v>
      </c>
      <c r="H73" s="105"/>
      <c r="I73" s="113"/>
    </row>
    <row r="74" spans="1:9" ht="25.5">
      <c r="A74" s="218"/>
      <c r="B74" s="38" t="s">
        <v>28</v>
      </c>
      <c r="C74" s="57">
        <v>81971.960000000006</v>
      </c>
      <c r="D74" s="10">
        <v>31870.58</v>
      </c>
      <c r="E74" s="10">
        <v>158358.05999999997</v>
      </c>
      <c r="F74" s="56">
        <v>27149.4</v>
      </c>
      <c r="G74" s="56">
        <v>299350</v>
      </c>
      <c r="H74" s="105"/>
      <c r="I74" s="113"/>
    </row>
    <row r="75" spans="1:9">
      <c r="A75" s="218"/>
      <c r="B75" s="38" t="s">
        <v>29</v>
      </c>
      <c r="C75" s="57">
        <v>63875.13</v>
      </c>
      <c r="D75" s="10">
        <v>36848.609999999993</v>
      </c>
      <c r="E75" s="10">
        <v>53365.429999999993</v>
      </c>
      <c r="F75" s="56">
        <v>92640.83</v>
      </c>
      <c r="G75" s="56">
        <v>246730</v>
      </c>
      <c r="H75" s="105"/>
      <c r="I75" s="113"/>
    </row>
    <row r="76" spans="1:9">
      <c r="A76" s="218"/>
      <c r="B76" s="38" t="s">
        <v>30</v>
      </c>
      <c r="C76" s="57">
        <v>88151.19</v>
      </c>
      <c r="D76" s="10">
        <v>54490.44</v>
      </c>
      <c r="E76" s="10">
        <v>14267.760000000009</v>
      </c>
      <c r="F76" s="56">
        <v>68600.61</v>
      </c>
      <c r="G76" s="56">
        <v>225510</v>
      </c>
      <c r="H76" s="105"/>
      <c r="I76" s="113"/>
    </row>
    <row r="77" spans="1:9">
      <c r="A77" s="218"/>
      <c r="B77" s="40" t="s">
        <v>31</v>
      </c>
      <c r="C77" s="57">
        <v>9093.8700000000008</v>
      </c>
      <c r="D77" s="10">
        <v>12206.000000000004</v>
      </c>
      <c r="E77" s="10">
        <v>14406.330000000002</v>
      </c>
      <c r="F77" s="56">
        <v>3.8000000000001819</v>
      </c>
      <c r="G77" s="56">
        <v>35710.000000000007</v>
      </c>
      <c r="H77" s="105"/>
      <c r="I77" s="113"/>
    </row>
    <row r="78" spans="1:9">
      <c r="A78" s="218"/>
      <c r="B78" s="38" t="s">
        <v>32</v>
      </c>
      <c r="C78" s="57">
        <v>57904.9</v>
      </c>
      <c r="D78" s="10">
        <v>66840.200000000012</v>
      </c>
      <c r="E78" s="10">
        <v>10136.5</v>
      </c>
      <c r="F78" s="56">
        <v>26368.400000000001</v>
      </c>
      <c r="G78" s="56">
        <v>161250</v>
      </c>
      <c r="H78" s="105"/>
      <c r="I78" s="113"/>
    </row>
    <row r="79" spans="1:9">
      <c r="A79" s="218"/>
      <c r="B79" s="38" t="s">
        <v>68</v>
      </c>
      <c r="C79" s="57">
        <v>0</v>
      </c>
      <c r="D79" s="10">
        <v>0</v>
      </c>
      <c r="E79" s="10">
        <v>0</v>
      </c>
      <c r="F79" s="56">
        <v>0</v>
      </c>
      <c r="G79" s="56">
        <v>0</v>
      </c>
      <c r="H79" s="105"/>
      <c r="I79" s="113"/>
    </row>
    <row r="80" spans="1:9" ht="25.5">
      <c r="A80" s="218"/>
      <c r="B80" s="38" t="s">
        <v>33</v>
      </c>
      <c r="C80" s="57">
        <v>0</v>
      </c>
      <c r="D80" s="10">
        <v>73150</v>
      </c>
      <c r="E80" s="10">
        <v>0</v>
      </c>
      <c r="F80" s="56">
        <v>0</v>
      </c>
      <c r="G80" s="56">
        <v>73150</v>
      </c>
      <c r="H80" s="105"/>
      <c r="I80" s="113"/>
    </row>
    <row r="81" spans="1:9" ht="38.25">
      <c r="A81" s="218"/>
      <c r="B81" s="38" t="s">
        <v>34</v>
      </c>
      <c r="C81" s="57">
        <v>1029962.14</v>
      </c>
      <c r="D81" s="10">
        <v>2230171.69</v>
      </c>
      <c r="E81" s="10">
        <v>846000</v>
      </c>
      <c r="F81" s="10">
        <v>901696.17</v>
      </c>
      <c r="G81" s="56">
        <v>5007830</v>
      </c>
      <c r="H81" s="105"/>
      <c r="I81" s="113"/>
    </row>
    <row r="82" spans="1:9" ht="26.25" thickBot="1">
      <c r="A82" s="219"/>
      <c r="B82" s="48" t="s">
        <v>35</v>
      </c>
      <c r="C82" s="59">
        <v>287729.15000000002</v>
      </c>
      <c r="D82" s="50">
        <v>60819.710000000021</v>
      </c>
      <c r="E82" s="47">
        <v>242167.37999999995</v>
      </c>
      <c r="F82" s="47">
        <v>246113.76</v>
      </c>
      <c r="G82" s="110">
        <v>836830</v>
      </c>
      <c r="H82" s="123"/>
      <c r="I82" s="113"/>
    </row>
    <row r="83" spans="1:9" s="93" customFormat="1" ht="15" customHeight="1">
      <c r="A83" s="220" t="s">
        <v>19</v>
      </c>
      <c r="B83" s="155" t="s">
        <v>20</v>
      </c>
      <c r="C83" s="156">
        <v>8530730.9600000009</v>
      </c>
      <c r="D83" s="156">
        <v>13935677.039999999</v>
      </c>
      <c r="E83" s="156">
        <v>3823796.55</v>
      </c>
      <c r="F83" s="156">
        <v>9080853.9199999999</v>
      </c>
      <c r="G83" s="156">
        <v>35371058.469999999</v>
      </c>
      <c r="I83" s="114"/>
    </row>
    <row r="84" spans="1:9" s="107" customFormat="1">
      <c r="A84" s="221"/>
      <c r="B84" s="157" t="s">
        <v>47</v>
      </c>
      <c r="C84" s="153">
        <v>2223437.98</v>
      </c>
      <c r="D84" s="152">
        <v>3507354.02</v>
      </c>
      <c r="E84" s="158">
        <v>933433.27</v>
      </c>
      <c r="F84" s="159">
        <v>2311342.2799999998</v>
      </c>
      <c r="G84" s="151">
        <v>8975567.5499999989</v>
      </c>
      <c r="H84" s="115"/>
      <c r="I84" s="116"/>
    </row>
    <row r="85" spans="1:9" s="107" customFormat="1">
      <c r="A85" s="221"/>
      <c r="B85" s="157" t="s">
        <v>46</v>
      </c>
      <c r="C85" s="153">
        <v>2340372.9899999998</v>
      </c>
      <c r="D85" s="152">
        <v>4023988.0100000002</v>
      </c>
      <c r="E85" s="158">
        <v>948915.64</v>
      </c>
      <c r="F85" s="159">
        <v>2569068.3199999998</v>
      </c>
      <c r="G85" s="151">
        <v>9882344.959999999</v>
      </c>
      <c r="H85" s="115"/>
      <c r="I85" s="106"/>
    </row>
    <row r="86" spans="1:9" s="107" customFormat="1">
      <c r="A86" s="221"/>
      <c r="B86" s="160" t="s">
        <v>88</v>
      </c>
      <c r="C86" s="153">
        <v>2314732.9899999998</v>
      </c>
      <c r="D86" s="152">
        <v>4007963.0100000002</v>
      </c>
      <c r="E86" s="158">
        <v>920711.64</v>
      </c>
      <c r="F86" s="159">
        <v>2556248.3199999998</v>
      </c>
      <c r="G86" s="151">
        <v>9799655.959999999</v>
      </c>
      <c r="H86" s="115"/>
      <c r="I86" s="106"/>
    </row>
    <row r="87" spans="1:9" s="107" customFormat="1">
      <c r="A87" s="221"/>
      <c r="B87" s="161" t="s">
        <v>89</v>
      </c>
      <c r="C87" s="162">
        <v>25640</v>
      </c>
      <c r="D87" s="162">
        <v>16025</v>
      </c>
      <c r="E87" s="163">
        <v>28204</v>
      </c>
      <c r="F87" s="164">
        <v>12820</v>
      </c>
      <c r="G87" s="165">
        <v>82689</v>
      </c>
      <c r="H87" s="123"/>
      <c r="I87" s="113"/>
    </row>
    <row r="88" spans="1:9" s="107" customFormat="1" ht="16.5" customHeight="1" thickBot="1">
      <c r="A88" s="222"/>
      <c r="B88" s="166" t="s">
        <v>45</v>
      </c>
      <c r="C88" s="167">
        <v>3966919.99</v>
      </c>
      <c r="D88" s="168">
        <v>6404335.0099999998</v>
      </c>
      <c r="E88" s="169">
        <v>1941447.64</v>
      </c>
      <c r="F88" s="170">
        <v>4200443.32</v>
      </c>
      <c r="G88" s="171">
        <v>16513145.960000001</v>
      </c>
      <c r="H88" s="115"/>
      <c r="I88" s="106"/>
    </row>
    <row r="89" spans="1:9" ht="25.5">
      <c r="A89" s="183" t="s">
        <v>21</v>
      </c>
      <c r="B89" s="44" t="s">
        <v>42</v>
      </c>
      <c r="C89" s="75">
        <v>8322</v>
      </c>
      <c r="D89" s="77">
        <v>8322</v>
      </c>
      <c r="E89" s="55">
        <v>7562</v>
      </c>
      <c r="F89" s="55">
        <v>8588</v>
      </c>
      <c r="G89" s="55">
        <v>32794</v>
      </c>
      <c r="H89" s="104"/>
      <c r="I89" s="108"/>
    </row>
    <row r="90" spans="1:9" ht="25.5">
      <c r="A90" s="184" t="s">
        <v>22</v>
      </c>
      <c r="B90" s="35" t="s">
        <v>43</v>
      </c>
      <c r="C90" s="57">
        <v>8474</v>
      </c>
      <c r="D90" s="78">
        <v>8284</v>
      </c>
      <c r="E90" s="56">
        <v>10564</v>
      </c>
      <c r="F90" s="56">
        <v>9690</v>
      </c>
      <c r="G90" s="55">
        <v>37012</v>
      </c>
      <c r="H90" s="104"/>
      <c r="I90" s="108"/>
    </row>
    <row r="91" spans="1:9" ht="51">
      <c r="A91" s="184" t="s">
        <v>23</v>
      </c>
      <c r="B91" s="35" t="s">
        <v>43</v>
      </c>
      <c r="C91" s="57">
        <v>7334</v>
      </c>
      <c r="D91" s="78">
        <v>6422</v>
      </c>
      <c r="E91" s="10">
        <v>6460</v>
      </c>
      <c r="F91" s="56">
        <v>6422</v>
      </c>
      <c r="G91" s="55">
        <v>26638</v>
      </c>
      <c r="H91" s="104"/>
      <c r="I91" s="108"/>
    </row>
    <row r="92" spans="1:9" ht="25.5">
      <c r="A92" s="213" t="s">
        <v>4</v>
      </c>
      <c r="B92" s="35" t="s">
        <v>43</v>
      </c>
      <c r="C92" s="57">
        <v>7942</v>
      </c>
      <c r="D92" s="56">
        <v>8398</v>
      </c>
      <c r="E92" s="56">
        <v>7790</v>
      </c>
      <c r="F92" s="56">
        <v>10146</v>
      </c>
      <c r="G92" s="56">
        <v>34276</v>
      </c>
      <c r="H92" s="104"/>
      <c r="I92" s="108"/>
    </row>
    <row r="93" spans="1:9">
      <c r="A93" s="213"/>
      <c r="B93" s="180" t="s">
        <v>88</v>
      </c>
      <c r="C93" s="57">
        <v>7904</v>
      </c>
      <c r="D93" s="78">
        <v>8398</v>
      </c>
      <c r="E93" s="10">
        <v>7790</v>
      </c>
      <c r="F93" s="56">
        <v>10146</v>
      </c>
      <c r="G93" s="56">
        <v>34238</v>
      </c>
      <c r="H93" s="104"/>
      <c r="I93" s="108"/>
    </row>
    <row r="94" spans="1:9">
      <c r="A94" s="213"/>
      <c r="B94" s="185" t="s">
        <v>89</v>
      </c>
      <c r="C94" s="186">
        <v>38</v>
      </c>
      <c r="D94" s="186">
        <v>0</v>
      </c>
      <c r="E94" s="65">
        <v>0</v>
      </c>
      <c r="F94" s="65">
        <v>0</v>
      </c>
      <c r="G94" s="65">
        <v>38</v>
      </c>
      <c r="H94" s="105"/>
      <c r="I94" s="108"/>
    </row>
    <row r="95" spans="1:9" ht="26.25" thickBot="1">
      <c r="A95" s="182" t="s">
        <v>79</v>
      </c>
      <c r="B95" s="181" t="s">
        <v>43</v>
      </c>
      <c r="C95" s="85">
        <v>1900</v>
      </c>
      <c r="D95" s="179">
        <v>2128</v>
      </c>
      <c r="E95" s="82">
        <v>1634</v>
      </c>
      <c r="F95" s="179">
        <v>2356</v>
      </c>
      <c r="G95" s="128">
        <v>8018</v>
      </c>
      <c r="H95" s="104"/>
      <c r="I95" s="108"/>
    </row>
    <row r="96" spans="1:9" ht="26.25" thickBot="1">
      <c r="A96" s="51" t="s">
        <v>77</v>
      </c>
      <c r="B96" s="52" t="s">
        <v>78</v>
      </c>
      <c r="C96" s="60">
        <v>664000</v>
      </c>
      <c r="D96" s="109">
        <v>676000</v>
      </c>
      <c r="E96" s="47">
        <v>1264000</v>
      </c>
      <c r="F96" s="109">
        <v>1052000</v>
      </c>
      <c r="G96" s="134">
        <v>3656000</v>
      </c>
      <c r="H96" s="104"/>
      <c r="I96" s="108"/>
    </row>
    <row r="97" spans="1:9">
      <c r="A97" s="130"/>
      <c r="B97" s="131"/>
      <c r="C97" s="118"/>
      <c r="D97" s="133"/>
      <c r="E97" s="132"/>
      <c r="F97" s="133"/>
      <c r="G97" s="129"/>
      <c r="H97" s="104"/>
      <c r="I97" s="108"/>
    </row>
  </sheetData>
  <mergeCells count="7">
    <mergeCell ref="A92:A94"/>
    <mergeCell ref="A4:B4"/>
    <mergeCell ref="A7:A44"/>
    <mergeCell ref="A83:A88"/>
    <mergeCell ref="A45:A50"/>
    <mergeCell ref="A65:A82"/>
    <mergeCell ref="A51:A64"/>
  </mergeCells>
  <pageMargins left="0.15748031496062992" right="0.15748031496062992" top="0.19685039370078741" bottom="0.19685039370078741" header="0.15748031496062992" footer="0.15748031496062992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8"/>
  <sheetViews>
    <sheetView zoomScale="80" zoomScaleNormal="80" workbookViewId="0">
      <pane xSplit="2" topLeftCell="C1" activePane="topRight" state="frozen"/>
      <selection pane="topRight" activeCell="A99" sqref="A99:XFD99"/>
    </sheetView>
  </sheetViews>
  <sheetFormatPr defaultRowHeight="12.75"/>
  <cols>
    <col min="1" max="1" width="18.5703125" style="2" customWidth="1"/>
    <col min="2" max="2" width="49.7109375" style="2" customWidth="1"/>
    <col min="3" max="3" width="15.85546875" style="7" customWidth="1"/>
    <col min="4" max="4" width="14.28515625" style="7" customWidth="1"/>
    <col min="5" max="5" width="18.140625" style="9" customWidth="1"/>
    <col min="6" max="6" width="16.140625" style="6" customWidth="1"/>
    <col min="7" max="7" width="13.85546875" style="8" customWidth="1"/>
    <col min="8" max="8" width="14.85546875" style="6" customWidth="1"/>
    <col min="9" max="9" width="15" style="6" customWidth="1"/>
    <col min="10" max="10" width="14.140625" style="8" customWidth="1"/>
    <col min="11" max="11" width="16.42578125" style="6" customWidth="1"/>
    <col min="12" max="12" width="13.140625" style="6" customWidth="1"/>
    <col min="13" max="13" width="14.42578125" style="6" customWidth="1"/>
    <col min="14" max="14" width="13.28515625" style="6" customWidth="1"/>
    <col min="15" max="16384" width="9.140625" style="2"/>
  </cols>
  <sheetData>
    <row r="1" spans="1:14">
      <c r="A1" s="11" t="s">
        <v>0</v>
      </c>
    </row>
    <row r="2" spans="1:14">
      <c r="A2" s="11"/>
    </row>
    <row r="3" spans="1:14" ht="14.25" customHeight="1">
      <c r="A3" s="11"/>
    </row>
    <row r="4" spans="1:14">
      <c r="A4" s="224" t="s">
        <v>1</v>
      </c>
      <c r="B4" s="224"/>
      <c r="C4" s="224"/>
    </row>
    <row r="5" spans="1:14">
      <c r="A5" s="224" t="s">
        <v>104</v>
      </c>
      <c r="B5" s="224"/>
      <c r="C5" s="224"/>
    </row>
    <row r="6" spans="1:14" ht="13.5" thickBot="1">
      <c r="A6" s="11"/>
    </row>
    <row r="7" spans="1:14" ht="12.75" customHeight="1">
      <c r="A7" s="225" t="s">
        <v>2</v>
      </c>
      <c r="B7" s="227" t="s">
        <v>3</v>
      </c>
      <c r="C7" s="12" t="s">
        <v>59</v>
      </c>
      <c r="D7" s="34" t="s">
        <v>60</v>
      </c>
      <c r="E7" s="14" t="s">
        <v>61</v>
      </c>
      <c r="F7" s="13" t="s">
        <v>62</v>
      </c>
      <c r="G7" s="14" t="s">
        <v>63</v>
      </c>
      <c r="H7" s="13" t="s">
        <v>64</v>
      </c>
      <c r="I7" s="13" t="s">
        <v>65</v>
      </c>
      <c r="J7" s="32" t="s">
        <v>66</v>
      </c>
      <c r="K7" s="34" t="s">
        <v>55</v>
      </c>
      <c r="L7" s="34" t="s">
        <v>56</v>
      </c>
      <c r="M7" s="34" t="s">
        <v>57</v>
      </c>
      <c r="N7" s="34" t="s">
        <v>58</v>
      </c>
    </row>
    <row r="8" spans="1:14" ht="13.5" thickBot="1">
      <c r="A8" s="226"/>
      <c r="B8" s="228"/>
      <c r="C8" s="15" t="s">
        <v>25</v>
      </c>
      <c r="D8" s="1" t="s">
        <v>25</v>
      </c>
      <c r="E8" s="17" t="s">
        <v>25</v>
      </c>
      <c r="F8" s="16" t="s">
        <v>25</v>
      </c>
      <c r="G8" s="17" t="s">
        <v>25</v>
      </c>
      <c r="H8" s="16" t="s">
        <v>25</v>
      </c>
      <c r="I8" s="16" t="s">
        <v>25</v>
      </c>
      <c r="J8" s="33" t="s">
        <v>25</v>
      </c>
      <c r="K8" s="1" t="s">
        <v>25</v>
      </c>
      <c r="L8" s="1" t="s">
        <v>25</v>
      </c>
      <c r="M8" s="1" t="s">
        <v>25</v>
      </c>
      <c r="N8" s="1" t="s">
        <v>25</v>
      </c>
    </row>
    <row r="9" spans="1:14" ht="25.5">
      <c r="A9" s="229" t="s">
        <v>4</v>
      </c>
      <c r="B9" s="49" t="s">
        <v>95</v>
      </c>
      <c r="C9" s="196">
        <f>C10+C11</f>
        <v>642339.64</v>
      </c>
      <c r="D9" s="196">
        <f t="shared" ref="D9:N9" si="0">D10+D11</f>
        <v>653017.54</v>
      </c>
      <c r="E9" s="45">
        <f t="shared" si="0"/>
        <v>1102009.54</v>
      </c>
      <c r="F9" s="196">
        <f t="shared" si="0"/>
        <v>650707.51</v>
      </c>
      <c r="G9" s="45">
        <f t="shared" si="0"/>
        <v>1013150.8200000001</v>
      </c>
      <c r="H9" s="45">
        <f t="shared" si="0"/>
        <v>1239044.5900000001</v>
      </c>
      <c r="I9" s="45">
        <f t="shared" si="0"/>
        <v>1304795.4099999999</v>
      </c>
      <c r="J9" s="196">
        <f t="shared" si="0"/>
        <v>28008.1</v>
      </c>
      <c r="K9" s="45">
        <f t="shared" si="0"/>
        <v>1187627.6599999999</v>
      </c>
      <c r="L9" s="45">
        <f t="shared" si="0"/>
        <v>355993.75</v>
      </c>
      <c r="M9" s="45">
        <f t="shared" si="0"/>
        <v>696552.9</v>
      </c>
      <c r="N9" s="45">
        <f t="shared" si="0"/>
        <v>779512.53</v>
      </c>
    </row>
    <row r="10" spans="1:14">
      <c r="A10" s="230"/>
      <c r="B10" s="44" t="s">
        <v>97</v>
      </c>
      <c r="C10" s="10">
        <f>642339.64-1277.74-638.87</f>
        <v>640423.03</v>
      </c>
      <c r="D10" s="10">
        <v>653017.54</v>
      </c>
      <c r="E10" s="97">
        <v>1102009.54</v>
      </c>
      <c r="F10" s="10">
        <v>650707.51</v>
      </c>
      <c r="G10" s="97">
        <v>1010784.65</v>
      </c>
      <c r="H10" s="97">
        <v>1238823.05</v>
      </c>
      <c r="I10" s="97">
        <v>1302719.02</v>
      </c>
      <c r="J10" s="10">
        <f>28008.1-98.1</f>
        <v>27910</v>
      </c>
      <c r="K10" s="97">
        <v>1186250.77</v>
      </c>
      <c r="L10" s="97">
        <v>354616.86</v>
      </c>
      <c r="M10" s="97">
        <v>696552.9</v>
      </c>
      <c r="N10" s="125">
        <v>779512.53</v>
      </c>
    </row>
    <row r="11" spans="1:14" s="3" customFormat="1">
      <c r="A11" s="230"/>
      <c r="B11" s="197" t="s">
        <v>98</v>
      </c>
      <c r="C11" s="198">
        <f>1277.74+638.87</f>
        <v>1916.6100000000001</v>
      </c>
      <c r="D11" s="198">
        <v>0</v>
      </c>
      <c r="E11" s="198">
        <v>0</v>
      </c>
      <c r="F11" s="3">
        <v>0</v>
      </c>
      <c r="G11" s="198">
        <v>2366.17</v>
      </c>
      <c r="H11" s="198">
        <v>221.54</v>
      </c>
      <c r="I11" s="198">
        <v>2076.39</v>
      </c>
      <c r="J11" s="198">
        <v>98.1</v>
      </c>
      <c r="K11" s="198">
        <v>1376.89</v>
      </c>
      <c r="L11" s="198">
        <v>1376.89</v>
      </c>
      <c r="M11" s="198"/>
      <c r="N11" s="199"/>
    </row>
    <row r="12" spans="1:14" ht="13.5">
      <c r="A12" s="231"/>
      <c r="B12" s="35" t="s">
        <v>96</v>
      </c>
      <c r="C12" s="10">
        <v>1877014.1</v>
      </c>
      <c r="D12" s="10">
        <v>785085.53</v>
      </c>
      <c r="E12" s="10">
        <v>2950574.03</v>
      </c>
      <c r="F12" s="10">
        <v>1350141.57</v>
      </c>
      <c r="G12" s="10">
        <v>1391930.03</v>
      </c>
      <c r="H12" s="10">
        <v>1822144.07</v>
      </c>
      <c r="I12" s="10">
        <v>2671497.4300000002</v>
      </c>
      <c r="J12" s="10">
        <v>229019.98</v>
      </c>
      <c r="K12" s="10">
        <v>1346339.88</v>
      </c>
      <c r="L12" s="10">
        <v>2492089.59</v>
      </c>
      <c r="M12" s="10">
        <v>194802.18</v>
      </c>
      <c r="N12" s="62">
        <v>3217048.81</v>
      </c>
    </row>
    <row r="13" spans="1:14">
      <c r="A13" s="231"/>
      <c r="B13" s="19" t="s">
        <v>24</v>
      </c>
      <c r="C13" s="36"/>
      <c r="D13" s="36"/>
      <c r="E13" s="81"/>
      <c r="F13" s="36"/>
      <c r="G13" s="36"/>
      <c r="H13" s="36"/>
      <c r="I13" s="10"/>
      <c r="J13" s="10"/>
      <c r="K13" s="10"/>
      <c r="L13" s="10"/>
      <c r="M13" s="10"/>
      <c r="N13" s="62"/>
    </row>
    <row r="14" spans="1:14">
      <c r="A14" s="231"/>
      <c r="B14" s="20" t="s">
        <v>36</v>
      </c>
      <c r="C14" s="10">
        <v>0</v>
      </c>
      <c r="D14" s="10">
        <v>0</v>
      </c>
      <c r="E14" s="10">
        <v>0</v>
      </c>
      <c r="F14" s="10">
        <v>0</v>
      </c>
      <c r="G14" s="10">
        <v>1757.08</v>
      </c>
      <c r="H14" s="10">
        <v>4069.77</v>
      </c>
      <c r="I14" s="10">
        <v>165.43</v>
      </c>
      <c r="J14" s="10">
        <v>0</v>
      </c>
      <c r="K14" s="10">
        <v>2834</v>
      </c>
      <c r="L14" s="10">
        <v>0</v>
      </c>
      <c r="M14" s="10">
        <v>0</v>
      </c>
      <c r="N14" s="62">
        <v>3079.68</v>
      </c>
    </row>
    <row r="15" spans="1:14">
      <c r="A15" s="231"/>
      <c r="B15" s="20" t="s">
        <v>82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8230</v>
      </c>
      <c r="M15" s="10">
        <v>0</v>
      </c>
      <c r="N15" s="62">
        <v>8230</v>
      </c>
    </row>
    <row r="16" spans="1:14" ht="25.5">
      <c r="A16" s="231"/>
      <c r="B16" s="21" t="s">
        <v>83</v>
      </c>
      <c r="C16" s="10">
        <v>17477.53</v>
      </c>
      <c r="D16" s="10">
        <v>0</v>
      </c>
      <c r="E16" s="10">
        <v>16590.98</v>
      </c>
      <c r="F16" s="10">
        <v>0</v>
      </c>
      <c r="G16" s="10">
        <v>13032.88</v>
      </c>
      <c r="H16" s="10">
        <v>23694.44</v>
      </c>
      <c r="I16" s="10">
        <v>0</v>
      </c>
      <c r="J16" s="10">
        <v>0</v>
      </c>
      <c r="K16" s="10">
        <v>9260</v>
      </c>
      <c r="L16" s="10">
        <v>12676</v>
      </c>
      <c r="M16" s="10">
        <v>0</v>
      </c>
      <c r="N16" s="62">
        <v>42156</v>
      </c>
    </row>
    <row r="17" spans="1:14" ht="25.5">
      <c r="A17" s="231"/>
      <c r="B17" s="21" t="s">
        <v>84</v>
      </c>
      <c r="C17" s="10">
        <v>0</v>
      </c>
      <c r="D17" s="10">
        <v>0</v>
      </c>
      <c r="E17" s="10">
        <v>0</v>
      </c>
      <c r="F17" s="10">
        <v>0</v>
      </c>
      <c r="G17" s="10">
        <v>20269.27</v>
      </c>
      <c r="H17" s="10">
        <v>0</v>
      </c>
      <c r="I17" s="10">
        <v>0</v>
      </c>
      <c r="J17" s="10">
        <v>0</v>
      </c>
      <c r="K17" s="10">
        <v>17033</v>
      </c>
      <c r="L17" s="10">
        <v>17033</v>
      </c>
      <c r="M17" s="10">
        <v>0</v>
      </c>
      <c r="N17" s="62">
        <v>51099</v>
      </c>
    </row>
    <row r="18" spans="1:14" ht="25.5">
      <c r="A18" s="231"/>
      <c r="B18" s="21" t="s">
        <v>85</v>
      </c>
      <c r="C18" s="10">
        <v>0</v>
      </c>
      <c r="D18" s="10">
        <v>95872.35</v>
      </c>
      <c r="E18" s="10">
        <v>31957.45</v>
      </c>
      <c r="F18" s="10">
        <v>0</v>
      </c>
      <c r="G18" s="10">
        <v>230093.64</v>
      </c>
      <c r="H18" s="10">
        <v>0</v>
      </c>
      <c r="I18" s="10">
        <v>0</v>
      </c>
      <c r="J18" s="10">
        <v>0</v>
      </c>
      <c r="K18" s="10">
        <v>0</v>
      </c>
      <c r="L18" s="10">
        <v>32226</v>
      </c>
      <c r="M18" s="10">
        <v>0</v>
      </c>
      <c r="N18" s="62">
        <v>96678</v>
      </c>
    </row>
    <row r="19" spans="1:14" ht="25.5">
      <c r="A19" s="231"/>
      <c r="B19" s="21" t="s">
        <v>72</v>
      </c>
      <c r="C19" s="10">
        <v>74871.23</v>
      </c>
      <c r="D19" s="10">
        <v>0</v>
      </c>
      <c r="E19" s="10">
        <v>154673.82</v>
      </c>
      <c r="F19" s="10">
        <v>0</v>
      </c>
      <c r="G19" s="10">
        <v>29250.2</v>
      </c>
      <c r="H19" s="10">
        <v>171169</v>
      </c>
      <c r="I19" s="10">
        <v>79839</v>
      </c>
      <c r="J19" s="10">
        <v>9375</v>
      </c>
      <c r="K19" s="10">
        <v>196959</v>
      </c>
      <c r="L19" s="10">
        <v>247949</v>
      </c>
      <c r="M19" s="10">
        <v>0</v>
      </c>
      <c r="N19" s="62">
        <v>563242</v>
      </c>
    </row>
    <row r="20" spans="1:14" ht="38.25">
      <c r="A20" s="231"/>
      <c r="B20" s="21" t="s">
        <v>86</v>
      </c>
      <c r="C20" s="10">
        <v>0</v>
      </c>
      <c r="D20" s="10">
        <v>0</v>
      </c>
      <c r="E20" s="10">
        <v>5065.83</v>
      </c>
      <c r="F20" s="10">
        <v>0</v>
      </c>
      <c r="G20" s="10">
        <v>11631.06</v>
      </c>
      <c r="H20" s="10">
        <v>3381.99</v>
      </c>
      <c r="I20" s="10">
        <v>5234</v>
      </c>
      <c r="J20" s="10">
        <v>0</v>
      </c>
      <c r="K20" s="10">
        <v>18353</v>
      </c>
      <c r="L20" s="10">
        <v>5675</v>
      </c>
      <c r="M20" s="10">
        <v>0</v>
      </c>
      <c r="N20" s="62">
        <v>23053</v>
      </c>
    </row>
    <row r="21" spans="1:14">
      <c r="A21" s="231"/>
      <c r="B21" s="19" t="s">
        <v>6</v>
      </c>
      <c r="C21" s="10"/>
      <c r="D21" s="10"/>
      <c r="E21" s="80"/>
      <c r="F21" s="10"/>
      <c r="G21" s="10"/>
      <c r="H21" s="10"/>
      <c r="I21" s="10"/>
      <c r="J21" s="10"/>
      <c r="K21" s="10"/>
      <c r="L21" s="10"/>
      <c r="M21" s="10"/>
      <c r="N21" s="62"/>
    </row>
    <row r="22" spans="1:14">
      <c r="A22" s="231"/>
      <c r="B22" s="22" t="s">
        <v>37</v>
      </c>
      <c r="C22" s="10">
        <v>0</v>
      </c>
      <c r="D22" s="10">
        <v>2902.15</v>
      </c>
      <c r="E22" s="10">
        <v>2373.77</v>
      </c>
      <c r="F22" s="10">
        <v>0</v>
      </c>
      <c r="G22" s="10">
        <v>2133.9699999999998</v>
      </c>
      <c r="H22" s="10">
        <v>2648.45</v>
      </c>
      <c r="I22" s="10">
        <v>0</v>
      </c>
      <c r="J22" s="10">
        <v>566.79999999999995</v>
      </c>
      <c r="K22" s="10">
        <v>1122.7</v>
      </c>
      <c r="L22" s="10">
        <v>2800.15</v>
      </c>
      <c r="M22" s="10">
        <v>2242.7199999999998</v>
      </c>
      <c r="N22" s="62">
        <v>4270.2700000000004</v>
      </c>
    </row>
    <row r="23" spans="1:14" ht="29.25" customHeight="1">
      <c r="A23" s="231"/>
      <c r="B23" s="19" t="s">
        <v>7</v>
      </c>
      <c r="C23" s="39">
        <f>C24+C25+C26+C27+C28</f>
        <v>0</v>
      </c>
      <c r="D23" s="39">
        <f t="shared" ref="D23:N23" si="1">D24+D25+D26+D27+D28</f>
        <v>119857.8</v>
      </c>
      <c r="E23" s="39">
        <f t="shared" si="1"/>
        <v>343707.07</v>
      </c>
      <c r="F23" s="39">
        <f t="shared" si="1"/>
        <v>42855.229999999996</v>
      </c>
      <c r="G23" s="39">
        <f t="shared" si="1"/>
        <v>16739.900000000001</v>
      </c>
      <c r="H23" s="39">
        <f t="shared" si="1"/>
        <v>211103.5</v>
      </c>
      <c r="I23" s="39">
        <f t="shared" si="1"/>
        <v>225246.31999999998</v>
      </c>
      <c r="J23" s="39">
        <f t="shared" si="1"/>
        <v>134822.72</v>
      </c>
      <c r="K23" s="39">
        <f t="shared" si="1"/>
        <v>355998</v>
      </c>
      <c r="L23" s="39">
        <f t="shared" si="1"/>
        <v>98284.15</v>
      </c>
      <c r="M23" s="39">
        <f t="shared" si="1"/>
        <v>183297.5</v>
      </c>
      <c r="N23" s="211">
        <f t="shared" si="1"/>
        <v>294579.5</v>
      </c>
    </row>
    <row r="24" spans="1:14" ht="22.5" customHeight="1">
      <c r="A24" s="231"/>
      <c r="B24" s="24" t="str">
        <f>'VALORI CONTRACTE'!B22</f>
        <v xml:space="preserve"> - PROCEDURI DE DILATARE PERCUTANA</v>
      </c>
      <c r="C24" s="10"/>
      <c r="D24" s="10">
        <v>0</v>
      </c>
      <c r="E24" s="10">
        <v>208424</v>
      </c>
      <c r="F24" s="10">
        <v>27019.05</v>
      </c>
      <c r="G24" s="10">
        <v>16739.900000000001</v>
      </c>
      <c r="H24" s="10">
        <v>178845.64</v>
      </c>
      <c r="I24" s="10">
        <v>51090.89</v>
      </c>
      <c r="J24" s="10">
        <v>68892.72</v>
      </c>
      <c r="K24" s="10">
        <v>216728</v>
      </c>
      <c r="L24" s="10">
        <v>82813.149999999994</v>
      </c>
      <c r="M24" s="10">
        <v>30750</v>
      </c>
      <c r="N24" s="62">
        <v>206112.5</v>
      </c>
    </row>
    <row r="25" spans="1:14">
      <c r="A25" s="231"/>
      <c r="B25" s="24" t="str">
        <f>'VALORI CONTRACTE'!B23</f>
        <v xml:space="preserve"> - STIMULATOARE CARDIACE </v>
      </c>
      <c r="C25" s="10">
        <v>0</v>
      </c>
      <c r="D25" s="10">
        <v>85440.05</v>
      </c>
      <c r="E25" s="10">
        <v>57893.07</v>
      </c>
      <c r="F25" s="10">
        <v>15836.18</v>
      </c>
      <c r="G25" s="10">
        <v>0</v>
      </c>
      <c r="H25" s="10">
        <v>32257.86</v>
      </c>
      <c r="I25" s="10">
        <v>149413.9</v>
      </c>
      <c r="J25" s="10">
        <v>0</v>
      </c>
      <c r="K25" s="10">
        <v>139270</v>
      </c>
      <c r="L25" s="10">
        <v>6640</v>
      </c>
      <c r="M25" s="10">
        <v>0</v>
      </c>
      <c r="N25" s="62">
        <v>45017</v>
      </c>
    </row>
    <row r="26" spans="1:14">
      <c r="A26" s="231"/>
      <c r="B26" s="26" t="s">
        <v>30</v>
      </c>
      <c r="C26" s="10">
        <v>0</v>
      </c>
      <c r="D26" s="10">
        <v>26602.7</v>
      </c>
      <c r="E26" s="10">
        <v>77390</v>
      </c>
      <c r="F26" s="10">
        <v>0</v>
      </c>
      <c r="G26" s="10">
        <v>0</v>
      </c>
      <c r="H26" s="10">
        <v>0</v>
      </c>
      <c r="I26" s="10">
        <v>24741.53</v>
      </c>
      <c r="J26" s="10">
        <v>65930</v>
      </c>
      <c r="K26" s="10">
        <v>0</v>
      </c>
      <c r="L26" s="10">
        <v>8831</v>
      </c>
      <c r="M26" s="10">
        <v>152547.5</v>
      </c>
      <c r="N26" s="62">
        <v>43450</v>
      </c>
    </row>
    <row r="27" spans="1:14">
      <c r="A27" s="231"/>
      <c r="B27" s="26" t="s">
        <v>31</v>
      </c>
      <c r="C27" s="10">
        <v>0</v>
      </c>
      <c r="D27" s="10">
        <v>7815.05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62">
        <v>0</v>
      </c>
    </row>
    <row r="28" spans="1:14">
      <c r="A28" s="231"/>
      <c r="B28" s="23" t="s">
        <v>70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62">
        <v>0</v>
      </c>
    </row>
    <row r="29" spans="1:14">
      <c r="A29" s="231"/>
      <c r="B29" s="19" t="s">
        <v>8</v>
      </c>
      <c r="C29" s="10"/>
      <c r="D29" s="10"/>
      <c r="E29" s="80"/>
      <c r="F29" s="10"/>
      <c r="G29" s="10"/>
      <c r="H29" s="10"/>
      <c r="I29" s="10"/>
      <c r="J29" s="10"/>
      <c r="K29" s="10"/>
      <c r="L29" s="10"/>
      <c r="M29" s="10"/>
      <c r="N29" s="62"/>
    </row>
    <row r="30" spans="1:14">
      <c r="A30" s="231"/>
      <c r="B30" s="23" t="s">
        <v>9</v>
      </c>
      <c r="C30" s="10">
        <v>193900.1</v>
      </c>
      <c r="D30" s="10">
        <v>0</v>
      </c>
      <c r="E30" s="10">
        <v>155974.64000000001</v>
      </c>
      <c r="F30" s="10">
        <v>62686.99</v>
      </c>
      <c r="G30" s="10">
        <v>0</v>
      </c>
      <c r="H30" s="36">
        <v>99717.56</v>
      </c>
      <c r="I30" s="10">
        <v>225380</v>
      </c>
      <c r="J30" s="10">
        <v>0</v>
      </c>
      <c r="K30" s="10">
        <v>0</v>
      </c>
      <c r="L30" s="10">
        <v>115232.6</v>
      </c>
      <c r="M30" s="10">
        <v>114270.8</v>
      </c>
      <c r="N30" s="62">
        <v>128800</v>
      </c>
    </row>
    <row r="31" spans="1:14" ht="25.5">
      <c r="A31" s="231"/>
      <c r="B31" s="23" t="s">
        <v>27</v>
      </c>
      <c r="C31" s="10">
        <v>5940.5</v>
      </c>
      <c r="D31" s="10">
        <v>0</v>
      </c>
      <c r="E31" s="10">
        <v>13917.03</v>
      </c>
      <c r="F31" s="10">
        <v>1177.1099999999999</v>
      </c>
      <c r="G31" s="10">
        <v>0</v>
      </c>
      <c r="H31" s="10">
        <v>0</v>
      </c>
      <c r="I31" s="10">
        <v>4416.84</v>
      </c>
      <c r="J31" s="10">
        <v>0</v>
      </c>
      <c r="K31" s="10">
        <v>0</v>
      </c>
      <c r="L31" s="10">
        <v>3683</v>
      </c>
      <c r="M31" s="10">
        <v>0</v>
      </c>
      <c r="N31" s="62">
        <v>16400</v>
      </c>
    </row>
    <row r="32" spans="1:14" ht="26.25">
      <c r="A32" s="231"/>
      <c r="B32" s="19" t="s">
        <v>10</v>
      </c>
      <c r="C32" s="63">
        <f>C33+C34</f>
        <v>66187.53</v>
      </c>
      <c r="D32" s="63">
        <f t="shared" ref="D32:N32" si="2">D33+D34</f>
        <v>79997.279999999999</v>
      </c>
      <c r="E32" s="63">
        <f t="shared" si="2"/>
        <v>53331.519999999997</v>
      </c>
      <c r="F32" s="63">
        <f t="shared" si="2"/>
        <v>147400.91999999998</v>
      </c>
      <c r="G32" s="63">
        <f t="shared" si="2"/>
        <v>131731.41</v>
      </c>
      <c r="H32" s="63">
        <f t="shared" si="2"/>
        <v>0</v>
      </c>
      <c r="I32" s="63">
        <f t="shared" si="2"/>
        <v>0</v>
      </c>
      <c r="J32" s="63">
        <f t="shared" si="2"/>
        <v>0</v>
      </c>
      <c r="K32" s="63">
        <f t="shared" si="2"/>
        <v>75917.429999999993</v>
      </c>
      <c r="L32" s="63">
        <f t="shared" si="2"/>
        <v>0</v>
      </c>
      <c r="M32" s="63">
        <f t="shared" si="2"/>
        <v>14046.79</v>
      </c>
      <c r="N32" s="239">
        <f t="shared" si="2"/>
        <v>31959.43</v>
      </c>
    </row>
    <row r="33" spans="1:14">
      <c r="A33" s="231"/>
      <c r="B33" s="22" t="s">
        <v>38</v>
      </c>
      <c r="C33" s="10">
        <v>16189.23</v>
      </c>
      <c r="D33" s="10">
        <v>79997.279999999999</v>
      </c>
      <c r="E33" s="10">
        <v>0</v>
      </c>
      <c r="F33" s="10">
        <v>72403.47</v>
      </c>
      <c r="G33" s="10">
        <v>8402.27</v>
      </c>
      <c r="H33" s="10">
        <v>0</v>
      </c>
      <c r="I33" s="10">
        <v>0</v>
      </c>
      <c r="J33" s="10">
        <v>0</v>
      </c>
      <c r="K33" s="10">
        <v>75917.429999999993</v>
      </c>
      <c r="L33" s="10">
        <v>0</v>
      </c>
      <c r="M33" s="10">
        <v>14046.79</v>
      </c>
      <c r="N33" s="62">
        <v>31959.43</v>
      </c>
    </row>
    <row r="34" spans="1:14" ht="25.5">
      <c r="A34" s="231"/>
      <c r="B34" s="23" t="s">
        <v>51</v>
      </c>
      <c r="C34" s="10">
        <v>49998.3</v>
      </c>
      <c r="D34" s="10">
        <v>0</v>
      </c>
      <c r="E34" s="10">
        <v>53331.519999999997</v>
      </c>
      <c r="F34" s="10">
        <v>74997.45</v>
      </c>
      <c r="G34" s="10">
        <v>123329.14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62">
        <v>0</v>
      </c>
    </row>
    <row r="35" spans="1:14" ht="25.5">
      <c r="A35" s="231"/>
      <c r="B35" s="19" t="s">
        <v>11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62"/>
    </row>
    <row r="36" spans="1:14" ht="19.5" customHeight="1">
      <c r="A36" s="231"/>
      <c r="B36" s="24" t="s">
        <v>39</v>
      </c>
      <c r="C36" s="10">
        <v>30266.9</v>
      </c>
      <c r="D36" s="10">
        <v>0</v>
      </c>
      <c r="E36" s="10">
        <v>90800.7</v>
      </c>
      <c r="F36" s="10">
        <v>0</v>
      </c>
      <c r="G36" s="10">
        <v>93827.4</v>
      </c>
      <c r="H36" s="10">
        <v>0</v>
      </c>
      <c r="I36" s="10">
        <v>0</v>
      </c>
      <c r="J36" s="10">
        <v>55217.35</v>
      </c>
      <c r="K36" s="10">
        <v>0</v>
      </c>
      <c r="L36" s="10">
        <v>46014.46</v>
      </c>
      <c r="M36" s="10">
        <v>46014.46</v>
      </c>
      <c r="N36" s="62">
        <v>91896.81</v>
      </c>
    </row>
    <row r="37" spans="1:14" ht="24.75" customHeight="1">
      <c r="A37" s="231"/>
      <c r="B37" s="24" t="s">
        <v>52</v>
      </c>
      <c r="C37" s="10">
        <v>0</v>
      </c>
      <c r="D37" s="10">
        <v>0</v>
      </c>
      <c r="E37" s="10">
        <v>351091.65</v>
      </c>
      <c r="F37" s="10">
        <v>0</v>
      </c>
      <c r="G37" s="10">
        <v>0</v>
      </c>
      <c r="H37" s="10">
        <v>272798.53000000003</v>
      </c>
      <c r="I37" s="10">
        <v>191144.92</v>
      </c>
      <c r="J37" s="10">
        <v>0</v>
      </c>
      <c r="K37" s="10">
        <v>22381.95</v>
      </c>
      <c r="L37" s="10">
        <v>208832.92</v>
      </c>
      <c r="M37" s="10">
        <v>208832.93</v>
      </c>
      <c r="N37" s="62">
        <v>298591.98</v>
      </c>
    </row>
    <row r="38" spans="1:14" ht="12.75" customHeight="1">
      <c r="A38" s="231"/>
      <c r="B38" s="38" t="s">
        <v>109</v>
      </c>
      <c r="C38" s="10"/>
      <c r="D38" s="10"/>
      <c r="E38" s="10"/>
      <c r="F38" s="10">
        <v>0</v>
      </c>
      <c r="G38" s="10">
        <v>0</v>
      </c>
      <c r="H38" s="10">
        <v>268011.99</v>
      </c>
      <c r="I38" s="10">
        <v>0</v>
      </c>
      <c r="J38" s="10">
        <v>0</v>
      </c>
      <c r="K38" s="10">
        <v>53467.26</v>
      </c>
      <c r="L38" s="10">
        <v>73955.759999999995</v>
      </c>
      <c r="M38" s="10">
        <v>281018.90000000002</v>
      </c>
      <c r="N38" s="62">
        <v>14804.14</v>
      </c>
    </row>
    <row r="39" spans="1:14" ht="16.5" customHeight="1">
      <c r="A39" s="231"/>
      <c r="B39" s="38" t="s">
        <v>110</v>
      </c>
      <c r="C39" s="10"/>
      <c r="D39" s="10"/>
      <c r="E39" s="10"/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62">
        <v>0</v>
      </c>
    </row>
    <row r="40" spans="1:14" ht="15" customHeight="1">
      <c r="A40" s="231"/>
      <c r="B40" s="38" t="s">
        <v>111</v>
      </c>
      <c r="C40" s="10"/>
      <c r="D40" s="10"/>
      <c r="E40" s="10"/>
      <c r="F40" s="10"/>
      <c r="G40" s="10"/>
      <c r="H40" s="10">
        <v>0</v>
      </c>
      <c r="I40" s="10">
        <v>396112.1</v>
      </c>
      <c r="J40" s="10">
        <v>0</v>
      </c>
      <c r="K40" s="10">
        <v>0</v>
      </c>
      <c r="L40" s="10">
        <v>468695.64</v>
      </c>
      <c r="M40" s="10">
        <v>0</v>
      </c>
      <c r="N40" s="62">
        <v>0</v>
      </c>
    </row>
    <row r="41" spans="1:14" ht="39" customHeight="1">
      <c r="A41" s="231"/>
      <c r="B41" s="24" t="s">
        <v>81</v>
      </c>
      <c r="C41" s="10" t="e">
        <f>#REF!+#REF!</f>
        <v>#REF!</v>
      </c>
      <c r="D41" s="10" t="e">
        <f>#REF!+#REF!</f>
        <v>#REF!</v>
      </c>
      <c r="E41" s="10" t="e">
        <f>#REF!+#REF!</f>
        <v>#REF!</v>
      </c>
      <c r="F41" s="10" t="e">
        <f>#REF!+#REF!</f>
        <v>#REF!</v>
      </c>
      <c r="G41" s="10" t="e">
        <f>#REF!+#REF!</f>
        <v>#REF!</v>
      </c>
      <c r="H41" s="10" t="e">
        <f>#REF!+#REF!</f>
        <v>#REF!</v>
      </c>
      <c r="I41" s="10" t="e">
        <f>#REF!+#REF!</f>
        <v>#REF!</v>
      </c>
      <c r="J41" s="10" t="e">
        <f>#REF!+#REF!</f>
        <v>#REF!</v>
      </c>
      <c r="K41" s="10" t="e">
        <f>#REF!+#REF!</f>
        <v>#REF!</v>
      </c>
      <c r="L41" s="10" t="e">
        <f>#REF!+#REF!</f>
        <v>#REF!</v>
      </c>
      <c r="M41" s="10" t="e">
        <f>#REF!+#REF!</f>
        <v>#REF!</v>
      </c>
      <c r="N41" s="62" t="e">
        <f>#REF!+#REF!</f>
        <v>#REF!</v>
      </c>
    </row>
    <row r="42" spans="1:14" s="4" customFormat="1" ht="39" customHeight="1">
      <c r="A42" s="231"/>
      <c r="B42" s="19" t="s">
        <v>74</v>
      </c>
      <c r="C42" s="10">
        <v>0</v>
      </c>
      <c r="D42" s="10">
        <v>0</v>
      </c>
      <c r="E42" s="10">
        <v>749268.94</v>
      </c>
      <c r="F42" s="10">
        <v>0</v>
      </c>
      <c r="G42" s="10">
        <v>50049.14</v>
      </c>
      <c r="H42" s="10">
        <v>0</v>
      </c>
      <c r="I42" s="10">
        <v>194908.08</v>
      </c>
      <c r="J42" s="10">
        <v>481.61</v>
      </c>
      <c r="K42" s="10">
        <v>0</v>
      </c>
      <c r="L42" s="10">
        <v>298967.32</v>
      </c>
      <c r="M42" s="10">
        <v>29103.26</v>
      </c>
      <c r="N42" s="62">
        <v>396479.33</v>
      </c>
    </row>
    <row r="43" spans="1:14" s="4" customFormat="1" ht="34.5" customHeight="1">
      <c r="A43" s="231"/>
      <c r="B43" s="26" t="s">
        <v>73</v>
      </c>
      <c r="C43" s="10">
        <v>139788.18</v>
      </c>
      <c r="D43" s="10">
        <v>0</v>
      </c>
      <c r="E43" s="10">
        <v>136204.82999999999</v>
      </c>
      <c r="F43" s="10">
        <v>139374.59</v>
      </c>
      <c r="G43" s="10">
        <v>312989.44</v>
      </c>
      <c r="H43" s="10">
        <v>0</v>
      </c>
      <c r="I43" s="10">
        <v>204684.58</v>
      </c>
      <c r="J43" s="10">
        <v>0</v>
      </c>
      <c r="K43" s="10">
        <v>253333.91</v>
      </c>
      <c r="L43" s="10">
        <v>186836.03</v>
      </c>
      <c r="M43" s="10">
        <v>0</v>
      </c>
      <c r="N43" s="62">
        <v>85463.9</v>
      </c>
    </row>
    <row r="44" spans="1:14" ht="25.5">
      <c r="A44" s="231"/>
      <c r="B44" s="19" t="s">
        <v>12</v>
      </c>
      <c r="C44" s="36">
        <f>C45+C46</f>
        <v>269861</v>
      </c>
      <c r="D44" s="36">
        <f t="shared" ref="D44:N44" si="3">D45+D46</f>
        <v>242939</v>
      </c>
      <c r="E44" s="36">
        <f t="shared" si="3"/>
        <v>292296</v>
      </c>
      <c r="F44" s="36">
        <f t="shared" si="3"/>
        <v>273707</v>
      </c>
      <c r="G44" s="36">
        <f t="shared" si="3"/>
        <v>310244</v>
      </c>
      <c r="H44" s="36">
        <f t="shared" si="3"/>
        <v>310244</v>
      </c>
      <c r="I44" s="36">
        <f t="shared" si="3"/>
        <v>287809</v>
      </c>
      <c r="J44" s="36">
        <f t="shared" si="3"/>
        <v>290373</v>
      </c>
      <c r="K44" s="36">
        <f t="shared" si="3"/>
        <v>298065</v>
      </c>
      <c r="L44" s="36">
        <f t="shared" si="3"/>
        <v>307039</v>
      </c>
      <c r="M44" s="36">
        <f t="shared" si="3"/>
        <v>299988</v>
      </c>
      <c r="N44" s="74">
        <f t="shared" si="3"/>
        <v>298065</v>
      </c>
    </row>
    <row r="45" spans="1:14">
      <c r="A45" s="232"/>
      <c r="B45" s="26" t="s">
        <v>93</v>
      </c>
      <c r="C45" s="78">
        <v>269861</v>
      </c>
      <c r="D45" s="78">
        <v>242939</v>
      </c>
      <c r="E45" s="78">
        <v>292296</v>
      </c>
      <c r="F45" s="78">
        <v>273707</v>
      </c>
      <c r="G45" s="78">
        <v>310244</v>
      </c>
      <c r="H45" s="78">
        <v>310244</v>
      </c>
      <c r="I45" s="78">
        <v>287809</v>
      </c>
      <c r="J45" s="10">
        <v>290373</v>
      </c>
      <c r="K45" s="10">
        <v>298065</v>
      </c>
      <c r="L45" s="10">
        <v>307039</v>
      </c>
      <c r="M45" s="10">
        <v>299988</v>
      </c>
      <c r="N45" s="73">
        <v>298065</v>
      </c>
    </row>
    <row r="46" spans="1:14" ht="13.5" thickBot="1">
      <c r="A46" s="233"/>
      <c r="B46" s="148" t="s">
        <v>94</v>
      </c>
      <c r="C46" s="187">
        <v>0</v>
      </c>
      <c r="D46" s="187">
        <v>0</v>
      </c>
      <c r="E46" s="47">
        <v>0</v>
      </c>
      <c r="F46" s="47">
        <v>0</v>
      </c>
      <c r="G46" s="47"/>
      <c r="H46" s="149"/>
      <c r="I46" s="187">
        <v>0</v>
      </c>
      <c r="J46" s="149"/>
      <c r="K46" s="149"/>
      <c r="L46" s="149">
        <v>0</v>
      </c>
      <c r="M46" s="149">
        <v>0</v>
      </c>
      <c r="N46" s="64"/>
    </row>
    <row r="47" spans="1:14" ht="15" customHeight="1">
      <c r="A47" s="229" t="s">
        <v>13</v>
      </c>
      <c r="B47" s="124" t="s">
        <v>5</v>
      </c>
      <c r="C47" s="97">
        <v>20829.68</v>
      </c>
      <c r="D47" s="97">
        <v>16666.099999999999</v>
      </c>
      <c r="E47" s="97">
        <v>34863.56</v>
      </c>
      <c r="F47" s="97">
        <v>67739.47</v>
      </c>
      <c r="G47" s="97">
        <v>161840.67000000001</v>
      </c>
      <c r="H47" s="97">
        <v>0</v>
      </c>
      <c r="I47" s="97">
        <v>92169.600000000006</v>
      </c>
      <c r="J47" s="97">
        <v>22487.81</v>
      </c>
      <c r="K47" s="97">
        <v>7625.24</v>
      </c>
      <c r="L47" s="97">
        <v>78252.17</v>
      </c>
      <c r="M47" s="97">
        <v>6563.02</v>
      </c>
      <c r="N47" s="125">
        <v>297290.09000000003</v>
      </c>
    </row>
    <row r="48" spans="1:14" ht="15" customHeight="1">
      <c r="A48" s="230"/>
      <c r="B48" s="124" t="str">
        <f>'VALORI CONTRACTE'!B46</f>
        <v>ONCOLOGIE ( medicamente cost-volum)</v>
      </c>
      <c r="C48" s="97">
        <v>298607.46000000002</v>
      </c>
      <c r="D48" s="97">
        <v>0</v>
      </c>
      <c r="E48" s="97">
        <v>201134.56</v>
      </c>
      <c r="F48" s="97">
        <v>369824.65</v>
      </c>
      <c r="G48" s="97">
        <v>129774.52</v>
      </c>
      <c r="H48" s="97">
        <v>98440.87</v>
      </c>
      <c r="I48" s="97">
        <v>329005.48</v>
      </c>
      <c r="J48" s="97">
        <v>117329.76</v>
      </c>
      <c r="K48" s="97">
        <v>448598.74</v>
      </c>
      <c r="L48" s="97">
        <v>599511.1</v>
      </c>
      <c r="M48" s="97">
        <v>0</v>
      </c>
      <c r="N48" s="125">
        <v>999314.97</v>
      </c>
    </row>
    <row r="49" spans="1:14">
      <c r="A49" s="231"/>
      <c r="B49" s="19" t="s">
        <v>24</v>
      </c>
      <c r="C49" s="10"/>
      <c r="D49" s="10"/>
      <c r="E49" s="80"/>
      <c r="F49" s="65"/>
      <c r="G49" s="10"/>
      <c r="H49" s="65"/>
      <c r="I49" s="10"/>
      <c r="J49" s="10"/>
      <c r="K49" s="10"/>
      <c r="L49" s="10"/>
      <c r="M49" s="10"/>
      <c r="N49" s="62"/>
    </row>
    <row r="50" spans="1:14">
      <c r="A50" s="231"/>
      <c r="B50" s="24" t="s">
        <v>36</v>
      </c>
      <c r="C50" s="10">
        <v>0</v>
      </c>
      <c r="D50" s="10">
        <v>0</v>
      </c>
      <c r="E50" s="36">
        <v>404.72</v>
      </c>
      <c r="F50" s="10">
        <v>0</v>
      </c>
      <c r="G50" s="10">
        <v>404.72</v>
      </c>
      <c r="H50" s="10">
        <v>0</v>
      </c>
      <c r="I50" s="10">
        <v>0</v>
      </c>
      <c r="J50" s="10">
        <v>0</v>
      </c>
      <c r="K50" s="10">
        <v>586.9</v>
      </c>
      <c r="L50" s="10">
        <v>0</v>
      </c>
      <c r="M50" s="10">
        <v>0</v>
      </c>
      <c r="N50" s="62">
        <v>601.67999999999995</v>
      </c>
    </row>
    <row r="51" spans="1:14">
      <c r="A51" s="231"/>
      <c r="B51" s="19" t="s">
        <v>8</v>
      </c>
      <c r="C51" s="10"/>
      <c r="D51" s="10"/>
      <c r="E51" s="80"/>
      <c r="F51" s="65"/>
      <c r="G51" s="10"/>
      <c r="H51" s="65"/>
      <c r="I51" s="10"/>
      <c r="J51" s="10"/>
      <c r="K51" s="10"/>
      <c r="L51" s="10"/>
      <c r="M51" s="10"/>
      <c r="N51" s="62"/>
    </row>
    <row r="52" spans="1:14" ht="13.5" thickBot="1">
      <c r="A52" s="233"/>
      <c r="B52" s="25" t="s">
        <v>9</v>
      </c>
      <c r="C52" s="47">
        <v>29663.91</v>
      </c>
      <c r="D52" s="47">
        <v>10028</v>
      </c>
      <c r="E52" s="47">
        <v>21595.81</v>
      </c>
      <c r="F52" s="47">
        <v>25728</v>
      </c>
      <c r="G52" s="47">
        <v>14633.25</v>
      </c>
      <c r="H52" s="47">
        <v>2348.9499999999998</v>
      </c>
      <c r="I52" s="47">
        <v>48211.01</v>
      </c>
      <c r="J52" s="47">
        <v>0</v>
      </c>
      <c r="K52" s="47">
        <v>10800</v>
      </c>
      <c r="L52" s="47">
        <v>2800</v>
      </c>
      <c r="M52" s="47">
        <v>20050</v>
      </c>
      <c r="N52" s="66">
        <v>17910</v>
      </c>
    </row>
    <row r="53" spans="1:14">
      <c r="A53" s="229" t="s">
        <v>14</v>
      </c>
      <c r="B53" s="18" t="s">
        <v>24</v>
      </c>
      <c r="C53" s="45"/>
      <c r="D53" s="45"/>
      <c r="E53" s="79"/>
      <c r="F53" s="45"/>
      <c r="G53" s="45"/>
      <c r="H53" s="45"/>
      <c r="I53" s="45"/>
      <c r="J53" s="45"/>
      <c r="K53" s="45"/>
      <c r="L53" s="45"/>
      <c r="M53" s="45"/>
      <c r="N53" s="61"/>
    </row>
    <row r="54" spans="1:14">
      <c r="A54" s="231"/>
      <c r="B54" s="26" t="s">
        <v>15</v>
      </c>
      <c r="C54" s="10">
        <f>C55+C56</f>
        <v>279.86</v>
      </c>
      <c r="D54" s="10">
        <f t="shared" ref="D54:K54" si="4">D55+D56</f>
        <v>114.81</v>
      </c>
      <c r="E54" s="10">
        <f t="shared" si="4"/>
        <v>0</v>
      </c>
      <c r="F54" s="10">
        <f t="shared" si="4"/>
        <v>534.1</v>
      </c>
      <c r="G54" s="10">
        <f t="shared" si="4"/>
        <v>153.04</v>
      </c>
      <c r="H54" s="10">
        <f t="shared" si="4"/>
        <v>0</v>
      </c>
      <c r="I54" s="10">
        <f t="shared" si="4"/>
        <v>166.33</v>
      </c>
      <c r="J54" s="10">
        <f t="shared" si="4"/>
        <v>489.36</v>
      </c>
      <c r="K54" s="10">
        <f t="shared" si="4"/>
        <v>272.5</v>
      </c>
      <c r="L54" s="10">
        <f>L55+L56</f>
        <v>0</v>
      </c>
      <c r="M54" s="10">
        <f>M55+M56</f>
        <v>147.19999999999999</v>
      </c>
      <c r="N54" s="62">
        <f>N55+N56</f>
        <v>136.36000000000001</v>
      </c>
    </row>
    <row r="55" spans="1:14">
      <c r="A55" s="231"/>
      <c r="B55" s="138" t="s">
        <v>87</v>
      </c>
      <c r="C55" s="10">
        <v>279.86</v>
      </c>
      <c r="D55" s="10">
        <v>114.81</v>
      </c>
      <c r="E55" s="10">
        <v>0</v>
      </c>
      <c r="F55" s="10">
        <v>534.1</v>
      </c>
      <c r="G55" s="10">
        <v>153.04</v>
      </c>
      <c r="H55" s="10">
        <v>0</v>
      </c>
      <c r="I55" s="10">
        <v>166.33</v>
      </c>
      <c r="J55" s="10">
        <v>489.36</v>
      </c>
      <c r="K55" s="10">
        <v>272.5</v>
      </c>
      <c r="L55" s="10">
        <v>0</v>
      </c>
      <c r="M55" s="10">
        <v>147.19999999999999</v>
      </c>
      <c r="N55" s="62">
        <v>136.36000000000001</v>
      </c>
    </row>
    <row r="56" spans="1:14" s="5" customFormat="1">
      <c r="A56" s="231"/>
      <c r="B56" s="140" t="s">
        <v>90</v>
      </c>
      <c r="C56" s="80">
        <v>0</v>
      </c>
      <c r="D56" s="80">
        <v>0</v>
      </c>
      <c r="E56" s="80">
        <v>0</v>
      </c>
      <c r="F56" s="80">
        <v>0</v>
      </c>
      <c r="G56" s="80">
        <v>0</v>
      </c>
      <c r="H56" s="80">
        <v>0</v>
      </c>
      <c r="I56" s="80">
        <v>0</v>
      </c>
      <c r="J56" s="80">
        <v>0</v>
      </c>
      <c r="K56" s="80">
        <v>0</v>
      </c>
      <c r="L56" s="80">
        <v>0</v>
      </c>
      <c r="M56" s="80">
        <v>0</v>
      </c>
      <c r="N56" s="145">
        <v>0</v>
      </c>
    </row>
    <row r="57" spans="1:14" ht="28.5" customHeight="1">
      <c r="A57" s="231"/>
      <c r="B57" s="24" t="s">
        <v>40</v>
      </c>
      <c r="C57" s="10">
        <v>0</v>
      </c>
      <c r="D57" s="10">
        <v>4576.74</v>
      </c>
      <c r="E57" s="10">
        <v>1499.4</v>
      </c>
      <c r="F57" s="10">
        <v>3155.88</v>
      </c>
      <c r="G57" s="10">
        <v>0</v>
      </c>
      <c r="H57" s="10">
        <v>5151</v>
      </c>
      <c r="I57" s="10">
        <v>0</v>
      </c>
      <c r="J57" s="10">
        <v>2695</v>
      </c>
      <c r="K57" s="10">
        <v>840</v>
      </c>
      <c r="L57" s="10">
        <v>0</v>
      </c>
      <c r="M57" s="10">
        <v>4796</v>
      </c>
      <c r="N57" s="62">
        <v>15132.6</v>
      </c>
    </row>
    <row r="58" spans="1:14" ht="28.5" customHeight="1">
      <c r="A58" s="231"/>
      <c r="B58" s="38" t="s">
        <v>85</v>
      </c>
      <c r="C58" s="10"/>
      <c r="D58" s="10"/>
      <c r="E58" s="10"/>
      <c r="F58" s="10"/>
      <c r="G58" s="10">
        <v>0</v>
      </c>
      <c r="H58" s="10">
        <v>72736.47</v>
      </c>
      <c r="I58" s="10">
        <v>0</v>
      </c>
      <c r="J58" s="10">
        <v>5625</v>
      </c>
      <c r="K58" s="10">
        <v>0</v>
      </c>
      <c r="L58" s="10">
        <v>0</v>
      </c>
      <c r="M58" s="10">
        <v>12971</v>
      </c>
      <c r="N58" s="62">
        <v>33288</v>
      </c>
    </row>
    <row r="59" spans="1:14" ht="30" customHeight="1">
      <c r="A59" s="231"/>
      <c r="B59" s="24" t="s">
        <v>72</v>
      </c>
      <c r="C59" s="10">
        <v>0</v>
      </c>
      <c r="D59" s="10">
        <v>9741.2800000000007</v>
      </c>
      <c r="E59" s="10">
        <v>0</v>
      </c>
      <c r="F59" s="10">
        <v>0</v>
      </c>
      <c r="G59" s="10">
        <v>224.49</v>
      </c>
      <c r="H59" s="10">
        <v>0</v>
      </c>
      <c r="I59" s="10">
        <v>3750</v>
      </c>
      <c r="J59" s="10">
        <v>18216.240000000002</v>
      </c>
      <c r="K59" s="10">
        <v>0</v>
      </c>
      <c r="L59" s="10">
        <v>0</v>
      </c>
      <c r="M59" s="10">
        <v>16243.04</v>
      </c>
      <c r="N59" s="62">
        <v>97901.4</v>
      </c>
    </row>
    <row r="60" spans="1:14" ht="26.25">
      <c r="A60" s="231"/>
      <c r="B60" s="19" t="s">
        <v>10</v>
      </c>
      <c r="C60" s="63">
        <f t="shared" ref="C60:N60" si="5">C61+C62+C63</f>
        <v>0</v>
      </c>
      <c r="D60" s="63">
        <f t="shared" si="5"/>
        <v>331943.32</v>
      </c>
      <c r="E60" s="63">
        <f t="shared" si="5"/>
        <v>60547.839999999997</v>
      </c>
      <c r="F60" s="63">
        <f t="shared" si="5"/>
        <v>0</v>
      </c>
      <c r="G60" s="63">
        <f t="shared" si="5"/>
        <v>0</v>
      </c>
      <c r="H60" s="63">
        <f t="shared" si="5"/>
        <v>168539.75999999998</v>
      </c>
      <c r="I60" s="63">
        <f t="shared" si="5"/>
        <v>0</v>
      </c>
      <c r="J60" s="63">
        <f t="shared" si="5"/>
        <v>0</v>
      </c>
      <c r="K60" s="63">
        <f t="shared" si="5"/>
        <v>436441.48</v>
      </c>
      <c r="L60" s="63">
        <f t="shared" si="5"/>
        <v>0</v>
      </c>
      <c r="M60" s="63">
        <f t="shared" si="5"/>
        <v>0</v>
      </c>
      <c r="N60" s="239">
        <f t="shared" si="5"/>
        <v>95187.43</v>
      </c>
    </row>
    <row r="61" spans="1:14">
      <c r="A61" s="231"/>
      <c r="B61" s="27" t="s">
        <v>16</v>
      </c>
      <c r="C61" s="10">
        <v>0</v>
      </c>
      <c r="D61" s="10">
        <v>1373.23</v>
      </c>
      <c r="E61" s="10">
        <v>0</v>
      </c>
      <c r="F61" s="10">
        <v>0</v>
      </c>
      <c r="G61" s="10">
        <v>0</v>
      </c>
      <c r="H61" s="10">
        <v>2847.52</v>
      </c>
      <c r="I61" s="10">
        <v>0</v>
      </c>
      <c r="J61" s="67">
        <v>0</v>
      </c>
      <c r="K61" s="67">
        <v>2914.55</v>
      </c>
      <c r="L61" s="67">
        <v>0</v>
      </c>
      <c r="M61" s="67">
        <v>0</v>
      </c>
      <c r="N61" s="62">
        <v>0</v>
      </c>
    </row>
    <row r="62" spans="1:14">
      <c r="A62" s="231"/>
      <c r="B62" s="28" t="s">
        <v>41</v>
      </c>
      <c r="C62" s="10">
        <v>0</v>
      </c>
      <c r="D62" s="10">
        <v>321240.06</v>
      </c>
      <c r="E62" s="10">
        <v>0</v>
      </c>
      <c r="F62" s="10">
        <v>0</v>
      </c>
      <c r="G62" s="10">
        <v>0</v>
      </c>
      <c r="H62" s="10">
        <v>165692.24</v>
      </c>
      <c r="I62" s="10">
        <v>0</v>
      </c>
      <c r="J62" s="67">
        <v>0</v>
      </c>
      <c r="K62" s="67">
        <v>433526.93</v>
      </c>
      <c r="L62" s="67">
        <v>0</v>
      </c>
      <c r="M62" s="67">
        <v>0</v>
      </c>
      <c r="N62" s="62">
        <v>85769.79</v>
      </c>
    </row>
    <row r="63" spans="1:14" ht="25.5" customHeight="1">
      <c r="A63" s="231"/>
      <c r="B63" s="27" t="s">
        <v>44</v>
      </c>
      <c r="C63" s="10">
        <v>0</v>
      </c>
      <c r="D63" s="10">
        <v>9330.0300000000007</v>
      </c>
      <c r="E63" s="10">
        <v>60547.839999999997</v>
      </c>
      <c r="F63" s="10">
        <v>0</v>
      </c>
      <c r="G63" s="10">
        <v>0</v>
      </c>
      <c r="H63" s="10">
        <v>0</v>
      </c>
      <c r="I63" s="10">
        <v>0</v>
      </c>
      <c r="J63" s="67">
        <v>0</v>
      </c>
      <c r="K63" s="67">
        <v>0</v>
      </c>
      <c r="L63" s="68">
        <v>0</v>
      </c>
      <c r="M63" s="67">
        <v>0</v>
      </c>
      <c r="N63" s="62">
        <v>9417.64</v>
      </c>
    </row>
    <row r="64" spans="1:14" ht="27" customHeight="1">
      <c r="A64" s="232"/>
      <c r="B64" s="35" t="s">
        <v>11</v>
      </c>
      <c r="C64" s="10"/>
      <c r="D64" s="10"/>
      <c r="E64" s="80"/>
      <c r="F64" s="10"/>
      <c r="G64" s="69"/>
      <c r="H64" s="69"/>
      <c r="I64" s="10"/>
      <c r="J64" s="67"/>
      <c r="K64" s="70"/>
      <c r="L64" s="71"/>
      <c r="M64" s="67"/>
      <c r="N64" s="62"/>
    </row>
    <row r="65" spans="1:14" ht="16.5" customHeight="1">
      <c r="A65" s="232"/>
      <c r="B65" s="40" t="s">
        <v>67</v>
      </c>
      <c r="C65" s="10">
        <v>0</v>
      </c>
      <c r="D65" s="10">
        <v>0</v>
      </c>
      <c r="E65" s="50">
        <v>0</v>
      </c>
      <c r="F65" s="10">
        <v>0</v>
      </c>
      <c r="G65" s="50">
        <v>351068.08</v>
      </c>
      <c r="H65" s="10">
        <v>1404272.34</v>
      </c>
      <c r="I65" s="50">
        <v>0</v>
      </c>
      <c r="J65" s="67">
        <v>347766.76</v>
      </c>
      <c r="K65" s="67">
        <v>695533.51</v>
      </c>
      <c r="L65" s="67">
        <v>347766.76</v>
      </c>
      <c r="M65" s="67">
        <v>0</v>
      </c>
      <c r="N65" s="240">
        <v>347766.76</v>
      </c>
    </row>
    <row r="66" spans="1:14" ht="13.5" thickBot="1">
      <c r="A66" s="233"/>
      <c r="B66" s="53" t="s">
        <v>69</v>
      </c>
      <c r="C66" s="82">
        <v>0</v>
      </c>
      <c r="D66" s="82">
        <v>72680.33</v>
      </c>
      <c r="E66" s="47">
        <v>103829.04</v>
      </c>
      <c r="F66" s="82">
        <v>134977.75</v>
      </c>
      <c r="G66" s="47">
        <v>0</v>
      </c>
      <c r="H66" s="82">
        <v>10382.9</v>
      </c>
      <c r="I66" s="47">
        <v>103829.04</v>
      </c>
      <c r="J66" s="83"/>
      <c r="K66" s="83">
        <v>5118.53</v>
      </c>
      <c r="L66" s="83">
        <v>51185.31</v>
      </c>
      <c r="M66" s="83">
        <v>0</v>
      </c>
      <c r="N66" s="66">
        <v>71659.429999999993</v>
      </c>
    </row>
    <row r="67" spans="1:14" ht="25.5">
      <c r="A67" s="229" t="s">
        <v>17</v>
      </c>
      <c r="B67" s="44" t="s">
        <v>107</v>
      </c>
      <c r="C67" s="45">
        <f>C68+C69</f>
        <v>839680</v>
      </c>
      <c r="D67" s="45">
        <f>D68+E69</f>
        <v>737920</v>
      </c>
      <c r="E67" s="45">
        <f>E68+F69</f>
        <v>753920</v>
      </c>
      <c r="F67" s="45">
        <f>F68+F69</f>
        <v>581760</v>
      </c>
      <c r="G67" s="45">
        <f>G68+G69</f>
        <v>801920</v>
      </c>
      <c r="H67" s="45">
        <f t="shared" ref="H67:N67" si="6">H68+H69</f>
        <v>663680</v>
      </c>
      <c r="I67" s="45">
        <f t="shared" si="6"/>
        <v>535040</v>
      </c>
      <c r="J67" s="45">
        <f t="shared" si="6"/>
        <v>739840</v>
      </c>
      <c r="K67" s="45">
        <f t="shared" si="6"/>
        <v>686080</v>
      </c>
      <c r="L67" s="45">
        <f t="shared" si="6"/>
        <v>642560</v>
      </c>
      <c r="M67" s="45">
        <f t="shared" si="6"/>
        <v>782080</v>
      </c>
      <c r="N67" s="61">
        <f t="shared" si="6"/>
        <v>487680</v>
      </c>
    </row>
    <row r="68" spans="1:14">
      <c r="A68" s="231"/>
      <c r="B68" s="144" t="s">
        <v>88</v>
      </c>
      <c r="C68" s="10">
        <f>839680</f>
        <v>839680</v>
      </c>
      <c r="D68" s="10">
        <v>727680</v>
      </c>
      <c r="E68" s="10">
        <v>744960</v>
      </c>
      <c r="F68" s="10">
        <v>572800</v>
      </c>
      <c r="G68" s="10">
        <v>801920</v>
      </c>
      <c r="H68" s="10">
        <v>663680</v>
      </c>
      <c r="I68" s="10">
        <v>535040</v>
      </c>
      <c r="J68" s="10">
        <v>739840</v>
      </c>
      <c r="K68" s="10">
        <v>686080</v>
      </c>
      <c r="L68" s="10">
        <v>642560</v>
      </c>
      <c r="M68" s="10">
        <v>782080</v>
      </c>
      <c r="N68" s="62">
        <v>487680</v>
      </c>
    </row>
    <row r="69" spans="1:14" s="3" customFormat="1">
      <c r="A69" s="231"/>
      <c r="B69" s="203" t="s">
        <v>89</v>
      </c>
      <c r="C69" s="65"/>
      <c r="D69" s="209"/>
      <c r="E69" s="65">
        <v>10240</v>
      </c>
      <c r="F69" s="65">
        <v>8960</v>
      </c>
      <c r="G69" s="65"/>
      <c r="H69" s="65"/>
      <c r="I69" s="65"/>
      <c r="J69" s="65">
        <v>0</v>
      </c>
      <c r="K69" s="65">
        <v>0</v>
      </c>
      <c r="L69" s="65">
        <v>0</v>
      </c>
      <c r="M69" s="65">
        <v>0</v>
      </c>
      <c r="N69" s="73">
        <v>0</v>
      </c>
    </row>
    <row r="70" spans="1:14" s="3" customFormat="1" ht="25.5">
      <c r="A70" s="231"/>
      <c r="B70" s="44" t="s">
        <v>95</v>
      </c>
      <c r="C70" s="10">
        <f t="shared" ref="C70" si="7">C71+C72</f>
        <v>0</v>
      </c>
      <c r="D70" s="10">
        <f t="shared" ref="D70" si="8">D71+D72</f>
        <v>0</v>
      </c>
      <c r="E70" s="10">
        <f t="shared" ref="E70:H70" si="9">E71+E72</f>
        <v>0</v>
      </c>
      <c r="F70" s="10">
        <f t="shared" si="9"/>
        <v>0</v>
      </c>
      <c r="G70" s="10">
        <f t="shared" si="9"/>
        <v>0</v>
      </c>
      <c r="H70" s="10">
        <f t="shared" si="9"/>
        <v>0</v>
      </c>
      <c r="I70" s="10">
        <f>I71+I72</f>
        <v>34093.31</v>
      </c>
      <c r="J70" s="10">
        <f t="shared" ref="J70:N70" si="10">J71+J72</f>
        <v>271102.36</v>
      </c>
      <c r="K70" s="10">
        <f t="shared" si="10"/>
        <v>998396.56</v>
      </c>
      <c r="L70" s="10">
        <f t="shared" si="10"/>
        <v>31494.01</v>
      </c>
      <c r="M70" s="10">
        <f t="shared" si="10"/>
        <v>536788.23</v>
      </c>
      <c r="N70" s="10">
        <f t="shared" si="10"/>
        <v>347319.5</v>
      </c>
    </row>
    <row r="71" spans="1:14" s="3" customFormat="1">
      <c r="A71" s="231"/>
      <c r="B71" s="202" t="s">
        <v>112</v>
      </c>
      <c r="C71" s="65"/>
      <c r="D71" s="209"/>
      <c r="E71" s="65"/>
      <c r="F71" s="65"/>
      <c r="G71" s="65"/>
      <c r="H71" s="65"/>
      <c r="I71" s="10">
        <v>34093.31</v>
      </c>
      <c r="J71" s="10">
        <v>271102.36</v>
      </c>
      <c r="K71" s="10">
        <v>998396.56</v>
      </c>
      <c r="L71" s="56">
        <v>31308.75</v>
      </c>
      <c r="M71" s="10">
        <f>536788.23-110.09</f>
        <v>536678.14</v>
      </c>
      <c r="N71" s="62">
        <v>347319.5</v>
      </c>
    </row>
    <row r="72" spans="1:14" s="3" customFormat="1">
      <c r="A72" s="231"/>
      <c r="B72" s="203" t="s">
        <v>89</v>
      </c>
      <c r="C72" s="65"/>
      <c r="D72" s="209"/>
      <c r="E72" s="65"/>
      <c r="F72" s="65"/>
      <c r="G72" s="65"/>
      <c r="H72" s="65"/>
      <c r="I72" s="10"/>
      <c r="J72" s="10"/>
      <c r="L72" s="65">
        <v>185.26</v>
      </c>
      <c r="M72" s="65">
        <v>110.09</v>
      </c>
      <c r="N72" s="73">
        <v>0</v>
      </c>
    </row>
    <row r="73" spans="1:14" s="3" customFormat="1">
      <c r="A73" s="231"/>
      <c r="B73" s="35" t="s">
        <v>53</v>
      </c>
      <c r="C73" s="65"/>
      <c r="D73" s="209"/>
      <c r="E73" s="65"/>
      <c r="F73" s="65"/>
      <c r="G73" s="65"/>
      <c r="H73" s="65"/>
      <c r="I73" s="65"/>
      <c r="J73" s="10">
        <v>557186.25</v>
      </c>
      <c r="K73" s="10">
        <v>895636.07</v>
      </c>
      <c r="L73" s="56">
        <v>650069.17000000004</v>
      </c>
      <c r="M73" s="10">
        <v>1146222.8999999999</v>
      </c>
      <c r="N73" s="73">
        <v>915586.08</v>
      </c>
    </row>
    <row r="74" spans="1:14" ht="26.25" customHeight="1">
      <c r="A74" s="231"/>
      <c r="B74" s="19" t="s">
        <v>7</v>
      </c>
      <c r="C74" s="39">
        <f t="shared" ref="C74:N74" si="11">SUM(C75:C84)</f>
        <v>142617.89000000001</v>
      </c>
      <c r="D74" s="39">
        <f t="shared" si="11"/>
        <v>1259977.5</v>
      </c>
      <c r="E74" s="39">
        <f t="shared" si="11"/>
        <v>475774.49000000005</v>
      </c>
      <c r="F74" s="39">
        <f t="shared" si="11"/>
        <v>6040.44</v>
      </c>
      <c r="G74" s="39">
        <f t="shared" si="11"/>
        <v>912378.3</v>
      </c>
      <c r="H74" s="39">
        <f t="shared" si="11"/>
        <v>1967157.28</v>
      </c>
      <c r="I74" s="39">
        <f t="shared" si="11"/>
        <v>828361.82</v>
      </c>
      <c r="J74" s="39">
        <f t="shared" si="11"/>
        <v>54256.6</v>
      </c>
      <c r="K74" s="39">
        <f t="shared" si="11"/>
        <v>752394.21000000008</v>
      </c>
      <c r="L74" s="39">
        <f t="shared" si="11"/>
        <v>263870.32999999996</v>
      </c>
      <c r="M74" s="39">
        <f t="shared" si="11"/>
        <v>757613.4</v>
      </c>
      <c r="N74" s="211">
        <f t="shared" si="11"/>
        <v>662270.12</v>
      </c>
    </row>
    <row r="75" spans="1:14">
      <c r="A75" s="231"/>
      <c r="B75" s="26" t="s">
        <v>18</v>
      </c>
      <c r="C75" s="10">
        <v>0</v>
      </c>
      <c r="D75" s="10">
        <v>146318.01</v>
      </c>
      <c r="E75" s="10">
        <v>113363.53</v>
      </c>
      <c r="F75" s="10">
        <v>2594.1999999999998</v>
      </c>
      <c r="G75" s="10">
        <v>220801.87</v>
      </c>
      <c r="H75" s="10">
        <v>95782.720000000001</v>
      </c>
      <c r="I75" s="10">
        <v>234515.12</v>
      </c>
      <c r="J75" s="10">
        <v>24386.5</v>
      </c>
      <c r="K75" s="10">
        <v>37409.550000000003</v>
      </c>
      <c r="L75" s="10">
        <v>78925.7</v>
      </c>
      <c r="M75" s="10">
        <v>103469.46</v>
      </c>
      <c r="N75" s="62">
        <v>140190.37</v>
      </c>
    </row>
    <row r="76" spans="1:14" ht="27.75" customHeight="1">
      <c r="A76" s="231"/>
      <c r="B76" s="26" t="s">
        <v>28</v>
      </c>
      <c r="C76" s="10">
        <v>32099.06</v>
      </c>
      <c r="D76" s="10">
        <v>3446.24</v>
      </c>
      <c r="E76" s="10">
        <v>46426.66</v>
      </c>
      <c r="F76" s="10">
        <v>1723.12</v>
      </c>
      <c r="G76" s="10">
        <v>29285.9</v>
      </c>
      <c r="H76" s="10">
        <v>861.56</v>
      </c>
      <c r="I76" s="10">
        <v>76728.820000000007</v>
      </c>
      <c r="J76" s="10">
        <v>3446.24</v>
      </c>
      <c r="K76" s="10">
        <v>78183</v>
      </c>
      <c r="L76" s="10">
        <v>5628.7</v>
      </c>
      <c r="M76" s="10">
        <v>0</v>
      </c>
      <c r="N76" s="62">
        <v>20791.68</v>
      </c>
    </row>
    <row r="77" spans="1:14">
      <c r="A77" s="231"/>
      <c r="B77" s="26" t="s">
        <v>29</v>
      </c>
      <c r="C77" s="10">
        <v>0</v>
      </c>
      <c r="D77" s="10">
        <v>0</v>
      </c>
      <c r="E77" s="10">
        <v>63875.13</v>
      </c>
      <c r="F77" s="10">
        <v>0</v>
      </c>
      <c r="G77" s="10">
        <v>10866.3</v>
      </c>
      <c r="H77" s="10">
        <v>25982.31</v>
      </c>
      <c r="I77" s="10">
        <v>29212</v>
      </c>
      <c r="J77" s="10">
        <v>16404.5</v>
      </c>
      <c r="K77" s="10">
        <v>7748.93</v>
      </c>
      <c r="L77" s="10">
        <v>29126.03</v>
      </c>
      <c r="M77" s="10">
        <v>40796</v>
      </c>
      <c r="N77" s="62">
        <v>22682.799999999999</v>
      </c>
    </row>
    <row r="78" spans="1:14">
      <c r="A78" s="231"/>
      <c r="B78" s="26" t="s">
        <v>30</v>
      </c>
      <c r="C78" s="10">
        <v>0</v>
      </c>
      <c r="D78" s="10">
        <v>58698.05</v>
      </c>
      <c r="E78" s="10">
        <v>29453.14</v>
      </c>
      <c r="F78" s="10">
        <v>0</v>
      </c>
      <c r="G78" s="10"/>
      <c r="H78" s="10">
        <v>54490.44</v>
      </c>
      <c r="I78" s="10">
        <v>14267.76</v>
      </c>
      <c r="J78" s="10">
        <v>0</v>
      </c>
      <c r="K78" s="10">
        <v>0</v>
      </c>
      <c r="L78" s="10">
        <v>0</v>
      </c>
      <c r="M78" s="10">
        <v>14279.84</v>
      </c>
      <c r="N78" s="62">
        <v>54318.16</v>
      </c>
    </row>
    <row r="79" spans="1:14">
      <c r="A79" s="231"/>
      <c r="B79" s="26" t="s">
        <v>31</v>
      </c>
      <c r="C79" s="10">
        <v>0</v>
      </c>
      <c r="D79" s="10">
        <v>0</v>
      </c>
      <c r="E79" s="10">
        <v>9093.8700000000008</v>
      </c>
      <c r="F79" s="10">
        <v>0</v>
      </c>
      <c r="G79" s="10">
        <v>0</v>
      </c>
      <c r="H79" s="10">
        <v>12206</v>
      </c>
      <c r="I79" s="10">
        <v>0</v>
      </c>
      <c r="J79" s="10">
        <v>0</v>
      </c>
      <c r="K79" s="10">
        <v>14406.33</v>
      </c>
      <c r="L79" s="10">
        <v>0</v>
      </c>
      <c r="M79" s="10">
        <v>0</v>
      </c>
      <c r="N79" s="62">
        <v>0</v>
      </c>
    </row>
    <row r="80" spans="1:14">
      <c r="A80" s="231"/>
      <c r="B80" s="26" t="s">
        <v>32</v>
      </c>
      <c r="C80" s="10">
        <v>5035.8</v>
      </c>
      <c r="D80" s="10">
        <v>26915.200000000001</v>
      </c>
      <c r="E80" s="10">
        <v>25953.9</v>
      </c>
      <c r="F80" s="10">
        <v>0</v>
      </c>
      <c r="G80" s="10">
        <v>28518.7</v>
      </c>
      <c r="H80" s="10">
        <v>38321.5</v>
      </c>
      <c r="I80" s="10">
        <v>5286.5</v>
      </c>
      <c r="J80" s="10">
        <v>4850</v>
      </c>
      <c r="K80" s="10">
        <v>0</v>
      </c>
      <c r="L80" s="10">
        <v>0</v>
      </c>
      <c r="M80" s="10">
        <v>18433.099999999999</v>
      </c>
      <c r="N80" s="62">
        <v>7818.3</v>
      </c>
    </row>
    <row r="81" spans="1:14">
      <c r="A81" s="231"/>
      <c r="B81" s="26" t="s">
        <v>68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62">
        <v>0</v>
      </c>
    </row>
    <row r="82" spans="1:14" ht="25.5">
      <c r="A82" s="231"/>
      <c r="B82" s="26" t="s">
        <v>33</v>
      </c>
      <c r="C82" s="10">
        <v>0</v>
      </c>
      <c r="D82" s="10">
        <v>0</v>
      </c>
      <c r="E82" s="10">
        <v>0</v>
      </c>
      <c r="F82" s="10">
        <v>0</v>
      </c>
      <c r="G82" s="10">
        <v>38150</v>
      </c>
      <c r="H82" s="10">
        <v>35000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62">
        <v>0</v>
      </c>
    </row>
    <row r="83" spans="1:14" ht="38.25">
      <c r="A83" s="231"/>
      <c r="B83" s="24" t="s">
        <v>34</v>
      </c>
      <c r="C83" s="10">
        <v>0</v>
      </c>
      <c r="D83" s="10">
        <v>1024600</v>
      </c>
      <c r="E83" s="10">
        <v>5362.14</v>
      </c>
      <c r="F83" s="10">
        <v>0</v>
      </c>
      <c r="G83" s="10">
        <v>536100</v>
      </c>
      <c r="H83" s="10">
        <v>1694071.69</v>
      </c>
      <c r="I83" s="10">
        <v>282000</v>
      </c>
      <c r="J83" s="10">
        <v>0</v>
      </c>
      <c r="K83" s="10">
        <v>564000</v>
      </c>
      <c r="L83" s="10">
        <v>0</v>
      </c>
      <c r="M83" s="10">
        <v>580635</v>
      </c>
      <c r="N83" s="62">
        <v>320830.89</v>
      </c>
    </row>
    <row r="84" spans="1:14" ht="26.25" thickBot="1">
      <c r="A84" s="233"/>
      <c r="B84" s="25" t="s">
        <v>35</v>
      </c>
      <c r="C84" s="47">
        <v>105483.03</v>
      </c>
      <c r="D84" s="47">
        <v>0</v>
      </c>
      <c r="E84" s="47">
        <v>182246.12</v>
      </c>
      <c r="F84" s="47">
        <v>1723.12</v>
      </c>
      <c r="G84" s="47">
        <v>48655.53</v>
      </c>
      <c r="H84" s="47">
        <v>10441.06</v>
      </c>
      <c r="I84" s="47">
        <v>186351.62</v>
      </c>
      <c r="J84" s="47">
        <v>5169.3599999999997</v>
      </c>
      <c r="K84" s="47">
        <v>50646.400000000001</v>
      </c>
      <c r="L84" s="10">
        <v>150189.9</v>
      </c>
      <c r="M84" s="47">
        <v>0</v>
      </c>
      <c r="N84" s="66">
        <v>95637.92</v>
      </c>
    </row>
    <row r="85" spans="1:14" ht="13.5">
      <c r="A85" s="229" t="s">
        <v>19</v>
      </c>
      <c r="B85" s="29" t="s">
        <v>20</v>
      </c>
      <c r="C85" s="72">
        <f>C86+C87+C90</f>
        <v>2874306.3200000003</v>
      </c>
      <c r="D85" s="72">
        <f t="shared" ref="D85:N85" si="12">D86+D87+D90</f>
        <v>2676142.3200000003</v>
      </c>
      <c r="E85" s="72">
        <f t="shared" si="12"/>
        <v>2980282.3200000003</v>
      </c>
      <c r="F85" s="72">
        <f t="shared" si="12"/>
        <v>2734490.37</v>
      </c>
      <c r="G85" s="72">
        <f t="shared" si="12"/>
        <v>3021253.65</v>
      </c>
      <c r="H85" s="72">
        <f t="shared" si="12"/>
        <v>2906569.65</v>
      </c>
      <c r="I85" s="72">
        <f t="shared" si="12"/>
        <v>2957404.94</v>
      </c>
      <c r="J85" s="72">
        <f t="shared" si="12"/>
        <v>3132789.98</v>
      </c>
      <c r="K85" s="72">
        <f t="shared" si="12"/>
        <v>3005380.98</v>
      </c>
      <c r="L85" s="72">
        <f t="shared" si="12"/>
        <v>2999686.98</v>
      </c>
      <c r="M85" s="72">
        <f t="shared" si="12"/>
        <v>3016338.98</v>
      </c>
      <c r="N85" s="238">
        <f t="shared" si="12"/>
        <v>3016570.98</v>
      </c>
    </row>
    <row r="86" spans="1:14">
      <c r="A86" s="231"/>
      <c r="B86" s="24" t="s">
        <v>48</v>
      </c>
      <c r="C86" s="10">
        <v>757609.66</v>
      </c>
      <c r="D86" s="10">
        <v>700301.66</v>
      </c>
      <c r="E86" s="10">
        <v>765526.66</v>
      </c>
      <c r="F86" s="10">
        <v>692592.71</v>
      </c>
      <c r="G86" s="10">
        <v>755217.99</v>
      </c>
      <c r="H86" s="10">
        <v>721285.99</v>
      </c>
      <c r="I86" s="10">
        <v>745424.28</v>
      </c>
      <c r="J86" s="10">
        <v>781262.32</v>
      </c>
      <c r="K86" s="10">
        <v>744575.32</v>
      </c>
      <c r="L86" s="10">
        <v>751626.32</v>
      </c>
      <c r="M86" s="10">
        <v>772172.32</v>
      </c>
      <c r="N86" s="62">
        <v>773420.32</v>
      </c>
    </row>
    <row r="87" spans="1:14">
      <c r="A87" s="231"/>
      <c r="B87" s="24" t="s">
        <v>49</v>
      </c>
      <c r="C87" s="10">
        <f>C88+C89</f>
        <v>789023.33</v>
      </c>
      <c r="D87" s="10">
        <f t="shared" ref="D87:N87" si="13">D88+D89</f>
        <v>734429.33</v>
      </c>
      <c r="E87" s="10">
        <f t="shared" si="13"/>
        <v>816920.33</v>
      </c>
      <c r="F87" s="10">
        <f t="shared" si="13"/>
        <v>754675.33</v>
      </c>
      <c r="G87" s="10">
        <f t="shared" si="13"/>
        <v>834718.33</v>
      </c>
      <c r="H87" s="10">
        <f t="shared" si="13"/>
        <v>815379.33</v>
      </c>
      <c r="I87" s="10">
        <f t="shared" si="13"/>
        <v>838005.33</v>
      </c>
      <c r="J87" s="10">
        <f t="shared" si="13"/>
        <v>891508.33</v>
      </c>
      <c r="K87" s="10">
        <f t="shared" si="13"/>
        <v>850368.33</v>
      </c>
      <c r="L87" s="10">
        <f t="shared" si="13"/>
        <v>848295.33</v>
      </c>
      <c r="M87" s="10">
        <f t="shared" si="13"/>
        <v>849345.33</v>
      </c>
      <c r="N87" s="10">
        <f t="shared" si="13"/>
        <v>847763.33</v>
      </c>
    </row>
    <row r="88" spans="1:14">
      <c r="A88" s="231"/>
      <c r="B88" s="144" t="s">
        <v>88</v>
      </c>
      <c r="C88" s="10">
        <v>789023.33</v>
      </c>
      <c r="D88" s="10">
        <v>717122.33</v>
      </c>
      <c r="E88" s="10">
        <v>808587.33</v>
      </c>
      <c r="F88" s="10">
        <v>746983.33</v>
      </c>
      <c r="G88" s="10">
        <v>826385.33</v>
      </c>
      <c r="H88" s="10">
        <v>815379.33</v>
      </c>
      <c r="I88" s="10">
        <v>826467.33</v>
      </c>
      <c r="J88" s="10">
        <v>883175.33</v>
      </c>
      <c r="K88" s="10">
        <v>842035.33</v>
      </c>
      <c r="L88" s="10">
        <v>839321.33</v>
      </c>
      <c r="M88" s="10">
        <v>845499.33</v>
      </c>
      <c r="N88" s="62">
        <v>847763.33</v>
      </c>
    </row>
    <row r="89" spans="1:14" s="5" customFormat="1">
      <c r="A89" s="231"/>
      <c r="B89" s="143" t="s">
        <v>89</v>
      </c>
      <c r="C89" s="80"/>
      <c r="D89" s="80">
        <f>8333+8974</f>
        <v>17307</v>
      </c>
      <c r="E89" s="80">
        <v>8333</v>
      </c>
      <c r="F89" s="80">
        <v>7692</v>
      </c>
      <c r="G89" s="80">
        <v>8333</v>
      </c>
      <c r="H89" s="5">
        <v>0</v>
      </c>
      <c r="I89" s="80">
        <v>11538</v>
      </c>
      <c r="J89" s="80">
        <v>8333</v>
      </c>
      <c r="K89" s="80">
        <v>8333</v>
      </c>
      <c r="L89" s="80">
        <v>8974</v>
      </c>
      <c r="M89" s="80">
        <v>3846</v>
      </c>
      <c r="N89" s="145"/>
    </row>
    <row r="90" spans="1:14">
      <c r="A90" s="231"/>
      <c r="B90" s="24" t="s">
        <v>50</v>
      </c>
      <c r="C90" s="10">
        <v>1327673.33</v>
      </c>
      <c r="D90" s="10">
        <v>1241411.33</v>
      </c>
      <c r="E90" s="10">
        <v>1397835.33</v>
      </c>
      <c r="F90" s="10">
        <v>1287222.33</v>
      </c>
      <c r="G90" s="10">
        <v>1431317.33</v>
      </c>
      <c r="H90" s="10">
        <v>1369904.33</v>
      </c>
      <c r="I90" s="10">
        <v>1373975.33</v>
      </c>
      <c r="J90" s="10">
        <v>1460019.33</v>
      </c>
      <c r="K90" s="10">
        <v>1410437.33</v>
      </c>
      <c r="L90" s="10">
        <v>1399765.33</v>
      </c>
      <c r="M90" s="10">
        <v>1394821.33</v>
      </c>
      <c r="N90" s="62">
        <v>1395387.33</v>
      </c>
    </row>
    <row r="91" spans="1:14" ht="25.5">
      <c r="A91" s="30" t="s">
        <v>21</v>
      </c>
      <c r="B91" s="19" t="s">
        <v>43</v>
      </c>
      <c r="C91" s="36">
        <v>3686</v>
      </c>
      <c r="D91" s="36">
        <v>1444</v>
      </c>
      <c r="E91" s="36">
        <v>3192</v>
      </c>
      <c r="F91" s="36">
        <v>3724</v>
      </c>
      <c r="G91" s="36">
        <v>2736</v>
      </c>
      <c r="H91" s="36">
        <v>1862</v>
      </c>
      <c r="I91" s="36">
        <v>3420</v>
      </c>
      <c r="J91" s="36">
        <v>1216</v>
      </c>
      <c r="K91" s="36">
        <v>2926</v>
      </c>
      <c r="L91" s="36">
        <v>3306</v>
      </c>
      <c r="M91" s="36">
        <v>2090</v>
      </c>
      <c r="N91" s="74">
        <v>2812</v>
      </c>
    </row>
    <row r="92" spans="1:14" ht="25.5">
      <c r="A92" s="30" t="s">
        <v>22</v>
      </c>
      <c r="B92" s="19" t="s">
        <v>43</v>
      </c>
      <c r="C92" s="36">
        <v>2546</v>
      </c>
      <c r="D92" s="36">
        <v>2128</v>
      </c>
      <c r="E92" s="36">
        <v>3800</v>
      </c>
      <c r="F92" s="36">
        <v>3040</v>
      </c>
      <c r="G92" s="36">
        <v>2660</v>
      </c>
      <c r="H92" s="36">
        <v>2584</v>
      </c>
      <c r="I92" s="36">
        <v>3762</v>
      </c>
      <c r="J92" s="36">
        <v>3002</v>
      </c>
      <c r="K92" s="36">
        <v>3800</v>
      </c>
      <c r="L92" s="36">
        <v>3534</v>
      </c>
      <c r="M92" s="36">
        <v>3420</v>
      </c>
      <c r="N92" s="74">
        <v>1976</v>
      </c>
    </row>
    <row r="93" spans="1:14" ht="25.5">
      <c r="A93" s="30" t="s">
        <v>23</v>
      </c>
      <c r="B93" s="147" t="s">
        <v>43</v>
      </c>
      <c r="C93" s="36">
        <v>2318</v>
      </c>
      <c r="D93" s="36">
        <v>2242</v>
      </c>
      <c r="E93" s="36">
        <v>2774</v>
      </c>
      <c r="F93" s="36">
        <v>1558</v>
      </c>
      <c r="G93" s="36">
        <v>3192</v>
      </c>
      <c r="H93" s="36">
        <v>1672</v>
      </c>
      <c r="I93" s="36">
        <v>1938</v>
      </c>
      <c r="J93" s="36">
        <v>1862</v>
      </c>
      <c r="K93" s="36">
        <v>2660</v>
      </c>
      <c r="L93" s="36">
        <v>1216</v>
      </c>
      <c r="M93" s="36">
        <v>2622</v>
      </c>
      <c r="N93" s="74">
        <v>2052</v>
      </c>
    </row>
    <row r="94" spans="1:14" ht="39" customHeight="1">
      <c r="A94" s="234" t="s">
        <v>4</v>
      </c>
      <c r="B94" s="19" t="s">
        <v>43</v>
      </c>
      <c r="C94" s="150">
        <f t="shared" ref="C94:N94" si="14">C95+C96</f>
        <v>2964</v>
      </c>
      <c r="D94" s="150">
        <f t="shared" si="14"/>
        <v>1710</v>
      </c>
      <c r="E94" s="150">
        <f t="shared" si="14"/>
        <v>3268</v>
      </c>
      <c r="F94" s="150">
        <f t="shared" si="14"/>
        <v>2166</v>
      </c>
      <c r="G94" s="150">
        <f t="shared" si="14"/>
        <v>3648</v>
      </c>
      <c r="H94" s="150">
        <f t="shared" si="14"/>
        <v>2584</v>
      </c>
      <c r="I94" s="193">
        <f t="shared" si="14"/>
        <v>2356</v>
      </c>
      <c r="J94" s="193">
        <f t="shared" si="14"/>
        <v>2090</v>
      </c>
      <c r="K94" s="193">
        <f t="shared" si="14"/>
        <v>3344</v>
      </c>
      <c r="L94" s="193">
        <f t="shared" si="14"/>
        <v>2698</v>
      </c>
      <c r="M94" s="193">
        <f t="shared" si="14"/>
        <v>2356</v>
      </c>
      <c r="N94" s="237">
        <f t="shared" si="14"/>
        <v>2736</v>
      </c>
    </row>
    <row r="95" spans="1:14" ht="18" customHeight="1">
      <c r="A95" s="235"/>
      <c r="B95" s="180" t="s">
        <v>88</v>
      </c>
      <c r="C95" s="188">
        <v>2964</v>
      </c>
      <c r="D95" s="189">
        <v>1710</v>
      </c>
      <c r="E95" s="189">
        <v>3230</v>
      </c>
      <c r="F95" s="189">
        <v>2166</v>
      </c>
      <c r="G95" s="189">
        <v>3648</v>
      </c>
      <c r="H95" s="189">
        <v>2584</v>
      </c>
      <c r="I95" s="194">
        <v>2356</v>
      </c>
      <c r="J95" s="194">
        <v>2090</v>
      </c>
      <c r="K95" s="194">
        <v>3344</v>
      </c>
      <c r="L95" s="194">
        <v>2698</v>
      </c>
      <c r="M95" s="194">
        <v>2356</v>
      </c>
      <c r="N95" s="195">
        <v>2736</v>
      </c>
    </row>
    <row r="96" spans="1:14" ht="22.5" customHeight="1" thickBot="1">
      <c r="A96" s="236"/>
      <c r="B96" s="185" t="s">
        <v>89</v>
      </c>
      <c r="C96" s="190">
        <v>0</v>
      </c>
      <c r="D96" s="205">
        <v>0</v>
      </c>
      <c r="E96" s="191">
        <v>38</v>
      </c>
      <c r="F96" s="191">
        <v>0</v>
      </c>
      <c r="G96" s="191">
        <v>0</v>
      </c>
      <c r="H96" s="191">
        <v>0</v>
      </c>
      <c r="I96" s="191">
        <v>0</v>
      </c>
      <c r="J96" s="191">
        <v>0</v>
      </c>
      <c r="K96" s="191">
        <v>0</v>
      </c>
      <c r="L96" s="191">
        <v>0</v>
      </c>
      <c r="M96" s="191">
        <v>0</v>
      </c>
      <c r="N96" s="192">
        <v>0</v>
      </c>
    </row>
    <row r="97" spans="1:14" ht="36.75" customHeight="1" thickBot="1">
      <c r="A97" s="51" t="s">
        <v>79</v>
      </c>
      <c r="B97" s="31" t="s">
        <v>43</v>
      </c>
      <c r="C97" s="36">
        <v>494</v>
      </c>
      <c r="D97" s="36">
        <v>722</v>
      </c>
      <c r="E97" s="36">
        <v>684</v>
      </c>
      <c r="F97" s="36">
        <v>646</v>
      </c>
      <c r="G97" s="36">
        <v>1216</v>
      </c>
      <c r="H97" s="36">
        <v>266</v>
      </c>
      <c r="I97" s="36">
        <v>494</v>
      </c>
      <c r="J97" s="36">
        <v>570</v>
      </c>
      <c r="K97" s="36">
        <v>570</v>
      </c>
      <c r="L97" s="36">
        <v>570</v>
      </c>
      <c r="M97" s="36">
        <v>988</v>
      </c>
      <c r="N97" s="74">
        <v>646</v>
      </c>
    </row>
    <row r="98" spans="1:14" ht="32.25" customHeight="1" thickBot="1">
      <c r="A98" s="51" t="s">
        <v>77</v>
      </c>
      <c r="B98" s="135" t="s">
        <v>78</v>
      </c>
      <c r="C98" s="136">
        <v>244000</v>
      </c>
      <c r="D98" s="136">
        <v>176000</v>
      </c>
      <c r="E98" s="136">
        <v>244000</v>
      </c>
      <c r="F98" s="136">
        <v>208000</v>
      </c>
      <c r="G98" s="136">
        <v>172000</v>
      </c>
      <c r="H98" s="136">
        <v>296000</v>
      </c>
      <c r="I98" s="136">
        <v>384000</v>
      </c>
      <c r="J98" s="136">
        <v>484000</v>
      </c>
      <c r="K98" s="136">
        <v>396000</v>
      </c>
      <c r="L98" s="212">
        <v>344000</v>
      </c>
      <c r="M98" s="136">
        <v>372000</v>
      </c>
      <c r="N98" s="137">
        <v>336000</v>
      </c>
    </row>
  </sheetData>
  <mergeCells count="10">
    <mergeCell ref="A94:A96"/>
    <mergeCell ref="A53:A66"/>
    <mergeCell ref="A67:A84"/>
    <mergeCell ref="A85:A90"/>
    <mergeCell ref="A47:A52"/>
    <mergeCell ref="A4:C4"/>
    <mergeCell ref="A5:C5"/>
    <mergeCell ref="A7:A8"/>
    <mergeCell ref="B7:B8"/>
    <mergeCell ref="A9:A46"/>
  </mergeCells>
  <pageMargins left="0.17" right="0.27559055118110237" top="0.23622047244094491" bottom="0.23622047244094491" header="0.19685039370078741" footer="0.15748031496062992"/>
  <pageSetup paperSize="8"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VALORI CONTRACTE</vt:lpstr>
      <vt:lpstr>EXECUTIE BUGETARA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2024-03-07T10:51:53Z</dcterms:modified>
</cp:coreProperties>
</file>