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iuliana\2013\raportari lunare\CONTURI EXECUTIE\an 2023\cont de executie an 2023\"/>
    </mc:Choice>
  </mc:AlternateContent>
  <xr:revisionPtr revIDLastSave="0" documentId="13_ncr:1_{D4710242-57D9-481F-9C60-D497526B9E83}" xr6:coauthVersionLast="47" xr6:coauthVersionMax="47" xr10:uidLastSave="{00000000-0000-0000-0000-000000000000}"/>
  <bookViews>
    <workbookView xWindow="-120" yWindow="-120" windowWidth="29040" windowHeight="15990" xr2:uid="{00000000-000D-0000-FFFF-FFFF00000000}"/>
  </bookViews>
  <sheets>
    <sheet name="venituri" sheetId="1" r:id="rId1"/>
    <sheet name="cheltuieli" sheetId="2" r:id="rId2"/>
  </sheets>
  <definedNames>
    <definedName name="_xlnm.Database">#REF!</definedName>
    <definedName name="_xlnm.Print_Area" localSheetId="1">cheltuieli!$A$1:$H$297</definedName>
    <definedName name="_xlnm.Print_Area" localSheetId="0">venituri!$A$1:$F$117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2" i="2" l="1"/>
  <c r="E152" i="2" l="1"/>
  <c r="F152" i="2"/>
  <c r="G152" i="2"/>
  <c r="H152" i="2"/>
  <c r="D152" i="2"/>
  <c r="D292" i="2" l="1"/>
  <c r="D291" i="2" s="1"/>
  <c r="D290" i="2" s="1"/>
  <c r="D289" i="2" s="1"/>
  <c r="E292" i="2"/>
  <c r="E291" i="2" s="1"/>
  <c r="E290" i="2" s="1"/>
  <c r="E289" i="2" s="1"/>
  <c r="F292" i="2"/>
  <c r="F291" i="2" s="1"/>
  <c r="F290" i="2" s="1"/>
  <c r="F289" i="2" s="1"/>
  <c r="G292" i="2"/>
  <c r="G291" i="2" s="1"/>
  <c r="G290" i="2" s="1"/>
  <c r="G289" i="2" s="1"/>
  <c r="H292" i="2"/>
  <c r="H291" i="2" s="1"/>
  <c r="H290" i="2" s="1"/>
  <c r="H289" i="2" s="1"/>
  <c r="D280" i="2"/>
  <c r="E280" i="2"/>
  <c r="F280" i="2"/>
  <c r="G280" i="2"/>
  <c r="G275" i="2" s="1"/>
  <c r="G14" i="2" s="1"/>
  <c r="H280" i="2"/>
  <c r="D276" i="2"/>
  <c r="D275" i="2" s="1"/>
  <c r="D14" i="2" s="1"/>
  <c r="E276" i="2"/>
  <c r="E275" i="2" s="1"/>
  <c r="E14" i="2" s="1"/>
  <c r="F276" i="2"/>
  <c r="G276" i="2"/>
  <c r="H276" i="2"/>
  <c r="H275" i="2" s="1"/>
  <c r="H14" i="2" s="1"/>
  <c r="D267" i="2"/>
  <c r="D266" i="2" s="1"/>
  <c r="D268" i="2"/>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G259" i="2"/>
  <c r="G255" i="2" s="1"/>
  <c r="G254" i="2" s="1"/>
  <c r="G253" i="2" s="1"/>
  <c r="G12" i="2" s="1"/>
  <c r="H259" i="2"/>
  <c r="H255" i="2" s="1"/>
  <c r="H254" i="2" s="1"/>
  <c r="H253" i="2" s="1"/>
  <c r="H12" i="2" s="1"/>
  <c r="D252" i="2"/>
  <c r="E252" i="2"/>
  <c r="E18" i="2" s="1"/>
  <c r="F252" i="2"/>
  <c r="F18" i="2" s="1"/>
  <c r="G252" i="2"/>
  <c r="G18" i="2" s="1"/>
  <c r="H252" i="2"/>
  <c r="H18" i="2" s="1"/>
  <c r="F254" i="2"/>
  <c r="F253" i="2" s="1"/>
  <c r="F12" i="2" s="1"/>
  <c r="D242" i="2"/>
  <c r="E242" i="2"/>
  <c r="F242" i="2"/>
  <c r="G242" i="2"/>
  <c r="H242" i="2"/>
  <c r="D237" i="2"/>
  <c r="E237" i="2"/>
  <c r="F237" i="2"/>
  <c r="G237" i="2"/>
  <c r="H237" i="2"/>
  <c r="D234" i="2"/>
  <c r="E234" i="2"/>
  <c r="F234" i="2"/>
  <c r="G234" i="2"/>
  <c r="H234" i="2"/>
  <c r="D231" i="2"/>
  <c r="E231" i="2"/>
  <c r="F231" i="2"/>
  <c r="G231" i="2"/>
  <c r="H231" i="2"/>
  <c r="G225" i="2"/>
  <c r="H225" i="2"/>
  <c r="D219" i="2"/>
  <c r="E219" i="2"/>
  <c r="F219" i="2"/>
  <c r="G219" i="2"/>
  <c r="H219" i="2"/>
  <c r="D214" i="2"/>
  <c r="E214" i="2"/>
  <c r="F214" i="2"/>
  <c r="G214" i="2"/>
  <c r="H214" i="2"/>
  <c r="D208" i="2"/>
  <c r="E208" i="2"/>
  <c r="F208" i="2"/>
  <c r="G208" i="2"/>
  <c r="H208" i="2"/>
  <c r="D205" i="2"/>
  <c r="E205" i="2"/>
  <c r="F205" i="2"/>
  <c r="G205" i="2"/>
  <c r="H205" i="2"/>
  <c r="H202"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H167" i="2"/>
  <c r="E162" i="2"/>
  <c r="D163" i="2"/>
  <c r="D162" i="2" s="1"/>
  <c r="E163" i="2"/>
  <c r="F163" i="2"/>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G15" i="2"/>
  <c r="D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224" i="2" l="1"/>
  <c r="F223" i="2" s="1"/>
  <c r="D131" i="2"/>
  <c r="E202" i="2"/>
  <c r="E180" i="2" s="1"/>
  <c r="E67" i="1"/>
  <c r="E66" i="1" s="1"/>
  <c r="F15" i="1"/>
  <c r="F14" i="1" s="1"/>
  <c r="E15" i="1"/>
  <c r="E14" i="1" s="1"/>
  <c r="H131" i="2"/>
  <c r="H106" i="2" s="1"/>
  <c r="D202" i="2"/>
  <c r="D180" i="2" s="1"/>
  <c r="E131" i="2"/>
  <c r="E106" i="2" s="1"/>
  <c r="F162" i="2"/>
  <c r="F202" i="2"/>
  <c r="F180" i="2" s="1"/>
  <c r="F23" i="2"/>
  <c r="F9" i="2" s="1"/>
  <c r="G131" i="2"/>
  <c r="G106" i="2" s="1"/>
  <c r="G162" i="2"/>
  <c r="F275" i="2"/>
  <c r="F14" i="2"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E224" i="2"/>
  <c r="E223" i="2" s="1"/>
  <c r="H224" i="2"/>
  <c r="H223" i="2" s="1"/>
  <c r="D224" i="2"/>
  <c r="D223" i="2" s="1"/>
  <c r="G224" i="2"/>
  <c r="G223" i="2" s="1"/>
  <c r="H180" i="2"/>
  <c r="G202" i="2"/>
  <c r="G180" i="2" s="1"/>
  <c r="F142" i="2"/>
  <c r="G142" i="2"/>
  <c r="H77" i="2"/>
  <c r="H16" i="2" s="1"/>
  <c r="H17" i="2"/>
  <c r="F77" i="2"/>
  <c r="F16" i="2" s="1"/>
  <c r="F17" i="2"/>
  <c r="E90" i="2"/>
  <c r="D90" i="2"/>
  <c r="F131" i="2"/>
  <c r="F106" i="2" s="1"/>
  <c r="H23" i="2"/>
  <c r="H9" i="2" s="1"/>
  <c r="D23" i="2"/>
  <c r="D9" i="2" s="1"/>
  <c r="D17" i="2"/>
  <c r="H90" i="2"/>
  <c r="H142" i="2"/>
  <c r="D142" i="2"/>
  <c r="D106" i="2"/>
  <c r="E142" i="2"/>
  <c r="G90" i="2"/>
  <c r="F90" i="2"/>
  <c r="G17" i="2"/>
  <c r="G77" i="2"/>
  <c r="G16" i="2" s="1"/>
  <c r="E77" i="2"/>
  <c r="E16" i="2" s="1"/>
  <c r="E17" i="2"/>
  <c r="E23" i="2"/>
  <c r="G23" i="2"/>
  <c r="G9" i="2" s="1"/>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D14" i="1"/>
  <c r="C14" i="1"/>
  <c r="C17" i="2"/>
  <c r="F8" i="1" l="1"/>
  <c r="F7" i="1" s="1"/>
  <c r="E8" i="1"/>
  <c r="E7" i="1" s="1"/>
  <c r="D89" i="2"/>
  <c r="D88" i="2" s="1"/>
  <c r="D52" i="2" s="1"/>
  <c r="D44" i="2" s="1"/>
  <c r="D43" i="2" s="1"/>
  <c r="D22" i="2" s="1"/>
  <c r="D21"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<sst xmlns="http://schemas.openxmlformats.org/spreadsheetml/2006/main" count="647" uniqueCount="527">
  <si>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</si>
  <si>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</si>
  <si>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</si>
  <si>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</si>
  <si>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</si>
  <si>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</si>
  <si>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</si>
  <si>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</si>
  <si>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</si>
  <si>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</si>
  <si>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</si>
  <si>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</si>
  <si>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</si>
  <si>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</si>
  <si>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</si>
  <si>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</si>
  <si>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</si>
  <si>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</si>
  <si>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</si>
  <si>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</si>
  <si>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</si>
  <si>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</si>
  <si>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</si>
  <si>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</si>
  <si>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</si>
  <si>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</si>
  <si>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</si>
  <si>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</si>
  <si>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</si>
  <si>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</si>
  <si>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</si>
  <si>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</si>
  <si>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</si>
  <si>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</si>
  <si>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</si>
  <si>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</si>
  <si>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</si>
  <si>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</si>
  <si>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</si>
  <si>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</si>
  <si>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</si>
  <si>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</si>
  <si>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</si>
  <si>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</si>
  <si>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</si>
  <si>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</si>
  <si>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</si>
  <si>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</si>
  <si>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</si>
  <si>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</si>
  <si>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</si>
  <si>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</si>
  <si>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</si>
  <si>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</si>
  <si>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</si>
  <si>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</si>
  <si>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</si>
  <si>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</si>
  <si>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</si>
  <si>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</si>
  <si>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</si>
  <si>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</si>
  <si>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</si>
  <si>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</si>
  <si>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</si>
  <si>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</si>
  <si>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</si>
  <si>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</si>
  <si>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</si>
  <si>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</si>
  <si>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</si>
  <si>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</si>
  <si>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</si>
  <si>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</si>
  <si>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</si>
  <si>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</si>
  <si>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</si>
  <si>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</si>
  <si>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</si>
  <si>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</si>
  <si>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</si>
  <si>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</si>
  <si>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</si>
  <si>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</si>
  <si>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</si>
  <si>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</si>
  <si>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</si>
  <si>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</si>
  <si>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</si>
  <si>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</si>
  <si>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</si>
  <si>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</si>
  <si>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</si>
  <si>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</si>
  <si>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</si>
  <si>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</si>
  <si>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</si>
  <si>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</si>
  <si>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</si>
  <si>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</si>
  <si>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</si>
  <si>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</si>
  <si>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</si>
  <si>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</si>
  <si>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</si>
  <si>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</si>
  <si>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</si>
  <si>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</si>
  <si>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</si>
  <si>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</si>
  <si>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</si>
  <si>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</si>
  <si>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</si>
  <si>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</si>
  <si>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</si>
  <si>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</si>
  <si>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</si>
  <si>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</si>
  <si>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</si>
  <si>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</si>
  <si>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</si>
  <si>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</si>
  <si>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</si>
  <si>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</si>
  <si>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</si>
  <si>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</si>
  <si>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</si>
  <si>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</si>
  <si>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</si>
  <si>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</si>
  <si>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</si>
  <si>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</si>
  <si>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</si>
  <si>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</si>
  <si>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</si>
  <si>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</si>
  <si>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</si>
  <si>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</si>
  <si>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</si>
  <si>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</si>
  <si>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</si>
  <si>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</si>
  <si>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</si>
  <si>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</si>
  <si>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</si>
  <si>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</si>
  <si>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</si>
  <si>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</si>
  <si>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</si>
  <si>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</si>
  <si>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</si>
  <si>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</si>
  <si>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</si>
  <si>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</si>
  <si>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</si>
  <si>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</si>
  <si>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</si>
  <si>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</si>
  <si>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</si>
  <si>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</si>
  <si>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</si>
  <si>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</si>
  <si>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</si>
  <si>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</si>
  <si>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</si>
  <si>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</si>
  <si>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</si>
  <si>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</si>
  <si>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</si>
  <si>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</si>
  <si>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</si>
  <si>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</si>
  <si>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</si>
  <si>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</si>
  <si>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</si>
  <si>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</si>
  <si>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</si>
  <si>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</si>
  <si>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</si>
  <si>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</si>
  <si>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</si>
  <si>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</si>
  <si>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</si>
  <si>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</si>
  <si>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</si>
  <si>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</si>
  <si>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</si>
  <si>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</si>
  <si>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</si>
  <si>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</si>
  <si>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</si>
  <si>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</si>
  <si>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</si>
  <si>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</si>
  <si>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</si>
  <si>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</si>
  <si>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</si>
  <si>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</si>
  <si>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</si>
  <si>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</si>
  <si>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</si>
  <si>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</si>
  <si>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</si>
  <si>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</si>
  <si>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</si>
  <si>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</si>
  <si>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</si>
  <si>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</si>
  <si>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</si>
  <si>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</si>
  <si>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</si>
  <si>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</si>
  <si>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</si>
  <si>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</si>
  <si>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</si>
  <si>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</si>
  <si>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</si>
  <si>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</si>
  <si>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</si>
  <si>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</si>
  <si>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</si>
  <si>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</si>
  <si>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</si>
  <si>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</si>
  <si>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</si>
  <si>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</si>
  <si>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</si>
  <si>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</si>
  <si>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</si>
  <si>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</si>
  <si>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</si>
  <si>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</si>
  <si>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</si>
  <si>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</si>
  <si>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</si>
  <si>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</si>
  <si>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</si>
  <si>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</si>
  <si>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</si>
  <si>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</si>
  <si>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</si>
  <si>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</si>
  <si>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</si>
  <si>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</si>
  <si>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</si>
  <si>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</si>
  <si>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</si>
  <si>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</si>
  <si>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</si>
  <si>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</si>
  <si>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</si>
  <si>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</si>
  <si>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</si>
  <si>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</si>
  <si>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</si>
  <si>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</si>
  <si>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</si>
  <si>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</si>
  <si>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</si>
  <si>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</si>
  <si>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</si>
  <si>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</si>
  <si>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</si>
  <si>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</si>
  <si>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</si>
  <si>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</si>
  <si>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</si>
  <si>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</si>
  <si>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</si>
  <si>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</si>
  <si>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</si>
  <si>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</si>
  <si>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</si>
  <si>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</si>
  <si>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</si>
  <si>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</si>
  <si>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</si>
  <si>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</si>
  <si>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</si>
  <si>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</si>
  <si>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</si>
  <si>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</si>
  <si>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</si>
  <si>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</si>
  <si>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</si>
  <si>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</si>
  <si>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</si>
  <si>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</si>
  <si>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</si>
  <si>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</si>
  <si>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</si>
  <si>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</si>
  <si>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</si>
  <si>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</si>
  <si>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</si>
  <si>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</si>
  <si>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</si>
  <si>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</si>
  <si>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</si>
  <si>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</si>
  <si>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</si>
  <si>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</si>
  <si>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</si>
  <si>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</si>
  <si>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</si>
  <si>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</si>
  <si>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</si>
  <si>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</si>
  <si>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</si>
  <si>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</si>
  <si>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</si>
  <si>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</si>
  <si>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</si>
  <si>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</si>
  <si>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</si>
  <si>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</si>
  <si>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</si>
  <si>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</si>
  <si>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</si>
  <si>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</si>
  <si>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</si>
  <si>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</si>
  <si>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</si>
  <si>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</si>
  <si>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</si>
  <si>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</si>
  <si>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</si>
  <si>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</si>
  <si>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</si>
  <si>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</si>
  <si>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</si>
  <si>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</si>
  <si>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</si>
  <si>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</si>
  <si>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</si>
  <si>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</si>
  <si>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</si>
  <si>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</si>
  <si>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</si>
  <si>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</si>
  <si>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</si>
  <si>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</si>
  <si>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</si>
  <si>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</si>
  <si>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</si>
  <si>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</si>
  <si>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</si>
  <si>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</si>
  <si>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</si>
  <si>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</si>
  <si>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</si>
  <si>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</si>
  <si>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</si>
  <si>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</si>
  <si>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</si>
  <si>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</si>
  <si>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</si>
  <si>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</si>
  <si>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</si>
  <si>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</si>
  <si>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</si>
  <si>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</si>
  <si>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</si>
  <si>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</si>
  <si>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</si>
  <si>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</si>
  <si>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</si>
  <si>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</si>
  <si>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</si>
  <si>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</si>
  <si>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</si>
  <si>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</si>
  <si>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</si>
  <si>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</si>
  <si>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</si>
  <si>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</si>
  <si>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</si>
  <si>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</si>
  <si>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</si>
  <si>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</si>
  <si>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</si>
  <si>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</si>
  <si>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</si>
  <si>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</si>
  <si>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</si>
  <si>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</si>
  <si>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</si>
  <si>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</si>
  <si>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</si>
  <si>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</si>
  <si>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</si>
  <si>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</si>
  <si>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</si>
  <si>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</si>
  <si>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</si>
  <si>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</si>
  <si>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</si>
  <si>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</si>
  <si>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</si>
  <si>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</si>
  <si>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</si>
  <si>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</si>
  <si>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</si>
  <si>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</si>
  <si>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</si>
  <si>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</si>
  <si>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</si>
  <si>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</si>
  <si>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</si>
  <si>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</si>
  <si>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</si>
  <si>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</si>
  <si>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</si>
  <si>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</si>
  <si>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</si>
  <si>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</si>
  <si>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</si>
  <si>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</si>
  <si>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</si>
  <si>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</si>
  <si>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</si>
  <si>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</si>
  <si>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</si>
  <si>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</si>
  <si>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</si>
  <si>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</si>
  <si>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</si>
  <si>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</si>
  <si>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</si>
  <si>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</si>
  <si>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</si>
  <si>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</si>
  <si>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</si>
  <si>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</si>
  <si>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</si>
  <si>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</si>
  <si>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</si>
  <si>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</si>
  <si>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</si>
  <si>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</si>
  <si>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</si>
  <si>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</si>
  <si>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</si>
  <si>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</si>
  <si>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</si>
  <si>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</si>
  <si>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</si>
  <si>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</si>
  <si>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</si>
  <si>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</si>
  <si>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</si>
  <si>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</si>
  <si>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</si>
  <si>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</si>
  <si>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</si>
  <si>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</si>
  <si>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</si>
  <si>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</si>
  <si>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</si>
  <si>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</si>
  <si>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</si>
  <si>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</si>
  <si>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</si>
  <si>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</si>
  <si>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</si>
  <si>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</si>
  <si>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</si>
  <si>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</si>
  <si>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</si>
  <si>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</si>
  <si>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</si>
  <si>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</si>
  <si>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</si>
  <si>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</si>
  <si>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</si>
  <si>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</si>
  <si>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</si>
  <si>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</si>
  <si>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</si>
  <si>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</si>
  <si>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</si>
  <si>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</si>
  <si>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</si>
  <si>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</si>
  <si>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</si>
  <si>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</si>
  <si>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</si>
  <si>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</si>
  <si>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</si>
  <si>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</si>
  <si>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</si>
  <si>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</si>
  <si>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</si>
  <si>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</si>
  <si>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</si>
  <si>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</si>
  <si>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</si>
  <si>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</si>
  <si>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</si>
  <si>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</si>
  <si>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</si>
  <si>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</si>
  <si>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</si>
  <si>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</si>
  <si>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</si>
  <si>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</si>
  <si>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</si>
  <si>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</si>
  <si>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</si>
  <si>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</si>
  <si>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</si>
  <si>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</si>
  <si>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</si>
  <si>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</si>
  <si>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</si>
  <si>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</si>
  <si>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</si>
  <si>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</si>
  <si>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</si>
  <si>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</si>
  <si>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</si>
  <si>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Director General</t>
  </si>
  <si>
    <t>Nicoara Florentina Denisa</t>
  </si>
  <si>
    <t>Director Economic</t>
  </si>
  <si>
    <t>Iuliana Mohanu</t>
  </si>
  <si>
    <t>CONT DE EXECUTIE VENITURI august 2023</t>
  </si>
  <si>
    <t>CONT DE EXECUTIE CHELTUIELI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</si>
</sst>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7">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2"/>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7">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2" fontId="3"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2" fontId="4" fillId="0" borderId="1" xfId="0" applyNumberFormat="1" applyFont="1" applyBorder="1" applyAlignment="1">
      <alignment wrapText="1"/>
    </xf>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4"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4"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4" fontId="9" fillId="0" borderId="1" xfId="2" applyNumberFormat="1" applyFont="1" applyBorder="1" applyAlignment="1">
      <alignment wrapText="1"/>
    </xf>
    <xf numFmtId="164"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4" fontId="12" fillId="0" borderId="1" xfId="2" applyNumberFormat="1" applyFont="1" applyBorder="1" applyAlignment="1">
      <alignment wrapText="1"/>
    </xf>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4" fontId="11" fillId="0" borderId="1" xfId="3" applyNumberFormat="1" applyFont="1" applyBorder="1" applyAlignment="1">
      <alignment wrapText="1"/>
    </xf>
    <xf numFmtId="164"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4" fontId="16" fillId="0" borderId="1" xfId="2" applyNumberFormat="1" applyFont="1" applyBorder="1" applyAlignment="1">
      <alignment wrapText="1"/>
    </xf>
    <xf numFmtId="164" fontId="16" fillId="0" borderId="1" xfId="2" applyNumberFormat="1" applyFont="1" applyBorder="1" applyAlignment="1">
      <alignment horizontal="left" vertical="center" wrapText="1"/>
    </xf>
    <xf numFmtId="164" fontId="17" fillId="0" borderId="1" xfId="3" applyNumberFormat="1" applyFont="1" applyBorder="1" applyAlignment="1">
      <alignment horizontal="left" vertical="center" wrapText="1"/>
    </xf>
    <xf numFmtId="164" fontId="16" fillId="0" borderId="1" xfId="3" applyNumberFormat="1" applyFont="1" applyBorder="1" applyAlignment="1">
      <alignment horizontal="left" vertical="center" wrapText="1"/>
    </xf>
    <xf numFmtId="164" fontId="11" fillId="0" borderId="1" xfId="4" applyNumberFormat="1" applyFont="1" applyBorder="1" applyAlignment="1">
      <alignment vertical="top" wrapText="1"/>
    </xf>
    <xf numFmtId="164" fontId="9" fillId="0" borderId="1" xfId="4" applyNumberFormat="1" applyFont="1" applyBorder="1" applyAlignment="1">
      <alignment vertical="top" wrapText="1"/>
    </xf>
    <xf numFmtId="164" fontId="11" fillId="0" borderId="1" xfId="5" applyNumberFormat="1" applyFont="1" applyBorder="1" applyAlignment="1">
      <alignment vertical="top" wrapText="1"/>
    </xf>
    <xf numFmtId="4" fontId="9" fillId="0" borderId="1" xfId="0" applyNumberFormat="1" applyFont="1" applyBorder="1"/>
    <xf numFmtId="164"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4" fontId="11" fillId="0" borderId="1" xfId="2" applyNumberFormat="1" applyFont="1" applyBorder="1"/>
    <xf numFmtId="164"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lignment horizontal="right" wrapText="1"/>
    </xf>
    <xf numFmtId="49" fontId="9" fillId="2" borderId="0" xfId="0" applyNumberFormat="1" applyFont="1" applyFill="1" applyAlignment="1">
      <alignment vertical="top" wrapText="1"/>
    </xf>
    <xf numFmtId="164" fontId="9" fillId="2" borderId="1" xfId="2" applyNumberFormat="1" applyFont="1" applyFill="1" applyBorder="1"/>
    <xf numFmtId="0" fontId="26" fillId="0" borderId="0" xfId="0" applyFont="1"/>
    <xf numFmtId="4" fontId="10" fillId="0" borderId="0" xfId="0" applyNumberFormat="1" applyFont="1" applyAlignment="1">
      <alignment horizontal="center" wrapText="1"/>
    </xf>
    <xf numFmtId="4" fontId="10" fillId="0" borderId="1" xfId="0" applyNumberFormat="1" applyFont="1" applyBorder="1" applyAlignment="1">
      <alignment horizontal="center"/>
    </xf>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4" fontId="9" fillId="2" borderId="1" xfId="0" applyNumberFormat="1" applyFont="1" applyFill="1" applyBorder="1"/>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xf>
    <xf numFmtId="4" fontId="4" fillId="0" borderId="1" xfId="0" applyNumberFormat="1" applyFont="1" applyBorder="1"/>
    <xf numFmtId="4" fontId="4" fillId="2" borderId="0" xfId="0" applyNumberFormat="1" applyFont="1" applyFill="1"/>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3" fontId="9" fillId="0" borderId="0" xfId="0" applyNumberFormat="1" applyFont="1" applyFill="1"/>
    <xf numFmtId="4" fontId="9" fillId="0" borderId="0" xfId="0" applyNumberFormat="1" applyFont="1" applyFill="1"/>
    <xf numFmtId="4" fontId="11" fillId="0" borderId="0" xfId="0" applyNumberFormat="1" applyFont="1" applyFill="1" applyAlignment="1">
      <alignment wrapText="1"/>
    </xf>
    <xf numFmtId="3" fontId="11"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xf>
    <xf numFmtId="4" fontId="11" fillId="0" borderId="1" xfId="3" applyNumberFormat="1" applyFont="1" applyFill="1" applyBorder="1" applyAlignment="1">
      <alignment horizontal="right" wrapText="1"/>
    </xf>
    <xf numFmtId="3"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1" fillId="0" borderId="1" xfId="3" applyNumberFormat="1" applyFont="1" applyFill="1" applyBorder="1" applyAlignment="1">
      <alignment horizontal="right"/>
    </xf>
    <xf numFmtId="4" fontId="11" fillId="0" borderId="1" xfId="0" applyNumberFormat="1" applyFont="1" applyFill="1" applyBorder="1"/>
    <xf numFmtId="4" fontId="2" fillId="0" borderId="0" xfId="0" applyNumberFormat="1" applyFont="1" applyFill="1" applyAlignment="1">
      <alignment horizontal="center"/>
    </xf>
    <xf numFmtId="4" fontId="4" fillId="0" borderId="0" xfId="0" applyNumberFormat="1" applyFont="1" applyFill="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xf>
    <xf numFmtId="4" fontId="3" fillId="0" borderId="1" xfId="0" applyNumberFormat="1" applyFont="1" applyFill="1" applyBorder="1"/>
    <xf numFmtId="4" fontId="5" fillId="0" borderId="1" xfId="0" applyNumberFormat="1" applyFont="1" applyFill="1" applyBorder="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L41" sqref="L41"/>
    </sheetView>
  </sheetViews>
  <sheetFormatPr defaultRowHeight="12.75"/>
  <cols>
    <col min="1" max="1" width="11" style="32" customWidth="1"/>
    <col min="2" max="2" width="59.5703125" style="6" customWidth="1"/>
    <col min="3" max="3" width="15" style="141" customWidth="1"/>
    <col min="4" max="4" width="14.42578125" style="141" customWidth="1"/>
    <col min="5" max="6" width="18" style="24"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B1" s="95" t="s">
        <v>525</v>
      </c>
      <c r="C1" s="140"/>
      <c r="D1" s="140"/>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row>
    <row r="2" spans="1:165">
      <c r="B2" s="1"/>
      <c r="C2" s="140"/>
      <c r="D2" s="140"/>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row>
    <row r="3" spans="1:165">
      <c r="A3" s="2"/>
      <c r="B3" s="3"/>
      <c r="FG3" s="5"/>
    </row>
    <row r="4" spans="1:165" ht="12.75" customHeight="1">
      <c r="F4" s="85" t="s">
        <v>0</v>
      </c>
      <c r="G4" s="128"/>
      <c r="H4" s="128"/>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7"/>
      <c r="EJ4" s="127"/>
      <c r="EK4" s="127"/>
      <c r="EL4" s="127"/>
      <c r="EM4" s="127"/>
      <c r="EN4" s="126"/>
      <c r="EO4" s="126"/>
      <c r="EP4" s="126"/>
      <c r="EQ4" s="126"/>
      <c r="ER4" s="126"/>
      <c r="ES4" s="126"/>
      <c r="ET4" s="126"/>
      <c r="EU4" s="126"/>
      <c r="EV4" s="126"/>
      <c r="EW4" s="126"/>
      <c r="EX4" s="126"/>
      <c r="EY4" s="126"/>
      <c r="EZ4" s="126"/>
      <c r="FA4" s="126"/>
      <c r="FB4" s="126"/>
      <c r="FC4" s="126"/>
      <c r="FD4" s="126"/>
      <c r="FE4" s="126"/>
      <c r="FF4" s="126"/>
      <c r="FG4" s="126"/>
    </row>
    <row r="5" spans="1:165" ht="76.5">
      <c r="A5" s="7" t="s">
        <v>1</v>
      </c>
      <c r="B5" s="7" t="s">
        <v>2</v>
      </c>
      <c r="C5" s="142" t="s">
        <v>3</v>
      </c>
      <c r="D5" s="143" t="s">
        <v>4</v>
      </c>
      <c r="E5" s="122" t="s">
        <v>5</v>
      </c>
      <c r="F5" s="122" t="s">
        <v>6</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row>
    <row r="6" spans="1:165" s="12" customFormat="1">
      <c r="A6" s="9"/>
      <c r="B6" s="10"/>
      <c r="C6" s="144"/>
      <c r="D6" s="144"/>
      <c r="E6" s="123"/>
      <c r="F6" s="123"/>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5">
      <c r="A7" s="86" t="s">
        <v>7</v>
      </c>
      <c r="B7" s="13" t="s">
        <v>8</v>
      </c>
      <c r="C7" s="145">
        <f t="shared" ref="C7:F7" si="0">+C8+C66+C110+C95+C90</f>
        <v>744890320</v>
      </c>
      <c r="D7" s="145">
        <f t="shared" si="0"/>
        <v>570953320</v>
      </c>
      <c r="E7" s="14">
        <f t="shared" si="0"/>
        <v>519069176.56</v>
      </c>
      <c r="F7" s="14">
        <f t="shared" si="0"/>
        <v>56022998.07</v>
      </c>
      <c r="G7" s="24"/>
      <c r="H7" s="2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4"/>
      <c r="FI7" s="24"/>
    </row>
    <row r="8" spans="1:165">
      <c r="A8" s="86" t="s">
        <v>9</v>
      </c>
      <c r="B8" s="13" t="s">
        <v>10</v>
      </c>
      <c r="C8" s="145">
        <f t="shared" ref="C8:F8" si="1">+C14+C52+C9</f>
        <v>662464000</v>
      </c>
      <c r="D8" s="145">
        <f t="shared" si="1"/>
        <v>488527000</v>
      </c>
      <c r="E8" s="14">
        <f t="shared" si="1"/>
        <v>437304209.56</v>
      </c>
      <c r="F8" s="14">
        <f t="shared" si="1"/>
        <v>53616340.07</v>
      </c>
      <c r="G8" s="24"/>
      <c r="H8" s="2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4"/>
      <c r="FI8" s="24"/>
    </row>
    <row r="9" spans="1:165">
      <c r="A9" s="86" t="s">
        <v>11</v>
      </c>
      <c r="B9" s="13" t="s">
        <v>12</v>
      </c>
      <c r="C9" s="145">
        <f t="shared" ref="C9:F9" si="2">+C10+C11+C12+C13</f>
        <v>2000</v>
      </c>
      <c r="D9" s="145">
        <f t="shared" si="2"/>
        <v>1000</v>
      </c>
      <c r="E9" s="14">
        <f t="shared" si="2"/>
        <v>141317</v>
      </c>
      <c r="F9" s="14">
        <f t="shared" si="2"/>
        <v>128026</v>
      </c>
      <c r="G9" s="24"/>
      <c r="H9" s="2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4"/>
      <c r="FI9" s="24"/>
    </row>
    <row r="10" spans="1:165" ht="38.25">
      <c r="A10" s="86" t="s">
        <v>13</v>
      </c>
      <c r="B10" s="13" t="s">
        <v>14</v>
      </c>
      <c r="C10" s="145">
        <v>2000</v>
      </c>
      <c r="D10" s="145">
        <v>1000</v>
      </c>
      <c r="E10" s="14">
        <v>141317</v>
      </c>
      <c r="F10" s="14">
        <v>128026</v>
      </c>
      <c r="G10" s="24"/>
      <c r="H10" s="2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4"/>
      <c r="FI10" s="24"/>
    </row>
    <row r="11" spans="1:165" ht="38.25">
      <c r="A11" s="86" t="s">
        <v>15</v>
      </c>
      <c r="B11" s="13" t="s">
        <v>16</v>
      </c>
      <c r="C11" s="145"/>
      <c r="D11" s="145"/>
      <c r="E11" s="14"/>
      <c r="F11" s="14"/>
      <c r="G11" s="24"/>
      <c r="H11" s="2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4"/>
      <c r="FI11" s="24"/>
    </row>
    <row r="12" spans="1:165" ht="25.5">
      <c r="A12" s="86" t="s">
        <v>17</v>
      </c>
      <c r="B12" s="13" t="s">
        <v>18</v>
      </c>
      <c r="C12" s="145"/>
      <c r="D12" s="145"/>
      <c r="E12" s="14"/>
      <c r="F12" s="14"/>
      <c r="G12" s="24"/>
      <c r="H12" s="2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4"/>
      <c r="FI12" s="24"/>
    </row>
    <row r="13" spans="1:165" ht="38.25">
      <c r="A13" s="86" t="s">
        <v>19</v>
      </c>
      <c r="B13" s="13" t="s">
        <v>20</v>
      </c>
      <c r="C13" s="145"/>
      <c r="D13" s="145"/>
      <c r="E13" s="14"/>
      <c r="F13" s="14"/>
      <c r="G13" s="24"/>
      <c r="H13" s="2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4"/>
      <c r="FI13" s="24"/>
    </row>
    <row r="14" spans="1:165">
      <c r="A14" s="86" t="s">
        <v>21</v>
      </c>
      <c r="B14" s="13" t="s">
        <v>22</v>
      </c>
      <c r="C14" s="145">
        <f t="shared" ref="C14:F14" si="3">+C15+C28</f>
        <v>662186000</v>
      </c>
      <c r="D14" s="145">
        <f t="shared" si="3"/>
        <v>488396000</v>
      </c>
      <c r="E14" s="14">
        <f t="shared" si="3"/>
        <v>436900944.25</v>
      </c>
      <c r="F14" s="14">
        <f t="shared" si="3"/>
        <v>53465911.130000003</v>
      </c>
      <c r="G14" s="24"/>
      <c r="H14" s="2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4"/>
      <c r="FI14" s="24"/>
    </row>
    <row r="15" spans="1:165">
      <c r="A15" s="86" t="s">
        <v>23</v>
      </c>
      <c r="B15" s="13" t="s">
        <v>24</v>
      </c>
      <c r="C15" s="145">
        <f t="shared" ref="C15:F15" si="4">+C16+C24+C27</f>
        <v>37592000</v>
      </c>
      <c r="D15" s="145">
        <f t="shared" si="4"/>
        <v>28190000</v>
      </c>
      <c r="E15" s="14">
        <f t="shared" si="4"/>
        <v>22955655</v>
      </c>
      <c r="F15" s="14">
        <f t="shared" si="4"/>
        <v>2804444</v>
      </c>
      <c r="G15" s="24"/>
      <c r="H15" s="2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4"/>
      <c r="FI15" s="24"/>
    </row>
    <row r="16" spans="1:165" ht="25.5">
      <c r="A16" s="86" t="s">
        <v>25</v>
      </c>
      <c r="B16" s="13" t="s">
        <v>26</v>
      </c>
      <c r="C16" s="145">
        <f t="shared" ref="C16:F16" si="5">C17+C18+C20+C21+C22+C19+C23</f>
        <v>8536000</v>
      </c>
      <c r="D16" s="145">
        <f t="shared" si="5"/>
        <v>6294000</v>
      </c>
      <c r="E16" s="14">
        <f t="shared" si="5"/>
        <v>1315050</v>
      </c>
      <c r="F16" s="14">
        <f t="shared" si="5"/>
        <v>83207</v>
      </c>
      <c r="G16" s="24"/>
      <c r="H16" s="2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4"/>
      <c r="FI16" s="24"/>
    </row>
    <row r="17" spans="1:165" ht="25.5">
      <c r="A17" s="87" t="s">
        <v>27</v>
      </c>
      <c r="B17" s="15" t="s">
        <v>28</v>
      </c>
      <c r="C17" s="145">
        <v>8536000</v>
      </c>
      <c r="D17" s="145">
        <v>6294000</v>
      </c>
      <c r="E17" s="124">
        <v>643544</v>
      </c>
      <c r="F17" s="124">
        <v>8079</v>
      </c>
      <c r="G17" s="24"/>
      <c r="H17" s="2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4"/>
      <c r="FI17" s="24"/>
    </row>
    <row r="18" spans="1:165" ht="25.5">
      <c r="A18" s="87" t="s">
        <v>29</v>
      </c>
      <c r="B18" s="15" t="s">
        <v>30</v>
      </c>
      <c r="C18" s="145"/>
      <c r="D18" s="145"/>
      <c r="E18" s="124"/>
      <c r="F18" s="124"/>
      <c r="G18" s="24"/>
      <c r="H18" s="2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4"/>
      <c r="FI18" s="24"/>
    </row>
    <row r="19" spans="1:165">
      <c r="A19" s="87" t="s">
        <v>31</v>
      </c>
      <c r="B19" s="15" t="s">
        <v>32</v>
      </c>
      <c r="C19" s="145"/>
      <c r="D19" s="145"/>
      <c r="E19" s="124"/>
      <c r="F19" s="124"/>
      <c r="G19" s="24"/>
      <c r="H19" s="2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4"/>
      <c r="FI19" s="24"/>
    </row>
    <row r="20" spans="1:165" ht="25.5">
      <c r="A20" s="87" t="s">
        <v>33</v>
      </c>
      <c r="B20" s="15" t="s">
        <v>34</v>
      </c>
      <c r="C20" s="145"/>
      <c r="D20" s="145"/>
      <c r="E20" s="124"/>
      <c r="F20" s="124"/>
      <c r="G20" s="24"/>
      <c r="H20" s="2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4"/>
      <c r="FI20" s="24"/>
    </row>
    <row r="21" spans="1:165" ht="25.5">
      <c r="A21" s="87" t="s">
        <v>35</v>
      </c>
      <c r="B21" s="15" t="s">
        <v>36</v>
      </c>
      <c r="C21" s="145"/>
      <c r="D21" s="145"/>
      <c r="E21" s="124"/>
      <c r="F21" s="124"/>
      <c r="G21" s="24"/>
      <c r="H21" s="2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4"/>
      <c r="FI21" s="24"/>
    </row>
    <row r="22" spans="1:165" ht="43.5" customHeight="1">
      <c r="A22" s="87" t="s">
        <v>37</v>
      </c>
      <c r="B22" s="88" t="s">
        <v>38</v>
      </c>
      <c r="C22" s="145"/>
      <c r="D22" s="145"/>
      <c r="E22" s="124"/>
      <c r="F22" s="124"/>
      <c r="G22" s="24"/>
      <c r="H22" s="2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4"/>
      <c r="FI22" s="24"/>
    </row>
    <row r="23" spans="1:165" ht="43.5" customHeight="1">
      <c r="A23" s="87" t="s">
        <v>39</v>
      </c>
      <c r="B23" s="88" t="s">
        <v>40</v>
      </c>
      <c r="C23" s="145"/>
      <c r="D23" s="145"/>
      <c r="E23" s="124">
        <v>671506</v>
      </c>
      <c r="F23" s="124">
        <v>75128</v>
      </c>
      <c r="G23" s="24"/>
      <c r="H23" s="2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4"/>
      <c r="FI23" s="24"/>
    </row>
    <row r="24" spans="1:165">
      <c r="A24" s="86" t="s">
        <v>41</v>
      </c>
      <c r="B24" s="89" t="s">
        <v>42</v>
      </c>
      <c r="C24" s="146">
        <f t="shared" ref="C24:F24" si="6">C25+C26</f>
        <v>0</v>
      </c>
      <c r="D24" s="146">
        <f t="shared" si="6"/>
        <v>0</v>
      </c>
      <c r="E24" s="16">
        <f t="shared" si="6"/>
        <v>28709</v>
      </c>
      <c r="F24" s="16">
        <f t="shared" si="6"/>
        <v>1220</v>
      </c>
      <c r="G24" s="24"/>
      <c r="H24" s="2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4"/>
      <c r="FI24" s="24"/>
    </row>
    <row r="25" spans="1:165">
      <c r="A25" s="87" t="s">
        <v>43</v>
      </c>
      <c r="B25" s="88" t="s">
        <v>44</v>
      </c>
      <c r="C25" s="145"/>
      <c r="D25" s="145"/>
      <c r="E25" s="124">
        <v>28709</v>
      </c>
      <c r="F25" s="124">
        <v>1220</v>
      </c>
      <c r="G25" s="24"/>
      <c r="H25" s="2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4"/>
      <c r="FI25" s="24"/>
    </row>
    <row r="26" spans="1:165" ht="25.5">
      <c r="A26" s="87" t="s">
        <v>45</v>
      </c>
      <c r="B26" s="88" t="s">
        <v>46</v>
      </c>
      <c r="C26" s="145"/>
      <c r="D26" s="145"/>
      <c r="E26" s="124"/>
      <c r="F26" s="124"/>
      <c r="G26" s="24"/>
      <c r="H26" s="2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4"/>
      <c r="FI26" s="24"/>
    </row>
    <row r="27" spans="1:165" ht="25.5">
      <c r="A27" s="87" t="s">
        <v>47</v>
      </c>
      <c r="B27" s="88" t="s">
        <v>48</v>
      </c>
      <c r="C27" s="145">
        <v>29056000</v>
      </c>
      <c r="D27" s="145">
        <v>21896000</v>
      </c>
      <c r="E27" s="124">
        <v>21611896</v>
      </c>
      <c r="F27" s="124">
        <v>2720017</v>
      </c>
      <c r="G27" s="24"/>
      <c r="H27" s="2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4"/>
      <c r="FI27" s="24"/>
    </row>
    <row r="28" spans="1:165">
      <c r="A28" s="86" t="s">
        <v>49</v>
      </c>
      <c r="B28" s="13" t="s">
        <v>50</v>
      </c>
      <c r="C28" s="145">
        <f t="shared" ref="C28:F28" si="7">C29+C35+C51+C36+C37+C38+C39+C40+C41+C42+C43+C44+C45+C46+C47+C48+C49+C50</f>
        <v>624594000</v>
      </c>
      <c r="D28" s="145">
        <f t="shared" si="7"/>
        <v>460206000</v>
      </c>
      <c r="E28" s="14">
        <f t="shared" si="7"/>
        <v>413945289.25</v>
      </c>
      <c r="F28" s="14">
        <f t="shared" si="7"/>
        <v>50661467.130000003</v>
      </c>
      <c r="G28" s="24"/>
      <c r="H28" s="2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4"/>
      <c r="FI28" s="24"/>
    </row>
    <row r="29" spans="1:165" ht="25.5">
      <c r="A29" s="86" t="s">
        <v>51</v>
      </c>
      <c r="B29" s="13" t="s">
        <v>52</v>
      </c>
      <c r="C29" s="145">
        <f t="shared" ref="C29:F29" si="8">C30+C31+C32+C33+C34</f>
        <v>601111000</v>
      </c>
      <c r="D29" s="145">
        <f t="shared" si="8"/>
        <v>440775000</v>
      </c>
      <c r="E29" s="14">
        <f t="shared" si="8"/>
        <v>389388325</v>
      </c>
      <c r="F29" s="14">
        <f t="shared" si="8"/>
        <v>49255089</v>
      </c>
      <c r="G29" s="24"/>
      <c r="H29" s="2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4"/>
      <c r="FI29" s="24"/>
    </row>
    <row r="30" spans="1:165" ht="25.5">
      <c r="A30" s="87" t="s">
        <v>53</v>
      </c>
      <c r="B30" s="15" t="s">
        <v>54</v>
      </c>
      <c r="C30" s="145">
        <v>601111000</v>
      </c>
      <c r="D30" s="145">
        <v>440775000</v>
      </c>
      <c r="E30" s="124">
        <v>388685774</v>
      </c>
      <c r="F30" s="124">
        <v>49239202</v>
      </c>
      <c r="G30" s="24"/>
      <c r="H30" s="2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4"/>
      <c r="FI30" s="24"/>
    </row>
    <row r="31" spans="1:165" ht="38.25">
      <c r="A31" s="87" t="s">
        <v>55</v>
      </c>
      <c r="B31" s="90" t="s">
        <v>56</v>
      </c>
      <c r="C31" s="145"/>
      <c r="D31" s="145"/>
      <c r="E31" s="124">
        <v>109866</v>
      </c>
      <c r="F31" s="124">
        <v>15887</v>
      </c>
      <c r="G31" s="24"/>
      <c r="H31" s="2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4"/>
      <c r="FI31" s="24"/>
    </row>
    <row r="32" spans="1:165" ht="27.75" customHeight="1">
      <c r="A32" s="87" t="s">
        <v>57</v>
      </c>
      <c r="B32" s="15" t="s">
        <v>58</v>
      </c>
      <c r="C32" s="145"/>
      <c r="D32" s="145"/>
      <c r="E32" s="124"/>
      <c r="F32" s="124"/>
      <c r="G32" s="24"/>
      <c r="H32" s="2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4"/>
      <c r="FI32" s="24"/>
    </row>
    <row r="33" spans="1:165">
      <c r="A33" s="87" t="s">
        <v>59</v>
      </c>
      <c r="B33" s="15" t="s">
        <v>60</v>
      </c>
      <c r="C33" s="145"/>
      <c r="D33" s="145"/>
      <c r="E33" s="124">
        <v>592685</v>
      </c>
      <c r="F33" s="124"/>
      <c r="G33" s="24"/>
      <c r="H33" s="2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4"/>
      <c r="FI33" s="24"/>
    </row>
    <row r="34" spans="1:165">
      <c r="A34" s="87" t="s">
        <v>61</v>
      </c>
      <c r="B34" s="15" t="s">
        <v>62</v>
      </c>
      <c r="C34" s="145"/>
      <c r="D34" s="145"/>
      <c r="E34" s="124"/>
      <c r="F34" s="124"/>
      <c r="G34" s="24"/>
      <c r="H34" s="2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4"/>
      <c r="FI34" s="24"/>
    </row>
    <row r="35" spans="1:165">
      <c r="A35" s="87" t="s">
        <v>63</v>
      </c>
      <c r="B35" s="15" t="s">
        <v>64</v>
      </c>
      <c r="C35" s="145"/>
      <c r="D35" s="145"/>
      <c r="E35" s="124"/>
      <c r="F35" s="124"/>
      <c r="G35" s="24"/>
      <c r="H35" s="2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4"/>
      <c r="FI35" s="24"/>
    </row>
    <row r="36" spans="1:165" ht="25.5">
      <c r="A36" s="87" t="s">
        <v>65</v>
      </c>
      <c r="B36" s="91" t="s">
        <v>66</v>
      </c>
      <c r="C36" s="145"/>
      <c r="D36" s="145"/>
      <c r="E36" s="124"/>
      <c r="F36" s="124"/>
      <c r="G36" s="24"/>
      <c r="H36" s="2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4"/>
      <c r="FI36" s="24"/>
    </row>
    <row r="37" spans="1:165" ht="38.25">
      <c r="A37" s="87" t="s">
        <v>67</v>
      </c>
      <c r="B37" s="15" t="s">
        <v>68</v>
      </c>
      <c r="C37" s="145">
        <v>109000</v>
      </c>
      <c r="D37" s="145">
        <v>81000</v>
      </c>
      <c r="E37" s="124">
        <v>94228</v>
      </c>
      <c r="F37" s="124">
        <v>11043</v>
      </c>
      <c r="G37" s="24"/>
      <c r="H37" s="2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4"/>
      <c r="FI37" s="24"/>
    </row>
    <row r="38" spans="1:165" ht="51">
      <c r="A38" s="87" t="s">
        <v>69</v>
      </c>
      <c r="B38" s="15" t="s">
        <v>70</v>
      </c>
      <c r="C38" s="145"/>
      <c r="D38" s="145"/>
      <c r="E38" s="124"/>
      <c r="F38" s="124"/>
      <c r="G38" s="24"/>
      <c r="H38" s="2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4"/>
      <c r="FI38" s="24"/>
    </row>
    <row r="39" spans="1:165" ht="38.25">
      <c r="A39" s="87" t="s">
        <v>71</v>
      </c>
      <c r="B39" s="15" t="s">
        <v>72</v>
      </c>
      <c r="C39" s="145"/>
      <c r="D39" s="145"/>
      <c r="E39" s="124"/>
      <c r="F39" s="124"/>
      <c r="G39" s="24"/>
      <c r="H39" s="2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4"/>
      <c r="FI39" s="24"/>
    </row>
    <row r="40" spans="1:165" ht="38.25">
      <c r="A40" s="87" t="s">
        <v>73</v>
      </c>
      <c r="B40" s="15" t="s">
        <v>74</v>
      </c>
      <c r="C40" s="145">
        <v>3000</v>
      </c>
      <c r="D40" s="145">
        <v>3000</v>
      </c>
      <c r="E40" s="124">
        <v>3880</v>
      </c>
      <c r="F40" s="124">
        <v>25</v>
      </c>
      <c r="G40" s="24"/>
      <c r="H40" s="2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4"/>
      <c r="FI40" s="24"/>
    </row>
    <row r="41" spans="1:165" ht="38.25">
      <c r="A41" s="87" t="s">
        <v>75</v>
      </c>
      <c r="B41" s="15" t="s">
        <v>76</v>
      </c>
      <c r="C41" s="145"/>
      <c r="D41" s="145"/>
      <c r="E41" s="124"/>
      <c r="F41" s="124"/>
      <c r="G41" s="24"/>
      <c r="H41" s="2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4"/>
      <c r="FI41" s="24"/>
    </row>
    <row r="42" spans="1:165" ht="38.25">
      <c r="A42" s="87" t="s">
        <v>77</v>
      </c>
      <c r="B42" s="15" t="s">
        <v>78</v>
      </c>
      <c r="C42" s="145"/>
      <c r="D42" s="145"/>
      <c r="E42" s="124"/>
      <c r="F42" s="124"/>
      <c r="G42" s="24"/>
      <c r="H42" s="2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4"/>
      <c r="FI42" s="24"/>
    </row>
    <row r="43" spans="1:165" ht="25.5">
      <c r="A43" s="87" t="s">
        <v>79</v>
      </c>
      <c r="B43" s="15" t="s">
        <v>80</v>
      </c>
      <c r="C43" s="145">
        <v>25000</v>
      </c>
      <c r="D43" s="145">
        <v>20000</v>
      </c>
      <c r="E43" s="124">
        <v>9892</v>
      </c>
      <c r="F43" s="124">
        <v>1064</v>
      </c>
      <c r="G43" s="24"/>
      <c r="H43" s="2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4"/>
      <c r="FI43" s="24"/>
    </row>
    <row r="44" spans="1:165" ht="25.5">
      <c r="A44" s="87" t="s">
        <v>81</v>
      </c>
      <c r="B44" s="15" t="s">
        <v>82</v>
      </c>
      <c r="C44" s="145"/>
      <c r="D44" s="145"/>
      <c r="E44" s="124">
        <v>2856</v>
      </c>
      <c r="F44" s="124">
        <v>205</v>
      </c>
      <c r="G44" s="24"/>
      <c r="H44" s="2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4"/>
      <c r="FI44" s="24"/>
    </row>
    <row r="45" spans="1:165">
      <c r="A45" s="87" t="s">
        <v>83</v>
      </c>
      <c r="B45" s="15" t="s">
        <v>84</v>
      </c>
      <c r="C45" s="145"/>
      <c r="D45" s="145"/>
      <c r="E45" s="124">
        <v>-31920</v>
      </c>
      <c r="F45" s="124">
        <v>-35691</v>
      </c>
      <c r="G45" s="24"/>
      <c r="H45" s="2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4"/>
      <c r="FI45" s="24"/>
    </row>
    <row r="46" spans="1:165">
      <c r="A46" s="87" t="s">
        <v>85</v>
      </c>
      <c r="B46" s="15" t="s">
        <v>86</v>
      </c>
      <c r="C46" s="145">
        <v>354000</v>
      </c>
      <c r="D46" s="145">
        <v>264000</v>
      </c>
      <c r="E46" s="124">
        <v>262267.25</v>
      </c>
      <c r="F46" s="124">
        <v>17829.13</v>
      </c>
      <c r="G46" s="125"/>
      <c r="H46" s="2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4"/>
      <c r="FI46" s="24"/>
    </row>
    <row r="47" spans="1:165" ht="38.25" customHeight="1">
      <c r="A47" s="92" t="s">
        <v>87</v>
      </c>
      <c r="B47" s="17" t="s">
        <v>88</v>
      </c>
      <c r="C47" s="145"/>
      <c r="D47" s="145"/>
      <c r="E47" s="124"/>
      <c r="F47" s="124"/>
      <c r="G47" s="24"/>
      <c r="H47" s="2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4"/>
      <c r="FI47" s="24"/>
    </row>
    <row r="48" spans="1:165">
      <c r="A48" s="92" t="s">
        <v>89</v>
      </c>
      <c r="B48" s="17" t="s">
        <v>90</v>
      </c>
      <c r="C48" s="145"/>
      <c r="D48" s="145"/>
      <c r="E48" s="124"/>
      <c r="F48" s="124"/>
      <c r="G48" s="24"/>
      <c r="H48" s="2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4"/>
      <c r="FI48" s="24"/>
    </row>
    <row r="49" spans="1:165" ht="25.5">
      <c r="A49" s="92" t="s">
        <v>91</v>
      </c>
      <c r="B49" s="17" t="s">
        <v>92</v>
      </c>
      <c r="C49" s="145">
        <v>294000</v>
      </c>
      <c r="D49" s="145">
        <v>220000</v>
      </c>
      <c r="E49" s="124">
        <v>317407</v>
      </c>
      <c r="F49" s="124">
        <v>7224</v>
      </c>
      <c r="G49" s="24"/>
      <c r="H49" s="2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4"/>
      <c r="FI49" s="24"/>
    </row>
    <row r="50" spans="1:165">
      <c r="A50" s="92" t="s">
        <v>93</v>
      </c>
      <c r="B50" s="17" t="s">
        <v>94</v>
      </c>
      <c r="C50" s="145">
        <v>22698000</v>
      </c>
      <c r="D50" s="145">
        <v>18843000</v>
      </c>
      <c r="E50" s="124">
        <v>23898354</v>
      </c>
      <c r="F50" s="124">
        <v>1404679</v>
      </c>
      <c r="G50" s="24"/>
      <c r="H50" s="2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4"/>
      <c r="FI50" s="24"/>
    </row>
    <row r="51" spans="1:165">
      <c r="A51" s="87" t="s">
        <v>95</v>
      </c>
      <c r="B51" s="15" t="s">
        <v>96</v>
      </c>
      <c r="C51" s="145"/>
      <c r="D51" s="145"/>
      <c r="E51" s="124"/>
      <c r="F51" s="124"/>
      <c r="G51" s="24"/>
      <c r="H51" s="2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4"/>
      <c r="FI51" s="24"/>
    </row>
    <row r="52" spans="1:165">
      <c r="A52" s="86" t="s">
        <v>97</v>
      </c>
      <c r="B52" s="13" t="s">
        <v>98</v>
      </c>
      <c r="C52" s="145">
        <f t="shared" ref="C52:F52" si="9">+C53+C58</f>
        <v>276000</v>
      </c>
      <c r="D52" s="145">
        <f t="shared" si="9"/>
        <v>130000</v>
      </c>
      <c r="E52" s="14">
        <f t="shared" si="9"/>
        <v>261948.31</v>
      </c>
      <c r="F52" s="14">
        <f t="shared" si="9"/>
        <v>22402.94</v>
      </c>
      <c r="G52" s="24"/>
      <c r="H52" s="2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4"/>
      <c r="FI52" s="24"/>
    </row>
    <row r="53" spans="1:165">
      <c r="A53" s="86" t="s">
        <v>99</v>
      </c>
      <c r="B53" s="13" t="s">
        <v>100</v>
      </c>
      <c r="C53" s="145">
        <f t="shared" ref="C53:F53" si="10">+C54+C56</f>
        <v>0</v>
      </c>
      <c r="D53" s="145">
        <f t="shared" si="10"/>
        <v>0</v>
      </c>
      <c r="E53" s="14">
        <f t="shared" si="10"/>
        <v>0</v>
      </c>
      <c r="F53" s="14">
        <f t="shared" si="10"/>
        <v>0</v>
      </c>
      <c r="G53" s="24"/>
      <c r="H53" s="2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4"/>
      <c r="FI53" s="24"/>
    </row>
    <row r="54" spans="1:165">
      <c r="A54" s="86" t="s">
        <v>101</v>
      </c>
      <c r="B54" s="13" t="s">
        <v>102</v>
      </c>
      <c r="C54" s="145">
        <f t="shared" ref="C54:F54" si="11">+C55</f>
        <v>0</v>
      </c>
      <c r="D54" s="145">
        <f t="shared" si="11"/>
        <v>0</v>
      </c>
      <c r="E54" s="14">
        <f t="shared" si="11"/>
        <v>0</v>
      </c>
      <c r="F54" s="14">
        <f t="shared" si="11"/>
        <v>0</v>
      </c>
      <c r="G54" s="24"/>
      <c r="H54" s="2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4"/>
      <c r="FI54" s="24"/>
    </row>
    <row r="55" spans="1:165">
      <c r="A55" s="87" t="s">
        <v>103</v>
      </c>
      <c r="B55" s="15" t="s">
        <v>104</v>
      </c>
      <c r="C55" s="145"/>
      <c r="D55" s="145"/>
      <c r="E55" s="124"/>
      <c r="F55" s="124"/>
      <c r="G55" s="24"/>
      <c r="H55" s="2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4"/>
      <c r="FI55" s="24"/>
    </row>
    <row r="56" spans="1:165">
      <c r="A56" s="86" t="s">
        <v>105</v>
      </c>
      <c r="B56" s="13" t="s">
        <v>106</v>
      </c>
      <c r="C56" s="145">
        <f t="shared" ref="C56:F56" si="12">+C57</f>
        <v>0</v>
      </c>
      <c r="D56" s="145">
        <f t="shared" si="12"/>
        <v>0</v>
      </c>
      <c r="E56" s="14">
        <f t="shared" si="12"/>
        <v>0</v>
      </c>
      <c r="F56" s="14">
        <f t="shared" si="12"/>
        <v>0</v>
      </c>
      <c r="G56" s="24"/>
      <c r="H56" s="2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4"/>
      <c r="FI56" s="24"/>
    </row>
    <row r="57" spans="1:165">
      <c r="A57" s="87" t="s">
        <v>107</v>
      </c>
      <c r="B57" s="15" t="s">
        <v>108</v>
      </c>
      <c r="C57" s="145"/>
      <c r="D57" s="145"/>
      <c r="E57" s="124"/>
      <c r="F57" s="124"/>
      <c r="G57" s="24"/>
      <c r="H57" s="2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4"/>
      <c r="FI57" s="24"/>
    </row>
    <row r="58" spans="1:165" s="18" customFormat="1">
      <c r="A58" s="93" t="s">
        <v>109</v>
      </c>
      <c r="B58" s="13" t="s">
        <v>110</v>
      </c>
      <c r="C58" s="145">
        <f t="shared" ref="C58:F58" si="13">+C59+C64</f>
        <v>276000</v>
      </c>
      <c r="D58" s="145">
        <f t="shared" si="13"/>
        <v>130000</v>
      </c>
      <c r="E58" s="14">
        <f t="shared" si="13"/>
        <v>261948.31</v>
      </c>
      <c r="F58" s="14">
        <f t="shared" si="13"/>
        <v>22402.94</v>
      </c>
      <c r="G58" s="4"/>
      <c r="H58" s="2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c r="A59" s="86" t="s">
        <v>111</v>
      </c>
      <c r="B59" s="13" t="s">
        <v>112</v>
      </c>
      <c r="C59" s="145">
        <f t="shared" ref="C59:F59" si="14">C63+C61+C62+C60</f>
        <v>276000</v>
      </c>
      <c r="D59" s="145">
        <f t="shared" si="14"/>
        <v>130000</v>
      </c>
      <c r="E59" s="14">
        <f t="shared" si="14"/>
        <v>261948.31</v>
      </c>
      <c r="F59" s="14">
        <f t="shared" si="14"/>
        <v>22402.94</v>
      </c>
      <c r="G59" s="24"/>
      <c r="H59" s="2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4"/>
      <c r="FI59" s="24"/>
    </row>
    <row r="60" spans="1:165">
      <c r="A60" s="86" t="s">
        <v>113</v>
      </c>
      <c r="B60" s="13" t="s">
        <v>114</v>
      </c>
      <c r="C60" s="145"/>
      <c r="D60" s="145"/>
      <c r="E60" s="14">
        <v>6</v>
      </c>
      <c r="F60" s="14"/>
      <c r="G60" s="24"/>
      <c r="H60" s="2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4"/>
      <c r="FI60" s="24"/>
    </row>
    <row r="61" spans="1:165">
      <c r="A61" s="19" t="s">
        <v>115</v>
      </c>
      <c r="B61" s="13" t="s">
        <v>116</v>
      </c>
      <c r="C61" s="145"/>
      <c r="D61" s="145"/>
      <c r="E61" s="14">
        <v>-3044</v>
      </c>
      <c r="F61" s="14"/>
      <c r="G61" s="24"/>
      <c r="H61" s="2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4"/>
      <c r="FI61" s="24"/>
    </row>
    <row r="62" spans="1:165">
      <c r="A62" s="19" t="s">
        <v>117</v>
      </c>
      <c r="B62" s="13" t="s">
        <v>118</v>
      </c>
      <c r="C62" s="145"/>
      <c r="D62" s="145"/>
      <c r="E62" s="14"/>
      <c r="F62" s="14"/>
      <c r="G62" s="24"/>
      <c r="H62" s="2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4"/>
      <c r="FI62" s="24"/>
    </row>
    <row r="63" spans="1:165">
      <c r="A63" s="87" t="s">
        <v>119</v>
      </c>
      <c r="B63" s="20" t="s">
        <v>120</v>
      </c>
      <c r="C63" s="145">
        <v>276000</v>
      </c>
      <c r="D63" s="145">
        <v>130000</v>
      </c>
      <c r="E63" s="124">
        <v>264986.31</v>
      </c>
      <c r="F63" s="124">
        <v>22402.94</v>
      </c>
      <c r="G63" s="24"/>
      <c r="H63" s="2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4"/>
      <c r="FI63" s="24"/>
    </row>
    <row r="64" spans="1:165">
      <c r="A64" s="86" t="s">
        <v>121</v>
      </c>
      <c r="B64" s="13" t="s">
        <v>122</v>
      </c>
      <c r="C64" s="145">
        <f t="shared" ref="C64:F64" si="15">C65</f>
        <v>0</v>
      </c>
      <c r="D64" s="145">
        <f t="shared" si="15"/>
        <v>0</v>
      </c>
      <c r="E64" s="14">
        <f t="shared" si="15"/>
        <v>0</v>
      </c>
      <c r="F64" s="14">
        <f t="shared" si="15"/>
        <v>0</v>
      </c>
      <c r="G64" s="24"/>
      <c r="H64" s="2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4"/>
      <c r="FI64" s="24"/>
    </row>
    <row r="65" spans="1:165">
      <c r="A65" s="87" t="s">
        <v>123</v>
      </c>
      <c r="B65" s="20" t="s">
        <v>124</v>
      </c>
      <c r="C65" s="145"/>
      <c r="D65" s="145"/>
      <c r="E65" s="124"/>
      <c r="F65" s="124"/>
      <c r="G65" s="24"/>
      <c r="H65" s="2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4"/>
      <c r="FI65" s="24"/>
    </row>
    <row r="66" spans="1:165">
      <c r="A66" s="86" t="s">
        <v>125</v>
      </c>
      <c r="B66" s="13" t="s">
        <v>126</v>
      </c>
      <c r="C66" s="145">
        <f t="shared" ref="C66:F66" si="16">+C67</f>
        <v>82426320</v>
      </c>
      <c r="D66" s="145">
        <f t="shared" si="16"/>
        <v>82426320</v>
      </c>
      <c r="E66" s="14">
        <f t="shared" si="16"/>
        <v>82426523</v>
      </c>
      <c r="F66" s="14">
        <f t="shared" si="16"/>
        <v>1573250</v>
      </c>
      <c r="G66" s="24"/>
      <c r="H66" s="2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4"/>
      <c r="FI66" s="24"/>
    </row>
    <row r="67" spans="1:165">
      <c r="A67" s="86" t="s">
        <v>127</v>
      </c>
      <c r="B67" s="13" t="s">
        <v>128</v>
      </c>
      <c r="C67" s="145">
        <f t="shared" ref="C67:F67" si="17">+C68+C81</f>
        <v>82426320</v>
      </c>
      <c r="D67" s="145">
        <f t="shared" si="17"/>
        <v>82426320</v>
      </c>
      <c r="E67" s="14">
        <f t="shared" si="17"/>
        <v>82426523</v>
      </c>
      <c r="F67" s="14">
        <f t="shared" si="17"/>
        <v>1573250</v>
      </c>
      <c r="G67" s="24"/>
      <c r="H67" s="2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4"/>
      <c r="FI67" s="24"/>
    </row>
    <row r="68" spans="1:165">
      <c r="A68" s="86" t="s">
        <v>129</v>
      </c>
      <c r="B68" s="13" t="s">
        <v>130</v>
      </c>
      <c r="C68" s="145">
        <f t="shared" ref="C68:F68" si="18">C69+C70+C71+C72+C74+C75+C76+C77+C73+C78+C79+C80</f>
        <v>82426320</v>
      </c>
      <c r="D68" s="145">
        <f t="shared" si="18"/>
        <v>82426320</v>
      </c>
      <c r="E68" s="14">
        <f t="shared" si="18"/>
        <v>82426425</v>
      </c>
      <c r="F68" s="14">
        <f t="shared" si="18"/>
        <v>1573250</v>
      </c>
      <c r="G68" s="24"/>
      <c r="H68" s="2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4"/>
      <c r="FI68" s="24"/>
    </row>
    <row r="69" spans="1:165" ht="25.5">
      <c r="A69" s="87" t="s">
        <v>131</v>
      </c>
      <c r="B69" s="20" t="s">
        <v>132</v>
      </c>
      <c r="C69" s="145"/>
      <c r="D69" s="145"/>
      <c r="E69" s="124"/>
      <c r="F69" s="124"/>
      <c r="G69" s="24"/>
      <c r="H69" s="2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4"/>
      <c r="FI69" s="24"/>
    </row>
    <row r="70" spans="1:165" ht="25.5">
      <c r="A70" s="87" t="s">
        <v>133</v>
      </c>
      <c r="B70" s="20" t="s">
        <v>134</v>
      </c>
      <c r="C70" s="145"/>
      <c r="D70" s="145"/>
      <c r="E70" s="124"/>
      <c r="F70" s="124"/>
      <c r="G70" s="24"/>
      <c r="H70" s="2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4"/>
      <c r="FI70" s="24"/>
    </row>
    <row r="71" spans="1:165" ht="25.5">
      <c r="A71" s="94" t="s">
        <v>135</v>
      </c>
      <c r="B71" s="20" t="s">
        <v>136</v>
      </c>
      <c r="C71" s="145">
        <v>41807350</v>
      </c>
      <c r="D71" s="145">
        <v>41807350</v>
      </c>
      <c r="E71" s="124">
        <v>41807350</v>
      </c>
      <c r="F71" s="124"/>
      <c r="G71" s="24"/>
      <c r="H71" s="2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4"/>
      <c r="FI71" s="24"/>
    </row>
    <row r="72" spans="1:165" ht="25.5">
      <c r="A72" s="87" t="s">
        <v>137</v>
      </c>
      <c r="B72" s="21" t="s">
        <v>138</v>
      </c>
      <c r="C72" s="145"/>
      <c r="D72" s="145"/>
      <c r="E72" s="124">
        <v>105</v>
      </c>
      <c r="F72" s="124"/>
      <c r="G72" s="24"/>
      <c r="H72" s="2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4"/>
      <c r="FI72" s="24"/>
    </row>
    <row r="73" spans="1:165">
      <c r="A73" s="87" t="s">
        <v>139</v>
      </c>
      <c r="B73" s="21" t="s">
        <v>140</v>
      </c>
      <c r="C73" s="145"/>
      <c r="D73" s="145"/>
      <c r="E73" s="124"/>
      <c r="F73" s="124"/>
      <c r="G73" s="24"/>
      <c r="H73" s="2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4"/>
      <c r="FI73" s="24"/>
    </row>
    <row r="74" spans="1:165" ht="25.5">
      <c r="A74" s="87" t="s">
        <v>141</v>
      </c>
      <c r="B74" s="21" t="s">
        <v>142</v>
      </c>
      <c r="C74" s="145"/>
      <c r="D74" s="145"/>
      <c r="E74" s="124"/>
      <c r="F74" s="124"/>
      <c r="G74" s="24"/>
      <c r="H74" s="2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4"/>
      <c r="FI74" s="24"/>
    </row>
    <row r="75" spans="1:165" ht="25.5">
      <c r="A75" s="87" t="s">
        <v>143</v>
      </c>
      <c r="B75" s="21" t="s">
        <v>144</v>
      </c>
      <c r="C75" s="145"/>
      <c r="D75" s="145"/>
      <c r="E75" s="124"/>
      <c r="F75" s="124"/>
      <c r="G75" s="24"/>
      <c r="H75" s="2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4"/>
      <c r="FI75" s="24"/>
    </row>
    <row r="76" spans="1:165" ht="25.5">
      <c r="A76" s="87" t="s">
        <v>145</v>
      </c>
      <c r="B76" s="21" t="s">
        <v>146</v>
      </c>
      <c r="C76" s="145"/>
      <c r="D76" s="145"/>
      <c r="E76" s="124"/>
      <c r="F76" s="124"/>
      <c r="G76" s="24"/>
      <c r="H76" s="2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4"/>
      <c r="FI76" s="24"/>
    </row>
    <row r="77" spans="1:165" ht="51">
      <c r="A77" s="87" t="s">
        <v>147</v>
      </c>
      <c r="B77" s="21" t="s">
        <v>148</v>
      </c>
      <c r="C77" s="145"/>
      <c r="D77" s="145"/>
      <c r="E77" s="124"/>
      <c r="F77" s="124"/>
      <c r="G77" s="24"/>
      <c r="H77" s="2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4"/>
      <c r="FI77" s="24"/>
    </row>
    <row r="78" spans="1:165" ht="25.5">
      <c r="A78" s="87" t="s">
        <v>149</v>
      </c>
      <c r="B78" s="21" t="s">
        <v>150</v>
      </c>
      <c r="C78" s="145">
        <v>12165800</v>
      </c>
      <c r="D78" s="145">
        <v>12165800</v>
      </c>
      <c r="E78" s="124">
        <v>12165800</v>
      </c>
      <c r="F78" s="124">
        <v>1573250</v>
      </c>
      <c r="G78" s="24"/>
      <c r="H78" s="2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4"/>
      <c r="FI78" s="24"/>
    </row>
    <row r="79" spans="1:165" ht="25.5">
      <c r="A79" s="87" t="s">
        <v>151</v>
      </c>
      <c r="B79" s="21" t="s">
        <v>152</v>
      </c>
      <c r="C79" s="145"/>
      <c r="D79" s="145"/>
      <c r="E79" s="124"/>
      <c r="F79" s="124"/>
      <c r="G79" s="24"/>
      <c r="H79" s="2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4"/>
      <c r="FI79" s="24"/>
    </row>
    <row r="80" spans="1:165" ht="51">
      <c r="A80" s="87" t="s">
        <v>153</v>
      </c>
      <c r="B80" s="21" t="s">
        <v>154</v>
      </c>
      <c r="C80" s="145">
        <v>28453170</v>
      </c>
      <c r="D80" s="145">
        <v>28453170</v>
      </c>
      <c r="E80" s="124">
        <v>28453170</v>
      </c>
      <c r="F80" s="124"/>
      <c r="G80" s="24"/>
      <c r="H80" s="2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4"/>
      <c r="FI80" s="24"/>
    </row>
    <row r="81" spans="1:165">
      <c r="A81" s="86" t="s">
        <v>155</v>
      </c>
      <c r="B81" s="13" t="s">
        <v>156</v>
      </c>
      <c r="C81" s="145">
        <f t="shared" ref="C81:F81" si="19">+C82+C83+C84+C85+C86+C87+C88+C89</f>
        <v>0</v>
      </c>
      <c r="D81" s="145">
        <f t="shared" si="19"/>
        <v>0</v>
      </c>
      <c r="E81" s="14">
        <f t="shared" si="19"/>
        <v>98</v>
      </c>
      <c r="F81" s="14">
        <f t="shared" si="19"/>
        <v>0</v>
      </c>
      <c r="G81" s="24"/>
      <c r="H81" s="2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4"/>
      <c r="FI81" s="24"/>
    </row>
    <row r="82" spans="1:165" ht="25.5">
      <c r="A82" s="87" t="s">
        <v>157</v>
      </c>
      <c r="B82" s="15" t="s">
        <v>158</v>
      </c>
      <c r="C82" s="145"/>
      <c r="D82" s="145"/>
      <c r="E82" s="124"/>
      <c r="F82" s="124"/>
      <c r="G82" s="24"/>
      <c r="H82" s="2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4"/>
      <c r="FI82" s="24"/>
    </row>
    <row r="83" spans="1:165" ht="25.5">
      <c r="A83" s="87" t="s">
        <v>159</v>
      </c>
      <c r="B83" s="22" t="s">
        <v>138</v>
      </c>
      <c r="C83" s="145"/>
      <c r="D83" s="145"/>
      <c r="E83" s="124"/>
      <c r="F83" s="124"/>
      <c r="G83" s="24"/>
      <c r="H83" s="2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4"/>
      <c r="FI83" s="24"/>
    </row>
    <row r="84" spans="1:165" ht="38.25">
      <c r="A84" s="87" t="s">
        <v>160</v>
      </c>
      <c r="B84" s="15" t="s">
        <v>161</v>
      </c>
      <c r="C84" s="145"/>
      <c r="D84" s="145"/>
      <c r="E84" s="124">
        <v>36</v>
      </c>
      <c r="F84" s="124"/>
      <c r="G84" s="24"/>
      <c r="H84" s="2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4"/>
      <c r="FI84" s="24"/>
    </row>
    <row r="85" spans="1:165" ht="38.25">
      <c r="A85" s="87" t="s">
        <v>162</v>
      </c>
      <c r="B85" s="15" t="s">
        <v>163</v>
      </c>
      <c r="C85" s="145"/>
      <c r="D85" s="145"/>
      <c r="E85" s="124">
        <v>8</v>
      </c>
      <c r="F85" s="124"/>
      <c r="G85" s="24"/>
      <c r="H85" s="2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4"/>
      <c r="FI85" s="24"/>
    </row>
    <row r="86" spans="1:165" ht="25.5">
      <c r="A86" s="87" t="s">
        <v>164</v>
      </c>
      <c r="B86" s="15" t="s">
        <v>142</v>
      </c>
      <c r="C86" s="145"/>
      <c r="D86" s="145"/>
      <c r="E86" s="124"/>
      <c r="F86" s="124"/>
      <c r="G86" s="24"/>
      <c r="H86" s="2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4"/>
      <c r="FI86" s="24"/>
    </row>
    <row r="87" spans="1:165">
      <c r="A87" s="91" t="s">
        <v>165</v>
      </c>
      <c r="B87" s="15" t="s">
        <v>166</v>
      </c>
      <c r="C87" s="145"/>
      <c r="D87" s="145"/>
      <c r="E87" s="124"/>
      <c r="F87" s="124"/>
      <c r="H87" s="24"/>
      <c r="AT87" s="24"/>
      <c r="BT87" s="24"/>
      <c r="BU87" s="24"/>
      <c r="BV87" s="24"/>
      <c r="CN87" s="24"/>
    </row>
    <row r="88" spans="1:165" ht="63.75">
      <c r="A88" s="15" t="s">
        <v>167</v>
      </c>
      <c r="B88" s="23" t="s">
        <v>168</v>
      </c>
      <c r="C88" s="145"/>
      <c r="D88" s="145"/>
      <c r="E88" s="124">
        <v>54</v>
      </c>
      <c r="F88" s="124"/>
      <c r="H88" s="24"/>
      <c r="BT88" s="24"/>
      <c r="BU88" s="24"/>
      <c r="BV88" s="24"/>
      <c r="CN88" s="24"/>
    </row>
    <row r="89" spans="1:165" ht="25.5">
      <c r="A89" s="15" t="s">
        <v>169</v>
      </c>
      <c r="B89" s="25" t="s">
        <v>170</v>
      </c>
      <c r="C89" s="145"/>
      <c r="D89" s="145"/>
      <c r="E89" s="124"/>
      <c r="F89" s="124"/>
      <c r="H89" s="24"/>
      <c r="BT89" s="24"/>
      <c r="BU89" s="24"/>
      <c r="BV89" s="24"/>
      <c r="CN89" s="24"/>
    </row>
    <row r="90" spans="1:165" ht="38.25">
      <c r="A90" s="15" t="s">
        <v>171</v>
      </c>
      <c r="B90" s="26" t="s">
        <v>172</v>
      </c>
      <c r="C90" s="146">
        <f t="shared" ref="C90:F90" si="20">C93+C91</f>
        <v>0</v>
      </c>
      <c r="D90" s="146">
        <f t="shared" si="20"/>
        <v>0</v>
      </c>
      <c r="E90" s="16">
        <f t="shared" si="20"/>
        <v>0</v>
      </c>
      <c r="F90" s="16">
        <f t="shared" si="20"/>
        <v>0</v>
      </c>
      <c r="H90" s="24"/>
      <c r="BT90" s="24"/>
      <c r="BU90" s="24"/>
      <c r="BV90" s="24"/>
      <c r="CN90" s="24"/>
    </row>
    <row r="91" spans="1:165">
      <c r="A91" s="15" t="s">
        <v>173</v>
      </c>
      <c r="B91" s="25" t="s">
        <v>174</v>
      </c>
      <c r="C91" s="146">
        <f t="shared" ref="C91:F91" si="21">C92</f>
        <v>0</v>
      </c>
      <c r="D91" s="146">
        <f t="shared" si="21"/>
        <v>0</v>
      </c>
      <c r="E91" s="16">
        <f t="shared" si="21"/>
        <v>0</v>
      </c>
      <c r="F91" s="16">
        <f t="shared" si="21"/>
        <v>0</v>
      </c>
      <c r="H91" s="24"/>
      <c r="BT91" s="24"/>
      <c r="BU91" s="24"/>
      <c r="BV91" s="24"/>
      <c r="CN91" s="24"/>
    </row>
    <row r="92" spans="1:165">
      <c r="A92" s="15" t="s">
        <v>175</v>
      </c>
      <c r="B92" s="25" t="s">
        <v>176</v>
      </c>
      <c r="C92" s="146"/>
      <c r="D92" s="146"/>
      <c r="E92" s="16"/>
      <c r="F92" s="16"/>
      <c r="H92" s="24"/>
      <c r="BT92" s="24"/>
      <c r="BU92" s="24"/>
      <c r="BV92" s="24"/>
      <c r="CN92" s="24"/>
    </row>
    <row r="93" spans="1:165">
      <c r="A93" s="15" t="s">
        <v>177</v>
      </c>
      <c r="B93" s="25" t="s">
        <v>178</v>
      </c>
      <c r="C93" s="146">
        <f t="shared" ref="C93:F93" si="22">C94</f>
        <v>0</v>
      </c>
      <c r="D93" s="146">
        <f t="shared" si="22"/>
        <v>0</v>
      </c>
      <c r="E93" s="16">
        <f t="shared" si="22"/>
        <v>0</v>
      </c>
      <c r="F93" s="16">
        <f t="shared" si="22"/>
        <v>0</v>
      </c>
      <c r="G93" s="24"/>
      <c r="H93" s="24"/>
      <c r="I93" s="24"/>
      <c r="J93" s="24"/>
      <c r="BT93" s="24"/>
      <c r="BU93" s="24"/>
      <c r="BV93" s="24"/>
      <c r="CN93" s="24"/>
    </row>
    <row r="94" spans="1:165">
      <c r="A94" s="15" t="s">
        <v>179</v>
      </c>
      <c r="B94" s="25" t="s">
        <v>180</v>
      </c>
      <c r="C94" s="145"/>
      <c r="D94" s="145"/>
      <c r="E94" s="124"/>
      <c r="F94" s="124"/>
      <c r="G94" s="24"/>
      <c r="H94" s="24"/>
      <c r="I94" s="24"/>
      <c r="J94" s="24"/>
      <c r="BT94" s="24"/>
      <c r="BU94" s="24"/>
      <c r="BV94" s="24"/>
      <c r="CN94" s="24"/>
    </row>
    <row r="95" spans="1:165" ht="38.25">
      <c r="A95" s="15" t="s">
        <v>181</v>
      </c>
      <c r="B95" s="26" t="s">
        <v>172</v>
      </c>
      <c r="C95" s="146">
        <f t="shared" ref="C95:F95" si="23">C96+C99</f>
        <v>0</v>
      </c>
      <c r="D95" s="146">
        <f t="shared" si="23"/>
        <v>0</v>
      </c>
      <c r="E95" s="16">
        <f t="shared" si="23"/>
        <v>0</v>
      </c>
      <c r="F95" s="16">
        <f t="shared" si="23"/>
        <v>0</v>
      </c>
      <c r="G95" s="24"/>
      <c r="H95" s="24"/>
      <c r="I95" s="24"/>
      <c r="J95" s="24"/>
      <c r="BT95" s="24"/>
      <c r="BU95" s="24"/>
      <c r="BV95" s="24"/>
      <c r="CN95" s="24"/>
    </row>
    <row r="96" spans="1:165">
      <c r="A96" s="15" t="s">
        <v>182</v>
      </c>
      <c r="B96" s="25" t="s">
        <v>178</v>
      </c>
      <c r="C96" s="146">
        <f t="shared" ref="C96:F96" si="24">C97+C98</f>
        <v>0</v>
      </c>
      <c r="D96" s="146">
        <f t="shared" si="24"/>
        <v>0</v>
      </c>
      <c r="E96" s="16">
        <f t="shared" si="24"/>
        <v>0</v>
      </c>
      <c r="F96" s="16">
        <f t="shared" si="24"/>
        <v>0</v>
      </c>
      <c r="G96" s="24"/>
      <c r="H96" s="24"/>
      <c r="I96" s="24"/>
      <c r="J96" s="24"/>
      <c r="BT96" s="24"/>
      <c r="BU96" s="24"/>
      <c r="BV96" s="24"/>
      <c r="CN96" s="24"/>
    </row>
    <row r="97" spans="1:92">
      <c r="A97" s="15" t="s">
        <v>183</v>
      </c>
      <c r="B97" s="25" t="s">
        <v>184</v>
      </c>
      <c r="C97" s="145"/>
      <c r="D97" s="145"/>
      <c r="E97" s="124"/>
      <c r="F97" s="124"/>
      <c r="G97" s="24"/>
      <c r="H97" s="24"/>
      <c r="I97" s="24"/>
      <c r="J97" s="24"/>
      <c r="BT97" s="24"/>
      <c r="BU97" s="24"/>
      <c r="BV97" s="24"/>
      <c r="CN97" s="24"/>
    </row>
    <row r="98" spans="1:92">
      <c r="A98" s="15" t="s">
        <v>185</v>
      </c>
      <c r="B98" s="25" t="s">
        <v>186</v>
      </c>
      <c r="C98" s="145"/>
      <c r="D98" s="145"/>
      <c r="E98" s="124"/>
      <c r="F98" s="124"/>
      <c r="G98" s="24"/>
      <c r="H98" s="24"/>
      <c r="I98" s="24"/>
      <c r="J98" s="24"/>
      <c r="BT98" s="24"/>
      <c r="BU98" s="24"/>
      <c r="BV98" s="24"/>
      <c r="CN98" s="24"/>
    </row>
    <row r="99" spans="1:92">
      <c r="A99" s="15" t="s">
        <v>187</v>
      </c>
      <c r="B99" s="26" t="s">
        <v>516</v>
      </c>
      <c r="C99" s="146">
        <f t="shared" ref="C99:F99" si="25">C100+C101</f>
        <v>0</v>
      </c>
      <c r="D99" s="146">
        <f t="shared" si="25"/>
        <v>0</v>
      </c>
      <c r="E99" s="16">
        <f t="shared" si="25"/>
        <v>0</v>
      </c>
      <c r="F99" s="16">
        <f t="shared" si="25"/>
        <v>0</v>
      </c>
      <c r="G99" s="24"/>
      <c r="H99" s="24"/>
      <c r="I99" s="24"/>
      <c r="J99" s="24"/>
      <c r="BT99" s="24"/>
      <c r="BU99" s="24"/>
      <c r="BV99" s="24"/>
      <c r="CN99" s="24"/>
    </row>
    <row r="100" spans="1:92">
      <c r="A100" s="15" t="s">
        <v>188</v>
      </c>
      <c r="B100" s="25" t="s">
        <v>184</v>
      </c>
      <c r="C100" s="145"/>
      <c r="D100" s="145"/>
      <c r="E100" s="124"/>
      <c r="F100" s="124"/>
      <c r="G100" s="24"/>
      <c r="H100" s="24"/>
      <c r="I100" s="24"/>
      <c r="J100" s="24"/>
      <c r="BT100" s="24"/>
      <c r="BU100" s="24"/>
      <c r="BV100" s="24"/>
      <c r="CN100" s="24"/>
    </row>
    <row r="101" spans="1:92">
      <c r="A101" s="15" t="s">
        <v>189</v>
      </c>
      <c r="B101" s="25" t="s">
        <v>186</v>
      </c>
      <c r="C101" s="145"/>
      <c r="D101" s="145"/>
      <c r="E101" s="124"/>
      <c r="F101" s="124"/>
      <c r="G101" s="24"/>
      <c r="H101" s="24"/>
      <c r="I101" s="24"/>
      <c r="J101" s="24"/>
      <c r="BT101" s="24"/>
      <c r="BU101" s="24"/>
      <c r="BV101" s="24"/>
      <c r="CN101" s="24"/>
    </row>
    <row r="102" spans="1:92" ht="25.5">
      <c r="A102" s="27" t="s">
        <v>190</v>
      </c>
      <c r="B102" s="28" t="s">
        <v>191</v>
      </c>
      <c r="C102" s="146">
        <f t="shared" ref="C102:F102" si="26">C103+C106</f>
        <v>0</v>
      </c>
      <c r="D102" s="146">
        <f t="shared" si="26"/>
        <v>0</v>
      </c>
      <c r="E102" s="16">
        <f t="shared" si="26"/>
        <v>0</v>
      </c>
      <c r="F102" s="16">
        <f t="shared" si="26"/>
        <v>0</v>
      </c>
      <c r="G102" s="24"/>
      <c r="H102" s="24"/>
      <c r="I102" s="24"/>
      <c r="J102" s="24"/>
      <c r="BT102" s="24"/>
      <c r="BU102" s="24"/>
      <c r="BV102" s="24"/>
      <c r="CN102" s="24"/>
    </row>
    <row r="103" spans="1:92" ht="38.25">
      <c r="A103" s="15" t="s">
        <v>192</v>
      </c>
      <c r="B103" s="28" t="s">
        <v>172</v>
      </c>
      <c r="C103" s="146">
        <f t="shared" ref="C103:F103" si="27">C104+C105</f>
        <v>0</v>
      </c>
      <c r="D103" s="146">
        <f t="shared" si="27"/>
        <v>0</v>
      </c>
      <c r="E103" s="16">
        <f t="shared" si="27"/>
        <v>0</v>
      </c>
      <c r="F103" s="16">
        <f t="shared" si="27"/>
        <v>0</v>
      </c>
      <c r="G103" s="24"/>
      <c r="H103" s="24"/>
      <c r="I103" s="24"/>
      <c r="J103" s="24"/>
      <c r="BT103" s="24"/>
      <c r="BU103" s="24"/>
      <c r="BV103" s="24"/>
      <c r="CN103" s="24"/>
    </row>
    <row r="104" spans="1:92">
      <c r="A104" s="15" t="s">
        <v>193</v>
      </c>
      <c r="B104" s="15" t="s">
        <v>194</v>
      </c>
      <c r="C104" s="146"/>
      <c r="D104" s="146"/>
      <c r="E104" s="16"/>
      <c r="F104" s="16"/>
      <c r="G104" s="24"/>
      <c r="H104" s="24"/>
      <c r="I104" s="24"/>
      <c r="J104" s="24"/>
      <c r="BT104" s="24"/>
      <c r="BU104" s="24"/>
      <c r="BV104" s="24"/>
      <c r="CN104" s="24"/>
    </row>
    <row r="105" spans="1:92" ht="26.25" customHeight="1">
      <c r="A105" s="15" t="s">
        <v>195</v>
      </c>
      <c r="B105" s="15" t="s">
        <v>196</v>
      </c>
      <c r="C105" s="146"/>
      <c r="D105" s="146"/>
      <c r="E105" s="16"/>
      <c r="F105" s="16"/>
      <c r="G105" s="24"/>
      <c r="H105" s="24"/>
      <c r="I105" s="24"/>
      <c r="J105" s="24"/>
      <c r="BT105" s="24"/>
      <c r="BU105" s="24"/>
      <c r="BV105" s="24"/>
      <c r="CN105" s="24"/>
    </row>
    <row r="106" spans="1:92">
      <c r="A106" s="31"/>
      <c r="B106" s="29" t="s">
        <v>197</v>
      </c>
      <c r="C106" s="146">
        <f t="shared" ref="C106:F108" si="28">C107</f>
        <v>0</v>
      </c>
      <c r="D106" s="146">
        <f t="shared" si="28"/>
        <v>0</v>
      </c>
      <c r="E106" s="16">
        <f t="shared" si="28"/>
        <v>0</v>
      </c>
      <c r="F106" s="16">
        <f t="shared" si="28"/>
        <v>0</v>
      </c>
      <c r="G106" s="24"/>
      <c r="H106" s="24"/>
      <c r="I106" s="24"/>
      <c r="J106" s="24"/>
      <c r="BT106" s="24"/>
      <c r="BU106" s="24"/>
      <c r="BV106" s="24"/>
      <c r="CN106" s="24"/>
    </row>
    <row r="107" spans="1:92">
      <c r="A107" s="15" t="s">
        <v>198</v>
      </c>
      <c r="B107" s="29" t="s">
        <v>199</v>
      </c>
      <c r="C107" s="146">
        <f t="shared" si="28"/>
        <v>0</v>
      </c>
      <c r="D107" s="146">
        <f t="shared" si="28"/>
        <v>0</v>
      </c>
      <c r="E107" s="16">
        <f t="shared" si="28"/>
        <v>0</v>
      </c>
      <c r="F107" s="16">
        <f t="shared" si="28"/>
        <v>0</v>
      </c>
      <c r="G107" s="24"/>
      <c r="H107" s="24"/>
      <c r="I107" s="24"/>
      <c r="J107" s="24"/>
      <c r="BT107" s="24"/>
      <c r="BU107" s="24"/>
      <c r="BV107" s="24"/>
      <c r="CN107" s="24"/>
    </row>
    <row r="108" spans="1:92" ht="25.5">
      <c r="A108" s="15" t="s">
        <v>200</v>
      </c>
      <c r="B108" s="29" t="s">
        <v>201</v>
      </c>
      <c r="C108" s="146">
        <f t="shared" si="28"/>
        <v>0</v>
      </c>
      <c r="D108" s="146">
        <f t="shared" si="28"/>
        <v>0</v>
      </c>
      <c r="E108" s="16">
        <f t="shared" si="28"/>
        <v>0</v>
      </c>
      <c r="F108" s="16">
        <f t="shared" si="28"/>
        <v>0</v>
      </c>
      <c r="G108" s="24"/>
      <c r="H108" s="24"/>
      <c r="I108" s="24"/>
      <c r="J108" s="24"/>
      <c r="BT108" s="24"/>
      <c r="BU108" s="24"/>
      <c r="BV108" s="24"/>
      <c r="CN108" s="24"/>
    </row>
    <row r="109" spans="1:92">
      <c r="A109" s="15" t="s">
        <v>202</v>
      </c>
      <c r="B109" s="30" t="s">
        <v>203</v>
      </c>
      <c r="C109" s="145"/>
      <c r="D109" s="145"/>
      <c r="E109" s="124"/>
      <c r="F109" s="16"/>
      <c r="CN109" s="24"/>
    </row>
    <row r="110" spans="1:92" ht="12" customHeight="1">
      <c r="A110" s="28" t="s">
        <v>204</v>
      </c>
      <c r="B110" s="28" t="s">
        <v>205</v>
      </c>
      <c r="C110" s="146">
        <f t="shared" ref="C110:F110" si="29">C111</f>
        <v>0</v>
      </c>
      <c r="D110" s="146">
        <f t="shared" si="29"/>
        <v>0</v>
      </c>
      <c r="E110" s="16">
        <f t="shared" si="29"/>
        <v>-661556</v>
      </c>
      <c r="F110" s="16">
        <f t="shared" si="29"/>
        <v>833408</v>
      </c>
      <c r="CN110" s="24"/>
    </row>
    <row r="111" spans="1:92" ht="25.5">
      <c r="A111" s="15" t="s">
        <v>206</v>
      </c>
      <c r="B111" s="15" t="s">
        <v>207</v>
      </c>
      <c r="C111" s="145"/>
      <c r="D111" s="145"/>
      <c r="E111" s="124">
        <v>-661556</v>
      </c>
      <c r="F111" s="124">
        <v>833408</v>
      </c>
      <c r="CN111" s="24"/>
    </row>
    <row r="112" spans="1:92">
      <c r="CN112" s="24"/>
    </row>
    <row r="113" spans="2:92">
      <c r="CN113" s="24"/>
    </row>
    <row r="114" spans="2:92" ht="15">
      <c r="B114" s="35" t="s">
        <v>521</v>
      </c>
      <c r="D114" s="130" t="s">
        <v>523</v>
      </c>
      <c r="CN114" s="24"/>
    </row>
    <row r="115" spans="2:92" ht="16.5">
      <c r="B115" s="115" t="s">
        <v>522</v>
      </c>
      <c r="D115" s="130" t="s">
        <v>524</v>
      </c>
      <c r="CN115" s="24"/>
    </row>
    <row r="116" spans="2:92">
      <c r="CN116" s="24"/>
    </row>
    <row r="117" spans="2:92">
      <c r="CN117" s="24"/>
    </row>
    <row r="118" spans="2:92">
      <c r="CN118" s="24"/>
    </row>
    <row r="119" spans="2:92">
      <c r="CN119" s="24"/>
    </row>
    <row r="120" spans="2:92">
      <c r="CN120" s="24"/>
    </row>
    <row r="121" spans="2:92">
      <c r="CN121" s="24"/>
    </row>
    <row r="122" spans="2:92">
      <c r="CN122" s="24"/>
    </row>
    <row r="123" spans="2:92">
      <c r="CN123" s="24"/>
    </row>
    <row r="124" spans="2:92">
      <c r="CN124" s="24"/>
    </row>
    <row r="125" spans="2:92">
      <c r="CN125" s="24"/>
    </row>
    <row r="126" spans="2:92">
      <c r="CN126" s="24"/>
    </row>
    <row r="127" spans="2:92">
      <c r="CN127" s="24"/>
    </row>
    <row r="128" spans="2:92">
      <c r="CN128" s="24"/>
    </row>
    <row r="129" spans="92:92">
      <c r="CN129" s="24"/>
    </row>
    <row r="130" spans="92:92">
      <c r="CN130" s="24"/>
    </row>
    <row r="131" spans="92:92">
      <c r="CN131" s="24"/>
    </row>
    <row r="132" spans="92:92">
      <c r="CN132" s="24"/>
    </row>
    <row r="133" spans="92:92">
      <c r="CN133" s="24"/>
    </row>
    <row r="134" spans="92:92">
      <c r="CN134" s="24"/>
    </row>
    <row r="135" spans="92:92">
      <c r="CN135" s="24"/>
    </row>
    <row r="136" spans="92:92">
      <c r="CN136" s="24"/>
    </row>
    <row r="137" spans="92:92">
      <c r="CN137" s="24"/>
    </row>
    <row r="138" spans="92:92">
      <c r="CN138" s="24"/>
    </row>
    <row r="139" spans="92:92">
      <c r="CN139" s="24"/>
    </row>
    <row r="140" spans="92:92">
      <c r="CN140" s="24"/>
    </row>
    <row r="141" spans="92:92">
      <c r="CN141" s="24"/>
    </row>
    <row r="142" spans="92:92">
      <c r="CN142" s="24"/>
    </row>
    <row r="143" spans="92:92">
      <c r="CN143" s="24"/>
    </row>
    <row r="144" spans="92:92">
      <c r="CN144" s="24"/>
    </row>
    <row r="145" spans="92:92">
      <c r="CN145" s="24"/>
    </row>
    <row r="146" spans="92:92">
      <c r="CN146" s="24"/>
    </row>
    <row r="147" spans="92:92">
      <c r="CN147" s="24"/>
    </row>
    <row r="148" spans="92:92">
      <c r="CN148" s="24"/>
    </row>
    <row r="149" spans="92:92">
      <c r="CN149" s="24"/>
    </row>
    <row r="150" spans="92:92">
      <c r="CN150" s="24"/>
    </row>
    <row r="151" spans="92:92">
      <c r="CN151" s="24"/>
    </row>
    <row r="152" spans="92:92">
      <c r="CN152" s="24"/>
    </row>
    <row r="153" spans="92:92">
      <c r="CN153" s="24"/>
    </row>
    <row r="154" spans="92:92">
      <c r="CN154" s="24"/>
    </row>
    <row r="155" spans="92:92">
      <c r="CN155" s="24"/>
    </row>
    <row r="156" spans="92:92">
      <c r="CN156" s="24"/>
    </row>
  </sheetData>
  <protectedRanges>
    <protectedRange sqref="E82:F83 C24:F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6"/>
  <sheetViews>
    <sheetView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G271" sqref="G271"/>
    </sheetView>
  </sheetViews>
  <sheetFormatPr defaultRowHeight="15"/>
  <cols>
    <col min="1" max="1" width="14.42578125" style="33" customWidth="1"/>
    <col min="2" max="2" width="71.28515625" style="35" customWidth="1"/>
    <col min="3" max="3" width="5" style="35" bestFit="1" customWidth="1"/>
    <col min="4" max="4" width="16.7109375" style="129" customWidth="1"/>
    <col min="5" max="5" width="15.42578125" style="35" customWidth="1"/>
    <col min="6" max="6" width="15.7109375" style="35" bestFit="1" customWidth="1"/>
    <col min="7" max="7" width="15.42578125" style="37" bestFit="1" customWidth="1"/>
    <col min="8" max="8" width="14.5703125" style="37" bestFit="1" customWidth="1"/>
    <col min="9" max="9" width="10.42578125" style="36" bestFit="1" customWidth="1"/>
    <col min="10" max="10" width="11.5703125" style="36" bestFit="1" customWidth="1"/>
    <col min="11" max="16384" width="9.140625" style="36"/>
  </cols>
  <sheetData>
    <row r="1" spans="1:11" ht="20.25">
      <c r="B1" s="96" t="s">
        <v>526</v>
      </c>
      <c r="C1" s="34"/>
    </row>
    <row r="2" spans="1:11">
      <c r="B2" s="34"/>
      <c r="C2" s="34"/>
    </row>
    <row r="3" spans="1:11">
      <c r="B3" s="34"/>
      <c r="C3" s="34"/>
      <c r="D3" s="130"/>
    </row>
    <row r="4" spans="1:11">
      <c r="D4" s="131"/>
      <c r="E4" s="38"/>
      <c r="F4" s="39"/>
      <c r="H4" s="116" t="s">
        <v>0</v>
      </c>
    </row>
    <row r="5" spans="1:11" s="43" customFormat="1" ht="75">
      <c r="A5" s="40"/>
      <c r="B5" s="41" t="s">
        <v>2</v>
      </c>
      <c r="C5" s="41"/>
      <c r="D5" s="132" t="s">
        <v>208</v>
      </c>
      <c r="E5" s="42" t="s">
        <v>209</v>
      </c>
      <c r="F5" s="42" t="s">
        <v>210</v>
      </c>
      <c r="G5" s="42" t="s">
        <v>211</v>
      </c>
      <c r="H5" s="42" t="s">
        <v>212</v>
      </c>
    </row>
    <row r="6" spans="1:11">
      <c r="A6" s="44"/>
      <c r="B6" s="45" t="s">
        <v>213</v>
      </c>
      <c r="C6" s="45"/>
      <c r="D6" s="133"/>
      <c r="E6" s="46"/>
      <c r="F6" s="46"/>
      <c r="G6" s="117"/>
      <c r="H6" s="117"/>
    </row>
    <row r="7" spans="1:11" s="51" customFormat="1" ht="16.5" customHeight="1">
      <c r="A7" s="47" t="s">
        <v>214</v>
      </c>
      <c r="B7" s="48" t="s">
        <v>215</v>
      </c>
      <c r="C7" s="98">
        <f t="shared" ref="C7:H7" si="0">+C8+C16</f>
        <v>0</v>
      </c>
      <c r="D7" s="134">
        <f t="shared" si="0"/>
        <v>1017761490</v>
      </c>
      <c r="E7" s="98">
        <f t="shared" si="0"/>
        <v>990986710</v>
      </c>
      <c r="F7" s="98">
        <f t="shared" si="0"/>
        <v>872374290</v>
      </c>
      <c r="G7" s="98">
        <f t="shared" si="0"/>
        <v>786124816.88999999</v>
      </c>
      <c r="H7" s="98">
        <f t="shared" si="0"/>
        <v>98961737.929999992</v>
      </c>
      <c r="I7" s="50"/>
      <c r="J7" s="50"/>
      <c r="K7" s="50"/>
    </row>
    <row r="8" spans="1:11" s="51" customFormat="1">
      <c r="A8" s="47" t="s">
        <v>216</v>
      </c>
      <c r="B8" s="52" t="s">
        <v>217</v>
      </c>
      <c r="C8" s="98">
        <f>+C9+C10+C13+C11+C12+C15+C252+C14</f>
        <v>0</v>
      </c>
      <c r="D8" s="134">
        <f t="shared" ref="D8:H8" si="1">+D9+D10+D13+D11+D12+D15+D252+D14</f>
        <v>1017588490</v>
      </c>
      <c r="E8" s="98">
        <f t="shared" si="1"/>
        <v>990813710</v>
      </c>
      <c r="F8" s="98">
        <f t="shared" si="1"/>
        <v>872201290</v>
      </c>
      <c r="G8" s="98">
        <f t="shared" si="1"/>
        <v>786124816.88999999</v>
      </c>
      <c r="H8" s="98">
        <f t="shared" si="1"/>
        <v>98961737.929999992</v>
      </c>
      <c r="I8" s="50"/>
      <c r="J8" s="50"/>
      <c r="K8" s="50"/>
    </row>
    <row r="9" spans="1:11" s="51" customFormat="1">
      <c r="A9" s="47" t="s">
        <v>218</v>
      </c>
      <c r="B9" s="52" t="s">
        <v>219</v>
      </c>
      <c r="C9" s="98">
        <f t="shared" ref="C9:H9" si="2">+C23</f>
        <v>0</v>
      </c>
      <c r="D9" s="134">
        <f t="shared" si="2"/>
        <v>5799000</v>
      </c>
      <c r="E9" s="98">
        <f t="shared" si="2"/>
        <v>5799000</v>
      </c>
      <c r="F9" s="98">
        <f t="shared" si="2"/>
        <v>4434060</v>
      </c>
      <c r="G9" s="98">
        <f t="shared" si="2"/>
        <v>3878335.26</v>
      </c>
      <c r="H9" s="98">
        <f t="shared" si="2"/>
        <v>478599</v>
      </c>
      <c r="I9" s="50"/>
      <c r="J9" s="50"/>
      <c r="K9" s="50"/>
    </row>
    <row r="10" spans="1:11" s="51" customFormat="1" ht="16.5" customHeight="1">
      <c r="A10" s="47" t="s">
        <v>220</v>
      </c>
      <c r="B10" s="52" t="s">
        <v>221</v>
      </c>
      <c r="C10" s="98">
        <f>+C43</f>
        <v>0</v>
      </c>
      <c r="D10" s="134">
        <f t="shared" ref="D10:H10" si="3">+D43</f>
        <v>684537850</v>
      </c>
      <c r="E10" s="98">
        <f t="shared" si="3"/>
        <v>657763070</v>
      </c>
      <c r="F10" s="98">
        <f t="shared" si="3"/>
        <v>584752560</v>
      </c>
      <c r="G10" s="98">
        <f t="shared" si="3"/>
        <v>542018020.74000001</v>
      </c>
      <c r="H10" s="98">
        <f t="shared" si="3"/>
        <v>66362099.359999999</v>
      </c>
      <c r="I10" s="50"/>
      <c r="J10" s="50"/>
      <c r="K10" s="50"/>
    </row>
    <row r="11" spans="1:11" s="51" customFormat="1">
      <c r="A11" s="47" t="s">
        <v>222</v>
      </c>
      <c r="B11" s="52" t="s">
        <v>223</v>
      </c>
      <c r="C11" s="98">
        <f>+C71</f>
        <v>0</v>
      </c>
      <c r="D11" s="134">
        <f t="shared" ref="D11:H11" si="4">+D71</f>
        <v>0</v>
      </c>
      <c r="E11" s="98">
        <f t="shared" si="4"/>
        <v>0</v>
      </c>
      <c r="F11" s="98">
        <f t="shared" si="4"/>
        <v>0</v>
      </c>
      <c r="G11" s="98">
        <f t="shared" si="4"/>
        <v>0</v>
      </c>
      <c r="H11" s="98">
        <f t="shared" si="4"/>
        <v>0</v>
      </c>
      <c r="I11" s="50"/>
      <c r="J11" s="50"/>
      <c r="K11" s="50"/>
    </row>
    <row r="12" spans="1:11" s="51" customFormat="1" ht="30">
      <c r="A12" s="47" t="s">
        <v>224</v>
      </c>
      <c r="B12" s="52" t="s">
        <v>225</v>
      </c>
      <c r="C12" s="98">
        <f>C253</f>
        <v>0</v>
      </c>
      <c r="D12" s="134">
        <f t="shared" ref="D12:H12" si="5">D253</f>
        <v>214850880</v>
      </c>
      <c r="E12" s="98">
        <f t="shared" si="5"/>
        <v>214850880</v>
      </c>
      <c r="F12" s="98">
        <f t="shared" si="5"/>
        <v>190485910</v>
      </c>
      <c r="G12" s="98">
        <f t="shared" si="5"/>
        <v>162705673</v>
      </c>
      <c r="H12" s="98">
        <f t="shared" si="5"/>
        <v>20583512</v>
      </c>
      <c r="I12" s="50"/>
      <c r="J12" s="50"/>
      <c r="K12" s="50"/>
    </row>
    <row r="13" spans="1:11" s="51" customFormat="1" ht="16.5" customHeight="1">
      <c r="A13" s="47" t="s">
        <v>226</v>
      </c>
      <c r="B13" s="52" t="s">
        <v>227</v>
      </c>
      <c r="C13" s="98">
        <f>C266</f>
        <v>0</v>
      </c>
      <c r="D13" s="134">
        <f t="shared" ref="D13:H13" si="6">D266</f>
        <v>112400760</v>
      </c>
      <c r="E13" s="98">
        <f t="shared" si="6"/>
        <v>112400760</v>
      </c>
      <c r="F13" s="98">
        <f t="shared" si="6"/>
        <v>92528760</v>
      </c>
      <c r="G13" s="98">
        <f t="shared" si="6"/>
        <v>78112085.810000002</v>
      </c>
      <c r="H13" s="98">
        <f t="shared" si="6"/>
        <v>11651734</v>
      </c>
      <c r="I13" s="50"/>
      <c r="J13" s="50"/>
      <c r="K13" s="50"/>
    </row>
    <row r="14" spans="1:11" s="51" customFormat="1" ht="30">
      <c r="A14" s="47" t="s">
        <v>228</v>
      </c>
      <c r="B14" s="52" t="s">
        <v>229</v>
      </c>
      <c r="C14" s="98">
        <f>C275</f>
        <v>0</v>
      </c>
      <c r="D14" s="134">
        <f t="shared" ref="D14:H14" si="7">D275</f>
        <v>0</v>
      </c>
      <c r="E14" s="98">
        <f t="shared" si="7"/>
        <v>0</v>
      </c>
      <c r="F14" s="98">
        <f t="shared" si="7"/>
        <v>0</v>
      </c>
      <c r="G14" s="98">
        <f t="shared" si="7"/>
        <v>0</v>
      </c>
      <c r="H14" s="98">
        <f t="shared" si="7"/>
        <v>0</v>
      </c>
      <c r="I14" s="50"/>
      <c r="J14" s="50"/>
      <c r="K14" s="50"/>
    </row>
    <row r="15" spans="1:11" s="51" customFormat="1" ht="16.5" customHeight="1">
      <c r="A15" s="47" t="s">
        <v>230</v>
      </c>
      <c r="B15" s="52" t="s">
        <v>231</v>
      </c>
      <c r="C15" s="98">
        <f>C74</f>
        <v>0</v>
      </c>
      <c r="D15" s="134">
        <f t="shared" ref="D15:H15" si="8">D74</f>
        <v>0</v>
      </c>
      <c r="E15" s="98">
        <f t="shared" si="8"/>
        <v>0</v>
      </c>
      <c r="F15" s="98">
        <f t="shared" si="8"/>
        <v>0</v>
      </c>
      <c r="G15" s="98">
        <f t="shared" si="8"/>
        <v>0</v>
      </c>
      <c r="H15" s="98">
        <f t="shared" si="8"/>
        <v>0</v>
      </c>
      <c r="I15" s="50"/>
      <c r="J15" s="50"/>
      <c r="K15" s="50"/>
    </row>
    <row r="16" spans="1:11" s="51" customFormat="1" ht="16.5" customHeight="1">
      <c r="A16" s="47" t="s">
        <v>232</v>
      </c>
      <c r="B16" s="52" t="s">
        <v>233</v>
      </c>
      <c r="C16" s="98">
        <f>C77</f>
        <v>0</v>
      </c>
      <c r="D16" s="134">
        <f t="shared" ref="D16:H16" si="9">D77</f>
        <v>173000</v>
      </c>
      <c r="E16" s="98">
        <f t="shared" si="9"/>
        <v>173000</v>
      </c>
      <c r="F16" s="98">
        <f t="shared" si="9"/>
        <v>173000</v>
      </c>
      <c r="G16" s="98">
        <f t="shared" si="9"/>
        <v>0</v>
      </c>
      <c r="H16" s="98">
        <f t="shared" si="9"/>
        <v>0</v>
      </c>
      <c r="I16" s="50"/>
      <c r="J16" s="50"/>
      <c r="K16" s="50"/>
    </row>
    <row r="17" spans="1:247" s="51" customFormat="1">
      <c r="A17" s="47" t="s">
        <v>234</v>
      </c>
      <c r="B17" s="52" t="s">
        <v>235</v>
      </c>
      <c r="C17" s="98">
        <f>C78</f>
        <v>0</v>
      </c>
      <c r="D17" s="134">
        <f t="shared" ref="D17:H17" si="10">D78</f>
        <v>173000</v>
      </c>
      <c r="E17" s="98">
        <f t="shared" si="10"/>
        <v>173000</v>
      </c>
      <c r="F17" s="98">
        <f t="shared" si="10"/>
        <v>173000</v>
      </c>
      <c r="G17" s="98">
        <f t="shared" si="10"/>
        <v>0</v>
      </c>
      <c r="H17" s="98">
        <f t="shared" si="10"/>
        <v>0</v>
      </c>
      <c r="I17" s="50"/>
      <c r="J17" s="50"/>
      <c r="K17" s="50"/>
    </row>
    <row r="18" spans="1:247" s="51" customFormat="1" ht="30">
      <c r="A18" s="47" t="s">
        <v>236</v>
      </c>
      <c r="B18" s="52" t="s">
        <v>237</v>
      </c>
      <c r="C18" s="98">
        <f>C252+C274</f>
        <v>0</v>
      </c>
      <c r="D18" s="134">
        <f t="shared" ref="D18:H18" si="11">D252+D274</f>
        <v>0</v>
      </c>
      <c r="E18" s="98">
        <f t="shared" si="11"/>
        <v>0</v>
      </c>
      <c r="F18" s="98">
        <f t="shared" si="11"/>
        <v>0</v>
      </c>
      <c r="G18" s="98">
        <f t="shared" si="11"/>
        <v>-604022.91999999993</v>
      </c>
      <c r="H18" s="98">
        <f t="shared" si="11"/>
        <v>-128296.43000000001</v>
      </c>
      <c r="I18" s="50"/>
      <c r="J18" s="50"/>
      <c r="K18" s="50"/>
    </row>
    <row r="19" spans="1:247" s="51" customFormat="1" ht="16.5" customHeight="1">
      <c r="A19" s="47" t="s">
        <v>238</v>
      </c>
      <c r="B19" s="52" t="s">
        <v>239</v>
      </c>
      <c r="C19" s="98">
        <f t="shared" ref="C19:H19" si="12">+C20+C16</f>
        <v>0</v>
      </c>
      <c r="D19" s="134">
        <f t="shared" si="12"/>
        <v>1017761490</v>
      </c>
      <c r="E19" s="98">
        <f t="shared" si="12"/>
        <v>990986710</v>
      </c>
      <c r="F19" s="98">
        <f t="shared" si="12"/>
        <v>872374290</v>
      </c>
      <c r="G19" s="98">
        <f t="shared" si="12"/>
        <v>786124816.88999999</v>
      </c>
      <c r="H19" s="98">
        <f t="shared" si="12"/>
        <v>98961737.929999992</v>
      </c>
      <c r="I19" s="50"/>
      <c r="J19" s="50"/>
      <c r="K19" s="50"/>
    </row>
    <row r="20" spans="1:247" s="51" customFormat="1">
      <c r="A20" s="47" t="s">
        <v>240</v>
      </c>
      <c r="B20" s="52" t="s">
        <v>217</v>
      </c>
      <c r="C20" s="98">
        <f>C9+C10+C11+C12+C13+C15+C252+C14</f>
        <v>0</v>
      </c>
      <c r="D20" s="134">
        <f t="shared" ref="D20:H20" si="13">D9+D10+D11+D12+D13+D15+D252+D14</f>
        <v>1017588490</v>
      </c>
      <c r="E20" s="98">
        <f t="shared" si="13"/>
        <v>990813710</v>
      </c>
      <c r="F20" s="98">
        <f t="shared" si="13"/>
        <v>872201290</v>
      </c>
      <c r="G20" s="98">
        <f t="shared" si="13"/>
        <v>786124816.88999999</v>
      </c>
      <c r="H20" s="98">
        <f t="shared" si="13"/>
        <v>98961737.929999992</v>
      </c>
      <c r="I20" s="50"/>
      <c r="J20" s="50"/>
      <c r="K20" s="50"/>
    </row>
    <row r="21" spans="1:247" s="51" customFormat="1" ht="16.5" customHeight="1">
      <c r="A21" s="53" t="s">
        <v>241</v>
      </c>
      <c r="B21" s="52" t="s">
        <v>242</v>
      </c>
      <c r="C21" s="98">
        <f>+C22+C77+C252</f>
        <v>0</v>
      </c>
      <c r="D21" s="134">
        <f t="shared" ref="D21:H21" si="14">+D22+D77+D252</f>
        <v>905360730</v>
      </c>
      <c r="E21" s="98">
        <f t="shared" si="14"/>
        <v>878585950</v>
      </c>
      <c r="F21" s="98">
        <f t="shared" si="14"/>
        <v>779845530</v>
      </c>
      <c r="G21" s="98">
        <f t="shared" si="14"/>
        <v>708012731.08000004</v>
      </c>
      <c r="H21" s="98">
        <f t="shared" si="14"/>
        <v>87310003.929999992</v>
      </c>
      <c r="I21" s="50"/>
      <c r="J21" s="50"/>
      <c r="K21" s="50"/>
    </row>
    <row r="22" spans="1:247" s="51" customFormat="1" ht="16.5" customHeight="1">
      <c r="A22" s="47" t="s">
        <v>243</v>
      </c>
      <c r="B22" s="52" t="s">
        <v>217</v>
      </c>
      <c r="C22" s="98">
        <f>+C23+C43+C71+C253+C74+C275</f>
        <v>0</v>
      </c>
      <c r="D22" s="134">
        <f t="shared" ref="D22:H22" si="15">+D23+D43+D71+D253+D74+D275</f>
        <v>905187730</v>
      </c>
      <c r="E22" s="98">
        <f t="shared" si="15"/>
        <v>878412950</v>
      </c>
      <c r="F22" s="98">
        <f t="shared" si="15"/>
        <v>779672530</v>
      </c>
      <c r="G22" s="98">
        <f t="shared" si="15"/>
        <v>708602029</v>
      </c>
      <c r="H22" s="98">
        <f t="shared" si="15"/>
        <v>87424210.359999999</v>
      </c>
      <c r="I22" s="50"/>
      <c r="J22" s="50"/>
      <c r="K22" s="50"/>
    </row>
    <row r="23" spans="1:247" s="51" customFormat="1">
      <c r="A23" s="47" t="s">
        <v>244</v>
      </c>
      <c r="B23" s="52" t="s">
        <v>219</v>
      </c>
      <c r="C23" s="98">
        <f t="shared" ref="C23:H23" si="16">+C24+C36+C34</f>
        <v>0</v>
      </c>
      <c r="D23" s="134">
        <f t="shared" si="16"/>
        <v>5799000</v>
      </c>
      <c r="E23" s="98">
        <f t="shared" si="16"/>
        <v>5799000</v>
      </c>
      <c r="F23" s="98">
        <f t="shared" si="16"/>
        <v>4434060</v>
      </c>
      <c r="G23" s="98">
        <f t="shared" si="16"/>
        <v>3878335.26</v>
      </c>
      <c r="H23" s="98">
        <f t="shared" si="16"/>
        <v>478599</v>
      </c>
      <c r="I23" s="50"/>
      <c r="J23" s="50"/>
      <c r="K23" s="50"/>
    </row>
    <row r="24" spans="1:247" s="51" customFormat="1" ht="16.5" customHeight="1">
      <c r="A24" s="47" t="s">
        <v>245</v>
      </c>
      <c r="B24" s="52" t="s">
        <v>246</v>
      </c>
      <c r="C24" s="98">
        <f t="shared" ref="C24:H24" si="17">C25+C28+C29+C30+C32+C26+C27+C31</f>
        <v>0</v>
      </c>
      <c r="D24" s="134">
        <f t="shared" si="17"/>
        <v>5593000</v>
      </c>
      <c r="E24" s="98">
        <f t="shared" si="17"/>
        <v>5593000</v>
      </c>
      <c r="F24" s="98">
        <f t="shared" si="17"/>
        <v>4258420</v>
      </c>
      <c r="G24" s="98">
        <f t="shared" si="17"/>
        <v>3716540.26</v>
      </c>
      <c r="H24" s="98">
        <f t="shared" si="17"/>
        <v>465257</v>
      </c>
      <c r="I24" s="50"/>
      <c r="J24" s="50"/>
      <c r="K24" s="50"/>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row>
    <row r="25" spans="1:247" s="51" customFormat="1" ht="16.5" customHeight="1">
      <c r="A25" s="54" t="s">
        <v>247</v>
      </c>
      <c r="B25" s="55" t="s">
        <v>248</v>
      </c>
      <c r="C25" s="99"/>
      <c r="D25" s="135">
        <v>4624000</v>
      </c>
      <c r="E25" s="49">
        <v>4624000</v>
      </c>
      <c r="F25" s="49">
        <v>3504070</v>
      </c>
      <c r="G25" s="77">
        <v>3076484</v>
      </c>
      <c r="H25" s="77">
        <v>394613</v>
      </c>
      <c r="I25" s="50"/>
      <c r="J25" s="50"/>
      <c r="K25" s="50"/>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row>
    <row r="26" spans="1:247" s="51" customFormat="1">
      <c r="A26" s="54" t="s">
        <v>249</v>
      </c>
      <c r="B26" s="55" t="s">
        <v>250</v>
      </c>
      <c r="C26" s="99"/>
      <c r="D26" s="135">
        <v>608000</v>
      </c>
      <c r="E26" s="49">
        <v>608000</v>
      </c>
      <c r="F26" s="49">
        <v>460750</v>
      </c>
      <c r="G26" s="77">
        <v>405453</v>
      </c>
      <c r="H26" s="77">
        <v>45036</v>
      </c>
      <c r="I26" s="50"/>
      <c r="J26" s="50"/>
      <c r="K26" s="50"/>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row>
    <row r="27" spans="1:247" s="51" customFormat="1">
      <c r="A27" s="54" t="s">
        <v>251</v>
      </c>
      <c r="B27" s="55" t="s">
        <v>252</v>
      </c>
      <c r="C27" s="99"/>
      <c r="D27" s="135">
        <v>33000</v>
      </c>
      <c r="E27" s="49">
        <v>33000</v>
      </c>
      <c r="F27" s="49">
        <v>24590</v>
      </c>
      <c r="G27" s="77">
        <v>22591</v>
      </c>
      <c r="H27" s="77">
        <v>2389</v>
      </c>
      <c r="I27" s="50"/>
      <c r="J27" s="50"/>
      <c r="K27" s="50"/>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row>
    <row r="28" spans="1:247" s="51" customFormat="1" ht="16.5" customHeight="1">
      <c r="A28" s="54" t="s">
        <v>253</v>
      </c>
      <c r="B28" s="56" t="s">
        <v>254</v>
      </c>
      <c r="C28" s="99"/>
      <c r="D28" s="135">
        <v>12000</v>
      </c>
      <c r="E28" s="49">
        <v>12000</v>
      </c>
      <c r="F28" s="49">
        <v>10320</v>
      </c>
      <c r="G28" s="77">
        <v>9028</v>
      </c>
      <c r="H28" s="77">
        <v>1184</v>
      </c>
      <c r="I28" s="50"/>
      <c r="J28" s="50"/>
      <c r="K28" s="50"/>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row>
    <row r="29" spans="1:247" s="51" customFormat="1" ht="16.5" customHeight="1">
      <c r="A29" s="54" t="s">
        <v>255</v>
      </c>
      <c r="B29" s="56" t="s">
        <v>256</v>
      </c>
      <c r="C29" s="99"/>
      <c r="D29" s="135">
        <v>4000</v>
      </c>
      <c r="E29" s="49">
        <v>4000</v>
      </c>
      <c r="F29" s="49">
        <v>4000</v>
      </c>
      <c r="G29" s="77">
        <v>3043.26</v>
      </c>
      <c r="H29" s="77"/>
      <c r="I29" s="50"/>
      <c r="J29" s="50"/>
      <c r="K29" s="50"/>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row>
    <row r="30" spans="1:247" ht="16.5" customHeight="1">
      <c r="A30" s="54" t="s">
        <v>257</v>
      </c>
      <c r="B30" s="56" t="s">
        <v>258</v>
      </c>
      <c r="C30" s="99"/>
      <c r="D30" s="135"/>
      <c r="E30" s="49"/>
      <c r="F30" s="49"/>
      <c r="G30" s="77"/>
      <c r="H30" s="77"/>
      <c r="I30" s="50"/>
      <c r="J30" s="50"/>
      <c r="K30" s="50"/>
    </row>
    <row r="31" spans="1:247" ht="16.5" customHeight="1">
      <c r="A31" s="54" t="s">
        <v>259</v>
      </c>
      <c r="B31" s="56" t="s">
        <v>260</v>
      </c>
      <c r="C31" s="99"/>
      <c r="D31" s="135">
        <v>197000</v>
      </c>
      <c r="E31" s="49">
        <v>197000</v>
      </c>
      <c r="F31" s="49">
        <v>153890</v>
      </c>
      <c r="G31" s="77">
        <v>130901</v>
      </c>
      <c r="H31" s="77">
        <v>14701</v>
      </c>
      <c r="I31" s="50"/>
      <c r="J31" s="50"/>
      <c r="K31" s="50"/>
    </row>
    <row r="32" spans="1:247" ht="16.5" customHeight="1">
      <c r="A32" s="54" t="s">
        <v>261</v>
      </c>
      <c r="B32" s="56" t="s">
        <v>262</v>
      </c>
      <c r="C32" s="99"/>
      <c r="D32" s="135">
        <v>115000</v>
      </c>
      <c r="E32" s="49">
        <v>115000</v>
      </c>
      <c r="F32" s="49">
        <v>100800</v>
      </c>
      <c r="G32" s="77">
        <v>69040</v>
      </c>
      <c r="H32" s="77">
        <v>7334</v>
      </c>
      <c r="I32" s="50"/>
      <c r="J32" s="50"/>
      <c r="K32" s="50"/>
    </row>
    <row r="33" spans="1:247" ht="16.5" customHeight="1">
      <c r="A33" s="54"/>
      <c r="B33" s="56" t="s">
        <v>263</v>
      </c>
      <c r="C33" s="99"/>
      <c r="D33" s="135"/>
      <c r="E33" s="49"/>
      <c r="F33" s="49"/>
      <c r="G33" s="77"/>
      <c r="H33" s="77"/>
      <c r="I33" s="50"/>
      <c r="J33" s="50"/>
      <c r="K33" s="50"/>
    </row>
    <row r="34" spans="1:247" ht="16.5" customHeight="1">
      <c r="A34" s="54" t="s">
        <v>264</v>
      </c>
      <c r="B34" s="52" t="s">
        <v>265</v>
      </c>
      <c r="C34" s="99">
        <f t="shared" ref="C34:H34" si="18">C35</f>
        <v>0</v>
      </c>
      <c r="D34" s="136">
        <f t="shared" si="18"/>
        <v>80000</v>
      </c>
      <c r="E34" s="99">
        <f t="shared" si="18"/>
        <v>80000</v>
      </c>
      <c r="F34" s="99">
        <f t="shared" si="18"/>
        <v>80000</v>
      </c>
      <c r="G34" s="99">
        <f t="shared" si="18"/>
        <v>78300</v>
      </c>
      <c r="H34" s="99">
        <f t="shared" si="18"/>
        <v>2900</v>
      </c>
      <c r="I34" s="50"/>
      <c r="J34" s="50"/>
      <c r="K34" s="50"/>
    </row>
    <row r="35" spans="1:247" ht="16.5" customHeight="1">
      <c r="A35" s="54" t="s">
        <v>266</v>
      </c>
      <c r="B35" s="56" t="s">
        <v>267</v>
      </c>
      <c r="C35" s="99"/>
      <c r="D35" s="135">
        <v>80000</v>
      </c>
      <c r="E35" s="49">
        <v>80000</v>
      </c>
      <c r="F35" s="49">
        <v>80000</v>
      </c>
      <c r="G35" s="77">
        <v>78300</v>
      </c>
      <c r="H35" s="77">
        <v>2900</v>
      </c>
      <c r="I35" s="50"/>
      <c r="J35" s="50"/>
      <c r="K35" s="50"/>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row>
    <row r="36" spans="1:247" ht="16.5" customHeight="1">
      <c r="A36" s="47" t="s">
        <v>268</v>
      </c>
      <c r="B36" s="52" t="s">
        <v>269</v>
      </c>
      <c r="C36" s="98">
        <f>+C37+C38+C39+C40+C41+C42</f>
        <v>0</v>
      </c>
      <c r="D36" s="134">
        <f t="shared" ref="D36:H36" si="19">+D37+D38+D39+D40+D41+D42</f>
        <v>126000</v>
      </c>
      <c r="E36" s="98">
        <f t="shared" si="19"/>
        <v>126000</v>
      </c>
      <c r="F36" s="98">
        <f t="shared" si="19"/>
        <v>95640</v>
      </c>
      <c r="G36" s="98">
        <f t="shared" si="19"/>
        <v>83495</v>
      </c>
      <c r="H36" s="98">
        <f t="shared" si="19"/>
        <v>10442</v>
      </c>
      <c r="I36" s="50"/>
      <c r="J36" s="50"/>
      <c r="K36" s="50"/>
      <c r="L36" s="51"/>
    </row>
    <row r="37" spans="1:247" ht="16.5" customHeight="1">
      <c r="A37" s="54" t="s">
        <v>270</v>
      </c>
      <c r="B37" s="56" t="s">
        <v>271</v>
      </c>
      <c r="C37" s="99"/>
      <c r="D37" s="135"/>
      <c r="E37" s="49"/>
      <c r="F37" s="49"/>
      <c r="G37" s="77"/>
      <c r="H37" s="77"/>
      <c r="I37" s="50"/>
      <c r="J37" s="50"/>
      <c r="K37" s="50"/>
    </row>
    <row r="38" spans="1:247" ht="16.5" customHeight="1">
      <c r="A38" s="54" t="s">
        <v>272</v>
      </c>
      <c r="B38" s="56" t="s">
        <v>273</v>
      </c>
      <c r="C38" s="99"/>
      <c r="D38" s="135"/>
      <c r="E38" s="49"/>
      <c r="F38" s="49"/>
      <c r="G38" s="77"/>
      <c r="H38" s="77"/>
      <c r="I38" s="50"/>
      <c r="J38" s="50"/>
      <c r="K38" s="50"/>
    </row>
    <row r="39" spans="1:247" s="51" customFormat="1" ht="16.5" customHeight="1">
      <c r="A39" s="54" t="s">
        <v>274</v>
      </c>
      <c r="B39" s="56" t="s">
        <v>275</v>
      </c>
      <c r="C39" s="99"/>
      <c r="D39" s="135"/>
      <c r="E39" s="49"/>
      <c r="F39" s="49"/>
      <c r="G39" s="77"/>
      <c r="H39" s="77"/>
      <c r="I39" s="50"/>
      <c r="J39" s="50"/>
      <c r="K39" s="50"/>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row>
    <row r="40" spans="1:247" ht="16.5" customHeight="1">
      <c r="A40" s="54" t="s">
        <v>276</v>
      </c>
      <c r="B40" s="57" t="s">
        <v>277</v>
      </c>
      <c r="C40" s="99"/>
      <c r="D40" s="135"/>
      <c r="E40" s="49"/>
      <c r="F40" s="49"/>
      <c r="G40" s="77"/>
      <c r="H40" s="77"/>
      <c r="I40" s="50"/>
      <c r="J40" s="50"/>
      <c r="K40" s="50"/>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row>
    <row r="41" spans="1:247" ht="16.5" customHeight="1">
      <c r="A41" s="54" t="s">
        <v>278</v>
      </c>
      <c r="B41" s="57" t="s">
        <v>42</v>
      </c>
      <c r="C41" s="99"/>
      <c r="D41" s="135"/>
      <c r="E41" s="49"/>
      <c r="F41" s="49"/>
      <c r="G41" s="77"/>
      <c r="H41" s="77"/>
      <c r="I41" s="50"/>
      <c r="J41" s="50"/>
      <c r="K41" s="50"/>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row>
    <row r="42" spans="1:247" ht="16.5" customHeight="1">
      <c r="A42" s="54" t="s">
        <v>279</v>
      </c>
      <c r="B42" s="57" t="s">
        <v>280</v>
      </c>
      <c r="C42" s="99"/>
      <c r="D42" s="135">
        <v>126000</v>
      </c>
      <c r="E42" s="49">
        <v>126000</v>
      </c>
      <c r="F42" s="49">
        <v>95640</v>
      </c>
      <c r="G42" s="77">
        <v>83495</v>
      </c>
      <c r="H42" s="77">
        <v>10442</v>
      </c>
      <c r="I42" s="50"/>
      <c r="J42" s="50"/>
      <c r="K42" s="50"/>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row>
    <row r="43" spans="1:247" ht="16.5" customHeight="1">
      <c r="A43" s="47" t="s">
        <v>281</v>
      </c>
      <c r="B43" s="52" t="s">
        <v>221</v>
      </c>
      <c r="C43" s="98">
        <f t="shared" ref="C43:H43" si="20">+C44+C58+C57+C60+C63+C65+C66+C68+C64+C67</f>
        <v>0</v>
      </c>
      <c r="D43" s="134">
        <f t="shared" si="20"/>
        <v>684537850</v>
      </c>
      <c r="E43" s="98">
        <f t="shared" si="20"/>
        <v>657763070</v>
      </c>
      <c r="F43" s="98">
        <f t="shared" si="20"/>
        <v>584752560</v>
      </c>
      <c r="G43" s="98">
        <f t="shared" si="20"/>
        <v>542018020.74000001</v>
      </c>
      <c r="H43" s="98">
        <f t="shared" si="20"/>
        <v>66362099.359999999</v>
      </c>
      <c r="I43" s="50"/>
      <c r="J43" s="50"/>
      <c r="K43" s="50"/>
      <c r="L43" s="51"/>
    </row>
    <row r="44" spans="1:247" ht="16.5" customHeight="1">
      <c r="A44" s="47" t="s">
        <v>282</v>
      </c>
      <c r="B44" s="52" t="s">
        <v>283</v>
      </c>
      <c r="C44" s="98">
        <f t="shared" ref="C44:H44" si="21">+C45+C46+C47+C48+C49+C50+C51+C52+C54</f>
        <v>0</v>
      </c>
      <c r="D44" s="134">
        <f t="shared" si="21"/>
        <v>684071000</v>
      </c>
      <c r="E44" s="98">
        <f t="shared" si="21"/>
        <v>657296220</v>
      </c>
      <c r="F44" s="98">
        <f t="shared" si="21"/>
        <v>584287710</v>
      </c>
      <c r="G44" s="98">
        <f t="shared" si="21"/>
        <v>541575407.98000002</v>
      </c>
      <c r="H44" s="98">
        <f t="shared" si="21"/>
        <v>66257970.399999999</v>
      </c>
      <c r="I44" s="50"/>
      <c r="J44" s="50"/>
      <c r="K44" s="50"/>
    </row>
    <row r="45" spans="1:247" s="51" customFormat="1" ht="16.5" customHeight="1">
      <c r="A45" s="54" t="s">
        <v>284</v>
      </c>
      <c r="B45" s="56" t="s">
        <v>285</v>
      </c>
      <c r="C45" s="99"/>
      <c r="D45" s="135">
        <v>35000</v>
      </c>
      <c r="E45" s="49">
        <v>35000</v>
      </c>
      <c r="F45" s="49">
        <v>27000</v>
      </c>
      <c r="G45" s="77">
        <v>26016.36</v>
      </c>
      <c r="H45" s="77">
        <v>4016.51</v>
      </c>
      <c r="I45" s="50"/>
      <c r="J45" s="50"/>
      <c r="K45" s="50"/>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row>
    <row r="46" spans="1:247" s="51" customFormat="1" ht="16.5" customHeight="1">
      <c r="A46" s="54" t="s">
        <v>286</v>
      </c>
      <c r="B46" s="56" t="s">
        <v>287</v>
      </c>
      <c r="C46" s="99"/>
      <c r="D46" s="135">
        <v>22400</v>
      </c>
      <c r="E46" s="49">
        <v>22400</v>
      </c>
      <c r="F46" s="49">
        <v>17400</v>
      </c>
      <c r="G46" s="77">
        <v>14999.18</v>
      </c>
      <c r="H46" s="77">
        <v>1500</v>
      </c>
      <c r="I46" s="50"/>
      <c r="J46" s="50"/>
      <c r="K46" s="50"/>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row>
    <row r="47" spans="1:247" ht="16.5" customHeight="1">
      <c r="A47" s="54" t="s">
        <v>288</v>
      </c>
      <c r="B47" s="56" t="s">
        <v>289</v>
      </c>
      <c r="C47" s="99"/>
      <c r="D47" s="135">
        <v>245000</v>
      </c>
      <c r="E47" s="49">
        <v>245000</v>
      </c>
      <c r="F47" s="49">
        <v>245000</v>
      </c>
      <c r="G47" s="77">
        <v>116436.24</v>
      </c>
      <c r="H47" s="77">
        <v>15183.32</v>
      </c>
      <c r="I47" s="50"/>
      <c r="J47" s="50"/>
      <c r="K47" s="50"/>
    </row>
    <row r="48" spans="1:247" ht="16.5" customHeight="1">
      <c r="A48" s="54" t="s">
        <v>290</v>
      </c>
      <c r="B48" s="56" t="s">
        <v>291</v>
      </c>
      <c r="C48" s="99"/>
      <c r="D48" s="135">
        <v>16000</v>
      </c>
      <c r="E48" s="49">
        <v>16000</v>
      </c>
      <c r="F48" s="49">
        <v>16000</v>
      </c>
      <c r="G48" s="77">
        <v>8435.94</v>
      </c>
      <c r="H48" s="77">
        <v>1388.35</v>
      </c>
      <c r="I48" s="50"/>
      <c r="J48" s="50"/>
      <c r="K48" s="50"/>
    </row>
    <row r="49" spans="1:247" ht="16.5" customHeight="1">
      <c r="A49" s="54" t="s">
        <v>292</v>
      </c>
      <c r="B49" s="56" t="s">
        <v>293</v>
      </c>
      <c r="C49" s="99"/>
      <c r="D49" s="135">
        <v>25000</v>
      </c>
      <c r="E49" s="49">
        <v>25000</v>
      </c>
      <c r="F49" s="49">
        <v>21000</v>
      </c>
      <c r="G49" s="77">
        <v>15000</v>
      </c>
      <c r="H49" s="77"/>
      <c r="I49" s="50"/>
      <c r="J49" s="50"/>
      <c r="K49" s="50"/>
    </row>
    <row r="50" spans="1:247" ht="16.5" customHeight="1">
      <c r="A50" s="54" t="s">
        <v>294</v>
      </c>
      <c r="B50" s="56" t="s">
        <v>295</v>
      </c>
      <c r="C50" s="99"/>
      <c r="D50" s="135">
        <v>2000</v>
      </c>
      <c r="E50" s="49">
        <v>2000</v>
      </c>
      <c r="F50" s="49">
        <v>2000</v>
      </c>
      <c r="G50" s="77">
        <v>770</v>
      </c>
      <c r="H50" s="77"/>
      <c r="I50" s="50"/>
      <c r="J50" s="50"/>
      <c r="K50" s="50"/>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row>
    <row r="51" spans="1:247" ht="16.5" customHeight="1">
      <c r="A51" s="54" t="s">
        <v>296</v>
      </c>
      <c r="B51" s="56" t="s">
        <v>297</v>
      </c>
      <c r="C51" s="99"/>
      <c r="D51" s="135">
        <v>85000</v>
      </c>
      <c r="E51" s="49">
        <v>85000</v>
      </c>
      <c r="F51" s="49">
        <v>65000</v>
      </c>
      <c r="G51" s="77">
        <v>54027.49</v>
      </c>
      <c r="H51" s="77">
        <v>8055.04</v>
      </c>
      <c r="I51" s="50"/>
      <c r="J51" s="50"/>
      <c r="K51" s="50"/>
      <c r="L51" s="51"/>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row>
    <row r="52" spans="1:247" ht="16.5" customHeight="1">
      <c r="A52" s="47" t="s">
        <v>298</v>
      </c>
      <c r="B52" s="52" t="s">
        <v>299</v>
      </c>
      <c r="C52" s="100">
        <f t="shared" ref="C52:H52" si="22">+C53+C88</f>
        <v>0</v>
      </c>
      <c r="D52" s="137">
        <f t="shared" si="22"/>
        <v>682775600</v>
      </c>
      <c r="E52" s="100">
        <f t="shared" si="22"/>
        <v>656000820</v>
      </c>
      <c r="F52" s="100">
        <f t="shared" si="22"/>
        <v>583195930</v>
      </c>
      <c r="G52" s="100">
        <f t="shared" si="22"/>
        <v>540744374.66999996</v>
      </c>
      <c r="H52" s="100">
        <f t="shared" si="22"/>
        <v>66184005.979999997</v>
      </c>
      <c r="I52" s="50"/>
      <c r="J52" s="50"/>
      <c r="K52" s="50"/>
      <c r="L52" s="58"/>
    </row>
    <row r="53" spans="1:247" ht="16.5" customHeight="1">
      <c r="A53" s="59" t="s">
        <v>300</v>
      </c>
      <c r="B53" s="60" t="s">
        <v>301</v>
      </c>
      <c r="C53" s="101"/>
      <c r="D53" s="135">
        <v>68000</v>
      </c>
      <c r="E53" s="49">
        <v>68000</v>
      </c>
      <c r="F53" s="49">
        <v>55000</v>
      </c>
      <c r="G53" s="77">
        <v>41016.61</v>
      </c>
      <c r="H53" s="77">
        <v>5661.07</v>
      </c>
      <c r="I53" s="50"/>
      <c r="J53" s="50"/>
      <c r="K53" s="50"/>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row>
    <row r="54" spans="1:247" s="51" customFormat="1" ht="16.5" customHeight="1">
      <c r="A54" s="54" t="s">
        <v>302</v>
      </c>
      <c r="B54" s="56" t="s">
        <v>303</v>
      </c>
      <c r="C54" s="99"/>
      <c r="D54" s="135">
        <v>865000</v>
      </c>
      <c r="E54" s="49">
        <v>865000</v>
      </c>
      <c r="F54" s="49">
        <v>698380</v>
      </c>
      <c r="G54" s="77">
        <v>595348.1</v>
      </c>
      <c r="H54" s="77">
        <v>43821.2</v>
      </c>
      <c r="I54" s="50"/>
      <c r="J54" s="50"/>
      <c r="K54" s="50"/>
    </row>
    <row r="55" spans="1:247" s="58" customFormat="1" ht="16.5" customHeight="1">
      <c r="A55" s="54"/>
      <c r="B55" s="56" t="s">
        <v>304</v>
      </c>
      <c r="C55" s="99"/>
      <c r="D55" s="135"/>
      <c r="E55" s="49"/>
      <c r="F55" s="49"/>
      <c r="G55" s="77"/>
      <c r="H55" s="77"/>
      <c r="I55" s="50"/>
      <c r="J55" s="50"/>
      <c r="K55" s="50"/>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row>
    <row r="56" spans="1:247" ht="16.5" customHeight="1">
      <c r="A56" s="54"/>
      <c r="B56" s="56" t="s">
        <v>305</v>
      </c>
      <c r="C56" s="99"/>
      <c r="D56" s="135">
        <v>53000</v>
      </c>
      <c r="E56" s="49">
        <v>53000</v>
      </c>
      <c r="F56" s="49">
        <v>36380</v>
      </c>
      <c r="G56" s="77">
        <v>31866.97</v>
      </c>
      <c r="H56" s="77">
        <v>4332.79</v>
      </c>
      <c r="I56" s="50"/>
      <c r="J56" s="50"/>
      <c r="K56" s="50"/>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row>
    <row r="57" spans="1:247" s="51" customFormat="1" ht="16.5" customHeight="1">
      <c r="A57" s="47" t="s">
        <v>306</v>
      </c>
      <c r="B57" s="56" t="s">
        <v>307</v>
      </c>
      <c r="C57" s="99"/>
      <c r="D57" s="135">
        <v>400000</v>
      </c>
      <c r="E57" s="49">
        <v>400000</v>
      </c>
      <c r="F57" s="49">
        <v>400000</v>
      </c>
      <c r="G57" s="77">
        <v>390790.73</v>
      </c>
      <c r="H57" s="77">
        <v>103833.5</v>
      </c>
      <c r="I57" s="50"/>
      <c r="J57" s="50"/>
      <c r="K57" s="50"/>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row>
    <row r="58" spans="1:247" s="51" customFormat="1" ht="16.5" customHeight="1">
      <c r="A58" s="47" t="s">
        <v>308</v>
      </c>
      <c r="B58" s="52" t="s">
        <v>309</v>
      </c>
      <c r="C58" s="102">
        <f t="shared" ref="C58:H58" si="23">+C59</f>
        <v>0</v>
      </c>
      <c r="D58" s="138">
        <f t="shared" si="23"/>
        <v>12000</v>
      </c>
      <c r="E58" s="102">
        <f t="shared" si="23"/>
        <v>12000</v>
      </c>
      <c r="F58" s="102">
        <f t="shared" si="23"/>
        <v>12000</v>
      </c>
      <c r="G58" s="102">
        <f t="shared" si="23"/>
        <v>11980.4</v>
      </c>
      <c r="H58" s="102">
        <f t="shared" si="23"/>
        <v>0</v>
      </c>
      <c r="I58" s="50"/>
      <c r="J58" s="50"/>
      <c r="K58" s="50"/>
      <c r="L58" s="36"/>
    </row>
    <row r="59" spans="1:247" s="51" customFormat="1" ht="16.5" customHeight="1">
      <c r="A59" s="54" t="s">
        <v>310</v>
      </c>
      <c r="B59" s="56" t="s">
        <v>311</v>
      </c>
      <c r="C59" s="99"/>
      <c r="D59" s="135">
        <v>12000</v>
      </c>
      <c r="E59" s="49">
        <v>12000</v>
      </c>
      <c r="F59" s="49">
        <v>12000</v>
      </c>
      <c r="G59" s="77">
        <v>11980.4</v>
      </c>
      <c r="H59" s="77"/>
      <c r="I59" s="50"/>
      <c r="J59" s="50"/>
      <c r="K59" s="50"/>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row>
    <row r="60" spans="1:247" s="51" customFormat="1" ht="16.5" customHeight="1">
      <c r="A60" s="47" t="s">
        <v>312</v>
      </c>
      <c r="B60" s="52" t="s">
        <v>313</v>
      </c>
      <c r="C60" s="98">
        <f t="shared" ref="C60:H60" si="24">+C61+C62</f>
        <v>0</v>
      </c>
      <c r="D60" s="134">
        <f t="shared" si="24"/>
        <v>4830</v>
      </c>
      <c r="E60" s="98">
        <f t="shared" si="24"/>
        <v>4830</v>
      </c>
      <c r="F60" s="98">
        <f t="shared" si="24"/>
        <v>4830</v>
      </c>
      <c r="G60" s="98">
        <f t="shared" si="24"/>
        <v>4226.17</v>
      </c>
      <c r="H60" s="98">
        <f t="shared" si="24"/>
        <v>0</v>
      </c>
      <c r="I60" s="50"/>
      <c r="J60" s="50"/>
      <c r="K60" s="50"/>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row>
    <row r="61" spans="1:247" ht="16.5" customHeight="1">
      <c r="A61" s="47" t="s">
        <v>314</v>
      </c>
      <c r="B61" s="56" t="s">
        <v>315</v>
      </c>
      <c r="C61" s="99"/>
      <c r="D61" s="135">
        <v>830</v>
      </c>
      <c r="E61" s="49">
        <v>830</v>
      </c>
      <c r="F61" s="49">
        <v>830</v>
      </c>
      <c r="G61" s="77">
        <v>275.72000000000003</v>
      </c>
      <c r="H61" s="77"/>
      <c r="I61" s="50"/>
      <c r="J61" s="50"/>
      <c r="K61" s="50"/>
    </row>
    <row r="62" spans="1:247" s="51" customFormat="1" ht="16.5" customHeight="1">
      <c r="A62" s="47" t="s">
        <v>316</v>
      </c>
      <c r="B62" s="56" t="s">
        <v>317</v>
      </c>
      <c r="C62" s="99"/>
      <c r="D62" s="135">
        <v>4000</v>
      </c>
      <c r="E62" s="49">
        <v>4000</v>
      </c>
      <c r="F62" s="49">
        <v>4000</v>
      </c>
      <c r="G62" s="77">
        <v>3950.45</v>
      </c>
      <c r="H62" s="77"/>
      <c r="I62" s="50"/>
      <c r="J62" s="50"/>
      <c r="K62" s="50"/>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row>
    <row r="63" spans="1:247" ht="16.5" customHeight="1">
      <c r="A63" s="54" t="s">
        <v>318</v>
      </c>
      <c r="B63" s="56" t="s">
        <v>319</v>
      </c>
      <c r="C63" s="99"/>
      <c r="D63" s="135">
        <v>170</v>
      </c>
      <c r="E63" s="49">
        <v>170</v>
      </c>
      <c r="F63" s="49">
        <v>170</v>
      </c>
      <c r="G63" s="77"/>
      <c r="H63" s="77"/>
      <c r="I63" s="50"/>
      <c r="J63" s="50"/>
      <c r="K63" s="50"/>
    </row>
    <row r="64" spans="1:247" ht="16.5" customHeight="1">
      <c r="A64" s="54" t="s">
        <v>320</v>
      </c>
      <c r="B64" s="55" t="s">
        <v>321</v>
      </c>
      <c r="C64" s="99"/>
      <c r="D64" s="135"/>
      <c r="E64" s="49"/>
      <c r="F64" s="49"/>
      <c r="G64" s="77"/>
      <c r="H64" s="77"/>
      <c r="I64" s="50"/>
      <c r="J64" s="50"/>
      <c r="K64" s="50"/>
    </row>
    <row r="65" spans="1:247" ht="16.5" customHeight="1">
      <c r="A65" s="54" t="s">
        <v>322</v>
      </c>
      <c r="B65" s="56" t="s">
        <v>323</v>
      </c>
      <c r="C65" s="99"/>
      <c r="D65" s="135"/>
      <c r="E65" s="49"/>
      <c r="F65" s="49"/>
      <c r="G65" s="77"/>
      <c r="H65" s="77"/>
      <c r="I65" s="50"/>
      <c r="J65" s="50"/>
      <c r="K65" s="50"/>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c r="HQ65" s="51"/>
      <c r="HR65" s="51"/>
      <c r="HS65" s="51"/>
      <c r="HT65" s="51"/>
      <c r="HU65" s="51"/>
      <c r="HV65" s="51"/>
      <c r="HW65" s="51"/>
      <c r="HX65" s="51"/>
      <c r="HY65" s="51"/>
      <c r="HZ65" s="51"/>
      <c r="IA65" s="51"/>
      <c r="IB65" s="51"/>
      <c r="IC65" s="51"/>
      <c r="ID65" s="51"/>
      <c r="IE65" s="51"/>
      <c r="IF65" s="51"/>
      <c r="IG65" s="51"/>
      <c r="IH65" s="51"/>
      <c r="II65" s="51"/>
      <c r="IJ65" s="51"/>
      <c r="IK65" s="51"/>
      <c r="IL65" s="51"/>
      <c r="IM65" s="51"/>
    </row>
    <row r="66" spans="1:247" ht="16.5" customHeight="1">
      <c r="A66" s="54" t="s">
        <v>324</v>
      </c>
      <c r="B66" s="56" t="s">
        <v>325</v>
      </c>
      <c r="C66" s="99"/>
      <c r="D66" s="135">
        <v>3000</v>
      </c>
      <c r="E66" s="49">
        <v>3000</v>
      </c>
      <c r="F66" s="49">
        <v>2000</v>
      </c>
      <c r="G66" s="77">
        <v>1750</v>
      </c>
      <c r="H66" s="77">
        <v>250</v>
      </c>
      <c r="I66" s="50"/>
      <c r="J66" s="50"/>
      <c r="K66" s="50"/>
      <c r="L66" s="51"/>
    </row>
    <row r="67" spans="1:247" ht="30">
      <c r="A67" s="54" t="s">
        <v>326</v>
      </c>
      <c r="B67" s="56" t="s">
        <v>327</v>
      </c>
      <c r="C67" s="99"/>
      <c r="D67" s="135">
        <v>36850</v>
      </c>
      <c r="E67" s="49">
        <v>36850</v>
      </c>
      <c r="F67" s="49">
        <v>36850</v>
      </c>
      <c r="G67" s="77">
        <v>33700</v>
      </c>
      <c r="H67" s="77"/>
      <c r="I67" s="50"/>
      <c r="J67" s="50"/>
      <c r="K67" s="50"/>
      <c r="L67" s="51"/>
    </row>
    <row r="68" spans="1:247" ht="16.5" customHeight="1">
      <c r="A68" s="47" t="s">
        <v>328</v>
      </c>
      <c r="B68" s="52" t="s">
        <v>329</v>
      </c>
      <c r="C68" s="102">
        <f t="shared" ref="C68:H68" si="25">+C69+C70</f>
        <v>0</v>
      </c>
      <c r="D68" s="138">
        <f t="shared" si="25"/>
        <v>10000</v>
      </c>
      <c r="E68" s="102">
        <f t="shared" si="25"/>
        <v>10000</v>
      </c>
      <c r="F68" s="102">
        <f t="shared" si="25"/>
        <v>9000</v>
      </c>
      <c r="G68" s="102">
        <f t="shared" si="25"/>
        <v>165.46</v>
      </c>
      <c r="H68" s="102">
        <f t="shared" si="25"/>
        <v>45.46</v>
      </c>
      <c r="I68" s="50"/>
      <c r="J68" s="50"/>
      <c r="K68" s="50"/>
    </row>
    <row r="69" spans="1:247" ht="16.5" customHeight="1">
      <c r="A69" s="54" t="s">
        <v>330</v>
      </c>
      <c r="B69" s="56" t="s">
        <v>331</v>
      </c>
      <c r="C69" s="99"/>
      <c r="D69" s="135"/>
      <c r="E69" s="49"/>
      <c r="F69" s="49"/>
      <c r="G69" s="77"/>
      <c r="H69" s="77"/>
      <c r="I69" s="50"/>
      <c r="J69" s="50"/>
      <c r="K69" s="50"/>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row>
    <row r="70" spans="1:247" s="51" customFormat="1" ht="16.5" customHeight="1">
      <c r="A70" s="54" t="s">
        <v>332</v>
      </c>
      <c r="B70" s="56" t="s">
        <v>333</v>
      </c>
      <c r="C70" s="99"/>
      <c r="D70" s="135">
        <v>10000</v>
      </c>
      <c r="E70" s="49">
        <v>10000</v>
      </c>
      <c r="F70" s="49">
        <v>9000</v>
      </c>
      <c r="G70" s="118">
        <v>165.46</v>
      </c>
      <c r="H70" s="118">
        <v>45.46</v>
      </c>
      <c r="I70" s="50"/>
      <c r="J70" s="50"/>
      <c r="K70" s="50"/>
    </row>
    <row r="71" spans="1:247" ht="16.5" customHeight="1">
      <c r="A71" s="47" t="s">
        <v>334</v>
      </c>
      <c r="B71" s="52" t="s">
        <v>223</v>
      </c>
      <c r="C71" s="98">
        <f>+C72</f>
        <v>0</v>
      </c>
      <c r="D71" s="134">
        <f t="shared" ref="D71:H72" si="26">+D72</f>
        <v>0</v>
      </c>
      <c r="E71" s="98">
        <f t="shared" si="26"/>
        <v>0</v>
      </c>
      <c r="F71" s="98">
        <f t="shared" si="26"/>
        <v>0</v>
      </c>
      <c r="G71" s="98">
        <f t="shared" si="26"/>
        <v>0</v>
      </c>
      <c r="H71" s="98">
        <f t="shared" si="26"/>
        <v>0</v>
      </c>
      <c r="I71" s="50"/>
      <c r="J71" s="50"/>
      <c r="K71" s="50"/>
      <c r="L71" s="51"/>
    </row>
    <row r="72" spans="1:247" ht="16.5" customHeight="1">
      <c r="A72" s="62" t="s">
        <v>335</v>
      </c>
      <c r="B72" s="52" t="s">
        <v>336</v>
      </c>
      <c r="C72" s="98">
        <f>+C73</f>
        <v>0</v>
      </c>
      <c r="D72" s="134">
        <f t="shared" si="26"/>
        <v>0</v>
      </c>
      <c r="E72" s="98">
        <f t="shared" si="26"/>
        <v>0</v>
      </c>
      <c r="F72" s="98">
        <f t="shared" si="26"/>
        <v>0</v>
      </c>
      <c r="G72" s="98">
        <f t="shared" si="26"/>
        <v>0</v>
      </c>
      <c r="H72" s="98">
        <f t="shared" si="26"/>
        <v>0</v>
      </c>
      <c r="I72" s="50"/>
      <c r="J72" s="50"/>
      <c r="K72" s="50"/>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row>
    <row r="73" spans="1:247" s="51" customFormat="1" ht="16.5" customHeight="1">
      <c r="A73" s="62" t="s">
        <v>337</v>
      </c>
      <c r="B73" s="56" t="s">
        <v>338</v>
      </c>
      <c r="C73" s="99"/>
      <c r="D73" s="135"/>
      <c r="E73" s="49"/>
      <c r="F73" s="49"/>
      <c r="G73" s="77"/>
      <c r="H73" s="77"/>
      <c r="I73" s="50"/>
      <c r="J73" s="50"/>
      <c r="K73" s="50"/>
    </row>
    <row r="74" spans="1:247" s="51" customFormat="1" ht="16.5" customHeight="1">
      <c r="A74" s="62" t="s">
        <v>339</v>
      </c>
      <c r="B74" s="63" t="s">
        <v>231</v>
      </c>
      <c r="C74" s="99">
        <f t="shared" ref="C74:H74" si="27">C75+C76</f>
        <v>0</v>
      </c>
      <c r="D74" s="136">
        <f t="shared" si="27"/>
        <v>0</v>
      </c>
      <c r="E74" s="99">
        <f t="shared" si="27"/>
        <v>0</v>
      </c>
      <c r="F74" s="99">
        <f t="shared" si="27"/>
        <v>0</v>
      </c>
      <c r="G74" s="99">
        <f t="shared" si="27"/>
        <v>0</v>
      </c>
      <c r="H74" s="99">
        <f t="shared" si="27"/>
        <v>0</v>
      </c>
      <c r="I74" s="50"/>
      <c r="J74" s="50"/>
      <c r="K74" s="50"/>
    </row>
    <row r="75" spans="1:247" s="51" customFormat="1" ht="16.5" customHeight="1">
      <c r="A75" s="62" t="s">
        <v>340</v>
      </c>
      <c r="B75" s="64" t="s">
        <v>341</v>
      </c>
      <c r="C75" s="99"/>
      <c r="D75" s="135"/>
      <c r="E75" s="49"/>
      <c r="F75" s="49"/>
      <c r="G75" s="77"/>
      <c r="H75" s="77"/>
      <c r="I75" s="50"/>
      <c r="J75" s="50"/>
      <c r="K75" s="50"/>
    </row>
    <row r="76" spans="1:247" ht="16.5" customHeight="1">
      <c r="A76" s="62" t="s">
        <v>342</v>
      </c>
      <c r="B76" s="64" t="s">
        <v>343</v>
      </c>
      <c r="C76" s="99"/>
      <c r="D76" s="135"/>
      <c r="E76" s="49"/>
      <c r="F76" s="49"/>
      <c r="G76" s="77"/>
      <c r="H76" s="77"/>
      <c r="I76" s="50"/>
      <c r="J76" s="50"/>
      <c r="K76" s="50"/>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1"/>
      <c r="GZ76" s="51"/>
      <c r="HA76" s="51"/>
      <c r="HB76" s="51"/>
      <c r="HC76" s="51"/>
      <c r="HD76" s="51"/>
      <c r="HE76" s="51"/>
      <c r="HF76" s="51"/>
      <c r="HG76" s="51"/>
      <c r="HH76" s="51"/>
      <c r="HI76" s="51"/>
      <c r="HJ76" s="51"/>
      <c r="HK76" s="51"/>
      <c r="HL76" s="51"/>
      <c r="HM76" s="51"/>
      <c r="HN76" s="51"/>
      <c r="HO76" s="51"/>
      <c r="HP76" s="51"/>
      <c r="HQ76" s="51"/>
      <c r="HR76" s="51"/>
      <c r="HS76" s="51"/>
      <c r="HT76" s="51"/>
      <c r="HU76" s="51"/>
      <c r="HV76" s="51"/>
      <c r="HW76" s="51"/>
      <c r="HX76" s="51"/>
      <c r="HY76" s="51"/>
      <c r="HZ76" s="51"/>
      <c r="IA76" s="51"/>
      <c r="IB76" s="51"/>
      <c r="IC76" s="51"/>
      <c r="ID76" s="51"/>
      <c r="IE76" s="51"/>
      <c r="IF76" s="51"/>
      <c r="IG76" s="51"/>
      <c r="IH76" s="51"/>
      <c r="II76" s="51"/>
      <c r="IJ76" s="51"/>
      <c r="IK76" s="51"/>
      <c r="IL76" s="51"/>
      <c r="IM76" s="51"/>
    </row>
    <row r="77" spans="1:247" s="51" customFormat="1" ht="16.5" customHeight="1">
      <c r="A77" s="47" t="s">
        <v>344</v>
      </c>
      <c r="B77" s="52" t="s">
        <v>233</v>
      </c>
      <c r="C77" s="98">
        <f t="shared" ref="C77:H77" si="28">+C78</f>
        <v>0</v>
      </c>
      <c r="D77" s="134">
        <f t="shared" si="28"/>
        <v>173000</v>
      </c>
      <c r="E77" s="98">
        <f t="shared" si="28"/>
        <v>173000</v>
      </c>
      <c r="F77" s="98">
        <f t="shared" si="28"/>
        <v>173000</v>
      </c>
      <c r="G77" s="98">
        <f t="shared" si="28"/>
        <v>0</v>
      </c>
      <c r="H77" s="98">
        <f t="shared" si="28"/>
        <v>0</v>
      </c>
      <c r="I77" s="50"/>
      <c r="J77" s="50"/>
      <c r="K77" s="50"/>
    </row>
    <row r="78" spans="1:247" s="51" customFormat="1" ht="16.5" customHeight="1">
      <c r="A78" s="47" t="s">
        <v>345</v>
      </c>
      <c r="B78" s="52" t="s">
        <v>235</v>
      </c>
      <c r="C78" s="98">
        <f t="shared" ref="C78:H78" si="29">+C79+C84</f>
        <v>0</v>
      </c>
      <c r="D78" s="134">
        <f t="shared" si="29"/>
        <v>173000</v>
      </c>
      <c r="E78" s="98">
        <f t="shared" si="29"/>
        <v>173000</v>
      </c>
      <c r="F78" s="98">
        <f t="shared" si="29"/>
        <v>173000</v>
      </c>
      <c r="G78" s="98">
        <f t="shared" si="29"/>
        <v>0</v>
      </c>
      <c r="H78" s="98">
        <f t="shared" si="29"/>
        <v>0</v>
      </c>
      <c r="I78" s="50"/>
      <c r="J78" s="50"/>
      <c r="K78" s="50"/>
    </row>
    <row r="79" spans="1:247" s="51" customFormat="1" ht="16.5" customHeight="1">
      <c r="A79" s="47" t="s">
        <v>346</v>
      </c>
      <c r="B79" s="52" t="s">
        <v>347</v>
      </c>
      <c r="C79" s="98">
        <f t="shared" ref="C79:H79" si="30">+C81+C83+C82+C80</f>
        <v>0</v>
      </c>
      <c r="D79" s="134">
        <f t="shared" si="30"/>
        <v>173000</v>
      </c>
      <c r="E79" s="98">
        <f t="shared" si="30"/>
        <v>173000</v>
      </c>
      <c r="F79" s="98">
        <f t="shared" si="30"/>
        <v>173000</v>
      </c>
      <c r="G79" s="98">
        <f t="shared" si="30"/>
        <v>0</v>
      </c>
      <c r="H79" s="98">
        <f t="shared" si="30"/>
        <v>0</v>
      </c>
      <c r="I79" s="50"/>
      <c r="J79" s="50"/>
      <c r="K79" s="50"/>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row>
    <row r="80" spans="1:247" s="51" customFormat="1" ht="16.5" customHeight="1">
      <c r="A80" s="47" t="s">
        <v>348</v>
      </c>
      <c r="B80" s="55" t="s">
        <v>349</v>
      </c>
      <c r="C80" s="98"/>
      <c r="D80" s="135"/>
      <c r="E80" s="49"/>
      <c r="F80" s="49"/>
      <c r="G80" s="77"/>
      <c r="H80" s="77"/>
      <c r="I80" s="50"/>
      <c r="J80" s="50"/>
      <c r="K80" s="50"/>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row>
    <row r="81" spans="1:247" s="51" customFormat="1" ht="16.5" customHeight="1">
      <c r="A81" s="54" t="s">
        <v>350</v>
      </c>
      <c r="B81" s="56" t="s">
        <v>351</v>
      </c>
      <c r="C81" s="99"/>
      <c r="D81" s="135">
        <v>173000</v>
      </c>
      <c r="E81" s="49">
        <v>173000</v>
      </c>
      <c r="F81" s="49">
        <v>173000</v>
      </c>
      <c r="G81" s="77"/>
      <c r="H81" s="77"/>
      <c r="I81" s="50"/>
      <c r="J81" s="50"/>
      <c r="K81" s="50"/>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row>
    <row r="82" spans="1:247" s="51" customFormat="1" ht="16.5" customHeight="1">
      <c r="A82" s="54" t="s">
        <v>352</v>
      </c>
      <c r="B82" s="55" t="s">
        <v>353</v>
      </c>
      <c r="C82" s="99"/>
      <c r="D82" s="135"/>
      <c r="E82" s="49"/>
      <c r="F82" s="49"/>
      <c r="G82" s="77"/>
      <c r="H82" s="77"/>
      <c r="I82" s="50"/>
      <c r="J82" s="50"/>
      <c r="K82" s="50"/>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row>
    <row r="83" spans="1:247" ht="16.5" customHeight="1">
      <c r="A83" s="54" t="s">
        <v>354</v>
      </c>
      <c r="B83" s="56" t="s">
        <v>355</v>
      </c>
      <c r="C83" s="99"/>
      <c r="D83" s="135"/>
      <c r="E83" s="49"/>
      <c r="F83" s="49"/>
      <c r="G83" s="77"/>
      <c r="H83" s="77"/>
      <c r="I83" s="50"/>
      <c r="J83" s="50"/>
      <c r="K83" s="50"/>
    </row>
    <row r="84" spans="1:247" ht="16.5" customHeight="1">
      <c r="A84" s="65" t="s">
        <v>356</v>
      </c>
      <c r="B84" s="55" t="s">
        <v>357</v>
      </c>
      <c r="C84" s="99"/>
      <c r="D84" s="135"/>
      <c r="E84" s="49"/>
      <c r="F84" s="49"/>
      <c r="G84" s="77"/>
      <c r="H84" s="77"/>
      <c r="I84" s="50"/>
      <c r="J84" s="50"/>
      <c r="K84" s="50"/>
    </row>
    <row r="85" spans="1:247" ht="16.5" customHeight="1">
      <c r="A85" s="54" t="s">
        <v>243</v>
      </c>
      <c r="B85" s="56" t="s">
        <v>358</v>
      </c>
      <c r="C85" s="99"/>
      <c r="D85" s="135"/>
      <c r="E85" s="49"/>
      <c r="F85" s="49"/>
      <c r="G85" s="77"/>
      <c r="H85" s="77"/>
      <c r="I85" s="50"/>
      <c r="J85" s="50"/>
      <c r="K85" s="50"/>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row>
    <row r="86" spans="1:247" ht="16.5" customHeight="1">
      <c r="A86" s="54" t="s">
        <v>359</v>
      </c>
      <c r="B86" s="56" t="s">
        <v>360</v>
      </c>
      <c r="C86" s="98">
        <f>C43-C88+C9+C11+C12+C14+C15+C16-C85</f>
        <v>0</v>
      </c>
      <c r="D86" s="134">
        <f t="shared" ref="D86:H86" si="31">D43-D88+D9+D11+D12+D14+D15+D16-D85</f>
        <v>222653130</v>
      </c>
      <c r="E86" s="98">
        <f t="shared" si="31"/>
        <v>222653130</v>
      </c>
      <c r="F86" s="98">
        <f t="shared" si="31"/>
        <v>196704600</v>
      </c>
      <c r="G86" s="98">
        <f t="shared" si="31"/>
        <v>167898670.94000006</v>
      </c>
      <c r="H86" s="98">
        <f t="shared" si="31"/>
        <v>21245865.450000003</v>
      </c>
      <c r="I86" s="50"/>
      <c r="J86" s="50"/>
      <c r="K86" s="50"/>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c r="GU86" s="58"/>
      <c r="GV86" s="58"/>
      <c r="GW86" s="58"/>
      <c r="GX86" s="58"/>
      <c r="GY86" s="58"/>
      <c r="GZ86" s="58"/>
      <c r="HA86" s="58"/>
      <c r="HB86" s="58"/>
      <c r="HC86" s="58"/>
      <c r="HD86" s="58"/>
      <c r="HE86" s="58"/>
      <c r="HF86" s="58"/>
      <c r="HG86" s="58"/>
      <c r="HH86" s="58"/>
      <c r="HI86" s="58"/>
      <c r="HJ86" s="58"/>
      <c r="HK86" s="58"/>
      <c r="HL86" s="58"/>
      <c r="HM86" s="58"/>
      <c r="HN86" s="58"/>
      <c r="HO86" s="58"/>
      <c r="HP86" s="58"/>
      <c r="HQ86" s="58"/>
      <c r="HR86" s="58"/>
      <c r="HS86" s="58"/>
      <c r="HT86" s="58"/>
      <c r="HU86" s="58"/>
      <c r="HV86" s="58"/>
      <c r="HW86" s="58"/>
      <c r="HX86" s="58"/>
      <c r="HY86" s="58"/>
      <c r="HZ86" s="58"/>
      <c r="IA86" s="58"/>
      <c r="IB86" s="58"/>
      <c r="IC86" s="58"/>
      <c r="ID86" s="58"/>
      <c r="IE86" s="58"/>
      <c r="IF86" s="58"/>
      <c r="IG86" s="58"/>
      <c r="IH86" s="58"/>
      <c r="II86" s="58"/>
      <c r="IJ86" s="58"/>
      <c r="IK86" s="58"/>
      <c r="IL86" s="58"/>
      <c r="IM86" s="58"/>
    </row>
    <row r="87" spans="1:247" ht="16.5" customHeight="1">
      <c r="A87" s="54"/>
      <c r="B87" s="56" t="s">
        <v>361</v>
      </c>
      <c r="C87" s="98"/>
      <c r="D87" s="135"/>
      <c r="E87" s="49"/>
      <c r="F87" s="49"/>
      <c r="G87" s="119">
        <v>-238</v>
      </c>
      <c r="H87" s="119"/>
      <c r="I87" s="50"/>
      <c r="J87" s="50"/>
      <c r="K87" s="50"/>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c r="IF87" s="58"/>
      <c r="IG87" s="58"/>
      <c r="IH87" s="58"/>
      <c r="II87" s="58"/>
      <c r="IJ87" s="58"/>
      <c r="IK87" s="58"/>
      <c r="IL87" s="58"/>
      <c r="IM87" s="58"/>
    </row>
    <row r="88" spans="1:247" ht="16.5" customHeight="1">
      <c r="A88" s="54" t="s">
        <v>362</v>
      </c>
      <c r="B88" s="52" t="s">
        <v>363</v>
      </c>
      <c r="C88" s="100">
        <f>+C89+C180+C219+C223+C248+C250</f>
        <v>0</v>
      </c>
      <c r="D88" s="137">
        <f t="shared" ref="D88:H88" si="32">+D89+D180+D219+D223+D248+D250</f>
        <v>682707600</v>
      </c>
      <c r="E88" s="100">
        <f t="shared" si="32"/>
        <v>655932820</v>
      </c>
      <c r="F88" s="100">
        <f t="shared" si="32"/>
        <v>583140930</v>
      </c>
      <c r="G88" s="100">
        <f t="shared" si="32"/>
        <v>540703358.05999994</v>
      </c>
      <c r="H88" s="100">
        <f t="shared" si="32"/>
        <v>66178344.909999996</v>
      </c>
      <c r="I88" s="50"/>
      <c r="J88" s="50"/>
      <c r="K88" s="50"/>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c r="IF88" s="58"/>
      <c r="IG88" s="58"/>
      <c r="IH88" s="58"/>
      <c r="II88" s="58"/>
      <c r="IJ88" s="58"/>
      <c r="IK88" s="58"/>
      <c r="IL88" s="58"/>
      <c r="IM88" s="58"/>
    </row>
    <row r="89" spans="1:247" s="58" customFormat="1" ht="16.5" customHeight="1">
      <c r="A89" s="47" t="s">
        <v>364</v>
      </c>
      <c r="B89" s="52" t="s">
        <v>365</v>
      </c>
      <c r="C89" s="98">
        <f>+C90+C106+C142+C172+C176</f>
        <v>0</v>
      </c>
      <c r="D89" s="134">
        <f t="shared" ref="D89:H89" si="33">+D90+D106+D142+D172+D176</f>
        <v>243490080</v>
      </c>
      <c r="E89" s="98">
        <f t="shared" si="33"/>
        <v>246489720</v>
      </c>
      <c r="F89" s="98">
        <f t="shared" si="33"/>
        <v>240617190</v>
      </c>
      <c r="G89" s="98">
        <f t="shared" si="33"/>
        <v>236342823.10999998</v>
      </c>
      <c r="H89" s="98">
        <f t="shared" si="33"/>
        <v>16415533.18</v>
      </c>
      <c r="I89" s="50"/>
      <c r="J89" s="50"/>
      <c r="K89" s="50"/>
    </row>
    <row r="90" spans="1:247" s="58" customFormat="1" ht="16.5" customHeight="1">
      <c r="A90" s="54" t="s">
        <v>366</v>
      </c>
      <c r="B90" s="52" t="s">
        <v>367</v>
      </c>
      <c r="C90" s="98">
        <f t="shared" ref="C90:H90" si="34">+C91+C103+C104+C94+C97+C92+C93</f>
        <v>0</v>
      </c>
      <c r="D90" s="134">
        <f t="shared" si="34"/>
        <v>94581580</v>
      </c>
      <c r="E90" s="98">
        <f t="shared" si="34"/>
        <v>91927030</v>
      </c>
      <c r="F90" s="98">
        <f t="shared" si="34"/>
        <v>87820330</v>
      </c>
      <c r="G90" s="98">
        <f t="shared" si="34"/>
        <v>87050801.560000002</v>
      </c>
      <c r="H90" s="98">
        <f t="shared" si="34"/>
        <v>9500766.7699999996</v>
      </c>
      <c r="I90" s="50"/>
      <c r="J90" s="50"/>
      <c r="K90" s="50"/>
    </row>
    <row r="91" spans="1:247" s="58" customFormat="1" ht="16.5" customHeight="1">
      <c r="A91" s="54"/>
      <c r="B91" s="55" t="s">
        <v>368</v>
      </c>
      <c r="C91" s="99"/>
      <c r="D91" s="135">
        <v>72292000</v>
      </c>
      <c r="E91" s="49">
        <v>70958000</v>
      </c>
      <c r="F91" s="49">
        <v>67249690</v>
      </c>
      <c r="G91" s="77">
        <v>67238552.840000004</v>
      </c>
      <c r="H91" s="77">
        <v>7067411.5899999999</v>
      </c>
      <c r="I91" s="50"/>
      <c r="J91" s="50"/>
      <c r="K91" s="50"/>
    </row>
    <row r="92" spans="1:247" s="58" customFormat="1" ht="45">
      <c r="A92" s="54"/>
      <c r="B92" s="55" t="s">
        <v>369</v>
      </c>
      <c r="C92" s="99"/>
      <c r="D92" s="135">
        <v>7100</v>
      </c>
      <c r="E92" s="49">
        <v>7100</v>
      </c>
      <c r="F92" s="49">
        <v>7100</v>
      </c>
      <c r="G92" s="77">
        <v>6241.21</v>
      </c>
      <c r="H92" s="77">
        <v>1100.1099999999999</v>
      </c>
      <c r="I92" s="50"/>
      <c r="J92" s="50"/>
      <c r="K92" s="50"/>
    </row>
    <row r="93" spans="1:247" s="58" customFormat="1" ht="60">
      <c r="A93" s="54"/>
      <c r="B93" s="55" t="s">
        <v>370</v>
      </c>
      <c r="C93" s="99"/>
      <c r="D93" s="135">
        <v>14290</v>
      </c>
      <c r="E93" s="49">
        <v>14290</v>
      </c>
      <c r="F93" s="49">
        <v>14290</v>
      </c>
      <c r="G93" s="77">
        <v>13592.75</v>
      </c>
      <c r="H93" s="77">
        <v>953.58</v>
      </c>
      <c r="I93" s="50"/>
      <c r="J93" s="50"/>
      <c r="K93" s="50"/>
    </row>
    <row r="94" spans="1:247" s="58" customFormat="1" ht="16.5" customHeight="1">
      <c r="A94" s="54"/>
      <c r="B94" s="55" t="s">
        <v>371</v>
      </c>
      <c r="C94" s="99">
        <f t="shared" ref="C94:H94" si="35">C95+C96</f>
        <v>0</v>
      </c>
      <c r="D94" s="136">
        <f t="shared" si="35"/>
        <v>3710930</v>
      </c>
      <c r="E94" s="99">
        <f t="shared" si="35"/>
        <v>3104000</v>
      </c>
      <c r="F94" s="99">
        <f t="shared" si="35"/>
        <v>3080000</v>
      </c>
      <c r="G94" s="99">
        <f t="shared" si="35"/>
        <v>3078919.01</v>
      </c>
      <c r="H94" s="99">
        <f t="shared" si="35"/>
        <v>248666.16</v>
      </c>
      <c r="I94" s="50"/>
      <c r="J94" s="50"/>
      <c r="K94" s="50"/>
    </row>
    <row r="95" spans="1:247" s="58" customFormat="1" ht="16.5" customHeight="1">
      <c r="A95" s="54"/>
      <c r="B95" s="55" t="s">
        <v>372</v>
      </c>
      <c r="C95" s="99"/>
      <c r="D95" s="135">
        <v>3710930</v>
      </c>
      <c r="E95" s="49">
        <v>3104000</v>
      </c>
      <c r="F95" s="49">
        <v>3080000</v>
      </c>
      <c r="G95" s="77">
        <v>3078919.01</v>
      </c>
      <c r="H95" s="77">
        <v>248666.16</v>
      </c>
      <c r="I95" s="50"/>
      <c r="J95" s="50"/>
      <c r="K95" s="50"/>
    </row>
    <row r="96" spans="1:247" s="58" customFormat="1" ht="60">
      <c r="A96" s="54"/>
      <c r="B96" s="55" t="s">
        <v>370</v>
      </c>
      <c r="C96" s="99"/>
      <c r="D96" s="135"/>
      <c r="E96" s="49"/>
      <c r="F96" s="49"/>
      <c r="G96" s="77"/>
      <c r="H96" s="77"/>
      <c r="I96" s="50"/>
      <c r="J96" s="50"/>
      <c r="K96" s="50"/>
    </row>
    <row r="97" spans="1:248" s="58" customFormat="1" ht="16.5" customHeight="1">
      <c r="A97" s="54"/>
      <c r="B97" s="66" t="s">
        <v>373</v>
      </c>
      <c r="C97" s="99">
        <f t="shared" ref="C97:G97" si="36">C98+C101+C102</f>
        <v>0</v>
      </c>
      <c r="D97" s="136">
        <f t="shared" si="36"/>
        <v>16508740</v>
      </c>
      <c r="E97" s="99">
        <f t="shared" si="36"/>
        <v>15576120</v>
      </c>
      <c r="F97" s="99">
        <f t="shared" si="36"/>
        <v>15557120</v>
      </c>
      <c r="G97" s="99">
        <f t="shared" si="36"/>
        <v>15450917.630000001</v>
      </c>
      <c r="H97" s="99">
        <f t="shared" ref="H97" si="37">H98+H101+H102</f>
        <v>1979027.8800000001</v>
      </c>
      <c r="I97" s="50"/>
      <c r="J97" s="50"/>
      <c r="K97" s="50"/>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c r="IM97" s="36"/>
    </row>
    <row r="98" spans="1:248" s="58" customFormat="1" ht="30">
      <c r="A98" s="54"/>
      <c r="B98" s="55" t="s">
        <v>374</v>
      </c>
      <c r="C98" s="99">
        <f t="shared" ref="C98:G98" si="38">C99+C100</f>
        <v>0</v>
      </c>
      <c r="D98" s="136">
        <f t="shared" si="38"/>
        <v>15836170</v>
      </c>
      <c r="E98" s="99">
        <f t="shared" si="38"/>
        <v>14884310</v>
      </c>
      <c r="F98" s="99">
        <f t="shared" si="38"/>
        <v>14884310</v>
      </c>
      <c r="G98" s="99">
        <f t="shared" si="38"/>
        <v>14883247.33</v>
      </c>
      <c r="H98" s="99">
        <f t="shared" ref="H98" si="39">H99+H100</f>
        <v>1887142.8800000001</v>
      </c>
      <c r="I98" s="50"/>
      <c r="J98" s="50"/>
      <c r="K98" s="50"/>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row>
    <row r="99" spans="1:248">
      <c r="A99" s="54"/>
      <c r="B99" s="55" t="s">
        <v>372</v>
      </c>
      <c r="C99" s="99"/>
      <c r="D99" s="135">
        <v>15834250</v>
      </c>
      <c r="E99" s="49">
        <v>14882390</v>
      </c>
      <c r="F99" s="49">
        <v>14882390</v>
      </c>
      <c r="G99" s="77">
        <v>14881649.67</v>
      </c>
      <c r="H99" s="77">
        <v>1886823.35</v>
      </c>
      <c r="I99" s="50"/>
      <c r="J99" s="50"/>
      <c r="K99" s="50"/>
      <c r="L99" s="58"/>
      <c r="IN99" s="58"/>
    </row>
    <row r="100" spans="1:248" ht="60">
      <c r="A100" s="54"/>
      <c r="B100" s="55" t="s">
        <v>370</v>
      </c>
      <c r="C100" s="99"/>
      <c r="D100" s="135">
        <v>1920</v>
      </c>
      <c r="E100" s="49">
        <v>1920</v>
      </c>
      <c r="F100" s="49">
        <v>1920</v>
      </c>
      <c r="G100" s="77">
        <v>1597.66</v>
      </c>
      <c r="H100" s="77">
        <v>319.52999999999997</v>
      </c>
      <c r="I100" s="50"/>
      <c r="J100" s="50"/>
      <c r="K100" s="50"/>
      <c r="L100" s="58"/>
      <c r="IN100" s="58"/>
    </row>
    <row r="101" spans="1:248" ht="60">
      <c r="A101" s="54"/>
      <c r="B101" s="55" t="s">
        <v>375</v>
      </c>
      <c r="C101" s="99"/>
      <c r="D101" s="135">
        <v>367270</v>
      </c>
      <c r="E101" s="49">
        <v>338810</v>
      </c>
      <c r="F101" s="49">
        <v>338810</v>
      </c>
      <c r="G101" s="77">
        <v>338564.06</v>
      </c>
      <c r="H101" s="77">
        <v>52148.76</v>
      </c>
      <c r="I101" s="50"/>
      <c r="J101" s="50"/>
      <c r="K101" s="50"/>
      <c r="L101" s="58"/>
      <c r="IN101" s="58"/>
    </row>
    <row r="102" spans="1:248" ht="45">
      <c r="A102" s="54"/>
      <c r="B102" s="55" t="s">
        <v>376</v>
      </c>
      <c r="C102" s="99"/>
      <c r="D102" s="135">
        <v>305300</v>
      </c>
      <c r="E102" s="49">
        <v>353000</v>
      </c>
      <c r="F102" s="49">
        <v>334000</v>
      </c>
      <c r="G102" s="77">
        <v>229106.24</v>
      </c>
      <c r="H102" s="77">
        <v>39736.239999999998</v>
      </c>
      <c r="I102" s="50"/>
      <c r="J102" s="50"/>
      <c r="K102" s="50"/>
      <c r="L102" s="58"/>
      <c r="IN102" s="58"/>
    </row>
    <row r="103" spans="1:248" s="51" customFormat="1" ht="16.5" customHeight="1">
      <c r="A103" s="54"/>
      <c r="B103" s="55" t="s">
        <v>377</v>
      </c>
      <c r="C103" s="99"/>
      <c r="D103" s="135">
        <v>109520</v>
      </c>
      <c r="E103" s="49">
        <v>109520</v>
      </c>
      <c r="F103" s="49">
        <v>98520</v>
      </c>
      <c r="G103" s="77">
        <v>91630</v>
      </c>
      <c r="H103" s="77">
        <v>26110</v>
      </c>
      <c r="I103" s="50"/>
      <c r="J103" s="50"/>
      <c r="K103" s="50"/>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58"/>
    </row>
    <row r="104" spans="1:248" ht="45">
      <c r="A104" s="54"/>
      <c r="B104" s="55" t="s">
        <v>378</v>
      </c>
      <c r="C104" s="99"/>
      <c r="D104" s="135">
        <v>1939000</v>
      </c>
      <c r="E104" s="49">
        <v>2158000</v>
      </c>
      <c r="F104" s="49">
        <v>1813610</v>
      </c>
      <c r="G104" s="77">
        <v>1170948.1200000001</v>
      </c>
      <c r="H104" s="77">
        <v>177497.45</v>
      </c>
      <c r="I104" s="50"/>
      <c r="J104" s="50"/>
      <c r="K104" s="50"/>
      <c r="IN104" s="58"/>
    </row>
    <row r="105" spans="1:248">
      <c r="A105" s="54"/>
      <c r="B105" s="56" t="s">
        <v>361</v>
      </c>
      <c r="C105" s="99"/>
      <c r="D105" s="135"/>
      <c r="E105" s="49"/>
      <c r="F105" s="49"/>
      <c r="G105" s="77">
        <v>-40530.449999999997</v>
      </c>
      <c r="H105" s="77">
        <v>-482.96</v>
      </c>
      <c r="I105" s="50"/>
      <c r="J105" s="50"/>
      <c r="K105" s="50"/>
    </row>
    <row r="106" spans="1:248" ht="30">
      <c r="A106" s="105" t="s">
        <v>379</v>
      </c>
      <c r="B106" s="52" t="s">
        <v>380</v>
      </c>
      <c r="C106" s="99">
        <f t="shared" ref="C106:H106" si="40">C107+C110+C113+C116+C119+C122+C128+C125+C131</f>
        <v>0</v>
      </c>
      <c r="D106" s="136">
        <f t="shared" si="40"/>
        <v>104769370</v>
      </c>
      <c r="E106" s="99">
        <f t="shared" si="40"/>
        <v>112128360</v>
      </c>
      <c r="F106" s="99">
        <f t="shared" si="40"/>
        <v>112128360</v>
      </c>
      <c r="G106" s="99">
        <f t="shared" si="40"/>
        <v>109563894.13</v>
      </c>
      <c r="H106" s="99">
        <f t="shared" si="40"/>
        <v>0</v>
      </c>
      <c r="I106" s="50"/>
      <c r="J106" s="50"/>
      <c r="K106" s="50"/>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row>
    <row r="107" spans="1:248" ht="16.5" customHeight="1">
      <c r="A107" s="54"/>
      <c r="B107" s="55" t="s">
        <v>381</v>
      </c>
      <c r="C107" s="99">
        <f t="shared" ref="C107:H107" si="41">C108+C109</f>
        <v>0</v>
      </c>
      <c r="D107" s="136">
        <f t="shared" si="41"/>
        <v>9390340</v>
      </c>
      <c r="E107" s="99">
        <f t="shared" si="41"/>
        <v>8755280</v>
      </c>
      <c r="F107" s="99">
        <f t="shared" si="41"/>
        <v>8755280</v>
      </c>
      <c r="G107" s="99">
        <f t="shared" si="41"/>
        <v>8559445.5600000005</v>
      </c>
      <c r="H107" s="99">
        <f t="shared" si="41"/>
        <v>0</v>
      </c>
      <c r="I107" s="50"/>
      <c r="J107" s="50"/>
      <c r="K107" s="50"/>
      <c r="L107" s="51"/>
    </row>
    <row r="108" spans="1:248">
      <c r="A108" s="54"/>
      <c r="B108" s="55" t="s">
        <v>368</v>
      </c>
      <c r="C108" s="99"/>
      <c r="D108" s="135">
        <v>9390340</v>
      </c>
      <c r="E108" s="49">
        <v>8755280</v>
      </c>
      <c r="F108" s="49">
        <v>8755280</v>
      </c>
      <c r="G108" s="77">
        <v>8559445.5600000005</v>
      </c>
      <c r="H108" s="77"/>
      <c r="I108" s="50"/>
      <c r="J108" s="50"/>
      <c r="K108" s="50"/>
      <c r="L108" s="51"/>
    </row>
    <row r="109" spans="1:248" ht="60">
      <c r="A109" s="54"/>
      <c r="B109" s="55" t="s">
        <v>370</v>
      </c>
      <c r="C109" s="99"/>
      <c r="D109" s="135"/>
      <c r="E109" s="49"/>
      <c r="F109" s="49"/>
      <c r="G109" s="77"/>
      <c r="H109" s="77"/>
      <c r="I109" s="50"/>
      <c r="J109" s="50"/>
      <c r="K109" s="50"/>
      <c r="L109" s="51"/>
    </row>
    <row r="110" spans="1:248" ht="16.5" customHeight="1">
      <c r="A110" s="54"/>
      <c r="B110" s="55" t="s">
        <v>382</v>
      </c>
      <c r="C110" s="99">
        <f t="shared" ref="C110:H110" si="42">C111+C112</f>
        <v>0</v>
      </c>
      <c r="D110" s="136">
        <f t="shared" si="42"/>
        <v>996210</v>
      </c>
      <c r="E110" s="99">
        <f t="shared" si="42"/>
        <v>1885420</v>
      </c>
      <c r="F110" s="99">
        <f t="shared" si="42"/>
        <v>1885420</v>
      </c>
      <c r="G110" s="99">
        <f t="shared" si="42"/>
        <v>1874349.56</v>
      </c>
      <c r="H110" s="99">
        <f t="shared" si="42"/>
        <v>0</v>
      </c>
      <c r="I110" s="50"/>
      <c r="J110" s="50"/>
      <c r="K110" s="50"/>
    </row>
    <row r="111" spans="1:248">
      <c r="A111" s="54"/>
      <c r="B111" s="55" t="s">
        <v>368</v>
      </c>
      <c r="C111" s="99"/>
      <c r="D111" s="135">
        <v>996210</v>
      </c>
      <c r="E111" s="49">
        <v>1885420</v>
      </c>
      <c r="F111" s="49">
        <v>1885420</v>
      </c>
      <c r="G111" s="77">
        <v>1874349.56</v>
      </c>
      <c r="H111" s="77"/>
      <c r="I111" s="50"/>
      <c r="J111" s="50"/>
      <c r="K111" s="50"/>
    </row>
    <row r="112" spans="1:248" ht="60">
      <c r="A112" s="54"/>
      <c r="B112" s="55" t="s">
        <v>370</v>
      </c>
      <c r="C112" s="99"/>
      <c r="D112" s="135"/>
      <c r="E112" s="49"/>
      <c r="F112" s="49"/>
      <c r="G112" s="77"/>
      <c r="H112" s="77"/>
      <c r="I112" s="50"/>
      <c r="J112" s="50"/>
      <c r="K112" s="50"/>
    </row>
    <row r="113" spans="1:248">
      <c r="A113" s="54"/>
      <c r="B113" s="55" t="s">
        <v>383</v>
      </c>
      <c r="C113" s="99">
        <f t="shared" ref="C113:H113" si="43">C114+C115</f>
        <v>0</v>
      </c>
      <c r="D113" s="136">
        <f t="shared" si="43"/>
        <v>1594120</v>
      </c>
      <c r="E113" s="99">
        <f t="shared" si="43"/>
        <v>1695480</v>
      </c>
      <c r="F113" s="99">
        <f t="shared" si="43"/>
        <v>1695480</v>
      </c>
      <c r="G113" s="99">
        <f t="shared" si="43"/>
        <v>1666723.24</v>
      </c>
      <c r="H113" s="99">
        <f t="shared" si="43"/>
        <v>0</v>
      </c>
      <c r="I113" s="50"/>
      <c r="J113" s="50"/>
      <c r="K113" s="50"/>
      <c r="IN113" s="51"/>
    </row>
    <row r="114" spans="1:248">
      <c r="A114" s="54"/>
      <c r="B114" s="55" t="s">
        <v>368</v>
      </c>
      <c r="C114" s="99"/>
      <c r="D114" s="135">
        <v>1594120</v>
      </c>
      <c r="E114" s="49">
        <v>1695480</v>
      </c>
      <c r="F114" s="49">
        <v>1695480</v>
      </c>
      <c r="G114" s="77">
        <v>1666723.24</v>
      </c>
      <c r="H114" s="77"/>
      <c r="I114" s="50"/>
      <c r="J114" s="50"/>
      <c r="K114" s="50"/>
      <c r="IN114" s="51"/>
    </row>
    <row r="115" spans="1:248" ht="60">
      <c r="A115" s="54"/>
      <c r="B115" s="55" t="s">
        <v>370</v>
      </c>
      <c r="C115" s="99"/>
      <c r="D115" s="135"/>
      <c r="E115" s="49"/>
      <c r="F115" s="49"/>
      <c r="G115" s="77"/>
      <c r="H115" s="77"/>
      <c r="I115" s="50"/>
      <c r="J115" s="50"/>
      <c r="K115" s="50"/>
      <c r="IN115" s="51"/>
    </row>
    <row r="116" spans="1:248" ht="36" customHeight="1">
      <c r="A116" s="47"/>
      <c r="B116" s="55" t="s">
        <v>384</v>
      </c>
      <c r="C116" s="99">
        <f t="shared" ref="C116:H116" si="44">C117+C118</f>
        <v>0</v>
      </c>
      <c r="D116" s="136">
        <f t="shared" si="44"/>
        <v>25423100</v>
      </c>
      <c r="E116" s="99">
        <f t="shared" si="44"/>
        <v>28295520</v>
      </c>
      <c r="F116" s="99">
        <f t="shared" si="44"/>
        <v>28295520</v>
      </c>
      <c r="G116" s="99">
        <f t="shared" si="44"/>
        <v>27476608.600000001</v>
      </c>
      <c r="H116" s="99">
        <f t="shared" si="44"/>
        <v>0</v>
      </c>
      <c r="I116" s="50"/>
      <c r="J116" s="50"/>
      <c r="K116" s="50"/>
    </row>
    <row r="117" spans="1:248">
      <c r="A117" s="54"/>
      <c r="B117" s="55" t="s">
        <v>368</v>
      </c>
      <c r="C117" s="99"/>
      <c r="D117" s="135">
        <v>25411760</v>
      </c>
      <c r="E117" s="49">
        <v>28284180</v>
      </c>
      <c r="F117" s="49">
        <v>28284180</v>
      </c>
      <c r="G117" s="77">
        <v>27465972.460000001</v>
      </c>
      <c r="H117" s="77"/>
      <c r="I117" s="50"/>
      <c r="J117" s="50"/>
      <c r="K117" s="50"/>
    </row>
    <row r="118" spans="1:248" ht="60">
      <c r="A118" s="54"/>
      <c r="B118" s="55" t="s">
        <v>370</v>
      </c>
      <c r="C118" s="99"/>
      <c r="D118" s="135">
        <v>11340</v>
      </c>
      <c r="E118" s="49">
        <v>11340</v>
      </c>
      <c r="F118" s="49">
        <v>11340</v>
      </c>
      <c r="G118" s="77">
        <v>10636.14</v>
      </c>
      <c r="H118" s="77"/>
      <c r="I118" s="50"/>
      <c r="J118" s="50"/>
      <c r="K118" s="50"/>
    </row>
    <row r="119" spans="1:248" ht="16.5" customHeight="1">
      <c r="A119" s="54"/>
      <c r="B119" s="67" t="s">
        <v>385</v>
      </c>
      <c r="C119" s="99">
        <f t="shared" ref="C119:H119" si="45">C120+C121</f>
        <v>0</v>
      </c>
      <c r="D119" s="136">
        <f t="shared" si="45"/>
        <v>12070</v>
      </c>
      <c r="E119" s="99">
        <f t="shared" si="45"/>
        <v>16420</v>
      </c>
      <c r="F119" s="99">
        <f t="shared" si="45"/>
        <v>16420</v>
      </c>
      <c r="G119" s="99">
        <f t="shared" si="45"/>
        <v>15927.77</v>
      </c>
      <c r="H119" s="99">
        <f t="shared" si="45"/>
        <v>0</v>
      </c>
      <c r="I119" s="50"/>
      <c r="J119" s="50"/>
      <c r="K119" s="50"/>
    </row>
    <row r="120" spans="1:248">
      <c r="A120" s="54"/>
      <c r="B120" s="67" t="s">
        <v>368</v>
      </c>
      <c r="C120" s="99"/>
      <c r="D120" s="135">
        <v>12070</v>
      </c>
      <c r="E120" s="49">
        <v>16420</v>
      </c>
      <c r="F120" s="49">
        <v>16420</v>
      </c>
      <c r="G120" s="77">
        <v>15927.77</v>
      </c>
      <c r="H120" s="77"/>
      <c r="I120" s="50"/>
      <c r="J120" s="50"/>
      <c r="K120" s="50"/>
    </row>
    <row r="121" spans="1:248" ht="60">
      <c r="A121" s="54"/>
      <c r="B121" s="67" t="s">
        <v>370</v>
      </c>
      <c r="C121" s="99"/>
      <c r="D121" s="135"/>
      <c r="E121" s="49"/>
      <c r="F121" s="49"/>
      <c r="G121" s="77"/>
      <c r="H121" s="77"/>
      <c r="I121" s="50"/>
      <c r="J121" s="50"/>
      <c r="K121" s="50"/>
    </row>
    <row r="122" spans="1:248" ht="30">
      <c r="A122" s="54"/>
      <c r="B122" s="55" t="s">
        <v>386</v>
      </c>
      <c r="C122" s="99">
        <f t="shared" ref="C122:H122" si="46">C123+C124</f>
        <v>0</v>
      </c>
      <c r="D122" s="136">
        <f t="shared" si="46"/>
        <v>313880</v>
      </c>
      <c r="E122" s="99">
        <f t="shared" si="46"/>
        <v>330380</v>
      </c>
      <c r="F122" s="99">
        <f t="shared" si="46"/>
        <v>330380</v>
      </c>
      <c r="G122" s="99">
        <f t="shared" si="46"/>
        <v>322839.90999999997</v>
      </c>
      <c r="H122" s="99">
        <f t="shared" si="46"/>
        <v>0</v>
      </c>
      <c r="I122" s="50"/>
      <c r="J122" s="50"/>
      <c r="K122" s="50"/>
    </row>
    <row r="123" spans="1:248" ht="16.5" customHeight="1">
      <c r="A123" s="54"/>
      <c r="B123" s="55" t="s">
        <v>368</v>
      </c>
      <c r="C123" s="99"/>
      <c r="D123" s="135">
        <v>313880</v>
      </c>
      <c r="E123" s="49">
        <v>330380</v>
      </c>
      <c r="F123" s="49">
        <v>330380</v>
      </c>
      <c r="G123" s="77">
        <v>322839.90999999997</v>
      </c>
      <c r="H123" s="77"/>
      <c r="I123" s="50"/>
      <c r="J123" s="50"/>
      <c r="K123" s="50"/>
    </row>
    <row r="124" spans="1:248" ht="60">
      <c r="A124" s="54"/>
      <c r="B124" s="55" t="s">
        <v>370</v>
      </c>
      <c r="C124" s="99"/>
      <c r="D124" s="135"/>
      <c r="E124" s="49"/>
      <c r="F124" s="49"/>
      <c r="G124" s="77"/>
      <c r="H124" s="77"/>
      <c r="I124" s="50"/>
      <c r="J124" s="50"/>
      <c r="K124" s="50"/>
    </row>
    <row r="125" spans="1:248" s="51" customFormat="1">
      <c r="A125" s="54"/>
      <c r="B125" s="68" t="s">
        <v>387</v>
      </c>
      <c r="C125" s="99">
        <f t="shared" ref="C125:H125" si="47">C126+C127</f>
        <v>0</v>
      </c>
      <c r="D125" s="136">
        <f t="shared" si="47"/>
        <v>0</v>
      </c>
      <c r="E125" s="99">
        <f t="shared" si="47"/>
        <v>0</v>
      </c>
      <c r="F125" s="99">
        <f t="shared" si="47"/>
        <v>0</v>
      </c>
      <c r="G125" s="99">
        <f t="shared" si="47"/>
        <v>0</v>
      </c>
      <c r="H125" s="99">
        <f t="shared" si="47"/>
        <v>0</v>
      </c>
      <c r="I125" s="50"/>
      <c r="J125" s="50"/>
      <c r="K125" s="50"/>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row>
    <row r="126" spans="1:248" s="51" customFormat="1">
      <c r="A126" s="54"/>
      <c r="B126" s="68" t="s">
        <v>368</v>
      </c>
      <c r="C126" s="99"/>
      <c r="D126" s="135"/>
      <c r="E126" s="49"/>
      <c r="F126" s="49"/>
      <c r="G126" s="77"/>
      <c r="H126" s="77"/>
      <c r="I126" s="50"/>
      <c r="J126" s="50"/>
      <c r="K126" s="50"/>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row>
    <row r="127" spans="1:248" s="51" customFormat="1" ht="60">
      <c r="A127" s="54"/>
      <c r="B127" s="68" t="s">
        <v>370</v>
      </c>
      <c r="C127" s="99"/>
      <c r="D127" s="135"/>
      <c r="E127" s="49"/>
      <c r="F127" s="49"/>
      <c r="G127" s="77"/>
      <c r="H127" s="77"/>
      <c r="I127" s="50"/>
      <c r="J127" s="50"/>
      <c r="K127" s="50"/>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row>
    <row r="128" spans="1:248" s="51" customFormat="1">
      <c r="A128" s="54"/>
      <c r="B128" s="68" t="s">
        <v>388</v>
      </c>
      <c r="C128" s="99">
        <f t="shared" ref="C128:H128" si="48">C129+C130</f>
        <v>0</v>
      </c>
      <c r="D128" s="136">
        <f t="shared" si="48"/>
        <v>35758840</v>
      </c>
      <c r="E128" s="99">
        <f t="shared" si="48"/>
        <v>38809620</v>
      </c>
      <c r="F128" s="99">
        <f t="shared" si="48"/>
        <v>38809620</v>
      </c>
      <c r="G128" s="99">
        <f t="shared" si="48"/>
        <v>37758986.309999995</v>
      </c>
      <c r="H128" s="99">
        <f t="shared" si="48"/>
        <v>0</v>
      </c>
      <c r="I128" s="50"/>
      <c r="J128" s="50"/>
      <c r="K128" s="50"/>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row>
    <row r="129" spans="1:248" s="51" customFormat="1">
      <c r="A129" s="54"/>
      <c r="B129" s="68" t="s">
        <v>368</v>
      </c>
      <c r="C129" s="99"/>
      <c r="D129" s="135">
        <v>35745280</v>
      </c>
      <c r="E129" s="49">
        <v>38791150</v>
      </c>
      <c r="F129" s="49">
        <v>38791150</v>
      </c>
      <c r="G129" s="120">
        <v>37742951.189999998</v>
      </c>
      <c r="H129" s="120"/>
      <c r="I129" s="50"/>
      <c r="J129" s="50"/>
      <c r="K129" s="50"/>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row>
    <row r="130" spans="1:248" s="51" customFormat="1" ht="60">
      <c r="A130" s="54"/>
      <c r="B130" s="68" t="s">
        <v>370</v>
      </c>
      <c r="C130" s="99"/>
      <c r="D130" s="135">
        <v>13560</v>
      </c>
      <c r="E130" s="49">
        <v>18470</v>
      </c>
      <c r="F130" s="49">
        <v>18470</v>
      </c>
      <c r="G130" s="120">
        <v>16035.12</v>
      </c>
      <c r="H130" s="120"/>
      <c r="I130" s="50"/>
      <c r="J130" s="50"/>
      <c r="K130" s="50"/>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row>
    <row r="131" spans="1:248" s="51" customFormat="1" ht="30">
      <c r="A131" s="54"/>
      <c r="B131" s="69" t="s">
        <v>389</v>
      </c>
      <c r="C131" s="99">
        <f t="shared" ref="C131:H131" si="49">C132+C135+C138+C136+C137</f>
        <v>0</v>
      </c>
      <c r="D131" s="136">
        <f t="shared" si="49"/>
        <v>31280810</v>
      </c>
      <c r="E131" s="99">
        <f t="shared" si="49"/>
        <v>32340240</v>
      </c>
      <c r="F131" s="99">
        <f t="shared" si="49"/>
        <v>32340240</v>
      </c>
      <c r="G131" s="99">
        <f t="shared" si="49"/>
        <v>31889013.18</v>
      </c>
      <c r="H131" s="99">
        <f t="shared" si="49"/>
        <v>0</v>
      </c>
      <c r="I131" s="50"/>
      <c r="J131" s="50"/>
      <c r="K131" s="50"/>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c r="IJ131" s="36"/>
      <c r="IK131" s="36"/>
      <c r="IL131" s="36"/>
      <c r="IM131" s="36"/>
      <c r="IN131" s="36"/>
    </row>
    <row r="132" spans="1:248" s="51" customFormat="1">
      <c r="A132" s="54"/>
      <c r="B132" s="68" t="s">
        <v>390</v>
      </c>
      <c r="C132" s="99">
        <f t="shared" ref="C132:H132" si="50">C133+C134</f>
        <v>0</v>
      </c>
      <c r="D132" s="136">
        <f t="shared" si="50"/>
        <v>19719470</v>
      </c>
      <c r="E132" s="99">
        <f t="shared" si="50"/>
        <v>19108580</v>
      </c>
      <c r="F132" s="99">
        <f t="shared" si="50"/>
        <v>19108580</v>
      </c>
      <c r="G132" s="99">
        <f t="shared" si="50"/>
        <v>18726647.890000001</v>
      </c>
      <c r="H132" s="99">
        <f t="shared" si="50"/>
        <v>0</v>
      </c>
      <c r="I132" s="50"/>
      <c r="J132" s="50"/>
      <c r="K132" s="50"/>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row>
    <row r="133" spans="1:248" s="51" customFormat="1" ht="16.5" customHeight="1">
      <c r="A133" s="54"/>
      <c r="B133" s="68" t="s">
        <v>368</v>
      </c>
      <c r="C133" s="99"/>
      <c r="D133" s="135">
        <v>19719470</v>
      </c>
      <c r="E133" s="49">
        <v>19108580</v>
      </c>
      <c r="F133" s="49">
        <v>19108580</v>
      </c>
      <c r="G133" s="77">
        <v>18726647.890000001</v>
      </c>
      <c r="H133" s="77"/>
      <c r="I133" s="50"/>
      <c r="J133" s="50"/>
      <c r="K133" s="50"/>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c r="IM133" s="36"/>
      <c r="IN133" s="36"/>
    </row>
    <row r="134" spans="1:248" s="51" customFormat="1" ht="60">
      <c r="A134" s="54"/>
      <c r="B134" s="68" t="s">
        <v>370</v>
      </c>
      <c r="C134" s="99"/>
      <c r="D134" s="135"/>
      <c r="E134" s="49"/>
      <c r="F134" s="49"/>
      <c r="G134" s="77"/>
      <c r="H134" s="77"/>
      <c r="I134" s="50"/>
      <c r="J134" s="50"/>
      <c r="K134" s="50"/>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row>
    <row r="135" spans="1:248" s="51" customFormat="1" ht="16.5" customHeight="1">
      <c r="A135" s="54"/>
      <c r="B135" s="68" t="s">
        <v>391</v>
      </c>
      <c r="C135" s="99"/>
      <c r="D135" s="135"/>
      <c r="E135" s="49"/>
      <c r="F135" s="49"/>
      <c r="G135" s="77"/>
      <c r="H135" s="77"/>
      <c r="I135" s="50"/>
      <c r="J135" s="50"/>
      <c r="K135" s="50"/>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row>
    <row r="136" spans="1:248" ht="30">
      <c r="A136" s="47"/>
      <c r="B136" s="68" t="s">
        <v>392</v>
      </c>
      <c r="C136" s="99"/>
      <c r="D136" s="135">
        <v>10345130</v>
      </c>
      <c r="E136" s="49">
        <v>12542540</v>
      </c>
      <c r="F136" s="49">
        <v>12542540</v>
      </c>
      <c r="G136" s="77">
        <v>12542506.949999999</v>
      </c>
      <c r="H136" s="77"/>
      <c r="I136" s="50"/>
      <c r="J136" s="50"/>
      <c r="K136" s="50"/>
    </row>
    <row r="137" spans="1:248" ht="16.5" customHeight="1">
      <c r="A137" s="47"/>
      <c r="B137" s="68" t="s">
        <v>393</v>
      </c>
      <c r="C137" s="99"/>
      <c r="D137" s="135">
        <v>17520</v>
      </c>
      <c r="E137" s="49">
        <v>19130</v>
      </c>
      <c r="F137" s="49">
        <v>19130</v>
      </c>
      <c r="G137" s="77">
        <v>18116.03</v>
      </c>
      <c r="H137" s="77"/>
      <c r="I137" s="50"/>
      <c r="J137" s="50"/>
      <c r="K137" s="50"/>
    </row>
    <row r="138" spans="1:248" s="51" customFormat="1" ht="16.5" customHeight="1">
      <c r="A138" s="54"/>
      <c r="B138" s="68" t="s">
        <v>394</v>
      </c>
      <c r="C138" s="99">
        <f>C139+C140</f>
        <v>0</v>
      </c>
      <c r="D138" s="136">
        <f t="shared" ref="D138:H138" si="51">D139+D140</f>
        <v>1198690</v>
      </c>
      <c r="E138" s="99">
        <f t="shared" si="51"/>
        <v>669990</v>
      </c>
      <c r="F138" s="99">
        <f t="shared" si="51"/>
        <v>669990</v>
      </c>
      <c r="G138" s="99">
        <f t="shared" si="51"/>
        <v>601742.31000000006</v>
      </c>
      <c r="H138" s="99">
        <f t="shared" si="51"/>
        <v>0</v>
      </c>
      <c r="I138" s="50"/>
      <c r="J138" s="50"/>
      <c r="K138" s="50"/>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row>
    <row r="139" spans="1:248" s="51" customFormat="1" ht="16.5" customHeight="1">
      <c r="A139" s="54"/>
      <c r="B139" s="68" t="s">
        <v>368</v>
      </c>
      <c r="C139" s="99"/>
      <c r="D139" s="135">
        <v>1198690</v>
      </c>
      <c r="E139" s="49">
        <v>669990</v>
      </c>
      <c r="F139" s="49">
        <v>669990</v>
      </c>
      <c r="G139" s="77">
        <v>601742.31000000006</v>
      </c>
      <c r="H139" s="77"/>
      <c r="I139" s="50"/>
      <c r="J139" s="50"/>
      <c r="K139" s="50"/>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c r="IM139" s="36"/>
      <c r="IN139" s="36"/>
    </row>
    <row r="140" spans="1:248" s="51" customFormat="1" ht="60">
      <c r="A140" s="54"/>
      <c r="B140" s="68" t="s">
        <v>370</v>
      </c>
      <c r="C140" s="99"/>
      <c r="D140" s="135"/>
      <c r="E140" s="49"/>
      <c r="F140" s="49"/>
      <c r="G140" s="77"/>
      <c r="H140" s="77"/>
      <c r="I140" s="50"/>
      <c r="J140" s="50"/>
      <c r="K140" s="50"/>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c r="IM140" s="36"/>
      <c r="IN140" s="36"/>
    </row>
    <row r="141" spans="1:248" s="51" customFormat="1" ht="16.5" customHeight="1">
      <c r="A141" s="54"/>
      <c r="B141" s="56" t="s">
        <v>361</v>
      </c>
      <c r="C141" s="99"/>
      <c r="D141" s="135"/>
      <c r="E141" s="49"/>
      <c r="F141" s="49"/>
      <c r="G141" s="77"/>
      <c r="H141" s="77"/>
      <c r="I141" s="50"/>
      <c r="J141" s="50"/>
      <c r="K141" s="50"/>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row>
    <row r="142" spans="1:248" s="51" customFormat="1" ht="30">
      <c r="A142" s="54" t="s">
        <v>395</v>
      </c>
      <c r="B142" s="52" t="s">
        <v>396</v>
      </c>
      <c r="C142" s="99">
        <f t="shared" ref="C142:H142" si="52">C143+C146+C149+C152+C155+C156+C157+C160+C161+C162</f>
        <v>0</v>
      </c>
      <c r="D142" s="136">
        <f t="shared" si="52"/>
        <v>12782610</v>
      </c>
      <c r="E142" s="99">
        <f t="shared" si="52"/>
        <v>11138680</v>
      </c>
      <c r="F142" s="99">
        <f t="shared" si="52"/>
        <v>11138680</v>
      </c>
      <c r="G142" s="99">
        <f t="shared" si="52"/>
        <v>10816554.219999999</v>
      </c>
      <c r="H142" s="99">
        <f t="shared" si="52"/>
        <v>0</v>
      </c>
      <c r="I142" s="50"/>
      <c r="J142" s="50"/>
      <c r="K142" s="50"/>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c r="IM142" s="36"/>
      <c r="IN142" s="36"/>
    </row>
    <row r="143" spans="1:248" s="51" customFormat="1">
      <c r="A143" s="54"/>
      <c r="B143" s="55" t="s">
        <v>384</v>
      </c>
      <c r="C143" s="99">
        <f t="shared" ref="C143:H143" si="53">C144+C145</f>
        <v>0</v>
      </c>
      <c r="D143" s="136">
        <f t="shared" si="53"/>
        <v>1773820</v>
      </c>
      <c r="E143" s="99">
        <f t="shared" si="53"/>
        <v>1772450</v>
      </c>
      <c r="F143" s="99">
        <f t="shared" si="53"/>
        <v>1772450</v>
      </c>
      <c r="G143" s="99">
        <f t="shared" si="53"/>
        <v>1722535.05</v>
      </c>
      <c r="H143" s="99">
        <f t="shared" si="53"/>
        <v>0</v>
      </c>
      <c r="I143" s="50"/>
      <c r="J143" s="50"/>
      <c r="K143" s="50"/>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c r="IG143" s="36"/>
      <c r="IH143" s="36"/>
      <c r="II143" s="36"/>
      <c r="IJ143" s="36"/>
      <c r="IK143" s="36"/>
      <c r="IL143" s="36"/>
      <c r="IM143" s="36"/>
      <c r="IN143" s="36"/>
    </row>
    <row r="144" spans="1:248" s="51" customFormat="1">
      <c r="A144" s="54"/>
      <c r="B144" s="55" t="s">
        <v>368</v>
      </c>
      <c r="C144" s="99"/>
      <c r="D144" s="135">
        <v>1773100</v>
      </c>
      <c r="E144" s="49">
        <v>1771730</v>
      </c>
      <c r="F144" s="49">
        <v>1771730</v>
      </c>
      <c r="G144" s="77">
        <v>1721815.05</v>
      </c>
      <c r="H144" s="77"/>
      <c r="I144" s="50"/>
      <c r="J144" s="50"/>
      <c r="K144" s="50"/>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c r="IG144" s="36"/>
      <c r="IH144" s="36"/>
      <c r="II144" s="36"/>
      <c r="IJ144" s="36"/>
      <c r="IK144" s="36"/>
      <c r="IL144" s="36"/>
      <c r="IM144" s="36"/>
      <c r="IN144" s="36"/>
    </row>
    <row r="145" spans="1:254" s="51" customFormat="1" ht="16.5" customHeight="1">
      <c r="A145" s="54"/>
      <c r="B145" s="55" t="s">
        <v>370</v>
      </c>
      <c r="C145" s="99"/>
      <c r="D145" s="135">
        <v>720</v>
      </c>
      <c r="E145" s="49">
        <v>720</v>
      </c>
      <c r="F145" s="49">
        <v>720</v>
      </c>
      <c r="G145" s="77">
        <v>720</v>
      </c>
      <c r="H145" s="77"/>
      <c r="I145" s="50"/>
      <c r="J145" s="50"/>
      <c r="K145" s="50"/>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row>
    <row r="146" spans="1:254" s="51" customFormat="1" ht="30">
      <c r="A146" s="54"/>
      <c r="B146" s="70" t="s">
        <v>397</v>
      </c>
      <c r="C146" s="99">
        <f t="shared" ref="C146:H146" si="54">C147+C148</f>
        <v>0</v>
      </c>
      <c r="D146" s="136">
        <f t="shared" si="54"/>
        <v>1220120</v>
      </c>
      <c r="E146" s="99">
        <f t="shared" si="54"/>
        <v>1041670</v>
      </c>
      <c r="F146" s="99">
        <f t="shared" si="54"/>
        <v>1041670</v>
      </c>
      <c r="G146" s="99">
        <f t="shared" si="54"/>
        <v>975250.37</v>
      </c>
      <c r="H146" s="99">
        <f t="shared" si="54"/>
        <v>0</v>
      </c>
      <c r="I146" s="50"/>
      <c r="J146" s="50"/>
      <c r="K146" s="50"/>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row>
    <row r="147" spans="1:254" s="51" customFormat="1" ht="16.5" customHeight="1">
      <c r="A147" s="54"/>
      <c r="B147" s="70" t="s">
        <v>368</v>
      </c>
      <c r="C147" s="99"/>
      <c r="D147" s="135">
        <v>1220120</v>
      </c>
      <c r="E147" s="49">
        <v>1041670</v>
      </c>
      <c r="F147" s="49">
        <v>1041670</v>
      </c>
      <c r="G147" s="77">
        <v>975250.37</v>
      </c>
      <c r="H147" s="77"/>
      <c r="I147" s="50"/>
      <c r="J147" s="50"/>
      <c r="K147" s="50"/>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row>
    <row r="148" spans="1:254" s="51" customFormat="1" ht="60">
      <c r="A148" s="54"/>
      <c r="B148" s="70" t="s">
        <v>370</v>
      </c>
      <c r="C148" s="99"/>
      <c r="D148" s="135"/>
      <c r="E148" s="49"/>
      <c r="F148" s="49"/>
      <c r="G148" s="77"/>
      <c r="H148" s="77"/>
      <c r="I148" s="50"/>
      <c r="J148" s="50"/>
      <c r="K148" s="50"/>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row>
    <row r="149" spans="1:254" s="51" customFormat="1">
      <c r="A149" s="54"/>
      <c r="B149" s="55" t="s">
        <v>398</v>
      </c>
      <c r="C149" s="99">
        <f t="shared" ref="C149:H149" si="55">C150+C151</f>
        <v>0</v>
      </c>
      <c r="D149" s="136">
        <f t="shared" si="55"/>
        <v>948240</v>
      </c>
      <c r="E149" s="99">
        <f t="shared" si="55"/>
        <v>1474730</v>
      </c>
      <c r="F149" s="99">
        <f t="shared" si="55"/>
        <v>1474730</v>
      </c>
      <c r="G149" s="99">
        <f t="shared" si="55"/>
        <v>1471507</v>
      </c>
      <c r="H149" s="99">
        <f t="shared" si="55"/>
        <v>0</v>
      </c>
      <c r="I149" s="50"/>
      <c r="J149" s="50"/>
      <c r="K149" s="50"/>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row>
    <row r="150" spans="1:254" s="51" customFormat="1" ht="16.5" customHeight="1">
      <c r="A150" s="54"/>
      <c r="B150" s="55" t="s">
        <v>368</v>
      </c>
      <c r="C150" s="99"/>
      <c r="D150" s="135">
        <v>948240</v>
      </c>
      <c r="E150" s="49">
        <v>1474730</v>
      </c>
      <c r="F150" s="49">
        <v>1474730</v>
      </c>
      <c r="G150" s="77">
        <v>1471507</v>
      </c>
      <c r="H150" s="77"/>
      <c r="I150" s="50"/>
      <c r="J150" s="50"/>
      <c r="K150" s="50"/>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row>
    <row r="151" spans="1:254" s="51" customFormat="1" ht="60">
      <c r="A151" s="47"/>
      <c r="B151" s="55" t="s">
        <v>370</v>
      </c>
      <c r="C151" s="99"/>
      <c r="D151" s="135"/>
      <c r="E151" s="49"/>
      <c r="F151" s="49"/>
      <c r="G151" s="77"/>
      <c r="H151" s="77"/>
      <c r="I151" s="50"/>
      <c r="J151" s="50"/>
      <c r="K151" s="50"/>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row>
    <row r="152" spans="1:254" s="111" customFormat="1" ht="30">
      <c r="A152" s="106"/>
      <c r="B152" s="107" t="s">
        <v>399</v>
      </c>
      <c r="C152" s="108">
        <f>C153+C154</f>
        <v>0</v>
      </c>
      <c r="D152" s="108">
        <f>D153+D154</f>
        <v>0</v>
      </c>
      <c r="E152" s="108">
        <f t="shared" ref="E152:H152" si="56">E153+E154</f>
        <v>0</v>
      </c>
      <c r="F152" s="108">
        <f t="shared" si="56"/>
        <v>0</v>
      </c>
      <c r="G152" s="108">
        <f t="shared" si="56"/>
        <v>0</v>
      </c>
      <c r="H152" s="108">
        <f t="shared" si="56"/>
        <v>0</v>
      </c>
      <c r="I152" s="109"/>
      <c r="J152" s="109"/>
      <c r="K152" s="109"/>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c r="CS152" s="110"/>
      <c r="CT152" s="110"/>
      <c r="CU152" s="110"/>
      <c r="CV152" s="110"/>
      <c r="CW152" s="110"/>
      <c r="CX152" s="110"/>
      <c r="CY152" s="110"/>
      <c r="CZ152" s="110"/>
      <c r="DA152" s="110"/>
      <c r="DB152" s="110"/>
      <c r="DC152" s="110"/>
      <c r="DD152" s="110"/>
      <c r="DE152" s="110"/>
      <c r="DF152" s="110"/>
      <c r="DG152" s="110"/>
      <c r="DH152" s="110"/>
      <c r="DI152" s="110"/>
      <c r="DJ152" s="110"/>
      <c r="DK152" s="110"/>
      <c r="DL152" s="110"/>
      <c r="DM152" s="110"/>
      <c r="DN152" s="110"/>
      <c r="DO152" s="110"/>
      <c r="DP152" s="110"/>
      <c r="DQ152" s="110"/>
      <c r="DR152" s="110"/>
      <c r="DS152" s="110"/>
      <c r="DT152" s="110"/>
      <c r="DU152" s="110"/>
      <c r="DV152" s="110"/>
      <c r="DW152" s="110"/>
      <c r="DX152" s="110"/>
      <c r="DY152" s="110"/>
      <c r="DZ152" s="110"/>
      <c r="EA152" s="110"/>
      <c r="EB152" s="110"/>
      <c r="EC152" s="110"/>
      <c r="ED152" s="110"/>
      <c r="EE152" s="110"/>
      <c r="EF152" s="110"/>
      <c r="EG152" s="110"/>
      <c r="EH152" s="110"/>
      <c r="EI152" s="110"/>
      <c r="EJ152" s="110"/>
      <c r="EK152" s="110"/>
      <c r="EL152" s="110"/>
      <c r="EM152" s="110"/>
      <c r="EN152" s="110"/>
      <c r="EO152" s="110"/>
      <c r="EP152" s="110"/>
      <c r="EQ152" s="110"/>
      <c r="ER152" s="110"/>
      <c r="ES152" s="110"/>
      <c r="ET152" s="110"/>
      <c r="EU152" s="110"/>
      <c r="EV152" s="110"/>
      <c r="EW152" s="110"/>
      <c r="EX152" s="110"/>
      <c r="EY152" s="110"/>
      <c r="EZ152" s="110"/>
      <c r="FA152" s="110"/>
      <c r="FB152" s="110"/>
      <c r="FC152" s="110"/>
      <c r="FD152" s="110"/>
      <c r="FE152" s="110"/>
      <c r="FF152" s="110"/>
      <c r="FG152" s="110"/>
      <c r="FH152" s="110"/>
      <c r="FI152" s="110"/>
      <c r="FJ152" s="110"/>
      <c r="FK152" s="110"/>
      <c r="FL152" s="110"/>
      <c r="FM152" s="110"/>
      <c r="FN152" s="110"/>
      <c r="FO152" s="110"/>
      <c r="FP152" s="110"/>
      <c r="FQ152" s="110"/>
      <c r="FR152" s="110"/>
      <c r="FS152" s="110"/>
      <c r="FT152" s="110"/>
      <c r="FU152" s="110"/>
      <c r="FV152" s="110"/>
      <c r="FW152" s="110"/>
      <c r="FX152" s="110"/>
      <c r="FY152" s="110"/>
      <c r="FZ152" s="110"/>
      <c r="GA152" s="110"/>
      <c r="GB152" s="110"/>
      <c r="GC152" s="110"/>
      <c r="GD152" s="110"/>
      <c r="GE152" s="110"/>
      <c r="GF152" s="110"/>
      <c r="GG152" s="110"/>
      <c r="GH152" s="110"/>
      <c r="GI152" s="110"/>
      <c r="GJ152" s="110"/>
      <c r="GK152" s="110"/>
      <c r="GL152" s="110"/>
      <c r="GM152" s="110"/>
      <c r="GN152" s="110"/>
      <c r="GO152" s="110"/>
      <c r="GP152" s="110"/>
      <c r="GQ152" s="110"/>
      <c r="GR152" s="110"/>
      <c r="GS152" s="110"/>
      <c r="GT152" s="110"/>
      <c r="GU152" s="110"/>
      <c r="GV152" s="110"/>
      <c r="GW152" s="110"/>
      <c r="GX152" s="110"/>
      <c r="GY152" s="110"/>
      <c r="GZ152" s="110"/>
      <c r="HA152" s="110"/>
      <c r="HB152" s="110"/>
      <c r="HC152" s="110"/>
      <c r="HD152" s="110"/>
      <c r="HE152" s="110"/>
      <c r="HF152" s="110"/>
      <c r="HG152" s="110"/>
      <c r="HH152" s="110"/>
      <c r="HI152" s="110"/>
      <c r="HJ152" s="110"/>
      <c r="HK152" s="110"/>
      <c r="HL152" s="110"/>
      <c r="HM152" s="110"/>
      <c r="HN152" s="110"/>
      <c r="HO152" s="110"/>
      <c r="HP152" s="110"/>
      <c r="HQ152" s="110"/>
      <c r="HR152" s="110"/>
      <c r="HS152" s="110"/>
      <c r="HT152" s="110"/>
      <c r="HU152" s="110"/>
      <c r="HV152" s="110"/>
      <c r="HW152" s="110"/>
      <c r="HX152" s="110"/>
      <c r="HY152" s="110"/>
      <c r="HZ152" s="110"/>
      <c r="IA152" s="110"/>
      <c r="IB152" s="110"/>
      <c r="IC152" s="110"/>
      <c r="ID152" s="110"/>
      <c r="IE152" s="110"/>
      <c r="IF152" s="110"/>
      <c r="IG152" s="110"/>
      <c r="IH152" s="110"/>
      <c r="II152" s="110"/>
      <c r="IJ152" s="110"/>
      <c r="IK152" s="110"/>
      <c r="IL152" s="110"/>
      <c r="IM152" s="110"/>
      <c r="IN152" s="110"/>
    </row>
    <row r="153" spans="1:254" s="111" customFormat="1">
      <c r="A153" s="106"/>
      <c r="B153" s="107" t="s">
        <v>368</v>
      </c>
      <c r="C153" s="108"/>
      <c r="D153" s="112"/>
      <c r="E153" s="112"/>
      <c r="F153" s="112"/>
      <c r="G153" s="121"/>
      <c r="H153" s="121"/>
      <c r="I153" s="109"/>
      <c r="J153" s="109"/>
      <c r="K153" s="109"/>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c r="DI153" s="110"/>
      <c r="DJ153" s="110"/>
      <c r="DK153" s="110"/>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c r="EH153" s="110"/>
      <c r="EI153" s="110"/>
      <c r="EJ153" s="110"/>
      <c r="EK153" s="110"/>
      <c r="EL153" s="110"/>
      <c r="EM153" s="110"/>
      <c r="EN153" s="110"/>
      <c r="EO153" s="110"/>
      <c r="EP153" s="110"/>
      <c r="EQ153" s="110"/>
      <c r="ER153" s="110"/>
      <c r="ES153" s="110"/>
      <c r="ET153" s="110"/>
      <c r="EU153" s="110"/>
      <c r="EV153" s="110"/>
      <c r="EW153" s="110"/>
      <c r="EX153" s="110"/>
      <c r="EY153" s="110"/>
      <c r="EZ153" s="110"/>
      <c r="FA153" s="110"/>
      <c r="FB153" s="110"/>
      <c r="FC153" s="110"/>
      <c r="FD153" s="110"/>
      <c r="FE153" s="110"/>
      <c r="FF153" s="110"/>
      <c r="FG153" s="110"/>
      <c r="FH153" s="110"/>
      <c r="FI153" s="110"/>
      <c r="FJ153" s="110"/>
      <c r="FK153" s="110"/>
      <c r="FL153" s="110"/>
      <c r="FM153" s="110"/>
      <c r="FN153" s="110"/>
      <c r="FO153" s="110"/>
      <c r="FP153" s="110"/>
      <c r="FQ153" s="110"/>
      <c r="FR153" s="110"/>
      <c r="FS153" s="110"/>
      <c r="FT153" s="110"/>
      <c r="FU153" s="110"/>
      <c r="FV153" s="110"/>
      <c r="FW153" s="110"/>
      <c r="FX153" s="110"/>
      <c r="FY153" s="110"/>
      <c r="FZ153" s="110"/>
      <c r="GA153" s="110"/>
      <c r="GB153" s="110"/>
      <c r="GC153" s="110"/>
      <c r="GD153" s="110"/>
      <c r="GE153" s="110"/>
      <c r="GF153" s="110"/>
      <c r="GG153" s="110"/>
      <c r="GH153" s="110"/>
      <c r="GI153" s="110"/>
      <c r="GJ153" s="110"/>
      <c r="GK153" s="110"/>
      <c r="GL153" s="110"/>
      <c r="GM153" s="110"/>
      <c r="GN153" s="110"/>
      <c r="GO153" s="110"/>
      <c r="GP153" s="110"/>
      <c r="GQ153" s="110"/>
      <c r="GR153" s="110"/>
      <c r="GS153" s="110"/>
      <c r="GT153" s="110"/>
      <c r="GU153" s="110"/>
      <c r="GV153" s="110"/>
      <c r="GW153" s="110"/>
      <c r="GX153" s="110"/>
      <c r="GY153" s="110"/>
      <c r="GZ153" s="110"/>
      <c r="HA153" s="110"/>
      <c r="HB153" s="110"/>
      <c r="HC153" s="110"/>
      <c r="HD153" s="110"/>
      <c r="HE153" s="110"/>
      <c r="HF153" s="110"/>
      <c r="HG153" s="110"/>
      <c r="HH153" s="110"/>
      <c r="HI153" s="110"/>
      <c r="HJ153" s="110"/>
      <c r="HK153" s="110"/>
      <c r="HL153" s="110"/>
      <c r="HM153" s="110"/>
      <c r="HN153" s="110"/>
      <c r="HO153" s="110"/>
      <c r="HP153" s="110"/>
      <c r="HQ153" s="110"/>
      <c r="HR153" s="110"/>
      <c r="HS153" s="110"/>
      <c r="HT153" s="110"/>
      <c r="HU153" s="110"/>
      <c r="HV153" s="110"/>
      <c r="HW153" s="110"/>
      <c r="HX153" s="110"/>
      <c r="HY153" s="110"/>
      <c r="HZ153" s="110"/>
      <c r="IA153" s="110"/>
      <c r="IB153" s="110"/>
      <c r="IC153" s="110"/>
      <c r="ID153" s="110"/>
      <c r="IE153" s="110"/>
      <c r="IF153" s="110"/>
      <c r="IG153" s="110"/>
      <c r="IH153" s="110"/>
      <c r="II153" s="110"/>
      <c r="IJ153" s="110"/>
      <c r="IK153" s="110"/>
      <c r="IL153" s="110"/>
      <c r="IM153" s="110"/>
      <c r="IN153" s="110"/>
    </row>
    <row r="154" spans="1:254" s="111" customFormat="1" ht="60">
      <c r="A154" s="106"/>
      <c r="B154" s="107" t="s">
        <v>370</v>
      </c>
      <c r="C154" s="108"/>
      <c r="D154" s="112"/>
      <c r="E154" s="112"/>
      <c r="F154" s="112"/>
      <c r="G154" s="121"/>
      <c r="H154" s="121"/>
      <c r="I154" s="109"/>
      <c r="J154" s="109"/>
      <c r="K154" s="109"/>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c r="DF154" s="110"/>
      <c r="DG154" s="110"/>
      <c r="DH154" s="110"/>
      <c r="DI154" s="110"/>
      <c r="DJ154" s="110"/>
      <c r="DK154" s="110"/>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c r="EK154" s="110"/>
      <c r="EL154" s="110"/>
      <c r="EM154" s="110"/>
      <c r="EN154" s="110"/>
      <c r="EO154" s="110"/>
      <c r="EP154" s="110"/>
      <c r="EQ154" s="110"/>
      <c r="ER154" s="110"/>
      <c r="ES154" s="110"/>
      <c r="ET154" s="110"/>
      <c r="EU154" s="110"/>
      <c r="EV154" s="110"/>
      <c r="EW154" s="110"/>
      <c r="EX154" s="110"/>
      <c r="EY154" s="110"/>
      <c r="EZ154" s="110"/>
      <c r="FA154" s="110"/>
      <c r="FB154" s="110"/>
      <c r="FC154" s="110"/>
      <c r="FD154" s="110"/>
      <c r="FE154" s="110"/>
      <c r="FF154" s="110"/>
      <c r="FG154" s="110"/>
      <c r="FH154" s="110"/>
      <c r="FI154" s="110"/>
      <c r="FJ154" s="110"/>
      <c r="FK154" s="110"/>
      <c r="FL154" s="110"/>
      <c r="FM154" s="110"/>
      <c r="FN154" s="110"/>
      <c r="FO154" s="110"/>
      <c r="FP154" s="110"/>
      <c r="FQ154" s="110"/>
      <c r="FR154" s="110"/>
      <c r="FS154" s="110"/>
      <c r="FT154" s="110"/>
      <c r="FU154" s="110"/>
      <c r="FV154" s="110"/>
      <c r="FW154" s="110"/>
      <c r="FX154" s="110"/>
      <c r="FY154" s="110"/>
      <c r="FZ154" s="110"/>
      <c r="GA154" s="110"/>
      <c r="GB154" s="110"/>
      <c r="GC154" s="110"/>
      <c r="GD154" s="110"/>
      <c r="GE154" s="110"/>
      <c r="GF154" s="110"/>
      <c r="GG154" s="110"/>
      <c r="GH154" s="110"/>
      <c r="GI154" s="110"/>
      <c r="GJ154" s="110"/>
      <c r="GK154" s="110"/>
      <c r="GL154" s="110"/>
      <c r="GM154" s="110"/>
      <c r="GN154" s="110"/>
      <c r="GO154" s="110"/>
      <c r="GP154" s="110"/>
      <c r="GQ154" s="110"/>
      <c r="GR154" s="110"/>
      <c r="GS154" s="110"/>
      <c r="GT154" s="110"/>
      <c r="GU154" s="110"/>
      <c r="GV154" s="110"/>
      <c r="GW154" s="110"/>
      <c r="GX154" s="110"/>
      <c r="GY154" s="110"/>
      <c r="GZ154" s="110"/>
      <c r="HA154" s="110"/>
      <c r="HB154" s="110"/>
      <c r="HC154" s="110"/>
      <c r="HD154" s="110"/>
      <c r="HE154" s="110"/>
      <c r="HF154" s="110"/>
      <c r="HG154" s="110"/>
      <c r="HH154" s="110"/>
      <c r="HI154" s="110"/>
      <c r="HJ154" s="110"/>
      <c r="HK154" s="110"/>
      <c r="HL154" s="110"/>
      <c r="HM154" s="110"/>
      <c r="HN154" s="110"/>
      <c r="HO154" s="110"/>
      <c r="HP154" s="110"/>
      <c r="HQ154" s="110"/>
      <c r="HR154" s="110"/>
      <c r="HS154" s="110"/>
      <c r="HT154" s="110"/>
      <c r="HU154" s="110"/>
      <c r="HV154" s="110"/>
      <c r="HW154" s="110"/>
      <c r="HX154" s="110"/>
      <c r="HY154" s="110"/>
      <c r="HZ154" s="110"/>
      <c r="IA154" s="110"/>
      <c r="IB154" s="110"/>
      <c r="IC154" s="110"/>
      <c r="ID154" s="110"/>
      <c r="IE154" s="110"/>
      <c r="IF154" s="110"/>
      <c r="IG154" s="110"/>
      <c r="IH154" s="110"/>
      <c r="II154" s="110"/>
      <c r="IJ154" s="110"/>
      <c r="IK154" s="110"/>
      <c r="IL154" s="110"/>
      <c r="IM154" s="110"/>
      <c r="IN154" s="110"/>
    </row>
    <row r="155" spans="1:254" s="51" customFormat="1" ht="16.5" customHeight="1">
      <c r="A155" s="54"/>
      <c r="B155" s="55" t="s">
        <v>400</v>
      </c>
      <c r="C155" s="99"/>
      <c r="D155" s="135"/>
      <c r="E155" s="49"/>
      <c r="F155" s="49"/>
      <c r="G155" s="77"/>
      <c r="H155" s="77"/>
      <c r="I155" s="50"/>
      <c r="J155" s="50"/>
      <c r="K155" s="50"/>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row>
    <row r="156" spans="1:254" ht="16.5" customHeight="1">
      <c r="A156" s="54"/>
      <c r="B156" s="55" t="s">
        <v>381</v>
      </c>
      <c r="C156" s="99"/>
      <c r="D156" s="135"/>
      <c r="E156" s="49"/>
      <c r="F156" s="49"/>
      <c r="G156" s="77"/>
      <c r="H156" s="77"/>
      <c r="I156" s="50"/>
      <c r="J156" s="50"/>
      <c r="K156" s="50"/>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1"/>
      <c r="EW156" s="51"/>
      <c r="EX156" s="51"/>
      <c r="EY156" s="51"/>
      <c r="EZ156" s="51"/>
      <c r="FA156" s="51"/>
      <c r="FB156" s="51"/>
      <c r="FC156" s="51"/>
      <c r="FD156" s="51"/>
      <c r="FE156" s="51"/>
      <c r="FF156" s="51"/>
      <c r="FG156" s="51"/>
      <c r="FH156" s="51"/>
      <c r="FI156" s="51"/>
      <c r="FJ156" s="51"/>
      <c r="FK156" s="51"/>
      <c r="FL156" s="51"/>
      <c r="FM156" s="51"/>
      <c r="FN156" s="51"/>
      <c r="FO156" s="51"/>
      <c r="FP156" s="51"/>
      <c r="FQ156" s="51"/>
      <c r="FR156" s="51"/>
      <c r="FS156" s="51"/>
      <c r="FT156" s="51"/>
      <c r="FU156" s="51"/>
      <c r="FV156" s="51"/>
      <c r="FW156" s="51"/>
      <c r="FX156" s="51"/>
      <c r="FY156" s="51"/>
      <c r="FZ156" s="51"/>
      <c r="GA156" s="51"/>
      <c r="GB156" s="51"/>
      <c r="GC156" s="51"/>
      <c r="GD156" s="51"/>
      <c r="GE156" s="51"/>
      <c r="GF156" s="51"/>
      <c r="GG156" s="51"/>
      <c r="GH156" s="51"/>
      <c r="GI156" s="51"/>
      <c r="GJ156" s="51"/>
      <c r="GK156" s="51"/>
      <c r="GL156" s="51"/>
      <c r="GM156" s="51"/>
      <c r="GN156" s="51"/>
      <c r="GO156" s="51"/>
      <c r="GP156" s="51"/>
      <c r="GQ156" s="51"/>
      <c r="GR156" s="51"/>
      <c r="GS156" s="51"/>
      <c r="GT156" s="51"/>
      <c r="GU156" s="51"/>
      <c r="GV156" s="51"/>
      <c r="GW156" s="51"/>
      <c r="GX156" s="51"/>
      <c r="GY156" s="51"/>
      <c r="GZ156" s="51"/>
      <c r="HA156" s="51"/>
      <c r="HB156" s="51"/>
      <c r="HC156" s="51"/>
      <c r="HD156" s="51"/>
      <c r="HE156" s="51"/>
      <c r="HF156" s="51"/>
      <c r="HG156" s="51"/>
      <c r="HH156" s="51"/>
      <c r="HI156" s="51"/>
      <c r="HJ156" s="51"/>
      <c r="HK156" s="51"/>
      <c r="HL156" s="51"/>
      <c r="HM156" s="51"/>
      <c r="HN156" s="51"/>
      <c r="HO156" s="51"/>
      <c r="HP156" s="51"/>
      <c r="HQ156" s="51"/>
      <c r="HR156" s="51"/>
      <c r="HS156" s="51"/>
      <c r="HT156" s="51"/>
      <c r="HU156" s="51"/>
      <c r="HV156" s="51"/>
      <c r="HW156" s="51"/>
      <c r="HX156" s="51"/>
      <c r="HY156" s="51"/>
      <c r="HZ156" s="51"/>
      <c r="IA156" s="51"/>
      <c r="IB156" s="51"/>
      <c r="IC156" s="51"/>
      <c r="ID156" s="51"/>
      <c r="IE156" s="51"/>
      <c r="IF156" s="51"/>
      <c r="IG156" s="51"/>
      <c r="IH156" s="51"/>
      <c r="II156" s="51"/>
      <c r="IJ156" s="51"/>
      <c r="IK156" s="51"/>
      <c r="IL156" s="51"/>
      <c r="IM156" s="51"/>
      <c r="IO156" s="51"/>
      <c r="IP156" s="51"/>
      <c r="IQ156" s="51"/>
      <c r="IR156" s="51"/>
      <c r="IS156" s="51"/>
      <c r="IT156" s="51"/>
    </row>
    <row r="157" spans="1:254">
      <c r="A157" s="47"/>
      <c r="B157" s="55" t="s">
        <v>401</v>
      </c>
      <c r="C157" s="99">
        <f t="shared" ref="C157:H157" si="57">C158+C159</f>
        <v>0</v>
      </c>
      <c r="D157" s="136">
        <f t="shared" si="57"/>
        <v>8840430</v>
      </c>
      <c r="E157" s="99">
        <f t="shared" si="57"/>
        <v>6849830</v>
      </c>
      <c r="F157" s="99">
        <f t="shared" si="57"/>
        <v>6849830</v>
      </c>
      <c r="G157" s="99">
        <f t="shared" si="57"/>
        <v>6647261.7999999998</v>
      </c>
      <c r="H157" s="99">
        <f t="shared" si="57"/>
        <v>0</v>
      </c>
      <c r="I157" s="50"/>
      <c r="J157" s="50"/>
      <c r="K157" s="50"/>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c r="HQ157" s="51"/>
      <c r="HR157" s="51"/>
      <c r="HS157" s="51"/>
      <c r="HT157" s="51"/>
      <c r="HU157" s="51"/>
      <c r="HV157" s="51"/>
      <c r="HW157" s="51"/>
      <c r="HX157" s="51"/>
      <c r="HY157" s="51"/>
      <c r="HZ157" s="51"/>
      <c r="IA157" s="51"/>
      <c r="IB157" s="51"/>
      <c r="IC157" s="51"/>
      <c r="ID157" s="51"/>
      <c r="IE157" s="51"/>
      <c r="IF157" s="51"/>
      <c r="IG157" s="51"/>
      <c r="IH157" s="51"/>
      <c r="II157" s="51"/>
      <c r="IJ157" s="51"/>
      <c r="IK157" s="51"/>
      <c r="IL157" s="51"/>
      <c r="IM157" s="51"/>
      <c r="IO157" s="51"/>
      <c r="IP157" s="51"/>
      <c r="IQ157" s="51"/>
      <c r="IR157" s="51"/>
      <c r="IS157" s="51"/>
      <c r="IT157" s="51"/>
    </row>
    <row r="158" spans="1:254">
      <c r="A158" s="54"/>
      <c r="B158" s="55" t="s">
        <v>368</v>
      </c>
      <c r="C158" s="99"/>
      <c r="D158" s="135">
        <v>8840430</v>
      </c>
      <c r="E158" s="49">
        <v>6849830</v>
      </c>
      <c r="F158" s="49">
        <v>6849830</v>
      </c>
      <c r="G158" s="77">
        <v>6647261.7999999998</v>
      </c>
      <c r="H158" s="77"/>
      <c r="I158" s="50"/>
      <c r="J158" s="50"/>
      <c r="K158" s="50"/>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row>
    <row r="159" spans="1:254" ht="60">
      <c r="A159" s="54"/>
      <c r="B159" s="55" t="s">
        <v>370</v>
      </c>
      <c r="C159" s="99"/>
      <c r="D159" s="135"/>
      <c r="E159" s="49"/>
      <c r="F159" s="49"/>
      <c r="G159" s="77"/>
      <c r="H159" s="77"/>
      <c r="I159" s="50"/>
      <c r="J159" s="50"/>
      <c r="K159" s="50"/>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1"/>
      <c r="FP159" s="51"/>
      <c r="FQ159" s="51"/>
      <c r="FR159" s="51"/>
      <c r="FS159" s="51"/>
      <c r="FT159" s="51"/>
      <c r="FU159" s="51"/>
      <c r="FV159" s="51"/>
      <c r="FW159" s="51"/>
      <c r="FX159" s="51"/>
      <c r="FY159" s="51"/>
      <c r="FZ159" s="51"/>
      <c r="GA159" s="51"/>
      <c r="GB159" s="51"/>
      <c r="GC159" s="51"/>
      <c r="GD159" s="51"/>
      <c r="GE159" s="51"/>
      <c r="GF159" s="51"/>
      <c r="GG159" s="51"/>
      <c r="GH159" s="51"/>
      <c r="GI159" s="51"/>
      <c r="GJ159" s="51"/>
      <c r="GK159" s="51"/>
      <c r="GL159" s="51"/>
      <c r="GM159" s="51"/>
      <c r="GN159" s="51"/>
      <c r="GO159" s="51"/>
      <c r="GP159" s="51"/>
      <c r="GQ159" s="51"/>
      <c r="GR159" s="51"/>
      <c r="GS159" s="51"/>
      <c r="GT159" s="51"/>
      <c r="GU159" s="51"/>
      <c r="GV159" s="51"/>
      <c r="GW159" s="51"/>
      <c r="GX159" s="51"/>
      <c r="GY159" s="51"/>
      <c r="GZ159" s="51"/>
      <c r="HA159" s="51"/>
      <c r="HB159" s="51"/>
      <c r="HC159" s="51"/>
      <c r="HD159" s="51"/>
      <c r="HE159" s="51"/>
      <c r="HF159" s="51"/>
      <c r="HG159" s="51"/>
      <c r="HH159" s="51"/>
      <c r="HI159" s="51"/>
      <c r="HJ159" s="51"/>
      <c r="HK159" s="51"/>
      <c r="HL159" s="51"/>
      <c r="HM159" s="51"/>
      <c r="HN159" s="51"/>
      <c r="HO159" s="51"/>
      <c r="HP159" s="51"/>
      <c r="HQ159" s="51"/>
      <c r="HR159" s="51"/>
      <c r="HS159" s="51"/>
      <c r="HT159" s="51"/>
      <c r="HU159" s="51"/>
      <c r="HV159" s="51"/>
      <c r="HW159" s="51"/>
      <c r="HX159" s="51"/>
      <c r="HY159" s="51"/>
      <c r="HZ159" s="51"/>
      <c r="IA159" s="51"/>
      <c r="IB159" s="51"/>
      <c r="IC159" s="51"/>
      <c r="ID159" s="51"/>
      <c r="IE159" s="51"/>
      <c r="IF159" s="51"/>
      <c r="IG159" s="51"/>
      <c r="IH159" s="51"/>
      <c r="II159" s="51"/>
      <c r="IJ159" s="51"/>
      <c r="IK159" s="51"/>
      <c r="IL159" s="51"/>
      <c r="IM159" s="51"/>
    </row>
    <row r="160" spans="1:254" ht="45">
      <c r="A160" s="54"/>
      <c r="B160" s="71" t="s">
        <v>506</v>
      </c>
      <c r="C160" s="99"/>
      <c r="D160" s="135"/>
      <c r="E160" s="49"/>
      <c r="F160" s="49"/>
      <c r="G160" s="77"/>
      <c r="H160" s="77"/>
      <c r="I160" s="50"/>
      <c r="J160" s="50"/>
      <c r="K160" s="50"/>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c r="EV160" s="51"/>
      <c r="EW160" s="51"/>
      <c r="EX160" s="51"/>
      <c r="EY160" s="51"/>
      <c r="EZ160" s="51"/>
      <c r="FA160" s="51"/>
      <c r="FB160" s="51"/>
      <c r="FC160" s="51"/>
      <c r="FD160" s="51"/>
      <c r="FE160" s="51"/>
      <c r="FF160" s="51"/>
      <c r="FG160" s="51"/>
      <c r="FH160" s="51"/>
      <c r="FI160" s="51"/>
      <c r="FJ160" s="51"/>
      <c r="FK160" s="51"/>
      <c r="FL160" s="51"/>
      <c r="FM160" s="51"/>
      <c r="FN160" s="51"/>
      <c r="FO160" s="51"/>
      <c r="FP160" s="51"/>
      <c r="FQ160" s="51"/>
      <c r="FR160" s="51"/>
      <c r="FS160" s="51"/>
      <c r="FT160" s="51"/>
      <c r="FU160" s="51"/>
      <c r="FV160" s="51"/>
      <c r="FW160" s="51"/>
      <c r="FX160" s="51"/>
      <c r="FY160" s="51"/>
      <c r="FZ160" s="51"/>
      <c r="GA160" s="51"/>
      <c r="GB160" s="51"/>
      <c r="GC160" s="51"/>
      <c r="GD160" s="51"/>
      <c r="GE160" s="51"/>
      <c r="GF160" s="51"/>
      <c r="GG160" s="51"/>
      <c r="GH160" s="51"/>
      <c r="GI160" s="51"/>
      <c r="GJ160" s="51"/>
      <c r="GK160" s="51"/>
      <c r="GL160" s="51"/>
      <c r="GM160" s="51"/>
      <c r="GN160" s="51"/>
      <c r="GO160" s="51"/>
      <c r="GP160" s="51"/>
      <c r="GQ160" s="51"/>
      <c r="GR160" s="51"/>
      <c r="GS160" s="51"/>
      <c r="GT160" s="51"/>
      <c r="GU160" s="51"/>
      <c r="GV160" s="51"/>
      <c r="GW160" s="51"/>
      <c r="GX160" s="51"/>
      <c r="GY160" s="51"/>
      <c r="GZ160" s="51"/>
      <c r="HA160" s="51"/>
      <c r="HB160" s="51"/>
      <c r="HC160" s="51"/>
      <c r="HD160" s="51"/>
      <c r="HE160" s="51"/>
      <c r="HF160" s="51"/>
      <c r="HG160" s="51"/>
      <c r="HH160" s="51"/>
      <c r="HI160" s="51"/>
      <c r="HJ160" s="51"/>
      <c r="HK160" s="51"/>
      <c r="HL160" s="51"/>
      <c r="HM160" s="51"/>
      <c r="HN160" s="51"/>
      <c r="HO160" s="51"/>
      <c r="HP160" s="51"/>
      <c r="HQ160" s="51"/>
      <c r="HR160" s="51"/>
      <c r="HS160" s="51"/>
      <c r="HT160" s="51"/>
      <c r="HU160" s="51"/>
      <c r="HV160" s="51"/>
      <c r="HW160" s="51"/>
      <c r="HX160" s="51"/>
      <c r="HY160" s="51"/>
      <c r="HZ160" s="51"/>
      <c r="IA160" s="51"/>
      <c r="IB160" s="51"/>
      <c r="IC160" s="51"/>
      <c r="ID160" s="51"/>
      <c r="IE160" s="51"/>
      <c r="IF160" s="51"/>
      <c r="IG160" s="51"/>
      <c r="IH160" s="51"/>
      <c r="II160" s="51"/>
      <c r="IJ160" s="51"/>
      <c r="IK160" s="51"/>
      <c r="IL160" s="51"/>
      <c r="IM160" s="51"/>
    </row>
    <row r="161" spans="1:254" ht="30">
      <c r="A161" s="54"/>
      <c r="B161" s="71" t="s">
        <v>402</v>
      </c>
      <c r="C161" s="99"/>
      <c r="D161" s="135"/>
      <c r="E161" s="49"/>
      <c r="F161" s="49"/>
      <c r="G161" s="77"/>
      <c r="H161" s="77"/>
      <c r="I161" s="50"/>
      <c r="J161" s="50"/>
      <c r="K161" s="50"/>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c r="EV161" s="51"/>
      <c r="EW161" s="51"/>
      <c r="EX161" s="51"/>
      <c r="EY161" s="51"/>
      <c r="EZ161" s="51"/>
      <c r="FA161" s="51"/>
      <c r="FB161" s="51"/>
      <c r="FC161" s="51"/>
      <c r="FD161" s="51"/>
      <c r="FE161" s="51"/>
      <c r="FF161" s="51"/>
      <c r="FG161" s="51"/>
      <c r="FH161" s="51"/>
      <c r="FI161" s="51"/>
      <c r="FJ161" s="51"/>
      <c r="FK161" s="51"/>
      <c r="FL161" s="51"/>
      <c r="FM161" s="51"/>
      <c r="FN161" s="51"/>
      <c r="FO161" s="51"/>
      <c r="FP161" s="51"/>
      <c r="FQ161" s="51"/>
      <c r="FR161" s="51"/>
      <c r="FS161" s="51"/>
      <c r="FT161" s="51"/>
      <c r="FU161" s="51"/>
      <c r="FV161" s="51"/>
      <c r="FW161" s="51"/>
      <c r="FX161" s="51"/>
      <c r="FY161" s="51"/>
      <c r="FZ161" s="51"/>
      <c r="GA161" s="51"/>
      <c r="GB161" s="51"/>
      <c r="GC161" s="51"/>
      <c r="GD161" s="51"/>
      <c r="GE161" s="51"/>
      <c r="GF161" s="51"/>
      <c r="GG161" s="51"/>
      <c r="GH161" s="51"/>
      <c r="GI161" s="51"/>
      <c r="GJ161" s="51"/>
      <c r="GK161" s="51"/>
      <c r="GL161" s="51"/>
      <c r="GM161" s="51"/>
      <c r="GN161" s="51"/>
      <c r="GO161" s="51"/>
      <c r="GP161" s="51"/>
      <c r="GQ161" s="51"/>
      <c r="GR161" s="51"/>
      <c r="GS161" s="51"/>
      <c r="GT161" s="51"/>
      <c r="GU161" s="51"/>
      <c r="GV161" s="51"/>
      <c r="GW161" s="51"/>
      <c r="GX161" s="51"/>
      <c r="GY161" s="51"/>
      <c r="GZ161" s="51"/>
      <c r="HA161" s="51"/>
      <c r="HB161" s="51"/>
      <c r="HC161" s="51"/>
      <c r="HD161" s="51"/>
      <c r="HE161" s="51"/>
      <c r="HF161" s="51"/>
      <c r="HG161" s="51"/>
      <c r="HH161" s="51"/>
      <c r="HI161" s="51"/>
      <c r="HJ161" s="51"/>
      <c r="HK161" s="51"/>
      <c r="HL161" s="51"/>
      <c r="HM161" s="51"/>
      <c r="HN161" s="51"/>
      <c r="HO161" s="51"/>
      <c r="HP161" s="51"/>
      <c r="HQ161" s="51"/>
      <c r="HR161" s="51"/>
      <c r="HS161" s="51"/>
      <c r="HT161" s="51"/>
      <c r="HU161" s="51"/>
      <c r="HV161" s="51"/>
      <c r="HW161" s="51"/>
      <c r="HX161" s="51"/>
      <c r="HY161" s="51"/>
      <c r="HZ161" s="51"/>
      <c r="IA161" s="51"/>
      <c r="IB161" s="51"/>
      <c r="IC161" s="51"/>
      <c r="ID161" s="51"/>
      <c r="IE161" s="51"/>
      <c r="IF161" s="51"/>
      <c r="IG161" s="51"/>
      <c r="IH161" s="51"/>
      <c r="II161" s="51"/>
      <c r="IJ161" s="51"/>
      <c r="IK161" s="51"/>
      <c r="IL161" s="51"/>
      <c r="IM161" s="51"/>
      <c r="IN161" s="51"/>
    </row>
    <row r="162" spans="1:254" s="51" customFormat="1" ht="30">
      <c r="A162" s="54"/>
      <c r="B162" s="72" t="s">
        <v>403</v>
      </c>
      <c r="C162" s="99">
        <f t="shared" ref="C162:H162" si="58">C163+C166+C167+C170</f>
        <v>0</v>
      </c>
      <c r="D162" s="136">
        <f t="shared" si="58"/>
        <v>0</v>
      </c>
      <c r="E162" s="99">
        <f t="shared" si="58"/>
        <v>0</v>
      </c>
      <c r="F162" s="99">
        <f t="shared" si="58"/>
        <v>0</v>
      </c>
      <c r="G162" s="99">
        <f t="shared" si="58"/>
        <v>0</v>
      </c>
      <c r="H162" s="99">
        <f t="shared" si="58"/>
        <v>0</v>
      </c>
      <c r="I162" s="50"/>
      <c r="J162" s="50"/>
      <c r="K162" s="50"/>
      <c r="IO162" s="36"/>
      <c r="IP162" s="36"/>
      <c r="IQ162" s="36"/>
      <c r="IR162" s="36"/>
      <c r="IS162" s="36"/>
      <c r="IT162" s="36"/>
    </row>
    <row r="163" spans="1:254" s="51" customFormat="1">
      <c r="A163" s="54"/>
      <c r="B163" s="73" t="s">
        <v>404</v>
      </c>
      <c r="C163" s="99">
        <f t="shared" ref="C163:H163" si="59">C164+C165</f>
        <v>0</v>
      </c>
      <c r="D163" s="136">
        <f t="shared" si="59"/>
        <v>0</v>
      </c>
      <c r="E163" s="99">
        <f t="shared" si="59"/>
        <v>0</v>
      </c>
      <c r="F163" s="99">
        <f t="shared" si="59"/>
        <v>0</v>
      </c>
      <c r="G163" s="99">
        <f t="shared" si="59"/>
        <v>0</v>
      </c>
      <c r="H163" s="99">
        <f t="shared" si="59"/>
        <v>0</v>
      </c>
      <c r="I163" s="50"/>
      <c r="J163" s="50"/>
      <c r="K163" s="50"/>
      <c r="IO163" s="36"/>
      <c r="IP163" s="36"/>
      <c r="IQ163" s="36"/>
      <c r="IR163" s="36"/>
      <c r="IS163" s="36"/>
      <c r="IT163" s="36"/>
    </row>
    <row r="164" spans="1:254">
      <c r="A164" s="54"/>
      <c r="B164" s="73" t="s">
        <v>368</v>
      </c>
      <c r="C164" s="99"/>
      <c r="D164" s="135"/>
      <c r="E164" s="49"/>
      <c r="F164" s="49"/>
      <c r="G164" s="77"/>
      <c r="H164" s="77"/>
      <c r="I164" s="50"/>
      <c r="J164" s="50"/>
      <c r="K164" s="50"/>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51"/>
      <c r="FQ164" s="51"/>
      <c r="FR164" s="51"/>
      <c r="FS164" s="51"/>
      <c r="FT164" s="51"/>
      <c r="FU164" s="51"/>
      <c r="FV164" s="51"/>
      <c r="FW164" s="51"/>
      <c r="FX164" s="51"/>
      <c r="FY164" s="51"/>
      <c r="FZ164" s="51"/>
      <c r="GA164" s="51"/>
      <c r="GB164" s="51"/>
      <c r="GC164" s="51"/>
      <c r="GD164" s="51"/>
      <c r="GE164" s="51"/>
      <c r="GF164" s="51"/>
      <c r="GG164" s="51"/>
      <c r="GH164" s="51"/>
      <c r="GI164" s="51"/>
      <c r="GJ164" s="51"/>
      <c r="GK164" s="51"/>
      <c r="GL164" s="51"/>
      <c r="GM164" s="51"/>
      <c r="GN164" s="51"/>
      <c r="GO164" s="51"/>
      <c r="GP164" s="51"/>
      <c r="GQ164" s="51"/>
      <c r="GR164" s="51"/>
      <c r="GS164" s="51"/>
      <c r="GT164" s="51"/>
      <c r="GU164" s="51"/>
      <c r="GV164" s="51"/>
      <c r="GW164" s="51"/>
      <c r="GX164" s="51"/>
      <c r="GY164" s="51"/>
      <c r="GZ164" s="51"/>
      <c r="HA164" s="51"/>
      <c r="HB164" s="51"/>
      <c r="HC164" s="51"/>
      <c r="HD164" s="51"/>
      <c r="HE164" s="51"/>
      <c r="HF164" s="51"/>
      <c r="HG164" s="51"/>
      <c r="HH164" s="51"/>
      <c r="HI164" s="51"/>
      <c r="HJ164" s="51"/>
      <c r="HK164" s="51"/>
      <c r="HL164" s="51"/>
      <c r="HM164" s="51"/>
      <c r="HN164" s="51"/>
      <c r="HO164" s="51"/>
      <c r="HP164" s="51"/>
      <c r="HQ164" s="51"/>
      <c r="HR164" s="51"/>
      <c r="HS164" s="51"/>
      <c r="HT164" s="51"/>
      <c r="HU164" s="51"/>
      <c r="HV164" s="51"/>
      <c r="HW164" s="51"/>
      <c r="HX164" s="51"/>
      <c r="HY164" s="51"/>
      <c r="HZ164" s="51"/>
      <c r="IA164" s="51"/>
      <c r="IB164" s="51"/>
      <c r="IC164" s="51"/>
      <c r="ID164" s="51"/>
      <c r="IE164" s="51"/>
      <c r="IF164" s="51"/>
      <c r="IG164" s="51"/>
      <c r="IH164" s="51"/>
      <c r="II164" s="51"/>
      <c r="IJ164" s="51"/>
      <c r="IK164" s="51"/>
      <c r="IL164" s="51"/>
      <c r="IM164" s="51"/>
      <c r="IN164" s="51"/>
      <c r="IO164" s="51"/>
      <c r="IP164" s="51"/>
      <c r="IQ164" s="51"/>
      <c r="IR164" s="51"/>
      <c r="IS164" s="51"/>
      <c r="IT164" s="51"/>
    </row>
    <row r="165" spans="1:254" ht="60">
      <c r="A165" s="47"/>
      <c r="B165" s="73" t="s">
        <v>370</v>
      </c>
      <c r="C165" s="99"/>
      <c r="D165" s="135"/>
      <c r="E165" s="49"/>
      <c r="F165" s="49"/>
      <c r="G165" s="77"/>
      <c r="H165" s="77"/>
      <c r="I165" s="50"/>
      <c r="J165" s="50"/>
      <c r="K165" s="50"/>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51"/>
      <c r="FQ165" s="51"/>
      <c r="FR165" s="51"/>
      <c r="FS165" s="51"/>
      <c r="FT165" s="51"/>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1"/>
      <c r="GR165" s="51"/>
      <c r="GS165" s="51"/>
      <c r="GT165" s="51"/>
      <c r="GU165" s="51"/>
      <c r="GV165" s="51"/>
      <c r="GW165" s="51"/>
      <c r="GX165" s="51"/>
      <c r="GY165" s="51"/>
      <c r="GZ165" s="51"/>
      <c r="HA165" s="51"/>
      <c r="HB165" s="51"/>
      <c r="HC165" s="51"/>
      <c r="HD165" s="51"/>
      <c r="HE165" s="51"/>
      <c r="HF165" s="51"/>
      <c r="HG165" s="51"/>
      <c r="HH165" s="51"/>
      <c r="HI165" s="51"/>
      <c r="HJ165" s="51"/>
      <c r="HK165" s="51"/>
      <c r="HL165" s="51"/>
      <c r="HM165" s="51"/>
      <c r="HN165" s="51"/>
      <c r="HO165" s="51"/>
      <c r="HP165" s="51"/>
      <c r="HQ165" s="51"/>
      <c r="HR165" s="51"/>
      <c r="HS165" s="51"/>
      <c r="HT165" s="51"/>
      <c r="HU165" s="51"/>
      <c r="HV165" s="51"/>
      <c r="HW165" s="51"/>
      <c r="HX165" s="51"/>
      <c r="HY165" s="51"/>
      <c r="HZ165" s="51"/>
      <c r="IA165" s="51"/>
      <c r="IB165" s="51"/>
      <c r="IC165" s="51"/>
      <c r="ID165" s="51"/>
      <c r="IE165" s="51"/>
      <c r="IF165" s="51"/>
      <c r="IG165" s="51"/>
      <c r="IH165" s="51"/>
      <c r="II165" s="51"/>
      <c r="IJ165" s="51"/>
      <c r="IK165" s="51"/>
      <c r="IL165" s="51"/>
      <c r="IM165" s="51"/>
      <c r="IN165" s="51"/>
      <c r="IO165" s="51"/>
      <c r="IP165" s="51"/>
      <c r="IQ165" s="51"/>
      <c r="IR165" s="51"/>
      <c r="IS165" s="51"/>
      <c r="IT165" s="51"/>
    </row>
    <row r="166" spans="1:254" ht="30">
      <c r="A166" s="47"/>
      <c r="B166" s="73" t="s">
        <v>405</v>
      </c>
      <c r="C166" s="99"/>
      <c r="D166" s="135"/>
      <c r="E166" s="49"/>
      <c r="F166" s="49"/>
      <c r="G166" s="77"/>
      <c r="H166" s="77"/>
      <c r="I166" s="50"/>
      <c r="J166" s="50"/>
      <c r="K166" s="50"/>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51"/>
      <c r="FL166" s="51"/>
      <c r="FM166" s="51"/>
      <c r="FN166" s="51"/>
      <c r="FO166" s="51"/>
      <c r="FP166" s="51"/>
      <c r="FQ166" s="51"/>
      <c r="FR166" s="51"/>
      <c r="FS166" s="51"/>
      <c r="FT166" s="51"/>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1"/>
      <c r="GR166" s="51"/>
      <c r="GS166" s="51"/>
      <c r="GT166" s="51"/>
      <c r="GU166" s="51"/>
      <c r="GV166" s="51"/>
      <c r="GW166" s="51"/>
      <c r="GX166" s="51"/>
      <c r="GY166" s="51"/>
      <c r="GZ166" s="51"/>
      <c r="HA166" s="51"/>
      <c r="HB166" s="51"/>
      <c r="HC166" s="51"/>
      <c r="HD166" s="51"/>
      <c r="HE166" s="51"/>
      <c r="HF166" s="51"/>
      <c r="HG166" s="51"/>
      <c r="HH166" s="51"/>
      <c r="HI166" s="51"/>
      <c r="HJ166" s="51"/>
      <c r="HK166" s="51"/>
      <c r="HL166" s="51"/>
      <c r="HM166" s="51"/>
      <c r="HN166" s="51"/>
      <c r="HO166" s="51"/>
      <c r="HP166" s="51"/>
      <c r="HQ166" s="51"/>
      <c r="HR166" s="51"/>
      <c r="HS166" s="51"/>
      <c r="HT166" s="51"/>
      <c r="HU166" s="51"/>
      <c r="HV166" s="51"/>
      <c r="HW166" s="51"/>
      <c r="HX166" s="51"/>
      <c r="HY166" s="51"/>
      <c r="HZ166" s="51"/>
      <c r="IA166" s="51"/>
      <c r="IB166" s="51"/>
      <c r="IC166" s="51"/>
      <c r="ID166" s="51"/>
      <c r="IE166" s="51"/>
      <c r="IF166" s="51"/>
      <c r="IG166" s="51"/>
      <c r="IH166" s="51"/>
      <c r="II166" s="51"/>
      <c r="IJ166" s="51"/>
      <c r="IK166" s="51"/>
      <c r="IL166" s="51"/>
      <c r="IM166" s="51"/>
      <c r="IN166" s="51"/>
    </row>
    <row r="167" spans="1:254" ht="30">
      <c r="A167" s="47"/>
      <c r="B167" s="73" t="s">
        <v>406</v>
      </c>
      <c r="C167" s="99">
        <f t="shared" ref="C167:H167" si="60">C168+C169</f>
        <v>0</v>
      </c>
      <c r="D167" s="136">
        <f t="shared" si="60"/>
        <v>0</v>
      </c>
      <c r="E167" s="99">
        <f t="shared" si="60"/>
        <v>0</v>
      </c>
      <c r="F167" s="99">
        <f t="shared" si="60"/>
        <v>0</v>
      </c>
      <c r="G167" s="99">
        <f t="shared" si="60"/>
        <v>0</v>
      </c>
      <c r="H167" s="99">
        <f t="shared" si="60"/>
        <v>0</v>
      </c>
      <c r="I167" s="50"/>
      <c r="J167" s="50"/>
      <c r="K167" s="50"/>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51"/>
      <c r="FL167" s="51"/>
      <c r="FM167" s="51"/>
      <c r="FN167" s="51"/>
      <c r="FO167" s="51"/>
      <c r="FP167" s="51"/>
      <c r="FQ167" s="51"/>
      <c r="FR167" s="51"/>
      <c r="FS167" s="51"/>
      <c r="FT167" s="51"/>
      <c r="FU167" s="51"/>
      <c r="FV167" s="51"/>
      <c r="FW167" s="51"/>
      <c r="FX167" s="51"/>
      <c r="FY167" s="51"/>
      <c r="FZ167" s="51"/>
      <c r="GA167" s="51"/>
      <c r="GB167" s="51"/>
      <c r="GC167" s="51"/>
      <c r="GD167" s="51"/>
      <c r="GE167" s="51"/>
      <c r="GF167" s="51"/>
      <c r="GG167" s="51"/>
      <c r="GH167" s="51"/>
      <c r="GI167" s="51"/>
      <c r="GJ167" s="51"/>
      <c r="GK167" s="51"/>
      <c r="GL167" s="51"/>
      <c r="GM167" s="51"/>
      <c r="GN167" s="51"/>
      <c r="GO167" s="51"/>
      <c r="GP167" s="51"/>
      <c r="GQ167" s="51"/>
      <c r="GR167" s="51"/>
      <c r="GS167" s="51"/>
      <c r="GT167" s="51"/>
      <c r="GU167" s="51"/>
      <c r="GV167" s="51"/>
      <c r="GW167" s="51"/>
      <c r="GX167" s="51"/>
      <c r="GY167" s="51"/>
      <c r="GZ167" s="51"/>
      <c r="HA167" s="51"/>
      <c r="HB167" s="51"/>
      <c r="HC167" s="51"/>
      <c r="HD167" s="51"/>
      <c r="HE167" s="51"/>
      <c r="HF167" s="51"/>
      <c r="HG167" s="51"/>
      <c r="HH167" s="51"/>
      <c r="HI167" s="51"/>
      <c r="HJ167" s="51"/>
      <c r="HK167" s="51"/>
      <c r="HL167" s="51"/>
      <c r="HM167" s="51"/>
      <c r="HN167" s="51"/>
      <c r="HO167" s="51"/>
      <c r="HP167" s="51"/>
      <c r="HQ167" s="51"/>
      <c r="HR167" s="51"/>
      <c r="HS167" s="51"/>
      <c r="HT167" s="51"/>
      <c r="HU167" s="51"/>
      <c r="HV167" s="51"/>
      <c r="HW167" s="51"/>
      <c r="HX167" s="51"/>
      <c r="HY167" s="51"/>
      <c r="HZ167" s="51"/>
      <c r="IA167" s="51"/>
      <c r="IB167" s="51"/>
      <c r="IC167" s="51"/>
      <c r="ID167" s="51"/>
      <c r="IE167" s="51"/>
      <c r="IF167" s="51"/>
      <c r="IG167" s="51"/>
      <c r="IH167" s="51"/>
      <c r="II167" s="51"/>
      <c r="IJ167" s="51"/>
      <c r="IK167" s="51"/>
      <c r="IL167" s="51"/>
      <c r="IM167" s="51"/>
      <c r="IN167" s="51"/>
    </row>
    <row r="168" spans="1:254">
      <c r="A168" s="47"/>
      <c r="B168" s="73" t="s">
        <v>368</v>
      </c>
      <c r="C168" s="99"/>
      <c r="D168" s="135"/>
      <c r="E168" s="49"/>
      <c r="F168" s="49"/>
      <c r="G168" s="77"/>
      <c r="H168" s="77"/>
      <c r="I168" s="50"/>
      <c r="J168" s="50"/>
      <c r="K168" s="50"/>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G168" s="51"/>
      <c r="EH168" s="51"/>
      <c r="EI168" s="51"/>
      <c r="EJ168" s="51"/>
      <c r="EK168" s="51"/>
      <c r="EL168" s="51"/>
      <c r="EM168" s="51"/>
      <c r="EN168" s="51"/>
      <c r="EO168" s="51"/>
      <c r="EP168" s="51"/>
      <c r="EQ168" s="51"/>
      <c r="ER168" s="51"/>
      <c r="ES168" s="51"/>
      <c r="ET168" s="51"/>
      <c r="EU168" s="51"/>
      <c r="EV168" s="51"/>
      <c r="EW168" s="51"/>
      <c r="EX168" s="51"/>
      <c r="EY168" s="51"/>
      <c r="EZ168" s="51"/>
      <c r="FA168" s="51"/>
      <c r="FB168" s="51"/>
      <c r="FC168" s="51"/>
      <c r="FD168" s="51"/>
      <c r="FE168" s="51"/>
      <c r="FF168" s="51"/>
      <c r="FG168" s="51"/>
      <c r="FH168" s="51"/>
      <c r="FI168" s="51"/>
      <c r="FJ168" s="51"/>
      <c r="FK168" s="51"/>
      <c r="FL168" s="51"/>
      <c r="FM168" s="51"/>
      <c r="FN168" s="51"/>
      <c r="FO168" s="51"/>
      <c r="FP168" s="51"/>
      <c r="FQ168" s="51"/>
      <c r="FR168" s="51"/>
      <c r="FS168" s="51"/>
      <c r="FT168" s="51"/>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1"/>
      <c r="GR168" s="51"/>
      <c r="GS168" s="51"/>
      <c r="GT168" s="51"/>
      <c r="GU168" s="51"/>
      <c r="GV168" s="51"/>
      <c r="GW168" s="51"/>
      <c r="GX168" s="51"/>
      <c r="GY168" s="51"/>
      <c r="GZ168" s="51"/>
      <c r="HA168" s="51"/>
      <c r="HB168" s="51"/>
      <c r="HC168" s="51"/>
      <c r="HD168" s="51"/>
      <c r="HE168" s="51"/>
      <c r="HF168" s="51"/>
      <c r="HG168" s="51"/>
      <c r="HH168" s="51"/>
      <c r="HI168" s="51"/>
      <c r="HJ168" s="51"/>
      <c r="HK168" s="51"/>
      <c r="HL168" s="51"/>
      <c r="HM168" s="51"/>
      <c r="HN168" s="51"/>
      <c r="HO168" s="51"/>
      <c r="HP168" s="51"/>
      <c r="HQ168" s="51"/>
      <c r="HR168" s="51"/>
      <c r="HS168" s="51"/>
      <c r="HT168" s="51"/>
      <c r="HU168" s="51"/>
      <c r="HV168" s="51"/>
      <c r="HW168" s="51"/>
      <c r="HX168" s="51"/>
      <c r="HY168" s="51"/>
      <c r="HZ168" s="51"/>
      <c r="IA168" s="51"/>
      <c r="IB168" s="51"/>
      <c r="IC168" s="51"/>
      <c r="ID168" s="51"/>
      <c r="IE168" s="51"/>
      <c r="IF168" s="51"/>
      <c r="IG168" s="51"/>
      <c r="IH168" s="51"/>
      <c r="II168" s="51"/>
      <c r="IJ168" s="51"/>
      <c r="IK168" s="51"/>
      <c r="IL168" s="51"/>
      <c r="IM168" s="51"/>
      <c r="IN168" s="51"/>
    </row>
    <row r="169" spans="1:254" ht="60">
      <c r="A169" s="54"/>
      <c r="B169" s="73" t="s">
        <v>370</v>
      </c>
      <c r="C169" s="99"/>
      <c r="D169" s="135"/>
      <c r="E169" s="49"/>
      <c r="F169" s="49"/>
      <c r="G169" s="77"/>
      <c r="H169" s="77"/>
      <c r="I169" s="50"/>
      <c r="J169" s="50"/>
      <c r="K169" s="50"/>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G169" s="51"/>
      <c r="EH169" s="51"/>
      <c r="EI169" s="51"/>
      <c r="EJ169" s="51"/>
      <c r="EK169" s="51"/>
      <c r="EL169" s="51"/>
      <c r="EM169" s="51"/>
      <c r="EN169" s="51"/>
      <c r="EO169" s="51"/>
      <c r="EP169" s="51"/>
      <c r="EQ169" s="51"/>
      <c r="ER169" s="51"/>
      <c r="ES169" s="51"/>
      <c r="ET169" s="51"/>
      <c r="EU169" s="51"/>
      <c r="EV169" s="51"/>
      <c r="EW169" s="51"/>
      <c r="EX169" s="51"/>
      <c r="EY169" s="51"/>
      <c r="EZ169" s="51"/>
      <c r="FA169" s="51"/>
      <c r="FB169" s="51"/>
      <c r="FC169" s="51"/>
      <c r="FD169" s="51"/>
      <c r="FE169" s="51"/>
      <c r="FF169" s="51"/>
      <c r="FG169" s="51"/>
      <c r="FH169" s="51"/>
      <c r="FI169" s="51"/>
      <c r="FJ169" s="51"/>
      <c r="FK169" s="51"/>
      <c r="FL169" s="51"/>
      <c r="FM169" s="51"/>
      <c r="FN169" s="51"/>
      <c r="FO169" s="51"/>
      <c r="FP169" s="51"/>
      <c r="FQ169" s="51"/>
      <c r="FR169" s="51"/>
      <c r="FS169" s="51"/>
      <c r="FT169" s="51"/>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1"/>
      <c r="GR169" s="51"/>
      <c r="GS169" s="51"/>
      <c r="GT169" s="51"/>
      <c r="GU169" s="51"/>
      <c r="GV169" s="51"/>
      <c r="GW169" s="51"/>
      <c r="GX169" s="51"/>
      <c r="GY169" s="51"/>
      <c r="GZ169" s="51"/>
      <c r="HA169" s="51"/>
      <c r="HB169" s="51"/>
      <c r="HC169" s="51"/>
      <c r="HD169" s="51"/>
      <c r="HE169" s="51"/>
      <c r="HF169" s="51"/>
      <c r="HG169" s="51"/>
      <c r="HH169" s="51"/>
      <c r="HI169" s="51"/>
      <c r="HJ169" s="51"/>
      <c r="HK169" s="51"/>
      <c r="HL169" s="51"/>
      <c r="HM169" s="51"/>
      <c r="HN169" s="51"/>
      <c r="HO169" s="51"/>
      <c r="HP169" s="51"/>
      <c r="HQ169" s="51"/>
      <c r="HR169" s="51"/>
      <c r="HS169" s="51"/>
      <c r="HT169" s="51"/>
      <c r="HU169" s="51"/>
      <c r="HV169" s="51"/>
      <c r="HW169" s="51"/>
      <c r="HX169" s="51"/>
      <c r="HY169" s="51"/>
      <c r="HZ169" s="51"/>
      <c r="IA169" s="51"/>
      <c r="IB169" s="51"/>
      <c r="IC169" s="51"/>
      <c r="ID169" s="51"/>
      <c r="IE169" s="51"/>
      <c r="IF169" s="51"/>
      <c r="IG169" s="51"/>
      <c r="IH169" s="51"/>
      <c r="II169" s="51"/>
      <c r="IJ169" s="51"/>
      <c r="IK169" s="51"/>
      <c r="IL169" s="51"/>
      <c r="IM169" s="51"/>
      <c r="IN169" s="51"/>
    </row>
    <row r="170" spans="1:254" ht="30" customHeight="1">
      <c r="A170" s="54"/>
      <c r="B170" s="73" t="s">
        <v>407</v>
      </c>
      <c r="C170" s="99"/>
      <c r="D170" s="135"/>
      <c r="E170" s="49"/>
      <c r="F170" s="49"/>
      <c r="G170" s="77"/>
      <c r="H170" s="77"/>
      <c r="I170" s="50"/>
      <c r="J170" s="50"/>
      <c r="K170" s="50"/>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G170" s="51"/>
      <c r="EH170" s="51"/>
      <c r="EI170" s="51"/>
      <c r="EJ170" s="51"/>
      <c r="EK170" s="51"/>
      <c r="EL170" s="51"/>
      <c r="EM170" s="51"/>
      <c r="EN170" s="51"/>
      <c r="EO170" s="51"/>
      <c r="EP170" s="51"/>
      <c r="EQ170" s="51"/>
      <c r="ER170" s="51"/>
      <c r="ES170" s="51"/>
      <c r="ET170" s="51"/>
      <c r="EU170" s="51"/>
      <c r="EV170" s="51"/>
      <c r="EW170" s="51"/>
      <c r="EX170" s="51"/>
      <c r="EY170" s="51"/>
      <c r="EZ170" s="51"/>
      <c r="FA170" s="51"/>
      <c r="FB170" s="51"/>
      <c r="FC170" s="51"/>
      <c r="FD170" s="51"/>
      <c r="FE170" s="51"/>
      <c r="FF170" s="51"/>
      <c r="FG170" s="51"/>
      <c r="FH170" s="51"/>
      <c r="FI170" s="51"/>
      <c r="FJ170" s="51"/>
      <c r="FK170" s="51"/>
      <c r="FL170" s="51"/>
      <c r="FM170" s="51"/>
      <c r="FN170" s="51"/>
      <c r="FO170" s="51"/>
      <c r="FP170" s="51"/>
      <c r="FQ170" s="51"/>
      <c r="FR170" s="51"/>
      <c r="FS170" s="51"/>
      <c r="FT170" s="51"/>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1"/>
      <c r="GR170" s="51"/>
      <c r="GS170" s="51"/>
      <c r="GT170" s="51"/>
      <c r="GU170" s="51"/>
      <c r="GV170" s="51"/>
      <c r="GW170" s="51"/>
      <c r="GX170" s="51"/>
      <c r="GY170" s="51"/>
      <c r="GZ170" s="51"/>
      <c r="HA170" s="51"/>
      <c r="HB170" s="51"/>
      <c r="HC170" s="51"/>
      <c r="HD170" s="51"/>
      <c r="HE170" s="51"/>
      <c r="HF170" s="51"/>
      <c r="HG170" s="51"/>
      <c r="HH170" s="51"/>
      <c r="HI170" s="51"/>
      <c r="HJ170" s="51"/>
      <c r="HK170" s="51"/>
      <c r="HL170" s="51"/>
      <c r="HM170" s="51"/>
      <c r="HN170" s="51"/>
      <c r="HO170" s="51"/>
      <c r="HP170" s="51"/>
      <c r="HQ170" s="51"/>
      <c r="HR170" s="51"/>
      <c r="HS170" s="51"/>
      <c r="HT170" s="51"/>
      <c r="HU170" s="51"/>
      <c r="HV170" s="51"/>
      <c r="HW170" s="51"/>
      <c r="HX170" s="51"/>
      <c r="HY170" s="51"/>
      <c r="HZ170" s="51"/>
      <c r="IA170" s="51"/>
      <c r="IB170" s="51"/>
      <c r="IC170" s="51"/>
      <c r="ID170" s="51"/>
      <c r="IE170" s="51"/>
      <c r="IF170" s="51"/>
      <c r="IG170" s="51"/>
      <c r="IH170" s="51"/>
      <c r="II170" s="51"/>
      <c r="IJ170" s="51"/>
      <c r="IK170" s="51"/>
      <c r="IL170" s="51"/>
      <c r="IM170" s="51"/>
      <c r="IN170" s="51"/>
    </row>
    <row r="171" spans="1:254" ht="16.5" customHeight="1">
      <c r="A171" s="54"/>
      <c r="B171" s="56" t="s">
        <v>361</v>
      </c>
      <c r="C171" s="99"/>
      <c r="D171" s="135"/>
      <c r="E171" s="49"/>
      <c r="F171" s="49"/>
      <c r="G171" s="77">
        <v>-136.85</v>
      </c>
      <c r="H171" s="77"/>
      <c r="I171" s="50"/>
      <c r="J171" s="50"/>
      <c r="K171" s="50"/>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51"/>
      <c r="FL171" s="51"/>
      <c r="FM171" s="51"/>
      <c r="FN171" s="51"/>
      <c r="FO171" s="51"/>
      <c r="FP171" s="51"/>
      <c r="FQ171" s="51"/>
      <c r="FR171" s="51"/>
      <c r="FS171" s="51"/>
      <c r="FT171" s="51"/>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1"/>
      <c r="GR171" s="51"/>
      <c r="GS171" s="51"/>
      <c r="GT171" s="51"/>
      <c r="GU171" s="51"/>
      <c r="GV171" s="51"/>
      <c r="GW171" s="51"/>
      <c r="GX171" s="51"/>
      <c r="GY171" s="51"/>
      <c r="GZ171" s="51"/>
      <c r="HA171" s="51"/>
      <c r="HB171" s="51"/>
      <c r="HC171" s="51"/>
      <c r="HD171" s="51"/>
      <c r="HE171" s="51"/>
      <c r="HF171" s="51"/>
      <c r="HG171" s="51"/>
      <c r="HH171" s="51"/>
      <c r="HI171" s="51"/>
      <c r="HJ171" s="51"/>
      <c r="HK171" s="51"/>
      <c r="HL171" s="51"/>
      <c r="HM171" s="51"/>
      <c r="HN171" s="51"/>
      <c r="HO171" s="51"/>
      <c r="HP171" s="51"/>
      <c r="HQ171" s="51"/>
      <c r="HR171" s="51"/>
      <c r="HS171" s="51"/>
      <c r="HT171" s="51"/>
      <c r="HU171" s="51"/>
      <c r="HV171" s="51"/>
      <c r="HW171" s="51"/>
      <c r="HX171" s="51"/>
      <c r="HY171" s="51"/>
      <c r="HZ171" s="51"/>
      <c r="IA171" s="51"/>
      <c r="IB171" s="51"/>
      <c r="IC171" s="51"/>
      <c r="ID171" s="51"/>
      <c r="IE171" s="51"/>
      <c r="IF171" s="51"/>
      <c r="IG171" s="51"/>
      <c r="IH171" s="51"/>
      <c r="II171" s="51"/>
      <c r="IJ171" s="51"/>
      <c r="IK171" s="51"/>
      <c r="IL171" s="51"/>
      <c r="IM171" s="51"/>
      <c r="IN171" s="51"/>
    </row>
    <row r="172" spans="1:254">
      <c r="A172" s="47" t="s">
        <v>408</v>
      </c>
      <c r="B172" s="56" t="s">
        <v>409</v>
      </c>
      <c r="C172" s="98">
        <f t="shared" ref="C172:H172" si="61">C173+C174</f>
        <v>0</v>
      </c>
      <c r="D172" s="134">
        <f t="shared" si="61"/>
        <v>25521380</v>
      </c>
      <c r="E172" s="98">
        <f t="shared" si="61"/>
        <v>25363650</v>
      </c>
      <c r="F172" s="98">
        <f t="shared" si="61"/>
        <v>25363650</v>
      </c>
      <c r="G172" s="98">
        <f t="shared" si="61"/>
        <v>25326216</v>
      </c>
      <c r="H172" s="98">
        <f t="shared" si="61"/>
        <v>6429156.7000000002</v>
      </c>
      <c r="I172" s="50"/>
      <c r="J172" s="50"/>
      <c r="K172" s="50"/>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1"/>
      <c r="DL172" s="51"/>
      <c r="DM172" s="51"/>
      <c r="DN172" s="51"/>
      <c r="DO172" s="51"/>
      <c r="DP172" s="51"/>
      <c r="DQ172" s="51"/>
      <c r="DR172" s="51"/>
      <c r="DS172" s="51"/>
      <c r="DT172" s="51"/>
      <c r="DU172" s="51"/>
      <c r="DV172" s="51"/>
      <c r="DW172" s="51"/>
      <c r="DX172" s="51"/>
      <c r="DY172" s="51"/>
      <c r="DZ172" s="51"/>
      <c r="EA172" s="51"/>
      <c r="EB172" s="51"/>
      <c r="EC172" s="51"/>
      <c r="ED172" s="51"/>
      <c r="EE172" s="51"/>
      <c r="EF172" s="51"/>
      <c r="EG172" s="51"/>
      <c r="EH172" s="51"/>
      <c r="EI172" s="51"/>
      <c r="EJ172" s="51"/>
      <c r="EK172" s="51"/>
      <c r="EL172" s="51"/>
      <c r="EM172" s="51"/>
      <c r="EN172" s="51"/>
      <c r="EO172" s="51"/>
      <c r="EP172" s="51"/>
      <c r="EQ172" s="51"/>
      <c r="ER172" s="51"/>
      <c r="ES172" s="51"/>
      <c r="ET172" s="51"/>
      <c r="EU172" s="51"/>
      <c r="EV172" s="51"/>
      <c r="EW172" s="51"/>
      <c r="EX172" s="51"/>
      <c r="EY172" s="51"/>
      <c r="EZ172" s="51"/>
      <c r="FA172" s="51"/>
      <c r="FB172" s="51"/>
      <c r="FC172" s="51"/>
      <c r="FD172" s="51"/>
      <c r="FE172" s="51"/>
      <c r="FF172" s="51"/>
      <c r="FG172" s="51"/>
      <c r="FH172" s="51"/>
      <c r="FI172" s="51"/>
      <c r="FJ172" s="51"/>
      <c r="FK172" s="51"/>
      <c r="FL172" s="51"/>
      <c r="FM172" s="51"/>
      <c r="FN172" s="51"/>
      <c r="FO172" s="51"/>
      <c r="FP172" s="51"/>
      <c r="FQ172" s="51"/>
      <c r="FR172" s="51"/>
      <c r="FS172" s="51"/>
      <c r="FT172" s="51"/>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1"/>
      <c r="GR172" s="51"/>
      <c r="GS172" s="51"/>
      <c r="GT172" s="51"/>
      <c r="GU172" s="51"/>
      <c r="GV172" s="51"/>
      <c r="GW172" s="51"/>
      <c r="GX172" s="51"/>
      <c r="GY172" s="51"/>
      <c r="GZ172" s="51"/>
      <c r="HA172" s="51"/>
      <c r="HB172" s="51"/>
      <c r="HC172" s="51"/>
      <c r="HD172" s="51"/>
      <c r="HE172" s="51"/>
      <c r="HF172" s="51"/>
      <c r="HG172" s="51"/>
      <c r="HH172" s="51"/>
      <c r="HI172" s="51"/>
      <c r="HJ172" s="51"/>
      <c r="HK172" s="51"/>
      <c r="HL172" s="51"/>
      <c r="HM172" s="51"/>
      <c r="HN172" s="51"/>
      <c r="HO172" s="51"/>
      <c r="HP172" s="51"/>
      <c r="HQ172" s="51"/>
      <c r="HR172" s="51"/>
      <c r="HS172" s="51"/>
      <c r="HT172" s="51"/>
      <c r="HU172" s="51"/>
      <c r="HV172" s="51"/>
      <c r="HW172" s="51"/>
      <c r="HX172" s="51"/>
      <c r="HY172" s="51"/>
      <c r="HZ172" s="51"/>
      <c r="IA172" s="51"/>
      <c r="IB172" s="51"/>
      <c r="IC172" s="51"/>
      <c r="ID172" s="51"/>
      <c r="IE172" s="51"/>
      <c r="IF172" s="51"/>
      <c r="IG172" s="51"/>
      <c r="IH172" s="51"/>
      <c r="II172" s="51"/>
      <c r="IJ172" s="51"/>
      <c r="IK172" s="51"/>
      <c r="IL172" s="51"/>
      <c r="IM172" s="51"/>
      <c r="IN172" s="51"/>
    </row>
    <row r="173" spans="1:254" ht="16.5" customHeight="1">
      <c r="A173" s="47"/>
      <c r="B173" s="56" t="s">
        <v>368</v>
      </c>
      <c r="C173" s="98"/>
      <c r="D173" s="135">
        <v>25459790</v>
      </c>
      <c r="E173" s="49">
        <v>25293720</v>
      </c>
      <c r="F173" s="49">
        <v>25293720</v>
      </c>
      <c r="G173" s="77">
        <v>25264680</v>
      </c>
      <c r="H173" s="77">
        <v>6421464.7000000002</v>
      </c>
      <c r="I173" s="50"/>
      <c r="J173" s="50"/>
      <c r="K173" s="50"/>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1"/>
      <c r="DL173" s="51"/>
      <c r="DM173" s="51"/>
      <c r="DN173" s="51"/>
      <c r="DO173" s="51"/>
      <c r="DP173" s="51"/>
      <c r="DQ173" s="51"/>
      <c r="DR173" s="51"/>
      <c r="DS173" s="51"/>
      <c r="DT173" s="51"/>
      <c r="DU173" s="51"/>
      <c r="DV173" s="51"/>
      <c r="DW173" s="51"/>
      <c r="DX173" s="51"/>
      <c r="DY173" s="51"/>
      <c r="DZ173" s="51"/>
      <c r="EA173" s="51"/>
      <c r="EB173" s="51"/>
      <c r="EC173" s="51"/>
      <c r="ED173" s="51"/>
      <c r="EE173" s="51"/>
      <c r="EF173" s="51"/>
      <c r="EG173" s="51"/>
      <c r="EH173" s="51"/>
      <c r="EI173" s="51"/>
      <c r="EJ173" s="51"/>
      <c r="EK173" s="51"/>
      <c r="EL173" s="51"/>
      <c r="EM173" s="51"/>
      <c r="EN173" s="51"/>
      <c r="EO173" s="51"/>
      <c r="EP173" s="51"/>
      <c r="EQ173" s="51"/>
      <c r="ER173" s="51"/>
      <c r="ES173" s="51"/>
      <c r="ET173" s="51"/>
      <c r="EU173" s="51"/>
      <c r="EV173" s="51"/>
      <c r="EW173" s="51"/>
      <c r="EX173" s="51"/>
      <c r="EY173" s="51"/>
      <c r="EZ173" s="51"/>
      <c r="FA173" s="51"/>
      <c r="FB173" s="51"/>
      <c r="FC173" s="51"/>
      <c r="FD173" s="51"/>
      <c r="FE173" s="51"/>
      <c r="FF173" s="51"/>
      <c r="FG173" s="51"/>
      <c r="FH173" s="51"/>
      <c r="FI173" s="51"/>
      <c r="FJ173" s="51"/>
      <c r="FK173" s="51"/>
      <c r="FL173" s="51"/>
      <c r="FM173" s="51"/>
      <c r="FN173" s="51"/>
      <c r="FO173" s="51"/>
      <c r="FP173" s="51"/>
      <c r="FQ173" s="51"/>
      <c r="FR173" s="51"/>
      <c r="FS173" s="51"/>
      <c r="FT173" s="51"/>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1"/>
      <c r="GR173" s="51"/>
      <c r="GS173" s="51"/>
      <c r="GT173" s="51"/>
      <c r="GU173" s="51"/>
      <c r="GV173" s="51"/>
      <c r="GW173" s="51"/>
      <c r="GX173" s="51"/>
      <c r="GY173" s="51"/>
      <c r="GZ173" s="51"/>
      <c r="HA173" s="51"/>
      <c r="HB173" s="51"/>
      <c r="HC173" s="51"/>
      <c r="HD173" s="51"/>
      <c r="HE173" s="51"/>
      <c r="HF173" s="51"/>
      <c r="HG173" s="51"/>
      <c r="HH173" s="51"/>
      <c r="HI173" s="51"/>
      <c r="HJ173" s="51"/>
      <c r="HK173" s="51"/>
      <c r="HL173" s="51"/>
      <c r="HM173" s="51"/>
      <c r="HN173" s="51"/>
      <c r="HO173" s="51"/>
      <c r="HP173" s="51"/>
      <c r="HQ173" s="51"/>
      <c r="HR173" s="51"/>
      <c r="HS173" s="51"/>
      <c r="HT173" s="51"/>
      <c r="HU173" s="51"/>
      <c r="HV173" s="51"/>
      <c r="HW173" s="51"/>
      <c r="HX173" s="51"/>
      <c r="HY173" s="51"/>
      <c r="HZ173" s="51"/>
      <c r="IA173" s="51"/>
      <c r="IB173" s="51"/>
      <c r="IC173" s="51"/>
      <c r="ID173" s="51"/>
      <c r="IE173" s="51"/>
      <c r="IF173" s="51"/>
      <c r="IG173" s="51"/>
      <c r="IH173" s="51"/>
      <c r="II173" s="51"/>
      <c r="IJ173" s="51"/>
      <c r="IK173" s="51"/>
      <c r="IL173" s="51"/>
      <c r="IM173" s="51"/>
      <c r="IN173" s="51"/>
    </row>
    <row r="174" spans="1:254" ht="60">
      <c r="A174" s="47"/>
      <c r="B174" s="56" t="s">
        <v>370</v>
      </c>
      <c r="C174" s="98"/>
      <c r="D174" s="135">
        <v>61590</v>
      </c>
      <c r="E174" s="49">
        <v>69930</v>
      </c>
      <c r="F174" s="49">
        <v>69930</v>
      </c>
      <c r="G174" s="77">
        <v>61536</v>
      </c>
      <c r="H174" s="77">
        <v>7692</v>
      </c>
      <c r="I174" s="50"/>
      <c r="J174" s="50"/>
      <c r="K174" s="50"/>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1"/>
      <c r="DL174" s="51"/>
      <c r="DM174" s="51"/>
      <c r="DN174" s="51"/>
      <c r="DO174" s="51"/>
      <c r="DP174" s="51"/>
      <c r="DQ174" s="51"/>
      <c r="DR174" s="51"/>
      <c r="DS174" s="51"/>
      <c r="DT174" s="51"/>
      <c r="DU174" s="51"/>
      <c r="DV174" s="51"/>
      <c r="DW174" s="51"/>
      <c r="DX174" s="51"/>
      <c r="DY174" s="51"/>
      <c r="DZ174" s="51"/>
      <c r="EA174" s="51"/>
      <c r="EB174" s="51"/>
      <c r="EC174" s="51"/>
      <c r="ED174" s="51"/>
      <c r="EE174" s="51"/>
      <c r="EF174" s="51"/>
      <c r="EG174" s="51"/>
      <c r="EH174" s="51"/>
      <c r="EI174" s="51"/>
      <c r="EJ174" s="51"/>
      <c r="EK174" s="51"/>
      <c r="EL174" s="51"/>
      <c r="EM174" s="51"/>
      <c r="EN174" s="51"/>
      <c r="EO174" s="51"/>
      <c r="EP174" s="51"/>
      <c r="EQ174" s="51"/>
      <c r="ER174" s="51"/>
      <c r="ES174" s="51"/>
      <c r="ET174" s="51"/>
      <c r="EU174" s="51"/>
      <c r="EV174" s="51"/>
      <c r="EW174" s="51"/>
      <c r="EX174" s="51"/>
      <c r="EY174" s="51"/>
      <c r="EZ174" s="51"/>
      <c r="FA174" s="51"/>
      <c r="FB174" s="51"/>
      <c r="FC174" s="51"/>
      <c r="FD174" s="51"/>
      <c r="FE174" s="51"/>
      <c r="FF174" s="51"/>
      <c r="FG174" s="51"/>
      <c r="FH174" s="51"/>
      <c r="FI174" s="51"/>
      <c r="FJ174" s="51"/>
      <c r="FK174" s="51"/>
      <c r="FL174" s="51"/>
      <c r="FM174" s="51"/>
      <c r="FN174" s="51"/>
      <c r="FO174" s="51"/>
      <c r="FP174" s="51"/>
      <c r="FQ174" s="51"/>
      <c r="FR174" s="51"/>
      <c r="FS174" s="51"/>
      <c r="FT174" s="51"/>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1"/>
      <c r="GR174" s="51"/>
      <c r="GS174" s="51"/>
      <c r="GT174" s="51"/>
      <c r="GU174" s="51"/>
      <c r="GV174" s="51"/>
      <c r="GW174" s="51"/>
      <c r="GX174" s="51"/>
      <c r="GY174" s="51"/>
      <c r="GZ174" s="51"/>
      <c r="HA174" s="51"/>
      <c r="HB174" s="51"/>
      <c r="HC174" s="51"/>
      <c r="HD174" s="51"/>
      <c r="HE174" s="51"/>
      <c r="HF174" s="51"/>
      <c r="HG174" s="51"/>
      <c r="HH174" s="51"/>
      <c r="HI174" s="51"/>
      <c r="HJ174" s="51"/>
      <c r="HK174" s="51"/>
      <c r="HL174" s="51"/>
      <c r="HM174" s="51"/>
      <c r="HN174" s="51"/>
      <c r="HO174" s="51"/>
      <c r="HP174" s="51"/>
      <c r="HQ174" s="51"/>
      <c r="HR174" s="51"/>
      <c r="HS174" s="51"/>
      <c r="HT174" s="51"/>
      <c r="HU174" s="51"/>
      <c r="HV174" s="51"/>
      <c r="HW174" s="51"/>
      <c r="HX174" s="51"/>
      <c r="HY174" s="51"/>
      <c r="HZ174" s="51"/>
      <c r="IA174" s="51"/>
      <c r="IB174" s="51"/>
      <c r="IC174" s="51"/>
      <c r="ID174" s="51"/>
      <c r="IE174" s="51"/>
      <c r="IF174" s="51"/>
      <c r="IG174" s="51"/>
      <c r="IH174" s="51"/>
      <c r="II174" s="51"/>
      <c r="IJ174" s="51"/>
      <c r="IK174" s="51"/>
      <c r="IL174" s="51"/>
      <c r="IM174" s="51"/>
      <c r="IN174" s="51"/>
    </row>
    <row r="175" spans="1:254" ht="16.5" customHeight="1">
      <c r="A175" s="54"/>
      <c r="B175" s="56" t="s">
        <v>361</v>
      </c>
      <c r="C175" s="98"/>
      <c r="D175" s="135"/>
      <c r="E175" s="49"/>
      <c r="F175" s="49"/>
      <c r="G175" s="77"/>
      <c r="H175" s="77"/>
      <c r="I175" s="50"/>
      <c r="J175" s="50"/>
      <c r="K175" s="50"/>
      <c r="L175" s="51"/>
      <c r="IN175" s="51"/>
    </row>
    <row r="176" spans="1:254">
      <c r="A176" s="54" t="s">
        <v>410</v>
      </c>
      <c r="B176" s="56" t="s">
        <v>411</v>
      </c>
      <c r="C176" s="99">
        <f t="shared" ref="C176:H176" si="62">C177+C178</f>
        <v>0</v>
      </c>
      <c r="D176" s="136">
        <f t="shared" si="62"/>
        <v>5835140</v>
      </c>
      <c r="E176" s="99">
        <f t="shared" si="62"/>
        <v>5932000</v>
      </c>
      <c r="F176" s="99">
        <f t="shared" si="62"/>
        <v>4166170</v>
      </c>
      <c r="G176" s="99">
        <f t="shared" si="62"/>
        <v>3585357.1999999997</v>
      </c>
      <c r="H176" s="99">
        <f t="shared" si="62"/>
        <v>485609.71</v>
      </c>
      <c r="I176" s="50"/>
      <c r="J176" s="50"/>
      <c r="K176" s="50"/>
      <c r="IN176" s="51"/>
    </row>
    <row r="177" spans="1:248">
      <c r="A177" s="54"/>
      <c r="B177" s="56" t="s">
        <v>368</v>
      </c>
      <c r="C177" s="99"/>
      <c r="D177" s="135">
        <v>5831000</v>
      </c>
      <c r="E177" s="49">
        <v>5927860</v>
      </c>
      <c r="F177" s="49">
        <v>4162030</v>
      </c>
      <c r="G177" s="118">
        <v>3581232.65</v>
      </c>
      <c r="H177" s="118">
        <v>485372.65</v>
      </c>
      <c r="I177" s="50"/>
      <c r="J177" s="50"/>
      <c r="K177" s="50"/>
      <c r="IN177" s="51"/>
    </row>
    <row r="178" spans="1:248" ht="60">
      <c r="A178" s="54"/>
      <c r="B178" s="56" t="s">
        <v>370</v>
      </c>
      <c r="C178" s="99"/>
      <c r="D178" s="135">
        <v>4140</v>
      </c>
      <c r="E178" s="49">
        <v>4140</v>
      </c>
      <c r="F178" s="49">
        <v>4140</v>
      </c>
      <c r="G178" s="118">
        <v>4124.55</v>
      </c>
      <c r="H178" s="118">
        <v>237.06</v>
      </c>
      <c r="I178" s="50"/>
      <c r="J178" s="50"/>
      <c r="K178" s="50"/>
      <c r="IN178" s="51"/>
    </row>
    <row r="179" spans="1:248">
      <c r="A179" s="54"/>
      <c r="B179" s="56" t="s">
        <v>361</v>
      </c>
      <c r="C179" s="99"/>
      <c r="D179" s="135"/>
      <c r="E179" s="49"/>
      <c r="F179" s="49"/>
      <c r="G179" s="118">
        <v>-3685.75</v>
      </c>
      <c r="H179" s="118"/>
      <c r="I179" s="50"/>
      <c r="J179" s="50"/>
      <c r="K179" s="50"/>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1"/>
      <c r="DL179" s="51"/>
      <c r="DM179" s="51"/>
      <c r="DN179" s="51"/>
      <c r="DO179" s="51"/>
      <c r="DP179" s="51"/>
      <c r="DQ179" s="51"/>
      <c r="DR179" s="51"/>
      <c r="DS179" s="51"/>
      <c r="DT179" s="51"/>
      <c r="DU179" s="51"/>
      <c r="DV179" s="51"/>
      <c r="DW179" s="51"/>
      <c r="DX179" s="51"/>
      <c r="DY179" s="51"/>
      <c r="DZ179" s="51"/>
      <c r="EA179" s="51"/>
      <c r="EB179" s="51"/>
      <c r="EC179" s="51"/>
      <c r="ED179" s="51"/>
      <c r="EE179" s="51"/>
      <c r="EF179" s="51"/>
      <c r="EG179" s="51"/>
      <c r="EH179" s="51"/>
      <c r="EI179" s="51"/>
      <c r="EJ179" s="51"/>
      <c r="EK179" s="51"/>
      <c r="EL179" s="51"/>
      <c r="EM179" s="51"/>
      <c r="EN179" s="51"/>
      <c r="EO179" s="51"/>
      <c r="EP179" s="51"/>
      <c r="EQ179" s="51"/>
      <c r="ER179" s="51"/>
      <c r="ES179" s="51"/>
      <c r="ET179" s="51"/>
      <c r="EU179" s="51"/>
      <c r="EV179" s="51"/>
      <c r="EW179" s="51"/>
      <c r="EX179" s="51"/>
      <c r="EY179" s="51"/>
      <c r="EZ179" s="51"/>
      <c r="FA179" s="51"/>
      <c r="FB179" s="51"/>
      <c r="FC179" s="51"/>
      <c r="FD179" s="51"/>
      <c r="FE179" s="51"/>
      <c r="FF179" s="51"/>
      <c r="FG179" s="51"/>
      <c r="FH179" s="51"/>
      <c r="FI179" s="51"/>
      <c r="FJ179" s="51"/>
      <c r="FK179" s="51"/>
      <c r="FL179" s="51"/>
      <c r="FM179" s="51"/>
      <c r="FN179" s="51"/>
      <c r="FO179" s="51"/>
      <c r="FP179" s="51"/>
      <c r="FQ179" s="51"/>
      <c r="FR179" s="51"/>
      <c r="FS179" s="51"/>
      <c r="FT179" s="51"/>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1"/>
      <c r="GR179" s="51"/>
      <c r="GS179" s="51"/>
      <c r="GT179" s="51"/>
      <c r="GU179" s="51"/>
      <c r="GV179" s="51"/>
      <c r="GW179" s="51"/>
      <c r="GX179" s="51"/>
      <c r="GY179" s="51"/>
      <c r="GZ179" s="51"/>
      <c r="HA179" s="51"/>
      <c r="HB179" s="51"/>
      <c r="HC179" s="51"/>
      <c r="HD179" s="51"/>
      <c r="HE179" s="51"/>
      <c r="HF179" s="51"/>
      <c r="HG179" s="51"/>
      <c r="HH179" s="51"/>
      <c r="HI179" s="51"/>
      <c r="HJ179" s="51"/>
      <c r="HK179" s="51"/>
      <c r="HL179" s="51"/>
      <c r="HM179" s="51"/>
      <c r="HN179" s="51"/>
      <c r="HO179" s="51"/>
      <c r="HP179" s="51"/>
      <c r="HQ179" s="51"/>
      <c r="HR179" s="51"/>
      <c r="HS179" s="51"/>
      <c r="HT179" s="51"/>
      <c r="HU179" s="51"/>
      <c r="HV179" s="51"/>
      <c r="HW179" s="51"/>
      <c r="HX179" s="51"/>
      <c r="HY179" s="51"/>
      <c r="HZ179" s="51"/>
      <c r="IA179" s="51"/>
      <c r="IB179" s="51"/>
      <c r="IC179" s="51"/>
      <c r="ID179" s="51"/>
      <c r="IE179" s="51"/>
      <c r="IF179" s="51"/>
      <c r="IG179" s="51"/>
      <c r="IH179" s="51"/>
      <c r="II179" s="51"/>
      <c r="IJ179" s="51"/>
      <c r="IK179" s="51"/>
      <c r="IL179" s="51"/>
      <c r="IM179" s="51"/>
      <c r="IN179" s="51"/>
    </row>
    <row r="180" spans="1:248">
      <c r="A180" s="54" t="s">
        <v>412</v>
      </c>
      <c r="B180" s="52" t="s">
        <v>413</v>
      </c>
      <c r="C180" s="98">
        <f>+C181+C192+C197+C202+C214</f>
        <v>0</v>
      </c>
      <c r="D180" s="134">
        <f t="shared" ref="D180:H180" si="63">+D181+D192+D197+D202+D214</f>
        <v>185224180</v>
      </c>
      <c r="E180" s="98">
        <f t="shared" si="63"/>
        <v>180040130</v>
      </c>
      <c r="F180" s="98">
        <f t="shared" si="63"/>
        <v>127833560</v>
      </c>
      <c r="G180" s="98">
        <f t="shared" si="63"/>
        <v>109297850.05000001</v>
      </c>
      <c r="H180" s="98">
        <f t="shared" si="63"/>
        <v>19395197.739999998</v>
      </c>
      <c r="I180" s="50"/>
      <c r="J180" s="50"/>
      <c r="K180" s="50"/>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1"/>
      <c r="DL180" s="51"/>
      <c r="DM180" s="51"/>
      <c r="DN180" s="51"/>
      <c r="DO180" s="51"/>
      <c r="DP180" s="51"/>
      <c r="DQ180" s="51"/>
      <c r="DR180" s="51"/>
      <c r="DS180" s="51"/>
      <c r="DT180" s="51"/>
      <c r="DU180" s="51"/>
      <c r="DV180" s="51"/>
      <c r="DW180" s="51"/>
      <c r="DX180" s="51"/>
      <c r="DY180" s="51"/>
      <c r="DZ180" s="51"/>
      <c r="EA180" s="51"/>
      <c r="EB180" s="51"/>
      <c r="EC180" s="51"/>
      <c r="ED180" s="51"/>
      <c r="EE180" s="51"/>
      <c r="EF180" s="51"/>
      <c r="EG180" s="51"/>
      <c r="EH180" s="51"/>
      <c r="EI180" s="51"/>
      <c r="EJ180" s="51"/>
      <c r="EK180" s="51"/>
      <c r="EL180" s="51"/>
      <c r="EM180" s="51"/>
      <c r="EN180" s="51"/>
      <c r="EO180" s="51"/>
      <c r="EP180" s="51"/>
      <c r="EQ180" s="51"/>
      <c r="ER180" s="51"/>
      <c r="ES180" s="51"/>
      <c r="ET180" s="51"/>
      <c r="EU180" s="51"/>
      <c r="EV180" s="51"/>
      <c r="EW180" s="51"/>
      <c r="EX180" s="51"/>
      <c r="EY180" s="51"/>
      <c r="EZ180" s="51"/>
      <c r="FA180" s="51"/>
      <c r="FB180" s="51"/>
      <c r="FC180" s="51"/>
      <c r="FD180" s="51"/>
      <c r="FE180" s="51"/>
      <c r="FF180" s="51"/>
      <c r="FG180" s="51"/>
      <c r="FH180" s="51"/>
      <c r="FI180" s="51"/>
      <c r="FJ180" s="51"/>
      <c r="FK180" s="51"/>
      <c r="FL180" s="51"/>
      <c r="FM180" s="51"/>
      <c r="FN180" s="51"/>
      <c r="FO180" s="51"/>
      <c r="FP180" s="51"/>
      <c r="FQ180" s="51"/>
      <c r="FR180" s="51"/>
      <c r="FS180" s="51"/>
      <c r="FT180" s="51"/>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1"/>
      <c r="GR180" s="51"/>
      <c r="GS180" s="51"/>
      <c r="GT180" s="51"/>
      <c r="GU180" s="51"/>
      <c r="GV180" s="51"/>
      <c r="GW180" s="51"/>
      <c r="GX180" s="51"/>
      <c r="GY180" s="51"/>
      <c r="GZ180" s="51"/>
      <c r="HA180" s="51"/>
      <c r="HB180" s="51"/>
      <c r="HC180" s="51"/>
      <c r="HD180" s="51"/>
      <c r="HE180" s="51"/>
      <c r="HF180" s="51"/>
      <c r="HG180" s="51"/>
      <c r="HH180" s="51"/>
      <c r="HI180" s="51"/>
      <c r="HJ180" s="51"/>
      <c r="HK180" s="51"/>
      <c r="HL180" s="51"/>
      <c r="HM180" s="51"/>
      <c r="HN180" s="51"/>
      <c r="HO180" s="51"/>
      <c r="HP180" s="51"/>
      <c r="HQ180" s="51"/>
      <c r="HR180" s="51"/>
      <c r="HS180" s="51"/>
      <c r="HT180" s="51"/>
      <c r="HU180" s="51"/>
      <c r="HV180" s="51"/>
      <c r="HW180" s="51"/>
      <c r="HX180" s="51"/>
      <c r="HY180" s="51"/>
      <c r="HZ180" s="51"/>
      <c r="IA180" s="51"/>
      <c r="IB180" s="51"/>
      <c r="IC180" s="51"/>
      <c r="ID180" s="51"/>
      <c r="IE180" s="51"/>
      <c r="IF180" s="51"/>
      <c r="IG180" s="51"/>
      <c r="IH180" s="51"/>
      <c r="II180" s="51"/>
      <c r="IJ180" s="51"/>
      <c r="IK180" s="51"/>
      <c r="IL180" s="51"/>
      <c r="IM180" s="51"/>
    </row>
    <row r="181" spans="1:248">
      <c r="A181" s="54" t="s">
        <v>414</v>
      </c>
      <c r="B181" s="52" t="s">
        <v>415</v>
      </c>
      <c r="C181" s="98">
        <f>+C182+C186+C187+C188+C189+C190</f>
        <v>0</v>
      </c>
      <c r="D181" s="134">
        <f t="shared" ref="D181:H181" si="64">+D182+D186+D187+D188+D189+D190</f>
        <v>88404680</v>
      </c>
      <c r="E181" s="98">
        <f t="shared" si="64"/>
        <v>85317430</v>
      </c>
      <c r="F181" s="98">
        <f t="shared" si="64"/>
        <v>54465950</v>
      </c>
      <c r="G181" s="98">
        <f t="shared" si="64"/>
        <v>47486528.359999999</v>
      </c>
      <c r="H181" s="98">
        <f t="shared" si="64"/>
        <v>8918798.0800000001</v>
      </c>
      <c r="I181" s="50"/>
      <c r="J181" s="50"/>
      <c r="K181" s="50"/>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c r="DT181" s="51"/>
      <c r="DU181" s="51"/>
      <c r="DV181" s="51"/>
      <c r="DW181" s="51"/>
      <c r="DX181" s="51"/>
      <c r="DY181" s="51"/>
      <c r="DZ181" s="51"/>
      <c r="EA181" s="51"/>
      <c r="EB181" s="51"/>
      <c r="EC181" s="51"/>
      <c r="ED181" s="51"/>
      <c r="EE181" s="51"/>
      <c r="EF181" s="51"/>
      <c r="EG181" s="51"/>
      <c r="EH181" s="51"/>
      <c r="EI181" s="51"/>
      <c r="EJ181" s="51"/>
      <c r="EK181" s="51"/>
      <c r="EL181" s="51"/>
      <c r="EM181" s="51"/>
      <c r="EN181" s="51"/>
      <c r="EO181" s="51"/>
      <c r="EP181" s="51"/>
      <c r="EQ181" s="51"/>
      <c r="ER181" s="51"/>
      <c r="ES181" s="51"/>
      <c r="ET181" s="51"/>
      <c r="EU181" s="51"/>
      <c r="EV181" s="51"/>
      <c r="EW181" s="51"/>
      <c r="EX181" s="51"/>
      <c r="EY181" s="51"/>
      <c r="EZ181" s="51"/>
      <c r="FA181" s="51"/>
      <c r="FB181" s="51"/>
      <c r="FC181" s="51"/>
      <c r="FD181" s="51"/>
      <c r="FE181" s="51"/>
      <c r="FF181" s="51"/>
      <c r="FG181" s="51"/>
      <c r="FH181" s="51"/>
      <c r="FI181" s="51"/>
      <c r="FJ181" s="51"/>
      <c r="FK181" s="51"/>
      <c r="FL181" s="51"/>
      <c r="FM181" s="51"/>
      <c r="FN181" s="51"/>
      <c r="FO181" s="51"/>
      <c r="FP181" s="51"/>
      <c r="FQ181" s="51"/>
      <c r="FR181" s="51"/>
      <c r="FS181" s="51"/>
      <c r="FT181" s="51"/>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1"/>
      <c r="GR181" s="51"/>
      <c r="GS181" s="51"/>
      <c r="GT181" s="51"/>
      <c r="GU181" s="51"/>
      <c r="GV181" s="51"/>
      <c r="GW181" s="51"/>
      <c r="GX181" s="51"/>
      <c r="GY181" s="51"/>
      <c r="GZ181" s="51"/>
      <c r="HA181" s="51"/>
      <c r="HB181" s="51"/>
      <c r="HC181" s="51"/>
      <c r="HD181" s="51"/>
      <c r="HE181" s="51"/>
      <c r="HF181" s="51"/>
      <c r="HG181" s="51"/>
      <c r="HH181" s="51"/>
      <c r="HI181" s="51"/>
      <c r="HJ181" s="51"/>
      <c r="HK181" s="51"/>
      <c r="HL181" s="51"/>
      <c r="HM181" s="51"/>
      <c r="HN181" s="51"/>
      <c r="HO181" s="51"/>
      <c r="HP181" s="51"/>
      <c r="HQ181" s="51"/>
      <c r="HR181" s="51"/>
      <c r="HS181" s="51"/>
      <c r="HT181" s="51"/>
      <c r="HU181" s="51"/>
      <c r="HV181" s="51"/>
      <c r="HW181" s="51"/>
      <c r="HX181" s="51"/>
      <c r="HY181" s="51"/>
      <c r="HZ181" s="51"/>
      <c r="IA181" s="51"/>
      <c r="IB181" s="51"/>
      <c r="IC181" s="51"/>
      <c r="ID181" s="51"/>
      <c r="IE181" s="51"/>
      <c r="IF181" s="51"/>
      <c r="IG181" s="51"/>
      <c r="IH181" s="51"/>
      <c r="II181" s="51"/>
      <c r="IJ181" s="51"/>
      <c r="IK181" s="51"/>
      <c r="IL181" s="51"/>
      <c r="IM181" s="51"/>
    </row>
    <row r="182" spans="1:248" ht="16.5" customHeight="1">
      <c r="A182" s="54"/>
      <c r="B182" s="61" t="s">
        <v>512</v>
      </c>
      <c r="C182" s="99">
        <f>C183+C184+C185</f>
        <v>0</v>
      </c>
      <c r="D182" s="136">
        <v>85155000</v>
      </c>
      <c r="E182" s="99">
        <v>81969890</v>
      </c>
      <c r="F182" s="99">
        <v>51687800</v>
      </c>
      <c r="G182" s="99">
        <f t="shared" ref="G182:H182" si="65">G183+G184+G185</f>
        <v>45195653.359999999</v>
      </c>
      <c r="H182" s="99">
        <f t="shared" si="65"/>
        <v>8660404.0800000001</v>
      </c>
      <c r="I182" s="50"/>
      <c r="J182" s="50"/>
      <c r="K182" s="50"/>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c r="DT182" s="51"/>
      <c r="DU182" s="51"/>
      <c r="DV182" s="51"/>
      <c r="DW182" s="51"/>
      <c r="DX182" s="51"/>
      <c r="DY182" s="51"/>
      <c r="DZ182" s="51"/>
      <c r="EA182" s="51"/>
      <c r="EB182" s="51"/>
      <c r="EC182" s="51"/>
      <c r="ED182" s="51"/>
      <c r="EE182" s="51"/>
      <c r="EF182" s="51"/>
      <c r="EG182" s="51"/>
      <c r="EH182" s="51"/>
      <c r="EI182" s="51"/>
      <c r="EJ182" s="51"/>
      <c r="EK182" s="51"/>
      <c r="EL182" s="51"/>
      <c r="EM182" s="51"/>
      <c r="EN182" s="51"/>
      <c r="EO182" s="51"/>
      <c r="EP182" s="51"/>
      <c r="EQ182" s="51"/>
      <c r="ER182" s="51"/>
      <c r="ES182" s="51"/>
      <c r="ET182" s="51"/>
      <c r="EU182" s="51"/>
      <c r="EV182" s="51"/>
      <c r="EW182" s="51"/>
      <c r="EX182" s="51"/>
      <c r="EY182" s="51"/>
      <c r="EZ182" s="51"/>
      <c r="FA182" s="51"/>
      <c r="FB182" s="51"/>
      <c r="FC182" s="51"/>
      <c r="FD182" s="51"/>
      <c r="FE182" s="51"/>
      <c r="FF182" s="51"/>
      <c r="FG182" s="51"/>
      <c r="FH182" s="51"/>
      <c r="FI182" s="51"/>
      <c r="FJ182" s="51"/>
      <c r="FK182" s="51"/>
      <c r="FL182" s="51"/>
      <c r="FM182" s="51"/>
      <c r="FN182" s="51"/>
      <c r="FO182" s="51"/>
      <c r="FP182" s="51"/>
      <c r="FQ182" s="51"/>
      <c r="FR182" s="51"/>
      <c r="FS182" s="51"/>
      <c r="FT182" s="51"/>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1"/>
      <c r="GR182" s="51"/>
      <c r="GS182" s="51"/>
      <c r="GT182" s="51"/>
      <c r="GU182" s="51"/>
      <c r="GV182" s="51"/>
      <c r="GW182" s="51"/>
      <c r="GX182" s="51"/>
      <c r="GY182" s="51"/>
      <c r="GZ182" s="51"/>
      <c r="HA182" s="51"/>
      <c r="HB182" s="51"/>
      <c r="HC182" s="51"/>
      <c r="HD182" s="51"/>
      <c r="HE182" s="51"/>
      <c r="HF182" s="51"/>
      <c r="HG182" s="51"/>
      <c r="HH182" s="51"/>
      <c r="HI182" s="51"/>
      <c r="HJ182" s="51"/>
      <c r="HK182" s="51"/>
      <c r="HL182" s="51"/>
      <c r="HM182" s="51"/>
      <c r="HN182" s="51"/>
      <c r="HO182" s="51"/>
      <c r="HP182" s="51"/>
      <c r="HQ182" s="51"/>
      <c r="HR182" s="51"/>
      <c r="HS182" s="51"/>
      <c r="HT182" s="51"/>
      <c r="HU182" s="51"/>
      <c r="HV182" s="51"/>
      <c r="HW182" s="51"/>
      <c r="HX182" s="51"/>
      <c r="HY182" s="51"/>
      <c r="HZ182" s="51"/>
      <c r="IA182" s="51"/>
      <c r="IB182" s="51"/>
      <c r="IC182" s="51"/>
      <c r="ID182" s="51"/>
      <c r="IE182" s="51"/>
      <c r="IF182" s="51"/>
      <c r="IG182" s="51"/>
      <c r="IH182" s="51"/>
      <c r="II182" s="51"/>
      <c r="IJ182" s="51"/>
      <c r="IK182" s="51"/>
      <c r="IL182" s="51"/>
      <c r="IM182" s="51"/>
      <c r="IN182" s="51"/>
    </row>
    <row r="183" spans="1:248" ht="16.5" customHeight="1">
      <c r="A183" s="54"/>
      <c r="B183" s="97" t="s">
        <v>417</v>
      </c>
      <c r="C183" s="99"/>
      <c r="D183" s="135"/>
      <c r="E183" s="49"/>
      <c r="F183" s="49"/>
      <c r="G183" s="77">
        <v>21323016.129999999</v>
      </c>
      <c r="H183" s="77">
        <v>3233953.28</v>
      </c>
      <c r="I183" s="50"/>
      <c r="J183" s="50"/>
      <c r="K183" s="50"/>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c r="DG183" s="51"/>
      <c r="DH183" s="51"/>
      <c r="DI183" s="51"/>
      <c r="DJ183" s="51"/>
      <c r="DK183" s="51"/>
      <c r="DL183" s="51"/>
      <c r="DM183" s="51"/>
      <c r="DN183" s="51"/>
      <c r="DO183" s="51"/>
      <c r="DP183" s="51"/>
      <c r="DQ183" s="51"/>
      <c r="DR183" s="51"/>
      <c r="DS183" s="51"/>
      <c r="DT183" s="51"/>
      <c r="DU183" s="51"/>
      <c r="DV183" s="51"/>
      <c r="DW183" s="51"/>
      <c r="DX183" s="51"/>
      <c r="DY183" s="51"/>
      <c r="DZ183" s="51"/>
      <c r="EA183" s="51"/>
      <c r="EB183" s="51"/>
      <c r="EC183" s="51"/>
      <c r="ED183" s="51"/>
      <c r="EE183" s="51"/>
      <c r="EF183" s="51"/>
      <c r="EG183" s="51"/>
      <c r="EH183" s="51"/>
      <c r="EI183" s="51"/>
      <c r="EJ183" s="51"/>
      <c r="EK183" s="51"/>
      <c r="EL183" s="51"/>
      <c r="EM183" s="51"/>
      <c r="EN183" s="51"/>
      <c r="EO183" s="51"/>
      <c r="EP183" s="51"/>
      <c r="EQ183" s="51"/>
      <c r="ER183" s="51"/>
      <c r="ES183" s="51"/>
      <c r="ET183" s="51"/>
      <c r="EU183" s="51"/>
      <c r="EV183" s="51"/>
      <c r="EW183" s="51"/>
      <c r="EX183" s="51"/>
      <c r="EY183" s="51"/>
      <c r="EZ183" s="51"/>
      <c r="FA183" s="51"/>
      <c r="FB183" s="51"/>
      <c r="FC183" s="51"/>
      <c r="FD183" s="51"/>
      <c r="FE183" s="51"/>
      <c r="FF183" s="51"/>
      <c r="FG183" s="51"/>
      <c r="FH183" s="51"/>
      <c r="FI183" s="51"/>
      <c r="FJ183" s="51"/>
      <c r="FK183" s="51"/>
      <c r="FL183" s="51"/>
      <c r="FM183" s="51"/>
      <c r="FN183" s="51"/>
      <c r="FO183" s="51"/>
      <c r="FP183" s="51"/>
      <c r="FQ183" s="51"/>
      <c r="FR183" s="51"/>
      <c r="FS183" s="51"/>
      <c r="FT183" s="51"/>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1"/>
      <c r="GR183" s="51"/>
      <c r="GS183" s="51"/>
      <c r="GT183" s="51"/>
      <c r="GU183" s="51"/>
      <c r="GV183" s="51"/>
      <c r="GW183" s="51"/>
      <c r="GX183" s="51"/>
      <c r="GY183" s="51"/>
      <c r="GZ183" s="51"/>
      <c r="HA183" s="51"/>
      <c r="HB183" s="51"/>
      <c r="HC183" s="51"/>
      <c r="HD183" s="51"/>
      <c r="HE183" s="51"/>
      <c r="HF183" s="51"/>
      <c r="HG183" s="51"/>
      <c r="HH183" s="51"/>
      <c r="HI183" s="51"/>
      <c r="HJ183" s="51"/>
      <c r="HK183" s="51"/>
      <c r="HL183" s="51"/>
      <c r="HM183" s="51"/>
      <c r="HN183" s="51"/>
      <c r="HO183" s="51"/>
      <c r="HP183" s="51"/>
      <c r="HQ183" s="51"/>
      <c r="HR183" s="51"/>
      <c r="HS183" s="51"/>
      <c r="HT183" s="51"/>
      <c r="HU183" s="51"/>
      <c r="HV183" s="51"/>
      <c r="HW183" s="51"/>
      <c r="HX183" s="51"/>
      <c r="HY183" s="51"/>
      <c r="HZ183" s="51"/>
      <c r="IA183" s="51"/>
      <c r="IB183" s="51"/>
      <c r="IC183" s="51"/>
      <c r="ID183" s="51"/>
      <c r="IE183" s="51"/>
      <c r="IF183" s="51"/>
      <c r="IG183" s="51"/>
      <c r="IH183" s="51"/>
      <c r="II183" s="51"/>
      <c r="IJ183" s="51"/>
      <c r="IK183" s="51"/>
      <c r="IL183" s="51"/>
      <c r="IM183" s="51"/>
      <c r="IN183" s="51"/>
    </row>
    <row r="184" spans="1:248">
      <c r="A184" s="54"/>
      <c r="B184" s="97" t="s">
        <v>418</v>
      </c>
      <c r="C184" s="99"/>
      <c r="D184" s="135"/>
      <c r="E184" s="49"/>
      <c r="F184" s="49"/>
      <c r="G184" s="77">
        <v>23856387.23</v>
      </c>
      <c r="H184" s="77">
        <v>5426450.7999999998</v>
      </c>
      <c r="I184" s="50"/>
      <c r="J184" s="50"/>
      <c r="K184" s="50"/>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c r="DG184" s="51"/>
      <c r="DH184" s="51"/>
      <c r="DI184" s="51"/>
      <c r="DJ184" s="51"/>
      <c r="DK184" s="51"/>
      <c r="DL184" s="51"/>
      <c r="DM184" s="51"/>
      <c r="DN184" s="51"/>
      <c r="DO184" s="51"/>
      <c r="DP184" s="51"/>
      <c r="DQ184" s="51"/>
      <c r="DR184" s="51"/>
      <c r="DS184" s="51"/>
      <c r="DT184" s="51"/>
      <c r="DU184" s="51"/>
      <c r="DV184" s="51"/>
      <c r="DW184" s="51"/>
      <c r="DX184" s="51"/>
      <c r="DY184" s="51"/>
      <c r="DZ184" s="51"/>
      <c r="EA184" s="51"/>
      <c r="EB184" s="51"/>
      <c r="EC184" s="51"/>
      <c r="ED184" s="51"/>
      <c r="EE184" s="51"/>
      <c r="EF184" s="51"/>
      <c r="EG184" s="51"/>
      <c r="EH184" s="51"/>
      <c r="EI184" s="51"/>
      <c r="EJ184" s="51"/>
      <c r="EK184" s="51"/>
      <c r="EL184" s="51"/>
      <c r="EM184" s="51"/>
      <c r="EN184" s="51"/>
      <c r="EO184" s="51"/>
      <c r="EP184" s="51"/>
      <c r="EQ184" s="51"/>
      <c r="ER184" s="51"/>
      <c r="ES184" s="51"/>
      <c r="ET184" s="51"/>
      <c r="EU184" s="51"/>
      <c r="EV184" s="51"/>
      <c r="EW184" s="51"/>
      <c r="EX184" s="51"/>
      <c r="EY184" s="51"/>
      <c r="EZ184" s="51"/>
      <c r="FA184" s="51"/>
      <c r="FB184" s="51"/>
      <c r="FC184" s="51"/>
      <c r="FD184" s="51"/>
      <c r="FE184" s="51"/>
      <c r="FF184" s="51"/>
      <c r="FG184" s="51"/>
      <c r="FH184" s="51"/>
      <c r="FI184" s="51"/>
      <c r="FJ184" s="51"/>
      <c r="FK184" s="51"/>
      <c r="FL184" s="51"/>
      <c r="FM184" s="51"/>
      <c r="FN184" s="51"/>
      <c r="FO184" s="51"/>
      <c r="FP184" s="51"/>
      <c r="FQ184" s="51"/>
      <c r="FR184" s="51"/>
      <c r="FS184" s="51"/>
      <c r="FT184" s="51"/>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1"/>
      <c r="GR184" s="51"/>
      <c r="GS184" s="51"/>
      <c r="GT184" s="51"/>
      <c r="GU184" s="51"/>
      <c r="GV184" s="51"/>
      <c r="GW184" s="51"/>
      <c r="GX184" s="51"/>
      <c r="GY184" s="51"/>
      <c r="GZ184" s="51"/>
      <c r="HA184" s="51"/>
      <c r="HB184" s="51"/>
      <c r="HC184" s="51"/>
      <c r="HD184" s="51"/>
      <c r="HE184" s="51"/>
      <c r="HF184" s="51"/>
      <c r="HG184" s="51"/>
      <c r="HH184" s="51"/>
      <c r="HI184" s="51"/>
      <c r="HJ184" s="51"/>
      <c r="HK184" s="51"/>
      <c r="HL184" s="51"/>
      <c r="HM184" s="51"/>
      <c r="HN184" s="51"/>
      <c r="HO184" s="51"/>
      <c r="HP184" s="51"/>
      <c r="HQ184" s="51"/>
      <c r="HR184" s="51"/>
      <c r="HS184" s="51"/>
      <c r="HT184" s="51"/>
      <c r="HU184" s="51"/>
      <c r="HV184" s="51"/>
      <c r="HW184" s="51"/>
      <c r="HX184" s="51"/>
      <c r="HY184" s="51"/>
      <c r="HZ184" s="51"/>
      <c r="IA184" s="51"/>
      <c r="IB184" s="51"/>
      <c r="IC184" s="51"/>
      <c r="ID184" s="51"/>
      <c r="IE184" s="51"/>
      <c r="IF184" s="51"/>
      <c r="IG184" s="51"/>
      <c r="IH184" s="51"/>
      <c r="II184" s="51"/>
      <c r="IJ184" s="51"/>
      <c r="IK184" s="51"/>
      <c r="IL184" s="51"/>
      <c r="IM184" s="51"/>
      <c r="IN184" s="51"/>
    </row>
    <row r="185" spans="1:248">
      <c r="A185" s="54"/>
      <c r="B185" s="97" t="s">
        <v>511</v>
      </c>
      <c r="C185" s="99"/>
      <c r="D185" s="135"/>
      <c r="E185" s="49"/>
      <c r="F185" s="49"/>
      <c r="G185" s="77">
        <v>16250</v>
      </c>
      <c r="H185" s="77"/>
      <c r="I185" s="50"/>
      <c r="J185" s="50"/>
      <c r="K185" s="50"/>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c r="EA185" s="51"/>
      <c r="EB185" s="51"/>
      <c r="EC185" s="51"/>
      <c r="ED185" s="51"/>
      <c r="EE185" s="51"/>
      <c r="EF185" s="51"/>
      <c r="EG185" s="51"/>
      <c r="EH185" s="51"/>
      <c r="EI185" s="51"/>
      <c r="EJ185" s="51"/>
      <c r="EK185" s="51"/>
      <c r="EL185" s="51"/>
      <c r="EM185" s="51"/>
      <c r="EN185" s="51"/>
      <c r="EO185" s="51"/>
      <c r="EP185" s="51"/>
      <c r="EQ185" s="51"/>
      <c r="ER185" s="51"/>
      <c r="ES185" s="51"/>
      <c r="ET185" s="51"/>
      <c r="EU185" s="51"/>
      <c r="EV185" s="51"/>
      <c r="EW185" s="51"/>
      <c r="EX185" s="51"/>
      <c r="EY185" s="51"/>
      <c r="EZ185" s="51"/>
      <c r="FA185" s="51"/>
      <c r="FB185" s="51"/>
      <c r="FC185" s="51"/>
      <c r="FD185" s="51"/>
      <c r="FE185" s="51"/>
      <c r="FF185" s="51"/>
      <c r="FG185" s="51"/>
      <c r="FH185" s="51"/>
      <c r="FI185" s="51"/>
      <c r="FJ185" s="51"/>
      <c r="FK185" s="51"/>
      <c r="FL185" s="51"/>
      <c r="FM185" s="51"/>
      <c r="FN185" s="51"/>
      <c r="FO185" s="51"/>
      <c r="FP185" s="51"/>
      <c r="FQ185" s="51"/>
      <c r="FR185" s="51"/>
      <c r="FS185" s="51"/>
      <c r="FT185" s="51"/>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1"/>
      <c r="GR185" s="51"/>
      <c r="GS185" s="51"/>
      <c r="GT185" s="51"/>
      <c r="GU185" s="51"/>
      <c r="GV185" s="51"/>
      <c r="GW185" s="51"/>
      <c r="GX185" s="51"/>
      <c r="GY185" s="51"/>
      <c r="GZ185" s="51"/>
      <c r="HA185" s="51"/>
      <c r="HB185" s="51"/>
      <c r="HC185" s="51"/>
      <c r="HD185" s="51"/>
      <c r="HE185" s="51"/>
      <c r="HF185" s="51"/>
      <c r="HG185" s="51"/>
      <c r="HH185" s="51"/>
      <c r="HI185" s="51"/>
      <c r="HJ185" s="51"/>
      <c r="HK185" s="51"/>
      <c r="HL185" s="51"/>
      <c r="HM185" s="51"/>
      <c r="HN185" s="51"/>
      <c r="HO185" s="51"/>
      <c r="HP185" s="51"/>
      <c r="HQ185" s="51"/>
      <c r="HR185" s="51"/>
      <c r="HS185" s="51"/>
      <c r="HT185" s="51"/>
      <c r="HU185" s="51"/>
      <c r="HV185" s="51"/>
      <c r="HW185" s="51"/>
      <c r="HX185" s="51"/>
      <c r="HY185" s="51"/>
      <c r="HZ185" s="51"/>
      <c r="IA185" s="51"/>
      <c r="IB185" s="51"/>
      <c r="IC185" s="51"/>
      <c r="ID185" s="51"/>
      <c r="IE185" s="51"/>
      <c r="IF185" s="51"/>
      <c r="IG185" s="51"/>
      <c r="IH185" s="51"/>
      <c r="II185" s="51"/>
      <c r="IJ185" s="51"/>
      <c r="IK185" s="51"/>
      <c r="IL185" s="51"/>
      <c r="IM185" s="51"/>
      <c r="IN185" s="51"/>
    </row>
    <row r="186" spans="1:248">
      <c r="A186" s="47"/>
      <c r="B186" s="61" t="s">
        <v>419</v>
      </c>
      <c r="C186" s="99"/>
      <c r="D186" s="135">
        <v>1485000</v>
      </c>
      <c r="E186" s="49">
        <v>1596000</v>
      </c>
      <c r="F186" s="49">
        <v>1387000</v>
      </c>
      <c r="G186" s="55">
        <v>1193264</v>
      </c>
      <c r="H186" s="55">
        <v>230694</v>
      </c>
      <c r="I186" s="50"/>
      <c r="J186" s="50"/>
      <c r="K186" s="50"/>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c r="EA186" s="51"/>
      <c r="EB186" s="51"/>
      <c r="EC186" s="51"/>
      <c r="ED186" s="51"/>
      <c r="EE186" s="51"/>
      <c r="EF186" s="51"/>
      <c r="EG186" s="51"/>
      <c r="EH186" s="51"/>
      <c r="EI186" s="51"/>
      <c r="EJ186" s="51"/>
      <c r="EK186" s="51"/>
      <c r="EL186" s="51"/>
      <c r="EM186" s="51"/>
      <c r="EN186" s="51"/>
      <c r="EO186" s="51"/>
      <c r="EP186" s="51"/>
      <c r="EQ186" s="51"/>
      <c r="ER186" s="51"/>
      <c r="ES186" s="51"/>
      <c r="ET186" s="51"/>
      <c r="EU186" s="51"/>
      <c r="EV186" s="51"/>
      <c r="EW186" s="51"/>
      <c r="EX186" s="51"/>
      <c r="EY186" s="51"/>
      <c r="EZ186" s="51"/>
      <c r="FA186" s="51"/>
      <c r="FB186" s="51"/>
      <c r="FC186" s="51"/>
      <c r="FD186" s="51"/>
      <c r="FE186" s="51"/>
      <c r="FF186" s="51"/>
      <c r="FG186" s="51"/>
      <c r="FH186" s="51"/>
      <c r="FI186" s="51"/>
      <c r="FJ186" s="51"/>
      <c r="FK186" s="51"/>
      <c r="FL186" s="51"/>
      <c r="FM186" s="51"/>
      <c r="FN186" s="51"/>
      <c r="FO186" s="51"/>
      <c r="FP186" s="51"/>
      <c r="FQ186" s="51"/>
      <c r="FR186" s="51"/>
      <c r="FS186" s="51"/>
      <c r="FT186" s="51"/>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1"/>
      <c r="GR186" s="51"/>
      <c r="GS186" s="51"/>
      <c r="GT186" s="51"/>
      <c r="GU186" s="51"/>
      <c r="GV186" s="51"/>
      <c r="GW186" s="51"/>
      <c r="GX186" s="51"/>
      <c r="GY186" s="51"/>
      <c r="GZ186" s="51"/>
      <c r="HA186" s="51"/>
      <c r="HB186" s="51"/>
      <c r="HC186" s="51"/>
      <c r="HD186" s="51"/>
      <c r="HE186" s="51"/>
      <c r="HF186" s="51"/>
      <c r="HG186" s="51"/>
      <c r="HH186" s="51"/>
      <c r="HI186" s="51"/>
      <c r="HJ186" s="51"/>
      <c r="HK186" s="51"/>
      <c r="HL186" s="51"/>
      <c r="HM186" s="51"/>
      <c r="HN186" s="51"/>
      <c r="HO186" s="51"/>
      <c r="HP186" s="51"/>
      <c r="HQ186" s="51"/>
      <c r="HR186" s="51"/>
      <c r="HS186" s="51"/>
      <c r="HT186" s="51"/>
      <c r="HU186" s="51"/>
      <c r="HV186" s="51"/>
      <c r="HW186" s="51"/>
      <c r="HX186" s="51"/>
      <c r="HY186" s="51"/>
      <c r="HZ186" s="51"/>
      <c r="IA186" s="51"/>
      <c r="IB186" s="51"/>
      <c r="IC186" s="51"/>
      <c r="ID186" s="51"/>
      <c r="IE186" s="51"/>
      <c r="IF186" s="51"/>
      <c r="IG186" s="51"/>
      <c r="IH186" s="51"/>
      <c r="II186" s="51"/>
      <c r="IJ186" s="51"/>
      <c r="IK186" s="51"/>
      <c r="IL186" s="51"/>
      <c r="IM186" s="51"/>
      <c r="IN186" s="51"/>
    </row>
    <row r="187" spans="1:248" ht="30">
      <c r="A187" s="47"/>
      <c r="B187" s="61" t="s">
        <v>420</v>
      </c>
      <c r="C187" s="99"/>
      <c r="D187" s="135">
        <v>371020</v>
      </c>
      <c r="E187" s="49">
        <v>352130</v>
      </c>
      <c r="F187" s="49">
        <v>338440</v>
      </c>
      <c r="G187" s="55">
        <v>268065</v>
      </c>
      <c r="H187" s="55">
        <v>3150</v>
      </c>
      <c r="I187" s="50"/>
      <c r="J187" s="50"/>
      <c r="K187" s="50"/>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c r="DG187" s="51"/>
      <c r="DH187" s="51"/>
      <c r="DI187" s="51"/>
      <c r="DJ187" s="51"/>
      <c r="DK187" s="51"/>
      <c r="DL187" s="51"/>
      <c r="DM187" s="51"/>
      <c r="DN187" s="51"/>
      <c r="DO187" s="51"/>
      <c r="DP187" s="51"/>
      <c r="DQ187" s="51"/>
      <c r="DR187" s="51"/>
      <c r="DS187" s="51"/>
      <c r="DT187" s="51"/>
      <c r="DU187" s="51"/>
      <c r="DV187" s="51"/>
      <c r="DW187" s="51"/>
      <c r="DX187" s="51"/>
      <c r="DY187" s="51"/>
      <c r="DZ187" s="51"/>
      <c r="EA187" s="51"/>
      <c r="EB187" s="51"/>
      <c r="EC187" s="51"/>
      <c r="ED187" s="51"/>
      <c r="EE187" s="51"/>
      <c r="EF187" s="51"/>
      <c r="EG187" s="51"/>
      <c r="EH187" s="51"/>
      <c r="EI187" s="51"/>
      <c r="EJ187" s="51"/>
      <c r="EK187" s="51"/>
      <c r="EL187" s="51"/>
      <c r="EM187" s="51"/>
      <c r="EN187" s="51"/>
      <c r="EO187" s="51"/>
      <c r="EP187" s="51"/>
      <c r="EQ187" s="51"/>
      <c r="ER187" s="51"/>
      <c r="ES187" s="51"/>
      <c r="ET187" s="51"/>
      <c r="EU187" s="51"/>
      <c r="EV187" s="51"/>
      <c r="EW187" s="51"/>
      <c r="EX187" s="51"/>
      <c r="EY187" s="51"/>
      <c r="EZ187" s="51"/>
      <c r="FA187" s="51"/>
      <c r="FB187" s="51"/>
      <c r="FC187" s="51"/>
      <c r="FD187" s="51"/>
      <c r="FE187" s="51"/>
      <c r="FF187" s="51"/>
      <c r="FG187" s="51"/>
      <c r="FH187" s="51"/>
      <c r="FI187" s="51"/>
      <c r="FJ187" s="51"/>
      <c r="FK187" s="51"/>
      <c r="FL187" s="51"/>
      <c r="FM187" s="51"/>
      <c r="FN187" s="51"/>
      <c r="FO187" s="51"/>
      <c r="FP187" s="51"/>
      <c r="FQ187" s="51"/>
      <c r="FR187" s="51"/>
      <c r="FS187" s="51"/>
      <c r="FT187" s="51"/>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1"/>
      <c r="GR187" s="51"/>
      <c r="GS187" s="51"/>
      <c r="GT187" s="51"/>
      <c r="GU187" s="51"/>
      <c r="GV187" s="51"/>
      <c r="GW187" s="51"/>
      <c r="GX187" s="51"/>
      <c r="GY187" s="51"/>
      <c r="GZ187" s="51"/>
      <c r="HA187" s="51"/>
      <c r="HB187" s="51"/>
      <c r="HC187" s="51"/>
      <c r="HD187" s="51"/>
      <c r="HE187" s="51"/>
      <c r="HF187" s="51"/>
      <c r="HG187" s="51"/>
      <c r="HH187" s="51"/>
      <c r="HI187" s="51"/>
      <c r="HJ187" s="51"/>
      <c r="HK187" s="51"/>
      <c r="HL187" s="51"/>
      <c r="HM187" s="51"/>
      <c r="HN187" s="51"/>
      <c r="HO187" s="51"/>
      <c r="HP187" s="51"/>
      <c r="HQ187" s="51"/>
      <c r="HR187" s="51"/>
      <c r="HS187" s="51"/>
      <c r="HT187" s="51"/>
      <c r="HU187" s="51"/>
      <c r="HV187" s="51"/>
      <c r="HW187" s="51"/>
      <c r="HX187" s="51"/>
      <c r="HY187" s="51"/>
      <c r="HZ187" s="51"/>
      <c r="IA187" s="51"/>
      <c r="IB187" s="51"/>
      <c r="IC187" s="51"/>
      <c r="ID187" s="51"/>
      <c r="IE187" s="51"/>
      <c r="IF187" s="51"/>
      <c r="IG187" s="51"/>
      <c r="IH187" s="51"/>
      <c r="II187" s="51"/>
      <c r="IJ187" s="51"/>
      <c r="IK187" s="51"/>
      <c r="IL187" s="51"/>
      <c r="IM187" s="51"/>
      <c r="IN187" s="51"/>
    </row>
    <row r="188" spans="1:248" ht="45">
      <c r="A188" s="47"/>
      <c r="B188" s="61" t="s">
        <v>421</v>
      </c>
      <c r="C188" s="99"/>
      <c r="D188" s="135">
        <v>1349000</v>
      </c>
      <c r="E188" s="49">
        <v>1354750</v>
      </c>
      <c r="F188" s="49">
        <v>1008050</v>
      </c>
      <c r="G188" s="55">
        <v>824100</v>
      </c>
      <c r="H188" s="55">
        <v>24550</v>
      </c>
      <c r="I188" s="50"/>
      <c r="J188" s="50"/>
      <c r="K188" s="50"/>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c r="DT188" s="51"/>
      <c r="DU188" s="51"/>
      <c r="DV188" s="51"/>
      <c r="DW188" s="51"/>
      <c r="DX188" s="51"/>
      <c r="DY188" s="51"/>
      <c r="DZ188" s="51"/>
      <c r="EA188" s="51"/>
      <c r="EB188" s="51"/>
      <c r="EC188" s="51"/>
      <c r="ED188" s="51"/>
      <c r="EE188" s="51"/>
      <c r="EF188" s="51"/>
      <c r="EG188" s="51"/>
      <c r="EH188" s="51"/>
      <c r="EI188" s="51"/>
      <c r="EJ188" s="51"/>
      <c r="EK188" s="51"/>
      <c r="EL188" s="51"/>
      <c r="EM188" s="51"/>
      <c r="EN188" s="51"/>
      <c r="EO188" s="51"/>
      <c r="EP188" s="51"/>
      <c r="EQ188" s="51"/>
      <c r="ER188" s="51"/>
      <c r="ES188" s="51"/>
      <c r="ET188" s="51"/>
      <c r="EU188" s="51"/>
      <c r="EV188" s="51"/>
      <c r="EW188" s="51"/>
      <c r="EX188" s="51"/>
      <c r="EY188" s="51"/>
      <c r="EZ188" s="51"/>
      <c r="FA188" s="51"/>
      <c r="FB188" s="51"/>
      <c r="FC188" s="51"/>
      <c r="FD188" s="51"/>
      <c r="FE188" s="51"/>
      <c r="FF188" s="51"/>
      <c r="FG188" s="51"/>
      <c r="FH188" s="51"/>
      <c r="FI188" s="51"/>
      <c r="FJ188" s="51"/>
      <c r="FK188" s="51"/>
      <c r="FL188" s="51"/>
      <c r="FM188" s="51"/>
      <c r="FN188" s="51"/>
      <c r="FO188" s="51"/>
      <c r="FP188" s="51"/>
      <c r="FQ188" s="51"/>
      <c r="FR188" s="51"/>
      <c r="FS188" s="51"/>
      <c r="FT188" s="51"/>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1"/>
      <c r="GR188" s="51"/>
      <c r="GS188" s="51"/>
      <c r="GT188" s="51"/>
      <c r="GU188" s="51"/>
      <c r="GV188" s="51"/>
      <c r="GW188" s="51"/>
      <c r="GX188" s="51"/>
      <c r="GY188" s="51"/>
      <c r="GZ188" s="51"/>
      <c r="HA188" s="51"/>
      <c r="HB188" s="51"/>
      <c r="HC188" s="51"/>
      <c r="HD188" s="51"/>
      <c r="HE188" s="51"/>
      <c r="HF188" s="51"/>
      <c r="HG188" s="51"/>
      <c r="HH188" s="51"/>
      <c r="HI188" s="51"/>
      <c r="HJ188" s="51"/>
      <c r="HK188" s="51"/>
      <c r="HL188" s="51"/>
      <c r="HM188" s="51"/>
      <c r="HN188" s="51"/>
      <c r="HO188" s="51"/>
      <c r="HP188" s="51"/>
      <c r="HQ188" s="51"/>
      <c r="HR188" s="51"/>
      <c r="HS188" s="51"/>
      <c r="HT188" s="51"/>
      <c r="HU188" s="51"/>
      <c r="HV188" s="51"/>
      <c r="HW188" s="51"/>
      <c r="HX188" s="51"/>
      <c r="HY188" s="51"/>
      <c r="HZ188" s="51"/>
      <c r="IA188" s="51"/>
      <c r="IB188" s="51"/>
      <c r="IC188" s="51"/>
      <c r="ID188" s="51"/>
      <c r="IE188" s="51"/>
      <c r="IF188" s="51"/>
      <c r="IG188" s="51"/>
      <c r="IH188" s="51"/>
      <c r="II188" s="51"/>
      <c r="IJ188" s="51"/>
      <c r="IK188" s="51"/>
      <c r="IL188" s="51"/>
      <c r="IM188" s="51"/>
      <c r="IN188" s="51"/>
    </row>
    <row r="189" spans="1:248" ht="60">
      <c r="A189" s="47"/>
      <c r="B189" s="61" t="s">
        <v>370</v>
      </c>
      <c r="C189" s="99"/>
      <c r="D189" s="135">
        <v>70</v>
      </c>
      <c r="E189" s="49">
        <v>70</v>
      </c>
      <c r="F189" s="49">
        <v>70</v>
      </c>
      <c r="G189" s="55">
        <v>66</v>
      </c>
      <c r="H189" s="55"/>
      <c r="I189" s="50"/>
      <c r="J189" s="50"/>
      <c r="K189" s="50"/>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c r="DG189" s="51"/>
      <c r="DH189" s="51"/>
      <c r="DI189" s="51"/>
      <c r="DJ189" s="51"/>
      <c r="DK189" s="51"/>
      <c r="DL189" s="51"/>
      <c r="DM189" s="51"/>
      <c r="DN189" s="51"/>
      <c r="DO189" s="51"/>
      <c r="DP189" s="51"/>
      <c r="DQ189" s="51"/>
      <c r="DR189" s="51"/>
      <c r="DS189" s="51"/>
      <c r="DT189" s="51"/>
      <c r="DU189" s="51"/>
      <c r="DV189" s="51"/>
      <c r="DW189" s="51"/>
      <c r="DX189" s="51"/>
      <c r="DY189" s="51"/>
      <c r="DZ189" s="51"/>
      <c r="EA189" s="51"/>
      <c r="EB189" s="51"/>
      <c r="EC189" s="51"/>
      <c r="ED189" s="51"/>
      <c r="EE189" s="51"/>
      <c r="EF189" s="51"/>
      <c r="EG189" s="51"/>
      <c r="EH189" s="51"/>
      <c r="EI189" s="51"/>
      <c r="EJ189" s="51"/>
      <c r="EK189" s="51"/>
      <c r="EL189" s="51"/>
      <c r="EM189" s="51"/>
      <c r="EN189" s="51"/>
      <c r="EO189" s="51"/>
      <c r="EP189" s="51"/>
      <c r="EQ189" s="51"/>
      <c r="ER189" s="51"/>
      <c r="ES189" s="51"/>
      <c r="ET189" s="51"/>
      <c r="EU189" s="51"/>
      <c r="EV189" s="51"/>
      <c r="EW189" s="51"/>
      <c r="EX189" s="51"/>
      <c r="EY189" s="51"/>
      <c r="EZ189" s="51"/>
      <c r="FA189" s="51"/>
      <c r="FB189" s="51"/>
      <c r="FC189" s="51"/>
      <c r="FD189" s="51"/>
      <c r="FE189" s="51"/>
      <c r="FF189" s="51"/>
      <c r="FG189" s="51"/>
      <c r="FH189" s="51"/>
      <c r="FI189" s="51"/>
      <c r="FJ189" s="51"/>
      <c r="FK189" s="51"/>
      <c r="FL189" s="51"/>
      <c r="FM189" s="51"/>
      <c r="FN189" s="51"/>
      <c r="FO189" s="51"/>
      <c r="FP189" s="51"/>
      <c r="FQ189" s="51"/>
      <c r="FR189" s="51"/>
      <c r="FS189" s="51"/>
      <c r="FT189" s="51"/>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1"/>
      <c r="GR189" s="51"/>
      <c r="GS189" s="51"/>
      <c r="GT189" s="51"/>
      <c r="GU189" s="51"/>
      <c r="GV189" s="51"/>
      <c r="GW189" s="51"/>
      <c r="GX189" s="51"/>
      <c r="GY189" s="51"/>
      <c r="GZ189" s="51"/>
      <c r="HA189" s="51"/>
      <c r="HB189" s="51"/>
      <c r="HC189" s="51"/>
      <c r="HD189" s="51"/>
      <c r="HE189" s="51"/>
      <c r="HF189" s="51"/>
      <c r="HG189" s="51"/>
      <c r="HH189" s="51"/>
      <c r="HI189" s="51"/>
      <c r="HJ189" s="51"/>
      <c r="HK189" s="51"/>
      <c r="HL189" s="51"/>
      <c r="HM189" s="51"/>
      <c r="HN189" s="51"/>
      <c r="HO189" s="51"/>
      <c r="HP189" s="51"/>
      <c r="HQ189" s="51"/>
      <c r="HR189" s="51"/>
      <c r="HS189" s="51"/>
      <c r="HT189" s="51"/>
      <c r="HU189" s="51"/>
      <c r="HV189" s="51"/>
      <c r="HW189" s="51"/>
      <c r="HX189" s="51"/>
      <c r="HY189" s="51"/>
      <c r="HZ189" s="51"/>
      <c r="IA189" s="51"/>
      <c r="IB189" s="51"/>
      <c r="IC189" s="51"/>
      <c r="ID189" s="51"/>
      <c r="IE189" s="51"/>
      <c r="IF189" s="51"/>
      <c r="IG189" s="51"/>
      <c r="IH189" s="51"/>
      <c r="II189" s="51"/>
      <c r="IJ189" s="51"/>
      <c r="IK189" s="51"/>
      <c r="IL189" s="51"/>
      <c r="IM189" s="51"/>
      <c r="IN189" s="51"/>
    </row>
    <row r="190" spans="1:248" ht="45">
      <c r="A190" s="47"/>
      <c r="B190" s="61" t="s">
        <v>507</v>
      </c>
      <c r="C190" s="99"/>
      <c r="D190" s="135">
        <v>44590</v>
      </c>
      <c r="E190" s="49">
        <v>44590</v>
      </c>
      <c r="F190" s="49">
        <v>44590</v>
      </c>
      <c r="G190" s="55">
        <v>5380</v>
      </c>
      <c r="H190" s="55"/>
      <c r="I190" s="50"/>
      <c r="J190" s="50"/>
      <c r="K190" s="50"/>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c r="DT190" s="51"/>
      <c r="DU190" s="51"/>
      <c r="DV190" s="51"/>
      <c r="DW190" s="51"/>
      <c r="DX190" s="51"/>
      <c r="DY190" s="51"/>
      <c r="DZ190" s="51"/>
      <c r="EA190" s="51"/>
      <c r="EB190" s="51"/>
      <c r="EC190" s="51"/>
      <c r="ED190" s="51"/>
      <c r="EE190" s="51"/>
      <c r="EF190" s="51"/>
      <c r="EG190" s="51"/>
      <c r="EH190" s="51"/>
      <c r="EI190" s="51"/>
      <c r="EJ190" s="51"/>
      <c r="EK190" s="51"/>
      <c r="EL190" s="51"/>
      <c r="EM190" s="51"/>
      <c r="EN190" s="51"/>
      <c r="EO190" s="51"/>
      <c r="EP190" s="51"/>
      <c r="EQ190" s="51"/>
      <c r="ER190" s="51"/>
      <c r="ES190" s="51"/>
      <c r="ET190" s="51"/>
      <c r="EU190" s="51"/>
      <c r="EV190" s="51"/>
      <c r="EW190" s="51"/>
      <c r="EX190" s="51"/>
      <c r="EY190" s="51"/>
      <c r="EZ190" s="51"/>
      <c r="FA190" s="51"/>
      <c r="FB190" s="51"/>
      <c r="FC190" s="51"/>
      <c r="FD190" s="51"/>
      <c r="FE190" s="51"/>
      <c r="FF190" s="51"/>
      <c r="FG190" s="51"/>
      <c r="FH190" s="51"/>
      <c r="FI190" s="51"/>
      <c r="FJ190" s="51"/>
      <c r="FK190" s="51"/>
      <c r="FL190" s="51"/>
      <c r="FM190" s="51"/>
      <c r="FN190" s="51"/>
      <c r="FO190" s="51"/>
      <c r="FP190" s="51"/>
      <c r="FQ190" s="51"/>
      <c r="FR190" s="51"/>
      <c r="FS190" s="51"/>
      <c r="FT190" s="51"/>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1"/>
      <c r="GR190" s="51"/>
      <c r="GS190" s="51"/>
      <c r="GT190" s="51"/>
      <c r="GU190" s="51"/>
      <c r="GV190" s="51"/>
      <c r="GW190" s="51"/>
      <c r="GX190" s="51"/>
      <c r="GY190" s="51"/>
      <c r="GZ190" s="51"/>
      <c r="HA190" s="51"/>
      <c r="HB190" s="51"/>
      <c r="HC190" s="51"/>
      <c r="HD190" s="51"/>
      <c r="HE190" s="51"/>
      <c r="HF190" s="51"/>
      <c r="HG190" s="51"/>
      <c r="HH190" s="51"/>
      <c r="HI190" s="51"/>
      <c r="HJ190" s="51"/>
      <c r="HK190" s="51"/>
      <c r="HL190" s="51"/>
      <c r="HM190" s="51"/>
      <c r="HN190" s="51"/>
      <c r="HO190" s="51"/>
      <c r="HP190" s="51"/>
      <c r="HQ190" s="51"/>
      <c r="HR190" s="51"/>
      <c r="HS190" s="51"/>
      <c r="HT190" s="51"/>
      <c r="HU190" s="51"/>
      <c r="HV190" s="51"/>
      <c r="HW190" s="51"/>
      <c r="HX190" s="51"/>
      <c r="HY190" s="51"/>
      <c r="HZ190" s="51"/>
      <c r="IA190" s="51"/>
      <c r="IB190" s="51"/>
      <c r="IC190" s="51"/>
      <c r="ID190" s="51"/>
      <c r="IE190" s="51"/>
      <c r="IF190" s="51"/>
      <c r="IG190" s="51"/>
      <c r="IH190" s="51"/>
      <c r="II190" s="51"/>
      <c r="IJ190" s="51"/>
      <c r="IK190" s="51"/>
      <c r="IL190" s="51"/>
      <c r="IM190" s="51"/>
      <c r="IN190" s="51"/>
    </row>
    <row r="191" spans="1:248">
      <c r="A191" s="47"/>
      <c r="B191" s="56" t="s">
        <v>361</v>
      </c>
      <c r="C191" s="99"/>
      <c r="D191" s="135"/>
      <c r="E191" s="49"/>
      <c r="F191" s="49"/>
      <c r="G191" s="55">
        <v>-20296.169999999998</v>
      </c>
      <c r="H191" s="55">
        <v>-1460.3</v>
      </c>
      <c r="I191" s="50"/>
      <c r="J191" s="50"/>
      <c r="K191" s="50"/>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c r="HQ191" s="51"/>
      <c r="HR191" s="51"/>
      <c r="HS191" s="51"/>
      <c r="HT191" s="51"/>
      <c r="HU191" s="51"/>
      <c r="HV191" s="51"/>
      <c r="HW191" s="51"/>
      <c r="HX191" s="51"/>
      <c r="HY191" s="51"/>
      <c r="HZ191" s="51"/>
      <c r="IA191" s="51"/>
      <c r="IB191" s="51"/>
      <c r="IC191" s="51"/>
      <c r="ID191" s="51"/>
      <c r="IE191" s="51"/>
      <c r="IF191" s="51"/>
      <c r="IG191" s="51"/>
      <c r="IH191" s="51"/>
      <c r="II191" s="51"/>
      <c r="IJ191" s="51"/>
      <c r="IK191" s="51"/>
      <c r="IL191" s="51"/>
      <c r="IM191" s="51"/>
      <c r="IN191" s="51"/>
    </row>
    <row r="192" spans="1:248">
      <c r="A192" s="47" t="s">
        <v>422</v>
      </c>
      <c r="B192" s="74" t="s">
        <v>423</v>
      </c>
      <c r="C192" s="99">
        <f>C193+C194+C195</f>
        <v>0</v>
      </c>
      <c r="D192" s="136">
        <f t="shared" ref="D192:H192" si="66">D193+D194+D195</f>
        <v>60053800</v>
      </c>
      <c r="E192" s="99">
        <f t="shared" si="66"/>
        <v>59393010</v>
      </c>
      <c r="F192" s="99">
        <f t="shared" si="66"/>
        <v>44976680</v>
      </c>
      <c r="G192" s="99">
        <f t="shared" si="66"/>
        <v>36759588.289999999</v>
      </c>
      <c r="H192" s="99">
        <f t="shared" si="66"/>
        <v>5162556.34</v>
      </c>
      <c r="I192" s="50"/>
      <c r="J192" s="50"/>
      <c r="K192" s="50"/>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1"/>
      <c r="GR192" s="51"/>
      <c r="GS192" s="51"/>
      <c r="GT192" s="51"/>
      <c r="GU192" s="51"/>
      <c r="GV192" s="51"/>
      <c r="GW192" s="51"/>
      <c r="GX192" s="51"/>
      <c r="GY192" s="51"/>
      <c r="GZ192" s="51"/>
      <c r="HA192" s="51"/>
      <c r="HB192" s="51"/>
      <c r="HC192" s="51"/>
      <c r="HD192" s="51"/>
      <c r="HE192" s="51"/>
      <c r="HF192" s="51"/>
      <c r="HG192" s="51"/>
      <c r="HH192" s="51"/>
      <c r="HI192" s="51"/>
      <c r="HJ192" s="51"/>
      <c r="HK192" s="51"/>
      <c r="HL192" s="51"/>
      <c r="HM192" s="51"/>
      <c r="HN192" s="51"/>
      <c r="HO192" s="51"/>
      <c r="HP192" s="51"/>
      <c r="HQ192" s="51"/>
      <c r="HR192" s="51"/>
      <c r="HS192" s="51"/>
      <c r="HT192" s="51"/>
      <c r="HU192" s="51"/>
      <c r="HV192" s="51"/>
      <c r="HW192" s="51"/>
      <c r="HX192" s="51"/>
      <c r="HY192" s="51"/>
      <c r="HZ192" s="51"/>
      <c r="IA192" s="51"/>
      <c r="IB192" s="51"/>
      <c r="IC192" s="51"/>
      <c r="ID192" s="51"/>
      <c r="IE192" s="51"/>
      <c r="IF192" s="51"/>
      <c r="IG192" s="51"/>
      <c r="IH192" s="51"/>
      <c r="II192" s="51"/>
      <c r="IJ192" s="51"/>
      <c r="IK192" s="51"/>
      <c r="IL192" s="51"/>
      <c r="IM192" s="51"/>
      <c r="IN192" s="51"/>
    </row>
    <row r="193" spans="1:248">
      <c r="A193" s="47"/>
      <c r="B193" s="75" t="s">
        <v>368</v>
      </c>
      <c r="C193" s="99"/>
      <c r="D193" s="135">
        <v>60027000</v>
      </c>
      <c r="E193" s="49">
        <v>59366210</v>
      </c>
      <c r="F193" s="49">
        <v>44949880</v>
      </c>
      <c r="G193" s="99">
        <v>36735669.329999998</v>
      </c>
      <c r="H193" s="99">
        <v>5157659.62</v>
      </c>
      <c r="I193" s="50"/>
      <c r="J193" s="50"/>
      <c r="K193" s="50"/>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c r="DT193" s="51"/>
      <c r="DU193" s="51"/>
      <c r="DV193" s="51"/>
      <c r="DW193" s="51"/>
      <c r="DX193" s="51"/>
      <c r="DY193" s="51"/>
      <c r="DZ193" s="51"/>
      <c r="EA193" s="51"/>
      <c r="EB193" s="51"/>
      <c r="EC193" s="51"/>
      <c r="ED193" s="51"/>
      <c r="EE193" s="51"/>
      <c r="EF193" s="51"/>
      <c r="EG193" s="51"/>
      <c r="EH193" s="51"/>
      <c r="EI193" s="51"/>
      <c r="EJ193" s="51"/>
      <c r="EK193" s="51"/>
      <c r="EL193" s="51"/>
      <c r="EM193" s="51"/>
      <c r="EN193" s="51"/>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51"/>
      <c r="FT193" s="51"/>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1"/>
      <c r="GR193" s="51"/>
      <c r="GS193" s="51"/>
      <c r="GT193" s="51"/>
      <c r="GU193" s="51"/>
      <c r="GV193" s="51"/>
      <c r="GW193" s="51"/>
      <c r="GX193" s="51"/>
      <c r="GY193" s="51"/>
      <c r="GZ193" s="51"/>
      <c r="HA193" s="51"/>
      <c r="HB193" s="51"/>
      <c r="HC193" s="51"/>
      <c r="HD193" s="51"/>
      <c r="HE193" s="51"/>
      <c r="HF193" s="51"/>
      <c r="HG193" s="51"/>
      <c r="HH193" s="51"/>
      <c r="HI193" s="51"/>
      <c r="HJ193" s="51"/>
      <c r="HK193" s="51"/>
      <c r="HL193" s="51"/>
      <c r="HM193" s="51"/>
      <c r="HN193" s="51"/>
      <c r="HO193" s="51"/>
      <c r="HP193" s="51"/>
      <c r="HQ193" s="51"/>
      <c r="HR193" s="51"/>
      <c r="HS193" s="51"/>
      <c r="HT193" s="51"/>
      <c r="HU193" s="51"/>
      <c r="HV193" s="51"/>
      <c r="HW193" s="51"/>
      <c r="HX193" s="51"/>
      <c r="HY193" s="51"/>
      <c r="HZ193" s="51"/>
      <c r="IA193" s="51"/>
      <c r="IB193" s="51"/>
      <c r="IC193" s="51"/>
      <c r="ID193" s="51"/>
      <c r="IE193" s="51"/>
      <c r="IF193" s="51"/>
      <c r="IG193" s="51"/>
      <c r="IH193" s="51"/>
      <c r="II193" s="51"/>
      <c r="IJ193" s="51"/>
      <c r="IK193" s="51"/>
      <c r="IL193" s="51"/>
      <c r="IM193" s="51"/>
      <c r="IN193" s="51"/>
    </row>
    <row r="194" spans="1:248" ht="60">
      <c r="A194" s="47"/>
      <c r="B194" s="75" t="s">
        <v>370</v>
      </c>
      <c r="C194" s="99"/>
      <c r="D194" s="135">
        <v>26800</v>
      </c>
      <c r="E194" s="49">
        <v>26800</v>
      </c>
      <c r="F194" s="49">
        <v>26800</v>
      </c>
      <c r="G194" s="99">
        <v>23918.959999999999</v>
      </c>
      <c r="H194" s="99">
        <v>4896.72</v>
      </c>
      <c r="I194" s="50"/>
      <c r="J194" s="50"/>
      <c r="K194" s="50"/>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c r="DT194" s="51"/>
      <c r="DU194" s="51"/>
      <c r="DV194" s="51"/>
      <c r="DW194" s="51"/>
      <c r="DX194" s="51"/>
      <c r="DY194" s="51"/>
      <c r="DZ194" s="51"/>
      <c r="EA194" s="51"/>
      <c r="EB194" s="51"/>
      <c r="EC194" s="51"/>
      <c r="ED194" s="51"/>
      <c r="EE194" s="51"/>
      <c r="EF194" s="51"/>
      <c r="EG194" s="51"/>
      <c r="EH194" s="51"/>
      <c r="EI194" s="51"/>
      <c r="EJ194" s="51"/>
      <c r="EK194" s="51"/>
      <c r="EL194" s="51"/>
      <c r="EM194" s="51"/>
      <c r="EN194" s="51"/>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51"/>
      <c r="FT194" s="51"/>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1"/>
      <c r="GR194" s="51"/>
      <c r="GS194" s="51"/>
      <c r="GT194" s="51"/>
      <c r="GU194" s="51"/>
      <c r="GV194" s="51"/>
      <c r="GW194" s="51"/>
      <c r="GX194" s="51"/>
      <c r="GY194" s="51"/>
      <c r="GZ194" s="51"/>
      <c r="HA194" s="51"/>
      <c r="HB194" s="51"/>
      <c r="HC194" s="51"/>
      <c r="HD194" s="51"/>
      <c r="HE194" s="51"/>
      <c r="HF194" s="51"/>
      <c r="HG194" s="51"/>
      <c r="HH194" s="51"/>
      <c r="HI194" s="51"/>
      <c r="HJ194" s="51"/>
      <c r="HK194" s="51"/>
      <c r="HL194" s="51"/>
      <c r="HM194" s="51"/>
      <c r="HN194" s="51"/>
      <c r="HO194" s="51"/>
      <c r="HP194" s="51"/>
      <c r="HQ194" s="51"/>
      <c r="HR194" s="51"/>
      <c r="HS194" s="51"/>
      <c r="HT194" s="51"/>
      <c r="HU194" s="51"/>
      <c r="HV194" s="51"/>
      <c r="HW194" s="51"/>
      <c r="HX194" s="51"/>
      <c r="HY194" s="51"/>
      <c r="HZ194" s="51"/>
      <c r="IA194" s="51"/>
      <c r="IB194" s="51"/>
      <c r="IC194" s="51"/>
      <c r="ID194" s="51"/>
      <c r="IE194" s="51"/>
      <c r="IF194" s="51"/>
      <c r="IG194" s="51"/>
      <c r="IH194" s="51"/>
      <c r="II194" s="51"/>
      <c r="IJ194" s="51"/>
      <c r="IK194" s="51"/>
      <c r="IL194" s="51"/>
      <c r="IM194" s="51"/>
      <c r="IN194" s="51"/>
    </row>
    <row r="195" spans="1:248" ht="30">
      <c r="A195" s="47"/>
      <c r="B195" s="75" t="s">
        <v>508</v>
      </c>
      <c r="C195" s="99"/>
      <c r="D195" s="135"/>
      <c r="E195" s="49"/>
      <c r="F195" s="49"/>
      <c r="G195" s="99"/>
      <c r="H195" s="99"/>
      <c r="I195" s="50"/>
      <c r="J195" s="50"/>
      <c r="K195" s="50"/>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c r="DT195" s="51"/>
      <c r="DU195" s="51"/>
      <c r="DV195" s="51"/>
      <c r="DW195" s="51"/>
      <c r="DX195" s="51"/>
      <c r="DY195" s="51"/>
      <c r="DZ195" s="51"/>
      <c r="EA195" s="51"/>
      <c r="EB195" s="51"/>
      <c r="EC195" s="51"/>
      <c r="ED195" s="51"/>
      <c r="EE195" s="51"/>
      <c r="EF195" s="51"/>
      <c r="EG195" s="51"/>
      <c r="EH195" s="51"/>
      <c r="EI195" s="51"/>
      <c r="EJ195" s="51"/>
      <c r="EK195" s="51"/>
      <c r="EL195" s="51"/>
      <c r="EM195" s="51"/>
      <c r="EN195" s="51"/>
      <c r="EO195" s="51"/>
      <c r="EP195" s="51"/>
      <c r="EQ195" s="51"/>
      <c r="ER195" s="51"/>
      <c r="ES195" s="51"/>
      <c r="ET195" s="51"/>
      <c r="EU195" s="51"/>
      <c r="EV195" s="51"/>
      <c r="EW195" s="51"/>
      <c r="EX195" s="51"/>
      <c r="EY195" s="51"/>
      <c r="EZ195" s="51"/>
      <c r="FA195" s="51"/>
      <c r="FB195" s="51"/>
      <c r="FC195" s="51"/>
      <c r="FD195" s="51"/>
      <c r="FE195" s="51"/>
      <c r="FF195" s="51"/>
      <c r="FG195" s="51"/>
      <c r="FH195" s="51"/>
      <c r="FI195" s="51"/>
      <c r="FJ195" s="51"/>
      <c r="FK195" s="51"/>
      <c r="FL195" s="51"/>
      <c r="FM195" s="51"/>
      <c r="FN195" s="51"/>
      <c r="FO195" s="51"/>
      <c r="FP195" s="51"/>
      <c r="FQ195" s="51"/>
      <c r="FR195" s="51"/>
      <c r="FS195" s="51"/>
      <c r="FT195" s="51"/>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1"/>
      <c r="GR195" s="51"/>
      <c r="GS195" s="51"/>
      <c r="GT195" s="51"/>
      <c r="GU195" s="51"/>
      <c r="GV195" s="51"/>
      <c r="GW195" s="51"/>
      <c r="GX195" s="51"/>
      <c r="GY195" s="51"/>
      <c r="GZ195" s="51"/>
      <c r="HA195" s="51"/>
      <c r="HB195" s="51"/>
      <c r="HC195" s="51"/>
      <c r="HD195" s="51"/>
      <c r="HE195" s="51"/>
      <c r="HF195" s="51"/>
      <c r="HG195" s="51"/>
      <c r="HH195" s="51"/>
      <c r="HI195" s="51"/>
      <c r="HJ195" s="51"/>
      <c r="HK195" s="51"/>
      <c r="HL195" s="51"/>
      <c r="HM195" s="51"/>
      <c r="HN195" s="51"/>
      <c r="HO195" s="51"/>
      <c r="HP195" s="51"/>
      <c r="HQ195" s="51"/>
      <c r="HR195" s="51"/>
      <c r="HS195" s="51"/>
      <c r="HT195" s="51"/>
      <c r="HU195" s="51"/>
      <c r="HV195" s="51"/>
      <c r="HW195" s="51"/>
      <c r="HX195" s="51"/>
      <c r="HY195" s="51"/>
      <c r="HZ195" s="51"/>
      <c r="IA195" s="51"/>
      <c r="IB195" s="51"/>
      <c r="IC195" s="51"/>
      <c r="ID195" s="51"/>
      <c r="IE195" s="51"/>
      <c r="IF195" s="51"/>
      <c r="IG195" s="51"/>
      <c r="IH195" s="51"/>
      <c r="II195" s="51"/>
      <c r="IJ195" s="51"/>
      <c r="IK195" s="51"/>
      <c r="IL195" s="51"/>
      <c r="IM195" s="51"/>
      <c r="IN195" s="51"/>
    </row>
    <row r="196" spans="1:248">
      <c r="A196" s="47"/>
      <c r="B196" s="56" t="s">
        <v>361</v>
      </c>
      <c r="C196" s="99"/>
      <c r="D196" s="135"/>
      <c r="E196" s="49"/>
      <c r="F196" s="49"/>
      <c r="G196" s="55">
        <v>-8453.6</v>
      </c>
      <c r="H196" s="55">
        <v>-46</v>
      </c>
      <c r="I196" s="50"/>
      <c r="J196" s="50"/>
      <c r="K196" s="50"/>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IN196" s="51"/>
    </row>
    <row r="197" spans="1:248">
      <c r="A197" s="47" t="s">
        <v>424</v>
      </c>
      <c r="B197" s="76" t="s">
        <v>425</v>
      </c>
      <c r="C197" s="99">
        <f t="shared" ref="C197:H197" si="67">+C198+C199+C200</f>
        <v>0</v>
      </c>
      <c r="D197" s="136">
        <f t="shared" si="67"/>
        <v>10744780</v>
      </c>
      <c r="E197" s="99">
        <f t="shared" si="67"/>
        <v>10391320</v>
      </c>
      <c r="F197" s="99">
        <f t="shared" si="67"/>
        <v>7190650</v>
      </c>
      <c r="G197" s="99">
        <f t="shared" si="67"/>
        <v>6472883.6799999997</v>
      </c>
      <c r="H197" s="99">
        <f t="shared" si="67"/>
        <v>1474542.08</v>
      </c>
      <c r="I197" s="50"/>
      <c r="J197" s="50"/>
      <c r="K197" s="50"/>
      <c r="L197" s="51"/>
      <c r="IN197" s="51"/>
    </row>
    <row r="198" spans="1:248">
      <c r="A198" s="47"/>
      <c r="B198" s="61" t="s">
        <v>416</v>
      </c>
      <c r="C198" s="99"/>
      <c r="D198" s="135">
        <v>10670000</v>
      </c>
      <c r="E198" s="49">
        <v>10316540</v>
      </c>
      <c r="F198" s="49">
        <v>7115870</v>
      </c>
      <c r="G198" s="77">
        <v>6406831.6799999997</v>
      </c>
      <c r="H198" s="77">
        <v>1458796.08</v>
      </c>
      <c r="I198" s="50"/>
      <c r="J198" s="50"/>
      <c r="K198" s="50"/>
      <c r="M198" s="77"/>
      <c r="N198" s="77"/>
      <c r="O198" s="77"/>
      <c r="P198" s="77"/>
      <c r="Q198" s="77"/>
      <c r="R198" s="77"/>
      <c r="S198" s="77"/>
      <c r="T198" s="77"/>
      <c r="U198" s="77"/>
      <c r="V198" s="77"/>
      <c r="W198" s="77"/>
      <c r="X198" s="77"/>
      <c r="Y198" s="77"/>
      <c r="Z198" s="77"/>
      <c r="AA198" s="77"/>
      <c r="AB198" s="77"/>
      <c r="AC198" s="77"/>
      <c r="AD198" s="77"/>
      <c r="AE198" s="77"/>
      <c r="IN198" s="51"/>
    </row>
    <row r="199" spans="1:248" ht="30">
      <c r="A199" s="47"/>
      <c r="B199" s="61" t="s">
        <v>426</v>
      </c>
      <c r="C199" s="99"/>
      <c r="D199" s="135"/>
      <c r="E199" s="49"/>
      <c r="F199" s="49"/>
      <c r="G199" s="77"/>
      <c r="H199" s="77"/>
      <c r="I199" s="77"/>
      <c r="J199" s="50"/>
      <c r="K199" s="50"/>
      <c r="L199" s="77"/>
      <c r="M199" s="37"/>
      <c r="N199" s="37"/>
      <c r="O199" s="37"/>
      <c r="P199" s="37"/>
      <c r="Q199" s="37"/>
      <c r="R199" s="37"/>
      <c r="S199" s="37"/>
      <c r="T199" s="37"/>
      <c r="U199" s="37"/>
      <c r="V199" s="37"/>
      <c r="W199" s="37"/>
      <c r="X199" s="37"/>
      <c r="Y199" s="37"/>
      <c r="Z199" s="37"/>
      <c r="AA199" s="37"/>
      <c r="AB199" s="37"/>
      <c r="AC199" s="37"/>
      <c r="AD199" s="37"/>
      <c r="AE199" s="37"/>
      <c r="IN199" s="51"/>
    </row>
    <row r="200" spans="1:248" ht="60">
      <c r="A200" s="47"/>
      <c r="B200" s="61" t="s">
        <v>370</v>
      </c>
      <c r="C200" s="99"/>
      <c r="D200" s="135">
        <v>74780</v>
      </c>
      <c r="E200" s="49">
        <v>74780</v>
      </c>
      <c r="F200" s="49">
        <v>74780</v>
      </c>
      <c r="G200" s="77">
        <v>66052</v>
      </c>
      <c r="H200" s="77">
        <v>15746</v>
      </c>
      <c r="I200" s="37"/>
      <c r="J200" s="50"/>
      <c r="K200" s="50"/>
      <c r="L200" s="37"/>
      <c r="M200" s="37"/>
      <c r="N200" s="37"/>
      <c r="O200" s="37"/>
      <c r="P200" s="37"/>
      <c r="Q200" s="37"/>
      <c r="R200" s="37"/>
      <c r="S200" s="37"/>
      <c r="T200" s="37"/>
      <c r="U200" s="37"/>
      <c r="V200" s="37"/>
      <c r="W200" s="37"/>
      <c r="X200" s="37"/>
      <c r="Y200" s="37"/>
      <c r="Z200" s="37"/>
      <c r="AA200" s="37"/>
      <c r="AB200" s="37"/>
      <c r="AC200" s="37"/>
      <c r="AD200" s="37"/>
      <c r="AE200" s="37"/>
    </row>
    <row r="201" spans="1:248">
      <c r="A201" s="47"/>
      <c r="B201" s="56" t="s">
        <v>361</v>
      </c>
      <c r="C201" s="99"/>
      <c r="D201" s="135"/>
      <c r="E201" s="49"/>
      <c r="F201" s="49"/>
      <c r="G201" s="77">
        <v>-13775.5</v>
      </c>
      <c r="H201" s="77">
        <v>-1580</v>
      </c>
      <c r="I201" s="37"/>
      <c r="J201" s="50"/>
      <c r="K201" s="50"/>
      <c r="L201" s="37"/>
    </row>
    <row r="202" spans="1:248">
      <c r="A202" s="47" t="s">
        <v>427</v>
      </c>
      <c r="B202" s="76" t="s">
        <v>428</v>
      </c>
      <c r="C202" s="98">
        <f>+C203+C204+C208+C211+C205+C212</f>
        <v>0</v>
      </c>
      <c r="D202" s="134">
        <f t="shared" ref="D202:H202" si="68">+D203+D204+D208+D211+D205+D212</f>
        <v>23096920</v>
      </c>
      <c r="E202" s="98">
        <f t="shared" si="68"/>
        <v>22222030</v>
      </c>
      <c r="F202" s="98">
        <f t="shared" si="68"/>
        <v>19350940</v>
      </c>
      <c r="G202" s="98">
        <f t="shared" si="68"/>
        <v>17185426.579999998</v>
      </c>
      <c r="H202" s="98">
        <f t="shared" si="68"/>
        <v>3480611.2399999998</v>
      </c>
      <c r="I202" s="50"/>
      <c r="J202" s="50"/>
      <c r="K202" s="50"/>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row>
    <row r="203" spans="1:248">
      <c r="A203" s="47"/>
      <c r="B203" s="55" t="s">
        <v>429</v>
      </c>
      <c r="C203" s="99"/>
      <c r="D203" s="135">
        <v>20391420</v>
      </c>
      <c r="E203" s="49">
        <v>20210010</v>
      </c>
      <c r="F203" s="49">
        <v>17338920</v>
      </c>
      <c r="G203" s="77">
        <v>15175016.210000001</v>
      </c>
      <c r="H203" s="77">
        <v>2779536.21</v>
      </c>
      <c r="I203" s="50"/>
      <c r="J203" s="50"/>
      <c r="K203" s="50"/>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row>
    <row r="204" spans="1:248" ht="60">
      <c r="A204" s="47"/>
      <c r="B204" s="55" t="s">
        <v>370</v>
      </c>
      <c r="C204" s="99"/>
      <c r="D204" s="135">
        <v>6540</v>
      </c>
      <c r="E204" s="49">
        <v>6540</v>
      </c>
      <c r="F204" s="49">
        <v>6540</v>
      </c>
      <c r="G204" s="77">
        <v>5352.37</v>
      </c>
      <c r="H204" s="77">
        <v>557.03</v>
      </c>
      <c r="I204" s="50"/>
      <c r="J204" s="50"/>
      <c r="K204" s="50"/>
      <c r="L204" s="51"/>
    </row>
    <row r="205" spans="1:248">
      <c r="A205" s="47"/>
      <c r="B205" s="55" t="s">
        <v>430</v>
      </c>
      <c r="C205" s="99">
        <f t="shared" ref="C205:H205" si="69">C206+C207</f>
        <v>0</v>
      </c>
      <c r="D205" s="136">
        <f t="shared" si="69"/>
        <v>2604000</v>
      </c>
      <c r="E205" s="99">
        <f t="shared" si="69"/>
        <v>1912000</v>
      </c>
      <c r="F205" s="99">
        <f t="shared" si="69"/>
        <v>1912000</v>
      </c>
      <c r="G205" s="99">
        <f t="shared" si="69"/>
        <v>1912000</v>
      </c>
      <c r="H205" s="99">
        <f t="shared" si="69"/>
        <v>680000</v>
      </c>
      <c r="I205" s="50"/>
      <c r="J205" s="50"/>
      <c r="K205" s="50"/>
      <c r="L205" s="51"/>
    </row>
    <row r="206" spans="1:248">
      <c r="A206" s="47"/>
      <c r="B206" s="55" t="s">
        <v>368</v>
      </c>
      <c r="C206" s="99"/>
      <c r="D206" s="135">
        <v>2604000</v>
      </c>
      <c r="E206" s="49">
        <v>1912000</v>
      </c>
      <c r="F206" s="49">
        <v>1912000</v>
      </c>
      <c r="G206" s="77">
        <v>1912000</v>
      </c>
      <c r="H206" s="77">
        <v>680000</v>
      </c>
      <c r="I206" s="50"/>
      <c r="J206" s="50"/>
      <c r="K206" s="50"/>
      <c r="L206" s="51"/>
    </row>
    <row r="207" spans="1:248" ht="60">
      <c r="A207" s="47"/>
      <c r="B207" s="55" t="s">
        <v>370</v>
      </c>
      <c r="C207" s="99"/>
      <c r="D207" s="135"/>
      <c r="E207" s="49"/>
      <c r="F207" s="49"/>
      <c r="G207" s="77"/>
      <c r="H207" s="77"/>
      <c r="I207" s="50"/>
      <c r="J207" s="50"/>
      <c r="K207" s="50"/>
      <c r="L207" s="51"/>
    </row>
    <row r="208" spans="1:248" ht="30">
      <c r="A208" s="47"/>
      <c r="B208" s="55" t="s">
        <v>431</v>
      </c>
      <c r="C208" s="99">
        <f t="shared" ref="C208:H208" si="70">C209+C210</f>
        <v>0</v>
      </c>
      <c r="D208" s="136">
        <f t="shared" si="70"/>
        <v>94960</v>
      </c>
      <c r="E208" s="99">
        <f t="shared" si="70"/>
        <v>93480</v>
      </c>
      <c r="F208" s="99">
        <f t="shared" si="70"/>
        <v>93480</v>
      </c>
      <c r="G208" s="99">
        <f t="shared" si="70"/>
        <v>93058</v>
      </c>
      <c r="H208" s="99">
        <f t="shared" si="70"/>
        <v>20518</v>
      </c>
      <c r="I208" s="50"/>
      <c r="J208" s="50"/>
      <c r="K208" s="50"/>
    </row>
    <row r="209" spans="1:248">
      <c r="A209" s="54"/>
      <c r="B209" s="55" t="s">
        <v>368</v>
      </c>
      <c r="C209" s="99"/>
      <c r="D209" s="135">
        <v>94920</v>
      </c>
      <c r="E209" s="49">
        <v>93440</v>
      </c>
      <c r="F209" s="49">
        <v>93440</v>
      </c>
      <c r="G209" s="77">
        <v>93020</v>
      </c>
      <c r="H209" s="77">
        <v>20518</v>
      </c>
      <c r="I209" s="50"/>
      <c r="J209" s="50"/>
      <c r="K209" s="50"/>
    </row>
    <row r="210" spans="1:248" ht="60">
      <c r="A210" s="54"/>
      <c r="B210" s="55" t="s">
        <v>370</v>
      </c>
      <c r="C210" s="99"/>
      <c r="D210" s="135">
        <v>40</v>
      </c>
      <c r="E210" s="49">
        <v>40</v>
      </c>
      <c r="F210" s="49">
        <v>40</v>
      </c>
      <c r="G210" s="77">
        <v>38</v>
      </c>
      <c r="H210" s="77"/>
      <c r="I210" s="50"/>
      <c r="J210" s="50"/>
      <c r="K210" s="50"/>
      <c r="IN210" s="51"/>
    </row>
    <row r="211" spans="1:248" ht="30">
      <c r="A211" s="47"/>
      <c r="B211" s="55" t="s">
        <v>432</v>
      </c>
      <c r="C211" s="99"/>
      <c r="D211" s="135"/>
      <c r="E211" s="49"/>
      <c r="F211" s="49"/>
      <c r="G211" s="77"/>
      <c r="H211" s="77"/>
      <c r="I211" s="50"/>
      <c r="J211" s="50"/>
      <c r="K211" s="50"/>
      <c r="IN211" s="51"/>
    </row>
    <row r="212" spans="1:248">
      <c r="A212" s="54"/>
      <c r="B212" s="55" t="s">
        <v>509</v>
      </c>
      <c r="C212" s="99"/>
      <c r="D212" s="135"/>
      <c r="E212" s="49"/>
      <c r="F212" s="49"/>
      <c r="G212" s="77"/>
      <c r="H212" s="77"/>
      <c r="I212" s="50"/>
      <c r="J212" s="50"/>
      <c r="K212" s="50"/>
    </row>
    <row r="213" spans="1:248">
      <c r="A213" s="54"/>
      <c r="B213" s="56" t="s">
        <v>361</v>
      </c>
      <c r="C213" s="99"/>
      <c r="D213" s="135"/>
      <c r="E213" s="49"/>
      <c r="F213" s="49"/>
      <c r="G213" s="77">
        <v>-608.44000000000005</v>
      </c>
      <c r="H213" s="77"/>
      <c r="I213" s="50"/>
      <c r="J213" s="50"/>
      <c r="K213" s="50"/>
    </row>
    <row r="214" spans="1:248" ht="16.5" customHeight="1">
      <c r="A214" s="54" t="s">
        <v>433</v>
      </c>
      <c r="B214" s="76" t="s">
        <v>434</v>
      </c>
      <c r="C214" s="99">
        <f>+C215+C216+C217</f>
        <v>0</v>
      </c>
      <c r="D214" s="136">
        <f t="shared" ref="D214:H214" si="71">+D215+D216+D217</f>
        <v>2924000</v>
      </c>
      <c r="E214" s="99">
        <f t="shared" si="71"/>
        <v>2716340</v>
      </c>
      <c r="F214" s="99">
        <f t="shared" si="71"/>
        <v>1849340</v>
      </c>
      <c r="G214" s="99">
        <f t="shared" si="71"/>
        <v>1393423.14</v>
      </c>
      <c r="H214" s="99">
        <f t="shared" si="71"/>
        <v>358690</v>
      </c>
      <c r="J214" s="50"/>
      <c r="K214" s="50"/>
    </row>
    <row r="215" spans="1:248">
      <c r="A215" s="54"/>
      <c r="B215" s="61" t="s">
        <v>416</v>
      </c>
      <c r="C215" s="99"/>
      <c r="D215" s="135">
        <v>2924000</v>
      </c>
      <c r="E215" s="49">
        <v>2716340</v>
      </c>
      <c r="F215" s="49">
        <v>1849340</v>
      </c>
      <c r="G215" s="77">
        <v>1393423.14</v>
      </c>
      <c r="H215" s="77">
        <v>358690</v>
      </c>
      <c r="J215" s="50"/>
      <c r="K215" s="50"/>
    </row>
    <row r="216" spans="1:248" ht="30">
      <c r="A216" s="54"/>
      <c r="B216" s="61" t="s">
        <v>426</v>
      </c>
      <c r="C216" s="99"/>
      <c r="D216" s="135"/>
      <c r="E216" s="49"/>
      <c r="F216" s="49"/>
      <c r="G216" s="77"/>
      <c r="H216" s="77"/>
      <c r="J216" s="50"/>
      <c r="K216" s="50"/>
    </row>
    <row r="217" spans="1:248" ht="60">
      <c r="A217" s="54"/>
      <c r="B217" s="61" t="s">
        <v>370</v>
      </c>
      <c r="C217" s="99"/>
      <c r="D217" s="135"/>
      <c r="E217" s="49"/>
      <c r="F217" s="49"/>
      <c r="G217" s="77"/>
      <c r="H217" s="77"/>
      <c r="J217" s="50"/>
      <c r="K217" s="50"/>
    </row>
    <row r="218" spans="1:248">
      <c r="A218" s="54"/>
      <c r="B218" s="56" t="s">
        <v>361</v>
      </c>
      <c r="C218" s="99"/>
      <c r="D218" s="135"/>
      <c r="E218" s="49"/>
      <c r="F218" s="49"/>
      <c r="G218" s="77"/>
      <c r="H218" s="77"/>
      <c r="J218" s="50"/>
      <c r="K218" s="50"/>
    </row>
    <row r="219" spans="1:248">
      <c r="A219" s="54" t="s">
        <v>435</v>
      </c>
      <c r="B219" s="52" t="s">
        <v>436</v>
      </c>
      <c r="C219" s="99">
        <f t="shared" ref="C219:H219" si="72">C220+C221</f>
        <v>0</v>
      </c>
      <c r="D219" s="136">
        <f t="shared" si="72"/>
        <v>1706540</v>
      </c>
      <c r="E219" s="99">
        <f t="shared" si="72"/>
        <v>1646570</v>
      </c>
      <c r="F219" s="99">
        <f t="shared" si="72"/>
        <v>1166360</v>
      </c>
      <c r="G219" s="99">
        <f t="shared" si="72"/>
        <v>1059144.8500000001</v>
      </c>
      <c r="H219" s="99">
        <f t="shared" si="72"/>
        <v>244976.75</v>
      </c>
      <c r="J219" s="50"/>
      <c r="K219" s="50"/>
    </row>
    <row r="220" spans="1:248">
      <c r="A220" s="54"/>
      <c r="B220" s="78" t="s">
        <v>368</v>
      </c>
      <c r="C220" s="99"/>
      <c r="D220" s="135">
        <v>1702750</v>
      </c>
      <c r="E220" s="49">
        <v>1642780</v>
      </c>
      <c r="F220" s="49">
        <v>1162570</v>
      </c>
      <c r="G220" s="120">
        <v>1055356.75</v>
      </c>
      <c r="H220" s="120">
        <v>244976.75</v>
      </c>
      <c r="J220" s="50"/>
      <c r="K220" s="50"/>
    </row>
    <row r="221" spans="1:248" ht="60">
      <c r="A221" s="54"/>
      <c r="B221" s="78" t="s">
        <v>370</v>
      </c>
      <c r="C221" s="99"/>
      <c r="D221" s="135">
        <v>3790</v>
      </c>
      <c r="E221" s="49">
        <v>3790</v>
      </c>
      <c r="F221" s="49">
        <v>3790</v>
      </c>
      <c r="G221" s="120">
        <v>3788.1</v>
      </c>
      <c r="H221" s="120"/>
      <c r="J221" s="50"/>
      <c r="K221" s="50"/>
    </row>
    <row r="222" spans="1:248">
      <c r="A222" s="54"/>
      <c r="B222" s="56" t="s">
        <v>361</v>
      </c>
      <c r="C222" s="99"/>
      <c r="D222" s="135"/>
      <c r="E222" s="49"/>
      <c r="F222" s="49"/>
      <c r="G222" s="120"/>
      <c r="H222" s="120"/>
      <c r="J222" s="50"/>
      <c r="K222" s="50"/>
    </row>
    <row r="223" spans="1:248">
      <c r="A223" s="54" t="s">
        <v>437</v>
      </c>
      <c r="B223" s="52" t="s">
        <v>438</v>
      </c>
      <c r="C223" s="98">
        <f>+C224+C242</f>
        <v>0</v>
      </c>
      <c r="D223" s="134">
        <f t="shared" ref="D223:H223" si="73">+D224+D242</f>
        <v>245962480</v>
      </c>
      <c r="E223" s="98">
        <f t="shared" si="73"/>
        <v>221420590</v>
      </c>
      <c r="F223" s="98">
        <f t="shared" si="73"/>
        <v>207389680</v>
      </c>
      <c r="G223" s="98">
        <f t="shared" si="73"/>
        <v>187923060.44999999</v>
      </c>
      <c r="H223" s="98">
        <f t="shared" si="73"/>
        <v>28315964.629999999</v>
      </c>
      <c r="I223" s="37"/>
      <c r="J223" s="50"/>
      <c r="K223" s="50"/>
    </row>
    <row r="224" spans="1:248">
      <c r="A224" s="54" t="s">
        <v>439</v>
      </c>
      <c r="B224" s="52" t="s">
        <v>440</v>
      </c>
      <c r="C224" s="99">
        <f>C225+C228+C229+C230+C231+C234+C237+C240</f>
        <v>0</v>
      </c>
      <c r="D224" s="136">
        <f t="shared" ref="D224:H224" si="74">D225+D228+D229+D230+D231+D234+D237+D240</f>
        <v>245962480</v>
      </c>
      <c r="E224" s="99">
        <f t="shared" si="74"/>
        <v>221420590</v>
      </c>
      <c r="F224" s="99">
        <f t="shared" si="74"/>
        <v>207389680</v>
      </c>
      <c r="G224" s="99">
        <f t="shared" si="74"/>
        <v>187923060.44999999</v>
      </c>
      <c r="H224" s="99">
        <f t="shared" si="74"/>
        <v>28315964.629999999</v>
      </c>
      <c r="I224" s="37"/>
      <c r="J224" s="50"/>
      <c r="K224" s="50"/>
    </row>
    <row r="225" spans="1:11">
      <c r="A225" s="54"/>
      <c r="B225" s="55" t="s">
        <v>513</v>
      </c>
      <c r="C225" s="99">
        <f>C226+C227</f>
        <v>0</v>
      </c>
      <c r="D225" s="136">
        <v>226701000</v>
      </c>
      <c r="E225" s="99">
        <v>203076000</v>
      </c>
      <c r="F225" s="99">
        <v>190285940</v>
      </c>
      <c r="G225" s="99">
        <f t="shared" ref="G225:H225" si="75">G226+G227</f>
        <v>174298000</v>
      </c>
      <c r="H225" s="99">
        <f t="shared" si="75"/>
        <v>26000000</v>
      </c>
      <c r="I225" s="37"/>
      <c r="J225" s="50"/>
      <c r="K225" s="50"/>
    </row>
    <row r="226" spans="1:11">
      <c r="A226" s="54"/>
      <c r="B226" s="104" t="s">
        <v>514</v>
      </c>
      <c r="C226" s="99"/>
      <c r="D226" s="135"/>
      <c r="E226" s="49"/>
      <c r="F226" s="49"/>
      <c r="G226" s="77">
        <v>158952682</v>
      </c>
      <c r="H226" s="77">
        <v>23944601.260000002</v>
      </c>
      <c r="I226" s="37"/>
      <c r="J226" s="50"/>
      <c r="K226" s="50"/>
    </row>
    <row r="227" spans="1:11">
      <c r="A227" s="54"/>
      <c r="B227" s="104" t="s">
        <v>515</v>
      </c>
      <c r="C227" s="99"/>
      <c r="D227" s="135"/>
      <c r="E227" s="49"/>
      <c r="F227" s="49"/>
      <c r="G227" s="77">
        <v>15345318</v>
      </c>
      <c r="H227" s="77">
        <v>2055398.74</v>
      </c>
      <c r="I227" s="37"/>
      <c r="J227" s="50"/>
      <c r="K227" s="50"/>
    </row>
    <row r="228" spans="1:11" ht="60">
      <c r="A228" s="54"/>
      <c r="B228" s="55" t="s">
        <v>370</v>
      </c>
      <c r="C228" s="99"/>
      <c r="D228" s="135">
        <v>398860</v>
      </c>
      <c r="E228" s="49">
        <v>398860</v>
      </c>
      <c r="F228" s="49">
        <v>398860</v>
      </c>
      <c r="G228" s="77">
        <v>343277.45</v>
      </c>
      <c r="H228" s="77">
        <v>37565.629999999997</v>
      </c>
      <c r="I228" s="37"/>
      <c r="J228" s="50"/>
      <c r="K228" s="50"/>
    </row>
    <row r="229" spans="1:11" ht="30">
      <c r="A229" s="54"/>
      <c r="B229" s="55" t="s">
        <v>444</v>
      </c>
      <c r="C229" s="99"/>
      <c r="D229" s="135">
        <v>1953750</v>
      </c>
      <c r="E229" s="49">
        <v>2059750</v>
      </c>
      <c r="F229" s="49">
        <v>2004750</v>
      </c>
      <c r="G229" s="77">
        <v>1581632</v>
      </c>
      <c r="H229" s="77">
        <v>207038</v>
      </c>
      <c r="I229" s="37"/>
      <c r="J229" s="50"/>
      <c r="K229" s="50"/>
    </row>
    <row r="230" spans="1:11">
      <c r="A230" s="54"/>
      <c r="B230" s="55" t="s">
        <v>445</v>
      </c>
      <c r="C230" s="99"/>
      <c r="D230" s="135">
        <v>10543000</v>
      </c>
      <c r="E230" s="49">
        <v>10362780</v>
      </c>
      <c r="F230" s="49">
        <v>9176930</v>
      </c>
      <c r="G230" s="77">
        <v>6176951</v>
      </c>
      <c r="H230" s="77">
        <v>872641</v>
      </c>
      <c r="I230" s="37"/>
      <c r="J230" s="50"/>
      <c r="K230" s="50"/>
    </row>
    <row r="231" spans="1:11" ht="45">
      <c r="A231" s="54"/>
      <c r="B231" s="55" t="s">
        <v>441</v>
      </c>
      <c r="C231" s="99">
        <f t="shared" ref="C231:H231" si="76">C232+C233</f>
        <v>0</v>
      </c>
      <c r="D231" s="136">
        <f t="shared" si="76"/>
        <v>0</v>
      </c>
      <c r="E231" s="99">
        <f t="shared" si="76"/>
        <v>0</v>
      </c>
      <c r="F231" s="99">
        <f t="shared" si="76"/>
        <v>0</v>
      </c>
      <c r="G231" s="99">
        <f t="shared" si="76"/>
        <v>0</v>
      </c>
      <c r="H231" s="99">
        <f t="shared" si="76"/>
        <v>0</v>
      </c>
      <c r="I231" s="37"/>
      <c r="J231" s="50"/>
      <c r="K231" s="50"/>
    </row>
    <row r="232" spans="1:11">
      <c r="A232" s="54"/>
      <c r="B232" s="55" t="s">
        <v>372</v>
      </c>
      <c r="C232" s="99"/>
      <c r="D232" s="135"/>
      <c r="E232" s="49"/>
      <c r="F232" s="49"/>
      <c r="G232" s="77"/>
      <c r="H232" s="77"/>
      <c r="I232" s="37"/>
      <c r="J232" s="50"/>
      <c r="K232" s="50"/>
    </row>
    <row r="233" spans="1:11" ht="60">
      <c r="A233" s="54"/>
      <c r="B233" s="55" t="s">
        <v>370</v>
      </c>
      <c r="C233" s="99"/>
      <c r="D233" s="135"/>
      <c r="E233" s="49"/>
      <c r="F233" s="49"/>
      <c r="G233" s="77"/>
      <c r="H233" s="77"/>
      <c r="I233" s="37"/>
      <c r="J233" s="50"/>
      <c r="K233" s="50"/>
    </row>
    <row r="234" spans="1:11" ht="30">
      <c r="B234" s="55" t="s">
        <v>442</v>
      </c>
      <c r="C234" s="99">
        <f>C235+C236</f>
        <v>0</v>
      </c>
      <c r="D234" s="136">
        <f t="shared" ref="D234:H234" si="77">D235+D236</f>
        <v>0</v>
      </c>
      <c r="E234" s="99">
        <f t="shared" si="77"/>
        <v>0</v>
      </c>
      <c r="F234" s="99">
        <f t="shared" si="77"/>
        <v>0</v>
      </c>
      <c r="G234" s="99">
        <f t="shared" si="77"/>
        <v>0</v>
      </c>
      <c r="H234" s="99">
        <f t="shared" si="77"/>
        <v>0</v>
      </c>
      <c r="J234" s="50"/>
      <c r="K234" s="50"/>
    </row>
    <row r="235" spans="1:11">
      <c r="B235" s="55" t="s">
        <v>372</v>
      </c>
      <c r="C235" s="99"/>
      <c r="D235" s="135"/>
      <c r="E235" s="49"/>
      <c r="F235" s="49"/>
      <c r="G235" s="120"/>
      <c r="H235" s="120"/>
      <c r="J235" s="50"/>
      <c r="K235" s="50"/>
    </row>
    <row r="236" spans="1:11" ht="60">
      <c r="B236" s="55" t="s">
        <v>370</v>
      </c>
      <c r="C236" s="99"/>
      <c r="D236" s="135"/>
      <c r="E236" s="49"/>
      <c r="F236" s="49"/>
      <c r="G236" s="120"/>
      <c r="H236" s="120"/>
      <c r="J236" s="50"/>
      <c r="K236" s="50"/>
    </row>
    <row r="237" spans="1:11">
      <c r="B237" s="79" t="s">
        <v>443</v>
      </c>
      <c r="C237" s="99">
        <f t="shared" ref="C237:H237" si="78">C238+C239</f>
        <v>0</v>
      </c>
      <c r="D237" s="136">
        <f t="shared" si="78"/>
        <v>6365870</v>
      </c>
      <c r="E237" s="99">
        <f t="shared" si="78"/>
        <v>5523200</v>
      </c>
      <c r="F237" s="99">
        <f t="shared" si="78"/>
        <v>5523200</v>
      </c>
      <c r="G237" s="99">
        <f t="shared" si="78"/>
        <v>5523200</v>
      </c>
      <c r="H237" s="99">
        <f t="shared" si="78"/>
        <v>1198720</v>
      </c>
      <c r="J237" s="50"/>
      <c r="K237" s="50"/>
    </row>
    <row r="238" spans="1:11">
      <c r="B238" s="79" t="s">
        <v>372</v>
      </c>
      <c r="C238" s="99"/>
      <c r="D238" s="135">
        <v>6346670</v>
      </c>
      <c r="E238" s="49">
        <v>5504000</v>
      </c>
      <c r="F238" s="49">
        <v>5504000</v>
      </c>
      <c r="G238" s="77">
        <v>5504000</v>
      </c>
      <c r="H238" s="77">
        <v>1198720</v>
      </c>
      <c r="J238" s="50"/>
      <c r="K238" s="50"/>
    </row>
    <row r="239" spans="1:11" ht="60">
      <c r="B239" s="79" t="s">
        <v>370</v>
      </c>
      <c r="C239" s="99"/>
      <c r="D239" s="135">
        <v>19200</v>
      </c>
      <c r="E239" s="49">
        <v>19200</v>
      </c>
      <c r="F239" s="49">
        <v>19200</v>
      </c>
      <c r="G239" s="77">
        <v>19200</v>
      </c>
      <c r="H239" s="77"/>
      <c r="J239" s="50"/>
      <c r="K239" s="50"/>
    </row>
    <row r="240" spans="1:11">
      <c r="B240" s="79" t="s">
        <v>510</v>
      </c>
      <c r="C240" s="99"/>
      <c r="D240" s="135"/>
      <c r="E240" s="49"/>
      <c r="F240" s="49"/>
      <c r="G240" s="77"/>
      <c r="H240" s="77"/>
      <c r="J240" s="50"/>
      <c r="K240" s="50"/>
    </row>
    <row r="241" spans="1:11">
      <c r="B241" s="56" t="s">
        <v>361</v>
      </c>
      <c r="C241" s="99"/>
      <c r="D241" s="135"/>
      <c r="E241" s="49"/>
      <c r="F241" s="49"/>
      <c r="G241" s="77">
        <v>-65557.789999999994</v>
      </c>
      <c r="H241" s="77">
        <v>-887.2</v>
      </c>
      <c r="J241" s="50"/>
      <c r="K241" s="50"/>
    </row>
    <row r="242" spans="1:11">
      <c r="A242" s="33" t="s">
        <v>446</v>
      </c>
      <c r="B242" s="52" t="s">
        <v>447</v>
      </c>
      <c r="C242" s="99">
        <f t="shared" ref="C242:H242" si="79">C243+C244+C245+C246</f>
        <v>0</v>
      </c>
      <c r="D242" s="136">
        <f t="shared" si="79"/>
        <v>0</v>
      </c>
      <c r="E242" s="99">
        <f t="shared" si="79"/>
        <v>0</v>
      </c>
      <c r="F242" s="99">
        <f t="shared" si="79"/>
        <v>0</v>
      </c>
      <c r="G242" s="99">
        <f t="shared" si="79"/>
        <v>0</v>
      </c>
      <c r="H242" s="99">
        <f t="shared" si="79"/>
        <v>0</v>
      </c>
      <c r="J242" s="50"/>
      <c r="K242" s="50"/>
    </row>
    <row r="243" spans="1:11">
      <c r="B243" s="55" t="s">
        <v>368</v>
      </c>
      <c r="C243" s="99"/>
      <c r="D243" s="135"/>
      <c r="E243" s="49"/>
      <c r="F243" s="49"/>
      <c r="G243" s="77"/>
      <c r="H243" s="77"/>
      <c r="J243" s="50"/>
      <c r="K243" s="50"/>
    </row>
    <row r="244" spans="1:11">
      <c r="B244" s="80" t="s">
        <v>448</v>
      </c>
      <c r="C244" s="99"/>
      <c r="D244" s="135"/>
      <c r="E244" s="49"/>
      <c r="F244" s="49"/>
      <c r="G244" s="77"/>
      <c r="H244" s="77"/>
      <c r="J244" s="50"/>
      <c r="K244" s="50"/>
    </row>
    <row r="245" spans="1:11" ht="60">
      <c r="B245" s="80" t="s">
        <v>370</v>
      </c>
      <c r="C245" s="99"/>
      <c r="D245" s="135"/>
      <c r="E245" s="49"/>
      <c r="F245" s="49"/>
      <c r="G245" s="77"/>
      <c r="H245" s="77"/>
      <c r="J245" s="50"/>
      <c r="K245" s="50"/>
    </row>
    <row r="246" spans="1:11">
      <c r="B246" s="80" t="s">
        <v>445</v>
      </c>
      <c r="C246" s="99"/>
      <c r="D246" s="135"/>
      <c r="E246" s="49"/>
      <c r="F246" s="49"/>
      <c r="G246" s="77"/>
      <c r="H246" s="77"/>
      <c r="J246" s="50"/>
      <c r="K246" s="50"/>
    </row>
    <row r="247" spans="1:11">
      <c r="B247" s="56" t="s">
        <v>361</v>
      </c>
      <c r="C247" s="99"/>
      <c r="D247" s="135"/>
      <c r="E247" s="49"/>
      <c r="F247" s="49"/>
      <c r="G247" s="77"/>
      <c r="H247" s="77"/>
      <c r="J247" s="50"/>
      <c r="K247" s="50"/>
    </row>
    <row r="248" spans="1:11">
      <c r="A248" s="33" t="s">
        <v>449</v>
      </c>
      <c r="B248" s="56" t="s">
        <v>450</v>
      </c>
      <c r="C248" s="99"/>
      <c r="D248" s="135">
        <v>568000</v>
      </c>
      <c r="E248" s="49">
        <v>579490</v>
      </c>
      <c r="F248" s="49">
        <v>377820</v>
      </c>
      <c r="G248" s="77">
        <v>324160</v>
      </c>
      <c r="H248" s="77">
        <v>53670</v>
      </c>
      <c r="J248" s="50"/>
      <c r="K248" s="50"/>
    </row>
    <row r="249" spans="1:11">
      <c r="B249" s="56" t="s">
        <v>361</v>
      </c>
      <c r="C249" s="99"/>
      <c r="D249" s="135"/>
      <c r="E249" s="49"/>
      <c r="F249" s="49"/>
      <c r="G249" s="77"/>
      <c r="H249" s="77"/>
      <c r="J249" s="50"/>
      <c r="K249" s="50"/>
    </row>
    <row r="250" spans="1:11">
      <c r="A250" s="33" t="s">
        <v>451</v>
      </c>
      <c r="B250" s="56" t="s">
        <v>452</v>
      </c>
      <c r="C250" s="99"/>
      <c r="D250" s="135">
        <v>5756320</v>
      </c>
      <c r="E250" s="49">
        <v>5756320</v>
      </c>
      <c r="F250" s="49">
        <v>5756320</v>
      </c>
      <c r="G250" s="77">
        <v>5756319.5999999996</v>
      </c>
      <c r="H250" s="77">
        <v>1753002.61</v>
      </c>
      <c r="J250" s="50"/>
      <c r="K250" s="50"/>
    </row>
    <row r="251" spans="1:11">
      <c r="B251" s="56" t="s">
        <v>361</v>
      </c>
      <c r="C251" s="99"/>
      <c r="D251" s="135"/>
      <c r="E251" s="49"/>
      <c r="F251" s="49"/>
      <c r="G251" s="77">
        <v>-436015.37</v>
      </c>
      <c r="H251" s="77">
        <v>-109749.97</v>
      </c>
      <c r="J251" s="50"/>
      <c r="K251" s="50"/>
    </row>
    <row r="252" spans="1:11">
      <c r="B252" s="52" t="s">
        <v>453</v>
      </c>
      <c r="C252" s="99">
        <f>C87+C105+C141+C171+C175+C179+C191+C196+C201+C213+C218+C222+C241+C247+C249+C251</f>
        <v>0</v>
      </c>
      <c r="D252" s="136">
        <f t="shared" ref="D252:H252" si="80">D87+D105+D141+D171+D175+D179+D191+D196+D201+D213+D218+D222+D241+D247+D249+D251</f>
        <v>0</v>
      </c>
      <c r="E252" s="99">
        <f t="shared" si="80"/>
        <v>0</v>
      </c>
      <c r="F252" s="99">
        <f t="shared" si="80"/>
        <v>0</v>
      </c>
      <c r="G252" s="99">
        <f t="shared" si="80"/>
        <v>-589297.91999999993</v>
      </c>
      <c r="H252" s="99">
        <f t="shared" si="80"/>
        <v>-114206.43000000001</v>
      </c>
      <c r="J252" s="50"/>
      <c r="K252" s="50"/>
    </row>
    <row r="253" spans="1:11" ht="30">
      <c r="A253" s="33" t="s">
        <v>224</v>
      </c>
      <c r="B253" s="52" t="s">
        <v>225</v>
      </c>
      <c r="C253" s="99">
        <f t="shared" ref="C253:H254" si="81">C254</f>
        <v>0</v>
      </c>
      <c r="D253" s="136">
        <f t="shared" si="81"/>
        <v>214850880</v>
      </c>
      <c r="E253" s="99">
        <f t="shared" si="81"/>
        <v>214850880</v>
      </c>
      <c r="F253" s="99">
        <f t="shared" si="81"/>
        <v>190485910</v>
      </c>
      <c r="G253" s="99">
        <f t="shared" si="81"/>
        <v>162705673</v>
      </c>
      <c r="H253" s="99">
        <f t="shared" si="81"/>
        <v>20583512</v>
      </c>
      <c r="J253" s="50"/>
      <c r="K253" s="50"/>
    </row>
    <row r="254" spans="1:11">
      <c r="A254" s="33" t="s">
        <v>454</v>
      </c>
      <c r="B254" s="52" t="s">
        <v>455</v>
      </c>
      <c r="C254" s="99">
        <f>C255</f>
        <v>0</v>
      </c>
      <c r="D254" s="136">
        <f t="shared" si="81"/>
        <v>214850880</v>
      </c>
      <c r="E254" s="99">
        <f t="shared" si="81"/>
        <v>214850880</v>
      </c>
      <c r="F254" s="99">
        <f t="shared" si="81"/>
        <v>190485910</v>
      </c>
      <c r="G254" s="99">
        <f t="shared" si="81"/>
        <v>162705673</v>
      </c>
      <c r="H254" s="99">
        <f t="shared" si="81"/>
        <v>20583512</v>
      </c>
      <c r="J254" s="50"/>
      <c r="K254" s="50"/>
    </row>
    <row r="255" spans="1:11" ht="30">
      <c r="A255" s="33" t="s">
        <v>456</v>
      </c>
      <c r="B255" s="52" t="s">
        <v>457</v>
      </c>
      <c r="C255" s="99">
        <f>C256+C257+C258+C259</f>
        <v>0</v>
      </c>
      <c r="D255" s="136">
        <f>D256+D257+D258+D259+D263</f>
        <v>214850880</v>
      </c>
      <c r="E255" s="99">
        <f t="shared" ref="E255:H255" si="82">E256+E257+E258+E259+E263</f>
        <v>214850880</v>
      </c>
      <c r="F255" s="99">
        <f t="shared" si="82"/>
        <v>190485910</v>
      </c>
      <c r="G255" s="99">
        <f t="shared" si="82"/>
        <v>162705673</v>
      </c>
      <c r="H255" s="99">
        <f t="shared" si="82"/>
        <v>20583512</v>
      </c>
      <c r="J255" s="50"/>
      <c r="K255" s="50"/>
    </row>
    <row r="256" spans="1:11" ht="30">
      <c r="B256" s="56" t="s">
        <v>458</v>
      </c>
      <c r="C256" s="99"/>
      <c r="D256" s="135">
        <v>178200000</v>
      </c>
      <c r="E256" s="49">
        <v>178200000</v>
      </c>
      <c r="F256" s="49">
        <v>156716520</v>
      </c>
      <c r="G256" s="99">
        <v>130783775</v>
      </c>
      <c r="H256" s="99">
        <v>16318973</v>
      </c>
      <c r="J256" s="50"/>
      <c r="K256" s="50"/>
    </row>
    <row r="257" spans="1:11" ht="30">
      <c r="B257" s="56" t="s">
        <v>459</v>
      </c>
      <c r="C257" s="99"/>
      <c r="D257" s="135">
        <v>1190000</v>
      </c>
      <c r="E257" s="49">
        <v>1190000</v>
      </c>
      <c r="F257" s="49">
        <v>1068000</v>
      </c>
      <c r="G257" s="99">
        <v>912880</v>
      </c>
      <c r="H257" s="99">
        <v>119249</v>
      </c>
      <c r="J257" s="50"/>
      <c r="K257" s="50"/>
    </row>
    <row r="258" spans="1:11" ht="30">
      <c r="B258" s="56" t="s">
        <v>460</v>
      </c>
      <c r="C258" s="99"/>
      <c r="D258" s="135">
        <v>620000</v>
      </c>
      <c r="E258" s="49">
        <v>620000</v>
      </c>
      <c r="F258" s="49">
        <v>606150</v>
      </c>
      <c r="G258" s="99">
        <v>565584</v>
      </c>
      <c r="H258" s="99">
        <v>70999</v>
      </c>
      <c r="J258" s="50"/>
      <c r="K258" s="50"/>
    </row>
    <row r="259" spans="1:11" ht="30">
      <c r="B259" s="56" t="s">
        <v>461</v>
      </c>
      <c r="C259" s="99">
        <f t="shared" ref="C259:H259" si="83">C260+C261+C262</f>
        <v>0</v>
      </c>
      <c r="D259" s="136">
        <f t="shared" si="83"/>
        <v>28060000</v>
      </c>
      <c r="E259" s="99">
        <f t="shared" si="83"/>
        <v>28060000</v>
      </c>
      <c r="F259" s="99">
        <f t="shared" si="83"/>
        <v>25314360</v>
      </c>
      <c r="G259" s="99">
        <f t="shared" si="83"/>
        <v>23662752</v>
      </c>
      <c r="H259" s="99">
        <f t="shared" si="83"/>
        <v>3104335</v>
      </c>
      <c r="J259" s="50"/>
      <c r="K259" s="50"/>
    </row>
    <row r="260" spans="1:11" ht="75">
      <c r="B260" s="56" t="s">
        <v>462</v>
      </c>
      <c r="C260" s="99"/>
      <c r="D260" s="135">
        <v>8010000</v>
      </c>
      <c r="E260" s="49">
        <v>8010000</v>
      </c>
      <c r="F260" s="49">
        <v>8010000</v>
      </c>
      <c r="G260" s="99">
        <v>7761092</v>
      </c>
      <c r="H260" s="99">
        <v>985761</v>
      </c>
      <c r="J260" s="50"/>
      <c r="K260" s="50"/>
    </row>
    <row r="261" spans="1:11" ht="75">
      <c r="B261" s="56" t="s">
        <v>463</v>
      </c>
      <c r="C261" s="99"/>
      <c r="D261" s="135">
        <v>9070000</v>
      </c>
      <c r="E261" s="49">
        <v>9070000</v>
      </c>
      <c r="F261" s="49">
        <v>9069360</v>
      </c>
      <c r="G261" s="99">
        <v>9069331</v>
      </c>
      <c r="H261" s="99">
        <v>1238574</v>
      </c>
      <c r="J261" s="50"/>
      <c r="K261" s="50"/>
    </row>
    <row r="262" spans="1:11" ht="60">
      <c r="B262" s="56" t="s">
        <v>464</v>
      </c>
      <c r="C262" s="99"/>
      <c r="D262" s="135">
        <v>10980000</v>
      </c>
      <c r="E262" s="49">
        <v>10980000</v>
      </c>
      <c r="F262" s="49">
        <v>8235000</v>
      </c>
      <c r="G262" s="99">
        <v>6832329</v>
      </c>
      <c r="H262" s="99">
        <v>880000</v>
      </c>
      <c r="J262" s="50"/>
      <c r="K262" s="50"/>
    </row>
    <row r="263" spans="1:11" ht="120">
      <c r="B263" s="56" t="s">
        <v>517</v>
      </c>
      <c r="C263" s="99"/>
      <c r="D263" s="135">
        <v>6780880</v>
      </c>
      <c r="E263" s="49">
        <v>6780880</v>
      </c>
      <c r="F263" s="49">
        <v>6780880</v>
      </c>
      <c r="G263" s="99">
        <v>6780682</v>
      </c>
      <c r="H263" s="99">
        <v>969956</v>
      </c>
      <c r="J263" s="50"/>
      <c r="K263" s="50"/>
    </row>
    <row r="264" spans="1:11">
      <c r="A264" s="33" t="s">
        <v>465</v>
      </c>
      <c r="B264" s="81" t="s">
        <v>466</v>
      </c>
      <c r="C264" s="102">
        <f>+C265</f>
        <v>0</v>
      </c>
      <c r="D264" s="138">
        <f t="shared" ref="D264:H266" si="84">+D265</f>
        <v>112400760</v>
      </c>
      <c r="E264" s="102">
        <f t="shared" si="84"/>
        <v>112400760</v>
      </c>
      <c r="F264" s="102">
        <f t="shared" si="84"/>
        <v>92528760</v>
      </c>
      <c r="G264" s="102">
        <f t="shared" si="84"/>
        <v>78112085.810000002</v>
      </c>
      <c r="H264" s="102">
        <f t="shared" si="84"/>
        <v>11651734</v>
      </c>
      <c r="I264" s="37"/>
      <c r="J264" s="50"/>
      <c r="K264" s="50"/>
    </row>
    <row r="265" spans="1:11">
      <c r="A265" s="33" t="s">
        <v>467</v>
      </c>
      <c r="B265" s="81" t="s">
        <v>217</v>
      </c>
      <c r="C265" s="102">
        <f>+C266</f>
        <v>0</v>
      </c>
      <c r="D265" s="138">
        <f t="shared" si="84"/>
        <v>112400760</v>
      </c>
      <c r="E265" s="102">
        <f t="shared" si="84"/>
        <v>112400760</v>
      </c>
      <c r="F265" s="102">
        <f t="shared" si="84"/>
        <v>92528760</v>
      </c>
      <c r="G265" s="102">
        <f t="shared" si="84"/>
        <v>78112085.810000002</v>
      </c>
      <c r="H265" s="102">
        <f t="shared" si="84"/>
        <v>11651734</v>
      </c>
      <c r="I265" s="37"/>
      <c r="J265" s="50"/>
      <c r="K265" s="50"/>
    </row>
    <row r="266" spans="1:11">
      <c r="A266" s="33" t="s">
        <v>468</v>
      </c>
      <c r="B266" s="52" t="s">
        <v>469</v>
      </c>
      <c r="C266" s="102">
        <f>+C267</f>
        <v>0</v>
      </c>
      <c r="D266" s="138">
        <f t="shared" si="84"/>
        <v>112400760</v>
      </c>
      <c r="E266" s="102">
        <f t="shared" si="84"/>
        <v>112400760</v>
      </c>
      <c r="F266" s="102">
        <f t="shared" si="84"/>
        <v>92528760</v>
      </c>
      <c r="G266" s="102">
        <f t="shared" si="84"/>
        <v>78112085.810000002</v>
      </c>
      <c r="H266" s="102">
        <f t="shared" si="84"/>
        <v>11651734</v>
      </c>
      <c r="I266" s="37"/>
      <c r="J266" s="50"/>
      <c r="K266" s="50"/>
    </row>
    <row r="267" spans="1:11">
      <c r="A267" s="33" t="s">
        <v>470</v>
      </c>
      <c r="B267" s="81" t="s">
        <v>471</v>
      </c>
      <c r="C267" s="98">
        <f t="shared" ref="C267:H267" si="85">C268</f>
        <v>0</v>
      </c>
      <c r="D267" s="134">
        <f t="shared" si="85"/>
        <v>112400760</v>
      </c>
      <c r="E267" s="98">
        <f t="shared" si="85"/>
        <v>112400760</v>
      </c>
      <c r="F267" s="98">
        <f t="shared" si="85"/>
        <v>92528760</v>
      </c>
      <c r="G267" s="98">
        <f t="shared" si="85"/>
        <v>78112085.810000002</v>
      </c>
      <c r="H267" s="98">
        <f t="shared" si="85"/>
        <v>11651734</v>
      </c>
      <c r="I267" s="37"/>
      <c r="J267" s="50"/>
      <c r="K267" s="50"/>
    </row>
    <row r="268" spans="1:11">
      <c r="A268" s="33" t="s">
        <v>472</v>
      </c>
      <c r="B268" s="81" t="s">
        <v>473</v>
      </c>
      <c r="C268" s="98">
        <f t="shared" ref="C268:H268" si="86">C270+C272+C274</f>
        <v>0</v>
      </c>
      <c r="D268" s="134">
        <f t="shared" si="86"/>
        <v>112400760</v>
      </c>
      <c r="E268" s="98">
        <f t="shared" si="86"/>
        <v>112400760</v>
      </c>
      <c r="F268" s="98">
        <f t="shared" si="86"/>
        <v>92528760</v>
      </c>
      <c r="G268" s="98">
        <f t="shared" si="86"/>
        <v>78112085.810000002</v>
      </c>
      <c r="H268" s="98">
        <f t="shared" si="86"/>
        <v>11651734</v>
      </c>
      <c r="I268" s="37"/>
      <c r="J268" s="50"/>
      <c r="K268" s="50"/>
    </row>
    <row r="269" spans="1:11">
      <c r="A269" s="33" t="s">
        <v>474</v>
      </c>
      <c r="B269" s="81" t="s">
        <v>475</v>
      </c>
      <c r="C269" s="98">
        <f t="shared" ref="C269:H269" si="87">C270</f>
        <v>0</v>
      </c>
      <c r="D269" s="134">
        <f t="shared" si="87"/>
        <v>63754610</v>
      </c>
      <c r="E269" s="98">
        <f t="shared" si="87"/>
        <v>63754610</v>
      </c>
      <c r="F269" s="98">
        <f t="shared" si="87"/>
        <v>56445610</v>
      </c>
      <c r="G269" s="98">
        <f t="shared" si="87"/>
        <v>45834438</v>
      </c>
      <c r="H269" s="98">
        <f t="shared" si="87"/>
        <v>7383214</v>
      </c>
      <c r="J269" s="50"/>
      <c r="K269" s="50"/>
    </row>
    <row r="270" spans="1:11">
      <c r="A270" s="33" t="s">
        <v>476</v>
      </c>
      <c r="B270" s="82" t="s">
        <v>518</v>
      </c>
      <c r="C270" s="99"/>
      <c r="D270" s="135">
        <v>63754610</v>
      </c>
      <c r="E270" s="49">
        <v>63754610</v>
      </c>
      <c r="F270" s="49">
        <v>56445610</v>
      </c>
      <c r="G270" s="77">
        <v>45834438</v>
      </c>
      <c r="H270" s="77">
        <v>7383214</v>
      </c>
      <c r="J270" s="50"/>
      <c r="K270" s="50"/>
    </row>
    <row r="271" spans="1:11" s="110" customFormat="1">
      <c r="A271" s="113"/>
      <c r="B271" s="114" t="s">
        <v>519</v>
      </c>
      <c r="C271" s="108"/>
      <c r="D271" s="112"/>
      <c r="E271" s="112"/>
      <c r="F271" s="112"/>
      <c r="G271" s="121">
        <v>747124</v>
      </c>
      <c r="H271" s="121">
        <v>84801</v>
      </c>
      <c r="J271" s="109"/>
      <c r="K271" s="109"/>
    </row>
    <row r="272" spans="1:11">
      <c r="A272" s="33" t="s">
        <v>477</v>
      </c>
      <c r="B272" s="82" t="s">
        <v>520</v>
      </c>
      <c r="C272" s="99"/>
      <c r="D272" s="135">
        <v>48646150</v>
      </c>
      <c r="E272" s="49">
        <v>48646150</v>
      </c>
      <c r="F272" s="49">
        <v>36083150</v>
      </c>
      <c r="G272" s="77">
        <v>32292372.809999999</v>
      </c>
      <c r="H272" s="77">
        <v>4282610</v>
      </c>
      <c r="J272" s="50"/>
      <c r="K272" s="50"/>
    </row>
    <row r="273" spans="1:11" s="110" customFormat="1">
      <c r="A273" s="113"/>
      <c r="B273" s="114" t="s">
        <v>519</v>
      </c>
      <c r="C273" s="108"/>
      <c r="D273" s="112"/>
      <c r="E273" s="112"/>
      <c r="F273" s="112"/>
      <c r="G273" s="121">
        <v>5194235.8099999996</v>
      </c>
      <c r="H273" s="121">
        <v>563821</v>
      </c>
      <c r="J273" s="109"/>
      <c r="K273" s="109"/>
    </row>
    <row r="274" spans="1:11">
      <c r="B274" s="60" t="s">
        <v>478</v>
      </c>
      <c r="C274" s="99"/>
      <c r="D274" s="135"/>
      <c r="E274" s="49"/>
      <c r="F274" s="49"/>
      <c r="G274" s="77">
        <v>-14725</v>
      </c>
      <c r="H274" s="77">
        <v>-14090</v>
      </c>
      <c r="J274" s="50"/>
      <c r="K274" s="50"/>
    </row>
    <row r="275" spans="1:11" ht="30">
      <c r="A275" s="33" t="s">
        <v>228</v>
      </c>
      <c r="B275" s="83" t="s">
        <v>229</v>
      </c>
      <c r="C275" s="103">
        <f>C280+C276</f>
        <v>0</v>
      </c>
      <c r="D275" s="139">
        <f t="shared" ref="D275:H275" si="88">D280+D276</f>
        <v>0</v>
      </c>
      <c r="E275" s="103">
        <f t="shared" si="88"/>
        <v>0</v>
      </c>
      <c r="F275" s="103">
        <f t="shared" si="88"/>
        <v>0</v>
      </c>
      <c r="G275" s="103">
        <f t="shared" si="88"/>
        <v>0</v>
      </c>
      <c r="H275" s="103">
        <f t="shared" si="88"/>
        <v>0</v>
      </c>
    </row>
    <row r="276" spans="1:11">
      <c r="A276" s="33" t="s">
        <v>479</v>
      </c>
      <c r="B276" s="83" t="s">
        <v>480</v>
      </c>
      <c r="C276" s="103">
        <f>C277+C278+C279</f>
        <v>0</v>
      </c>
      <c r="D276" s="139">
        <f t="shared" ref="D276:H276" si="89">D277+D278+D279</f>
        <v>0</v>
      </c>
      <c r="E276" s="103">
        <f t="shared" si="89"/>
        <v>0</v>
      </c>
      <c r="F276" s="103">
        <f t="shared" si="89"/>
        <v>0</v>
      </c>
      <c r="G276" s="103">
        <f t="shared" si="89"/>
        <v>0</v>
      </c>
      <c r="H276" s="103">
        <f t="shared" si="89"/>
        <v>0</v>
      </c>
    </row>
    <row r="277" spans="1:11">
      <c r="A277" s="33" t="s">
        <v>481</v>
      </c>
      <c r="B277" s="83" t="s">
        <v>482</v>
      </c>
      <c r="C277" s="103"/>
      <c r="D277" s="135"/>
      <c r="E277" s="49"/>
      <c r="F277" s="49"/>
      <c r="G277" s="103"/>
      <c r="H277" s="103"/>
    </row>
    <row r="278" spans="1:11">
      <c r="A278" s="33" t="s">
        <v>483</v>
      </c>
      <c r="B278" s="83" t="s">
        <v>484</v>
      </c>
      <c r="C278" s="103"/>
      <c r="D278" s="135"/>
      <c r="E278" s="49"/>
      <c r="F278" s="49"/>
      <c r="G278" s="103"/>
      <c r="H278" s="103"/>
    </row>
    <row r="279" spans="1:11">
      <c r="A279" s="33" t="s">
        <v>485</v>
      </c>
      <c r="B279" s="83" t="s">
        <v>486</v>
      </c>
      <c r="C279" s="103"/>
      <c r="D279" s="135"/>
      <c r="E279" s="49"/>
      <c r="F279" s="49"/>
      <c r="G279" s="103"/>
      <c r="H279" s="103"/>
    </row>
    <row r="280" spans="1:11">
      <c r="A280" s="33" t="s">
        <v>487</v>
      </c>
      <c r="B280" s="83" t="s">
        <v>516</v>
      </c>
      <c r="C280" s="103">
        <f>C281+C282+C283</f>
        <v>0</v>
      </c>
      <c r="D280" s="139">
        <f t="shared" ref="D280:H280" si="90">D281+D282+D283</f>
        <v>0</v>
      </c>
      <c r="E280" s="103">
        <f t="shared" si="90"/>
        <v>0</v>
      </c>
      <c r="F280" s="103">
        <f t="shared" si="90"/>
        <v>0</v>
      </c>
      <c r="G280" s="103">
        <f t="shared" si="90"/>
        <v>0</v>
      </c>
      <c r="H280" s="103">
        <f t="shared" si="90"/>
        <v>0</v>
      </c>
    </row>
    <row r="281" spans="1:11">
      <c r="A281" s="33" t="s">
        <v>488</v>
      </c>
      <c r="B281" s="84" t="s">
        <v>489</v>
      </c>
      <c r="C281" s="77"/>
      <c r="D281" s="135"/>
      <c r="E281" s="49"/>
      <c r="F281" s="49"/>
      <c r="G281" s="77"/>
      <c r="H281" s="77"/>
    </row>
    <row r="282" spans="1:11">
      <c r="A282" s="33" t="s">
        <v>490</v>
      </c>
      <c r="B282" s="84" t="s">
        <v>491</v>
      </c>
      <c r="C282" s="77"/>
      <c r="D282" s="135"/>
      <c r="E282" s="49"/>
      <c r="F282" s="49"/>
      <c r="G282" s="77"/>
      <c r="H282" s="77"/>
    </row>
    <row r="283" spans="1:11">
      <c r="A283" s="33" t="s">
        <v>492</v>
      </c>
      <c r="B283" s="84" t="s">
        <v>486</v>
      </c>
      <c r="C283" s="77"/>
      <c r="D283" s="135"/>
      <c r="E283" s="49"/>
      <c r="F283" s="49"/>
      <c r="G283" s="77"/>
      <c r="H283" s="77"/>
    </row>
    <row r="284" spans="1:11">
      <c r="A284" s="33" t="s">
        <v>493</v>
      </c>
      <c r="B284" s="83" t="s">
        <v>494</v>
      </c>
      <c r="C284" s="103">
        <f>C285</f>
        <v>0</v>
      </c>
      <c r="D284" s="139">
        <f t="shared" ref="D284:H285" si="91">D285</f>
        <v>0</v>
      </c>
      <c r="E284" s="103">
        <f t="shared" si="91"/>
        <v>0</v>
      </c>
      <c r="F284" s="103">
        <f t="shared" si="91"/>
        <v>0</v>
      </c>
      <c r="G284" s="103">
        <f t="shared" si="91"/>
        <v>0</v>
      </c>
      <c r="H284" s="103">
        <f t="shared" si="91"/>
        <v>0</v>
      </c>
    </row>
    <row r="285" spans="1:11">
      <c r="A285" s="33" t="s">
        <v>495</v>
      </c>
      <c r="B285" s="83" t="s">
        <v>217</v>
      </c>
      <c r="C285" s="103">
        <f>C286</f>
        <v>0</v>
      </c>
      <c r="D285" s="139">
        <f t="shared" si="91"/>
        <v>0</v>
      </c>
      <c r="E285" s="103">
        <f t="shared" si="91"/>
        <v>0</v>
      </c>
      <c r="F285" s="103">
        <f t="shared" si="91"/>
        <v>0</v>
      </c>
      <c r="G285" s="103">
        <f t="shared" si="91"/>
        <v>0</v>
      </c>
      <c r="H285" s="103">
        <f t="shared" si="91"/>
        <v>0</v>
      </c>
    </row>
    <row r="286" spans="1:11" ht="30">
      <c r="A286" s="33" t="s">
        <v>496</v>
      </c>
      <c r="B286" s="83" t="s">
        <v>229</v>
      </c>
      <c r="C286" s="103">
        <f>C289</f>
        <v>0</v>
      </c>
      <c r="D286" s="139">
        <f t="shared" ref="D286:H286" si="92">D289</f>
        <v>0</v>
      </c>
      <c r="E286" s="103">
        <f t="shared" si="92"/>
        <v>0</v>
      </c>
      <c r="F286" s="103">
        <f t="shared" si="92"/>
        <v>0</v>
      </c>
      <c r="G286" s="103">
        <f t="shared" si="92"/>
        <v>0</v>
      </c>
      <c r="H286" s="103">
        <f t="shared" si="92"/>
        <v>0</v>
      </c>
    </row>
    <row r="287" spans="1:11">
      <c r="A287" s="33" t="s">
        <v>497</v>
      </c>
      <c r="B287" s="83" t="s">
        <v>242</v>
      </c>
      <c r="C287" s="103">
        <f t="shared" ref="C287:H292" si="93">C288</f>
        <v>0</v>
      </c>
      <c r="D287" s="139">
        <f t="shared" si="93"/>
        <v>0</v>
      </c>
      <c r="E287" s="103">
        <f t="shared" si="93"/>
        <v>0</v>
      </c>
      <c r="F287" s="103">
        <f t="shared" si="93"/>
        <v>0</v>
      </c>
      <c r="G287" s="103">
        <f t="shared" si="93"/>
        <v>0</v>
      </c>
      <c r="H287" s="103">
        <f t="shared" si="93"/>
        <v>0</v>
      </c>
    </row>
    <row r="288" spans="1:11">
      <c r="A288" s="33" t="s">
        <v>498</v>
      </c>
      <c r="B288" s="83" t="s">
        <v>217</v>
      </c>
      <c r="C288" s="103">
        <f t="shared" si="93"/>
        <v>0</v>
      </c>
      <c r="D288" s="139">
        <f t="shared" si="93"/>
        <v>0</v>
      </c>
      <c r="E288" s="103">
        <f t="shared" si="93"/>
        <v>0</v>
      </c>
      <c r="F288" s="103">
        <f t="shared" si="93"/>
        <v>0</v>
      </c>
      <c r="G288" s="103">
        <f t="shared" si="93"/>
        <v>0</v>
      </c>
      <c r="H288" s="103">
        <f t="shared" si="93"/>
        <v>0</v>
      </c>
    </row>
    <row r="289" spans="1:8" ht="30">
      <c r="A289" s="33" t="s">
        <v>499</v>
      </c>
      <c r="B289" s="84" t="s">
        <v>229</v>
      </c>
      <c r="C289" s="103">
        <f t="shared" si="93"/>
        <v>0</v>
      </c>
      <c r="D289" s="139">
        <f t="shared" si="93"/>
        <v>0</v>
      </c>
      <c r="E289" s="103">
        <f t="shared" si="93"/>
        <v>0</v>
      </c>
      <c r="F289" s="103">
        <f t="shared" si="93"/>
        <v>0</v>
      </c>
      <c r="G289" s="103">
        <f t="shared" si="93"/>
        <v>0</v>
      </c>
      <c r="H289" s="103">
        <f t="shared" si="93"/>
        <v>0</v>
      </c>
    </row>
    <row r="290" spans="1:8">
      <c r="A290" s="33" t="s">
        <v>500</v>
      </c>
      <c r="B290" s="83" t="s">
        <v>516</v>
      </c>
      <c r="C290" s="103">
        <f t="shared" si="93"/>
        <v>0</v>
      </c>
      <c r="D290" s="139">
        <f t="shared" si="93"/>
        <v>0</v>
      </c>
      <c r="E290" s="103">
        <f t="shared" si="93"/>
        <v>0</v>
      </c>
      <c r="F290" s="103">
        <f t="shared" si="93"/>
        <v>0</v>
      </c>
      <c r="G290" s="103">
        <f t="shared" si="93"/>
        <v>0</v>
      </c>
      <c r="H290" s="103">
        <f t="shared" si="93"/>
        <v>0</v>
      </c>
    </row>
    <row r="291" spans="1:8">
      <c r="A291" s="33" t="s">
        <v>501</v>
      </c>
      <c r="B291" s="83" t="s">
        <v>491</v>
      </c>
      <c r="C291" s="103">
        <f t="shared" si="93"/>
        <v>0</v>
      </c>
      <c r="D291" s="139">
        <f t="shared" si="93"/>
        <v>0</v>
      </c>
      <c r="E291" s="103">
        <f t="shared" si="93"/>
        <v>0</v>
      </c>
      <c r="F291" s="103">
        <f t="shared" si="93"/>
        <v>0</v>
      </c>
      <c r="G291" s="103">
        <f t="shared" si="93"/>
        <v>0</v>
      </c>
      <c r="H291" s="103">
        <f t="shared" si="93"/>
        <v>0</v>
      </c>
    </row>
    <row r="292" spans="1:8">
      <c r="A292" s="33" t="s">
        <v>502</v>
      </c>
      <c r="B292" s="83" t="s">
        <v>503</v>
      </c>
      <c r="C292" s="103">
        <f t="shared" si="93"/>
        <v>0</v>
      </c>
      <c r="D292" s="139">
        <f t="shared" si="93"/>
        <v>0</v>
      </c>
      <c r="E292" s="103">
        <f t="shared" si="93"/>
        <v>0</v>
      </c>
      <c r="F292" s="103">
        <f t="shared" si="93"/>
        <v>0</v>
      </c>
      <c r="G292" s="103">
        <f t="shared" si="93"/>
        <v>0</v>
      </c>
      <c r="H292" s="103">
        <f t="shared" si="93"/>
        <v>0</v>
      </c>
    </row>
    <row r="293" spans="1:8">
      <c r="A293" s="33" t="s">
        <v>504</v>
      </c>
      <c r="B293" s="84" t="s">
        <v>505</v>
      </c>
      <c r="C293" s="77"/>
      <c r="D293" s="135"/>
      <c r="E293" s="49"/>
      <c r="F293" s="49"/>
      <c r="G293" s="77"/>
      <c r="H293" s="77"/>
    </row>
    <row r="295" spans="1:8">
      <c r="B295" s="35" t="s">
        <v>521</v>
      </c>
      <c r="E295" s="37" t="s">
        <v>523</v>
      </c>
    </row>
    <row r="296" spans="1:8" ht="16.5">
      <c r="B296" s="115" t="s">
        <v>522</v>
      </c>
      <c r="E296" s="37" t="s">
        <v>524</v>
      </c>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183:H185 G209:H213 G139:H141 G153:H156" name="Zonă3"/>
    <protectedRange sqref="B1" name="Zonă1_1_1_1_1_1" securityDescriptor="O:WDG:WDD:(A;;CC;;;WD)"/>
  </protectedRanges>
  <printOptions horizontalCentered="1"/>
  <pageMargins left="0.75" right="0.75" top="0.21" bottom="0.18" header="0.17" footer="0.17"/>
  <pageSetup scale="53" orientation="portrait" r:id="rId1"/>
  <headerFooter alignWithMargins="0"/>
  <rowBreaks count="2" manualBreakCount="2">
    <brk id="235" max="7" man="1"/>
    <brk id="2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Mohanu Iuliana</cp:lastModifiedBy>
  <cp:lastPrinted>2023-09-14T07:32:50Z</cp:lastPrinted>
  <dcterms:created xsi:type="dcterms:W3CDTF">2023-02-07T08:41:31Z</dcterms:created>
  <dcterms:modified xsi:type="dcterms:W3CDTF">2023-09-14T07:32:51Z</dcterms:modified>
</cp:coreProperties>
</file>