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7955" windowHeight="11280" tabRatio="199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<sst xmlns="http://schemas.openxmlformats.org/spreadsheetml/2006/main" count="235" uniqueCount="84">
  <si>
    <t>CASA JUDETEANA DE ASIGURARI DE SANATATE VASLUI</t>
  </si>
  <si>
    <t>Denumire Farmacie</t>
  </si>
  <si>
    <t>TOTAL</t>
  </si>
  <si>
    <t>BALSAM SRL NEGRESTI</t>
  </si>
  <si>
    <t>BIOSFARM SRL BARLAD</t>
  </si>
  <si>
    <t>CATENA HYGEIA</t>
  </si>
  <si>
    <t>CHIMFARM SRL VASLUI</t>
  </si>
  <si>
    <t>CORAGAFARM</t>
  </si>
  <si>
    <t>ELIXIR SRL BARLAD</t>
  </si>
  <si>
    <t>FARMAB SRL VASLUI</t>
  </si>
  <si>
    <t>FARMACO GAMA SRL</t>
  </si>
  <si>
    <t>FARMNOVA SRL HUSI</t>
  </si>
  <si>
    <t>HELIANTHI SRL</t>
  </si>
  <si>
    <t>HYPOCRATE SRL BARLAD</t>
  </si>
  <si>
    <t>INAFARM STAR</t>
  </si>
  <si>
    <t>IRAFAM</t>
  </si>
  <si>
    <t>LAVIRA TRANSPORT SRL</t>
  </si>
  <si>
    <t>MEDIMFARM TOPFARM S.A.</t>
  </si>
  <si>
    <t>ONIAGROFARM</t>
  </si>
  <si>
    <t>PARACELSUS</t>
  </si>
  <si>
    <t>PLANTAGO TEHNOFARM SRL VASLUI</t>
  </si>
  <si>
    <t>PROFARM COMP</t>
  </si>
  <si>
    <t>ROPHARMA SA</t>
  </si>
  <si>
    <t>ROSIFARM</t>
  </si>
  <si>
    <t>S.C. MIDOR FARM SRL</t>
  </si>
  <si>
    <t>S.C.ARTEMISIA farm SRL</t>
  </si>
  <si>
    <t>S.C.SANTAVIC FARM SRL</t>
  </si>
  <si>
    <t>S.I.E.P.C.O.F.A.R. SA</t>
  </si>
  <si>
    <t>SASVIRO</t>
  </si>
  <si>
    <t>SC ADRYMAR</t>
  </si>
  <si>
    <t>SC ALPHA MED SRL</t>
  </si>
  <si>
    <t>SC AVALUX-STAR SRL</t>
  </si>
  <si>
    <t>SC CRATEGUS PHARMA SRL</t>
  </si>
  <si>
    <t>SC DALYA SRL</t>
  </si>
  <si>
    <t>SC DAVILLA SRL</t>
  </si>
  <si>
    <t>SC ELEFARM SRL BARLAD</t>
  </si>
  <si>
    <t>SC FARMABEN SRL</t>
  </si>
  <si>
    <t>SC FARMONI IMPEX SRL</t>
  </si>
  <si>
    <t>SC LEVENTICA SRL</t>
  </si>
  <si>
    <t>SC MEDFARM SRL BARLAD</t>
  </si>
  <si>
    <t>SC MENTOGELY SRL</t>
  </si>
  <si>
    <t>SC NIKI PHARM SRL</t>
  </si>
  <si>
    <t>SC PROFILACT FARM SRL</t>
  </si>
  <si>
    <t>SC PUNCTFARM SRL</t>
  </si>
  <si>
    <t>SC RUBI FARM SRL</t>
  </si>
  <si>
    <t>SC SIRACO FARM SRL</t>
  </si>
  <si>
    <t>SC VITAFARM SRL</t>
  </si>
  <si>
    <t>SC VIVIAN SRL MICLESTI VS</t>
  </si>
  <si>
    <t>SENSIBLU</t>
  </si>
  <si>
    <t>SPATIFILIUS</t>
  </si>
  <si>
    <t>TEHNOFARM BAVARIA-IMPEX S.R.L.-farmacia LIPOVAt</t>
  </si>
  <si>
    <t>TELKAPHARM SRL</t>
  </si>
  <si>
    <t>TERAPIA SRL BARLAD</t>
  </si>
  <si>
    <t>TONIC LIFE FARMA</t>
  </si>
  <si>
    <t>VITALPHARM SRL</t>
  </si>
  <si>
    <t>VOIN</t>
  </si>
  <si>
    <t>DANIELOPOLU</t>
  </si>
  <si>
    <t>SC SANIFARM SRL</t>
  </si>
  <si>
    <t>SANTAC FARM VASLUI</t>
  </si>
  <si>
    <t>cesiuni</t>
  </si>
  <si>
    <t>farmacii</t>
  </si>
  <si>
    <t>SC PRIMULA SRL</t>
  </si>
  <si>
    <t>Nr.crt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</si>
  <si>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</si>
  <si>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</si>
  <si>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</si>
  <si>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</si>
  <si>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</si>
  <si>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</si>
  <si>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</si>
  <si>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</si>
  <si>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</si>
  <si>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</si>
  <si>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</si>
  <si>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</si>
  <si>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SITUATIA PLATILOR PE FURNIZORI DE MEDICAMENTE COMPENSATE SI GRATUITE EFECTUATE LUNAR PE ANUL 2018</t>
  </si>
  <si>
    <t>RA SRL VASLUI</t>
  </si>
  <si>
    <t>SC ARCALEANU FARM SRL</t>
  </si>
  <si>
    <t>ANAF</t>
  </si>
  <si>
    <t>popriri</t>
  </si>
  <si>
    <t>cost/volum</t>
  </si>
  <si>
    <t>BEJ</t>
  </si>
  <si>
    <t>SIEPCOFAR</t>
  </si>
  <si>
    <t>SENSIBLU SRL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</si>
</sst>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7" fontId="7" fillId="0" borderId="5" xfId="0" applyNumberFormat="1" applyFont="1" applyBorder="1" applyAlignment="1">
      <alignment horizontal="center" vertical="center" wrapText="1"/>
    </xf>
    <xf numFmtId="17" fontId="7" fillId="0" borderId="6" xfId="0" applyNumberFormat="1" applyFont="1" applyBorder="1" applyAlignment="1">
      <alignment horizontal="center" vertical="center" wrapText="1"/>
    </xf>
    <xf numFmtId="17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/>
    </xf>
    <xf numFmtId="4" fontId="7" fillId="0" borderId="6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0"/>
  <sheetViews>
    <sheetView tabSelected="1" workbookViewId="0" topLeftCell="A1">
      <pane xSplit="2" ySplit="9" topLeftCell="X4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D77" sqref="AD77"/>
    </sheetView>
  </sheetViews>
  <sheetFormatPr defaultColWidth="9.140625" defaultRowHeight="12.75"/>
  <cols>
    <col min="1" max="1" width="5.28125" style="0" customWidth="1"/>
    <col min="2" max="2" width="33.140625" style="0" customWidth="1"/>
    <col min="3" max="4" width="10.421875" style="0" customWidth="1"/>
    <col min="5" max="5" width="10.00390625" style="0" customWidth="1"/>
    <col min="6" max="7" width="8.7109375" style="0" customWidth="1"/>
    <col min="8" max="8" width="10.00390625" style="0" customWidth="1"/>
    <col min="9" max="11" width="8.7109375" style="0" customWidth="1"/>
    <col min="12" max="12" width="10.00390625" style="0" customWidth="1"/>
    <col min="13" max="14" width="8.7109375" style="0" customWidth="1"/>
    <col min="15" max="16" width="10.00390625" style="0" customWidth="1"/>
    <col min="17" max="18" width="8.7109375" style="0" customWidth="1"/>
    <col min="19" max="21" width="10.00390625" style="0" customWidth="1"/>
    <col min="22" max="22" width="8.7109375" style="0" customWidth="1"/>
    <col min="23" max="24" width="10.00390625" style="0" customWidth="1"/>
    <col min="25" max="26" width="8.7109375" style="0" customWidth="1"/>
    <col min="27" max="28" width="10.00390625" style="0" customWidth="1"/>
    <col min="29" max="30" width="8.7109375" style="0" customWidth="1"/>
    <col min="31" max="32" width="10.00390625" style="0" customWidth="1"/>
    <col min="33" max="33" width="8.7109375" style="0" customWidth="1"/>
    <col min="34" max="35" width="10.00390625" style="0" customWidth="1"/>
    <col min="36" max="37" width="8.7109375" style="0" customWidth="1"/>
    <col min="38" max="38" width="9.28125" style="0" customWidth="1"/>
    <col min="39" max="39" width="14.00390625" style="0" customWidth="1"/>
    <col min="40" max="41" width="9.28125" style="0" customWidth="1"/>
    <col min="42" max="42" width="10.00390625" style="0" bestFit="1" customWidth="1"/>
    <col min="43" max="44" width="10.00390625" style="0" customWidth="1"/>
    <col min="45" max="45" width="9.00390625" style="0" customWidth="1"/>
    <col min="46" max="46" width="10.8515625" style="0" customWidth="1"/>
  </cols>
  <sheetData>
    <row r="1" spans="1:7" s="3" customFormat="1" ht="15.75">
      <c r="A1" s="2" t="s">
        <v>0</v>
      </c>
      <c r="B1" s="2"/>
      <c r="C1" s="2"/>
      <c r="D1" s="2"/>
      <c r="E1" s="2"/>
      <c r="F1" s="2"/>
      <c r="G1" s="2"/>
    </row>
    <row r="2" s="3" customFormat="1" ht="15"/>
    <row r="3" s="3" customFormat="1" ht="15"/>
    <row r="4" spans="2:22" s="3" customFormat="1" ht="15.75">
      <c r="B4" s="2" t="s">
        <v>75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8:22" ht="12.75"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8" spans="1:46" s="11" customFormat="1" ht="22.5" customHeight="1">
      <c r="A8" s="18" t="s">
        <v>62</v>
      </c>
      <c r="B8" s="20" t="s">
        <v>1</v>
      </c>
      <c r="C8" s="22" t="s">
        <v>63</v>
      </c>
      <c r="D8" s="24"/>
      <c r="E8" s="22" t="s">
        <v>64</v>
      </c>
      <c r="F8" s="23"/>
      <c r="G8" s="24"/>
      <c r="H8" s="22" t="s">
        <v>65</v>
      </c>
      <c r="I8" s="23"/>
      <c r="J8" s="23"/>
      <c r="K8" s="24"/>
      <c r="L8" s="22" t="s">
        <v>66</v>
      </c>
      <c r="M8" s="23"/>
      <c r="N8" s="24"/>
      <c r="O8" s="22" t="s">
        <v>67</v>
      </c>
      <c r="P8" s="23"/>
      <c r="Q8" s="23"/>
      <c r="R8" s="24"/>
      <c r="S8" s="22" t="s">
        <v>68</v>
      </c>
      <c r="T8" s="23"/>
      <c r="U8" s="23"/>
      <c r="V8" s="24"/>
      <c r="W8" s="22" t="s">
        <v>69</v>
      </c>
      <c r="X8" s="23"/>
      <c r="Y8" s="23"/>
      <c r="Z8" s="24"/>
      <c r="AA8" s="22" t="s">
        <v>70</v>
      </c>
      <c r="AB8" s="23"/>
      <c r="AC8" s="23"/>
      <c r="AD8" s="24"/>
      <c r="AE8" s="22" t="s">
        <v>71</v>
      </c>
      <c r="AF8" s="23"/>
      <c r="AG8" s="24"/>
      <c r="AH8" s="22" t="s">
        <v>72</v>
      </c>
      <c r="AI8" s="23"/>
      <c r="AJ8" s="23"/>
      <c r="AK8" s="24"/>
      <c r="AL8" s="22" t="s">
        <v>73</v>
      </c>
      <c r="AM8" s="23"/>
      <c r="AN8" s="23"/>
      <c r="AO8" s="24"/>
      <c r="AP8" s="22" t="s">
        <v>74</v>
      </c>
      <c r="AQ8" s="23"/>
      <c r="AR8" s="23"/>
      <c r="AS8" s="24"/>
      <c r="AT8" s="20" t="s">
        <v>2</v>
      </c>
    </row>
    <row r="9" spans="1:46" s="11" customFormat="1" ht="12.75">
      <c r="A9" s="19"/>
      <c r="B9" s="21"/>
      <c r="C9" s="4" t="s">
        <v>60</v>
      </c>
      <c r="D9" s="4" t="s">
        <v>59</v>
      </c>
      <c r="E9" s="4" t="s">
        <v>60</v>
      </c>
      <c r="F9" s="4" t="s">
        <v>59</v>
      </c>
      <c r="G9" s="4" t="s">
        <v>78</v>
      </c>
      <c r="H9" s="4" t="s">
        <v>60</v>
      </c>
      <c r="I9" s="4" t="s">
        <v>59</v>
      </c>
      <c r="J9" s="4" t="s">
        <v>79</v>
      </c>
      <c r="K9" s="4" t="s">
        <v>78</v>
      </c>
      <c r="L9" s="4" t="s">
        <v>60</v>
      </c>
      <c r="M9" s="4" t="s">
        <v>59</v>
      </c>
      <c r="N9" s="4" t="s">
        <v>78</v>
      </c>
      <c r="O9" s="4" t="s">
        <v>60</v>
      </c>
      <c r="P9" s="4" t="s">
        <v>80</v>
      </c>
      <c r="Q9" s="4" t="s">
        <v>59</v>
      </c>
      <c r="R9" s="4" t="s">
        <v>78</v>
      </c>
      <c r="S9" s="4" t="s">
        <v>60</v>
      </c>
      <c r="T9" s="4" t="s">
        <v>80</v>
      </c>
      <c r="U9" s="4" t="s">
        <v>59</v>
      </c>
      <c r="V9" s="4" t="s">
        <v>78</v>
      </c>
      <c r="W9" s="4" t="s">
        <v>60</v>
      </c>
      <c r="X9" s="4" t="s">
        <v>80</v>
      </c>
      <c r="Y9" s="4" t="s">
        <v>59</v>
      </c>
      <c r="Z9" s="4" t="s">
        <v>78</v>
      </c>
      <c r="AA9" s="4" t="s">
        <v>60</v>
      </c>
      <c r="AB9" s="4" t="s">
        <v>80</v>
      </c>
      <c r="AC9" s="4" t="s">
        <v>59</v>
      </c>
      <c r="AD9" s="4" t="s">
        <v>78</v>
      </c>
      <c r="AE9" s="4" t="s">
        <v>60</v>
      </c>
      <c r="AF9" s="4" t="s">
        <v>80</v>
      </c>
      <c r="AG9" s="4" t="s">
        <v>59</v>
      </c>
      <c r="AH9" s="4" t="s">
        <v>60</v>
      </c>
      <c r="AI9" s="4" t="s">
        <v>80</v>
      </c>
      <c r="AJ9" s="4" t="s">
        <v>59</v>
      </c>
      <c r="AK9" s="4" t="s">
        <v>81</v>
      </c>
      <c r="AL9" s="4" t="s">
        <v>60</v>
      </c>
      <c r="AM9" s="4" t="s">
        <v>80</v>
      </c>
      <c r="AN9" s="4" t="s">
        <v>59</v>
      </c>
      <c r="AO9" s="4" t="s">
        <v>81</v>
      </c>
      <c r="AP9" s="4" t="s">
        <v>60</v>
      </c>
      <c r="AQ9" s="4" t="s">
        <v>80</v>
      </c>
      <c r="AR9" s="4" t="s">
        <v>59</v>
      </c>
      <c r="AS9" s="4" t="s">
        <v>81</v>
      </c>
      <c r="AT9" s="21"/>
    </row>
    <row r="10" spans="1:46" ht="12.75">
      <c r="A10" s="5">
        <v>1</v>
      </c>
      <c r="B10" s="6" t="s">
        <v>3</v>
      </c>
      <c r="C10" s="7">
        <v>31892.09</v>
      </c>
      <c r="D10" s="7"/>
      <c r="E10" s="7">
        <v>54884.79</v>
      </c>
      <c r="F10" s="7"/>
      <c r="G10" s="7"/>
      <c r="H10" s="7">
        <v>48879.34</v>
      </c>
      <c r="I10" s="7"/>
      <c r="J10" s="7"/>
      <c r="K10" s="7"/>
      <c r="L10" s="7">
        <v>46894.39</v>
      </c>
      <c r="M10" s="7"/>
      <c r="N10" s="7"/>
      <c r="O10" s="7">
        <v>58191.38</v>
      </c>
      <c r="P10" s="7"/>
      <c r="Q10" s="7"/>
      <c r="R10" s="7"/>
      <c r="S10" s="7">
        <v>39370.87</v>
      </c>
      <c r="T10" s="7"/>
      <c r="U10" s="7"/>
      <c r="V10" s="7"/>
      <c r="W10" s="7">
        <v>46854.04</v>
      </c>
      <c r="X10" s="7"/>
      <c r="Y10" s="7"/>
      <c r="Z10" s="7"/>
      <c r="AA10" s="7">
        <v>40902.72</v>
      </c>
      <c r="AB10" s="7"/>
      <c r="AC10" s="7"/>
      <c r="AD10" s="7"/>
      <c r="AE10" s="7">
        <v>40749.1</v>
      </c>
      <c r="AF10" s="7"/>
      <c r="AG10" s="7"/>
      <c r="AH10" s="7">
        <v>44797.31</v>
      </c>
      <c r="AI10" s="16"/>
      <c r="AJ10" s="7"/>
      <c r="AK10" s="7"/>
      <c r="AL10" s="7">
        <v>1525.78</v>
      </c>
      <c r="AM10" s="7"/>
      <c r="AN10" s="7"/>
      <c r="AO10" s="7"/>
      <c r="AP10" s="7">
        <v>40120.36</v>
      </c>
      <c r="AQ10" s="7"/>
      <c r="AR10" s="7"/>
      <c r="AS10" s="7"/>
      <c r="AT10" s="8">
        <f>SUM(C10:AS10)</f>
        <v>495062.17</v>
      </c>
    </row>
    <row r="11" spans="1:46" ht="12.75">
      <c r="A11" s="5">
        <v>2</v>
      </c>
      <c r="B11" s="6" t="s">
        <v>4</v>
      </c>
      <c r="C11" s="7">
        <v>151547.5</v>
      </c>
      <c r="D11" s="7"/>
      <c r="E11" s="7">
        <v>228761.61</v>
      </c>
      <c r="F11" s="7"/>
      <c r="G11" s="7"/>
      <c r="H11" s="7">
        <v>216733.99</v>
      </c>
      <c r="I11" s="7"/>
      <c r="J11" s="7"/>
      <c r="K11" s="7"/>
      <c r="L11" s="7">
        <v>205079.45</v>
      </c>
      <c r="M11" s="7"/>
      <c r="N11" s="7"/>
      <c r="O11" s="7">
        <v>197193.87</v>
      </c>
      <c r="P11" s="7"/>
      <c r="Q11" s="7"/>
      <c r="R11" s="7"/>
      <c r="S11" s="7">
        <v>209948.32</v>
      </c>
      <c r="T11" s="7">
        <v>653.55</v>
      </c>
      <c r="U11" s="7"/>
      <c r="V11" s="7"/>
      <c r="W11" s="7">
        <v>221169.64</v>
      </c>
      <c r="X11" s="7">
        <v>326.78</v>
      </c>
      <c r="Y11" s="7"/>
      <c r="Z11" s="7"/>
      <c r="AA11" s="7">
        <v>188225.32</v>
      </c>
      <c r="AB11" s="7">
        <v>653.56</v>
      </c>
      <c r="AC11" s="7"/>
      <c r="AD11" s="7"/>
      <c r="AE11" s="7">
        <v>209868.29</v>
      </c>
      <c r="AF11" s="7">
        <v>1633.9</v>
      </c>
      <c r="AG11" s="7"/>
      <c r="AH11" s="7">
        <v>210795.67</v>
      </c>
      <c r="AI11" s="16">
        <v>980.34</v>
      </c>
      <c r="AJ11" s="7"/>
      <c r="AK11" s="7"/>
      <c r="AL11" s="7">
        <v>4783.91</v>
      </c>
      <c r="AM11" s="7">
        <v>2287.46</v>
      </c>
      <c r="AN11" s="7"/>
      <c r="AO11" s="7"/>
      <c r="AP11" s="7">
        <v>179585.59</v>
      </c>
      <c r="AQ11" s="7">
        <v>1633.9</v>
      </c>
      <c r="AR11" s="7"/>
      <c r="AS11" s="7"/>
      <c r="AT11" s="8">
        <f aca="true" t="shared" si="0" ref="AT11:AT68">SUM(C11:AS11)</f>
        <v>2231862.65</v>
      </c>
    </row>
    <row r="12" spans="1:46" ht="12.75">
      <c r="A12" s="5">
        <v>3</v>
      </c>
      <c r="B12" s="6" t="s">
        <v>5</v>
      </c>
      <c r="C12" s="7">
        <v>133951.23</v>
      </c>
      <c r="D12" s="7"/>
      <c r="E12" s="7">
        <v>237908.03</v>
      </c>
      <c r="F12" s="7"/>
      <c r="G12" s="7"/>
      <c r="H12" s="7">
        <v>233464.25</v>
      </c>
      <c r="I12" s="7"/>
      <c r="J12" s="7"/>
      <c r="K12" s="7"/>
      <c r="L12" s="7">
        <v>221728.34</v>
      </c>
      <c r="M12" s="7"/>
      <c r="N12" s="7"/>
      <c r="O12" s="7">
        <v>248533.92</v>
      </c>
      <c r="P12" s="7">
        <v>1353.8</v>
      </c>
      <c r="Q12" s="7"/>
      <c r="R12" s="7"/>
      <c r="S12" s="7">
        <v>250399.03</v>
      </c>
      <c r="T12" s="7">
        <v>980.34</v>
      </c>
      <c r="U12" s="7"/>
      <c r="V12" s="7"/>
      <c r="W12" s="7">
        <v>246861.76</v>
      </c>
      <c r="X12" s="7">
        <v>980.34</v>
      </c>
      <c r="Y12" s="7"/>
      <c r="Z12" s="7"/>
      <c r="AA12" s="7">
        <v>271104.94</v>
      </c>
      <c r="AB12" s="7">
        <v>1633.9</v>
      </c>
      <c r="AC12" s="7"/>
      <c r="AD12" s="7"/>
      <c r="AE12" s="7">
        <v>265222.13</v>
      </c>
      <c r="AF12" s="7">
        <v>1960.68</v>
      </c>
      <c r="AG12" s="7"/>
      <c r="AH12" s="7">
        <v>250500.84</v>
      </c>
      <c r="AI12" s="16">
        <v>1960.68</v>
      </c>
      <c r="AJ12" s="7"/>
      <c r="AK12" s="7"/>
      <c r="AL12" s="7">
        <v>7621.19</v>
      </c>
      <c r="AM12" s="7">
        <v>2287.46</v>
      </c>
      <c r="AN12" s="7"/>
      <c r="AO12" s="7"/>
      <c r="AP12" s="7">
        <v>265639.9</v>
      </c>
      <c r="AQ12" s="7">
        <v>1960.68</v>
      </c>
      <c r="AR12" s="7"/>
      <c r="AS12" s="7"/>
      <c r="AT12" s="8">
        <f t="shared" si="0"/>
        <v>2646053.4400000004</v>
      </c>
    </row>
    <row r="13" spans="1:46" ht="12.75">
      <c r="A13" s="5">
        <v>4</v>
      </c>
      <c r="B13" s="6" t="s">
        <v>6</v>
      </c>
      <c r="C13" s="7">
        <v>24220.3</v>
      </c>
      <c r="D13" s="7"/>
      <c r="E13" s="7">
        <v>37668.46</v>
      </c>
      <c r="F13" s="7"/>
      <c r="G13" s="7"/>
      <c r="H13" s="7">
        <v>30725.53</v>
      </c>
      <c r="I13" s="7"/>
      <c r="J13" s="7"/>
      <c r="K13" s="7"/>
      <c r="L13" s="7">
        <v>26283.54</v>
      </c>
      <c r="M13" s="7"/>
      <c r="N13" s="7"/>
      <c r="O13" s="7">
        <v>29197.5</v>
      </c>
      <c r="P13" s="7"/>
      <c r="Q13" s="7"/>
      <c r="R13" s="7"/>
      <c r="S13" s="7">
        <v>26812.31</v>
      </c>
      <c r="T13" s="7"/>
      <c r="U13" s="7"/>
      <c r="V13" s="7"/>
      <c r="W13" s="7">
        <v>28180.83</v>
      </c>
      <c r="X13" s="7">
        <v>163.39</v>
      </c>
      <c r="Y13" s="7"/>
      <c r="Z13" s="7"/>
      <c r="AA13" s="7">
        <v>23114.32</v>
      </c>
      <c r="AB13" s="7"/>
      <c r="AC13" s="7"/>
      <c r="AD13" s="7"/>
      <c r="AE13" s="7">
        <v>26528.69</v>
      </c>
      <c r="AF13" s="7"/>
      <c r="AG13" s="7"/>
      <c r="AH13" s="7">
        <v>32701</v>
      </c>
      <c r="AI13" s="16"/>
      <c r="AJ13" s="7"/>
      <c r="AK13" s="7"/>
      <c r="AL13" s="7">
        <v>1864.44</v>
      </c>
      <c r="AM13" s="7"/>
      <c r="AN13" s="7"/>
      <c r="AO13" s="7"/>
      <c r="AP13" s="7">
        <v>34198.21</v>
      </c>
      <c r="AQ13" s="7"/>
      <c r="AR13" s="7"/>
      <c r="AS13" s="7"/>
      <c r="AT13" s="8">
        <f t="shared" si="0"/>
        <v>321658.52</v>
      </c>
    </row>
    <row r="14" spans="1:46" ht="12.75">
      <c r="A14" s="5">
        <v>5</v>
      </c>
      <c r="B14" s="6" t="s">
        <v>7</v>
      </c>
      <c r="C14" s="7">
        <v>5779.69</v>
      </c>
      <c r="D14" s="7"/>
      <c r="E14" s="7">
        <v>3546.94</v>
      </c>
      <c r="F14" s="7">
        <v>8094.03</v>
      </c>
      <c r="G14" s="7"/>
      <c r="H14" s="7">
        <v>2019.85</v>
      </c>
      <c r="I14" s="7">
        <v>6818.65</v>
      </c>
      <c r="J14" s="7"/>
      <c r="K14" s="7"/>
      <c r="L14" s="7">
        <v>1330.65</v>
      </c>
      <c r="M14" s="7">
        <f>8152.72-8.13</f>
        <v>8144.59</v>
      </c>
      <c r="N14" s="7"/>
      <c r="O14" s="7">
        <v>9413.14</v>
      </c>
      <c r="P14" s="7"/>
      <c r="Q14" s="7">
        <v>8.13</v>
      </c>
      <c r="R14" s="7"/>
      <c r="S14" s="7">
        <v>9407.4</v>
      </c>
      <c r="T14" s="7"/>
      <c r="U14" s="7"/>
      <c r="V14" s="7"/>
      <c r="W14" s="7">
        <v>9000.39</v>
      </c>
      <c r="X14" s="14"/>
      <c r="Y14" s="7"/>
      <c r="Z14" s="7"/>
      <c r="AA14" s="7">
        <v>5881.23</v>
      </c>
      <c r="AB14" s="7"/>
      <c r="AC14" s="7"/>
      <c r="AD14" s="7"/>
      <c r="AE14" s="7">
        <v>1160.53</v>
      </c>
      <c r="AF14" s="7"/>
      <c r="AG14" s="7">
        <v>4105.51</v>
      </c>
      <c r="AH14" s="7">
        <v>1540.83</v>
      </c>
      <c r="AI14" s="16"/>
      <c r="AJ14" s="7">
        <v>4528.09</v>
      </c>
      <c r="AK14" s="7"/>
      <c r="AL14" s="7">
        <v>457.51</v>
      </c>
      <c r="AM14" s="7"/>
      <c r="AN14" s="7"/>
      <c r="AO14" s="7"/>
      <c r="AP14" s="7">
        <v>1341.47</v>
      </c>
      <c r="AQ14" s="7"/>
      <c r="AR14" s="7">
        <v>4551.55</v>
      </c>
      <c r="AS14" s="7"/>
      <c r="AT14" s="8">
        <f t="shared" si="0"/>
        <v>87130.17999999998</v>
      </c>
    </row>
    <row r="15" spans="1:46" ht="12.75">
      <c r="A15" s="5">
        <v>6</v>
      </c>
      <c r="B15" s="6" t="s">
        <v>56</v>
      </c>
      <c r="C15" s="7">
        <v>2384.74</v>
      </c>
      <c r="D15" s="7">
        <f>58400-333.86</f>
        <v>58066.14</v>
      </c>
      <c r="E15" s="7">
        <v>10043.8</v>
      </c>
      <c r="F15" s="7">
        <f>333.86+60000+1188.8</f>
        <v>61522.66</v>
      </c>
      <c r="G15" s="7"/>
      <c r="H15" s="7">
        <v>1110.14</v>
      </c>
      <c r="I15" s="7">
        <f>1486.05+64736.15-338.93</f>
        <v>65883.27</v>
      </c>
      <c r="J15" s="7"/>
      <c r="K15" s="7"/>
      <c r="L15" s="7">
        <v>72724.34</v>
      </c>
      <c r="M15" s="7">
        <v>338.93</v>
      </c>
      <c r="N15" s="7"/>
      <c r="O15" s="7">
        <v>62563.69</v>
      </c>
      <c r="P15" s="7"/>
      <c r="Q15" s="7"/>
      <c r="R15" s="7"/>
      <c r="S15" s="7">
        <v>42375.61</v>
      </c>
      <c r="T15" s="7"/>
      <c r="U15" s="7"/>
      <c r="V15" s="7"/>
      <c r="W15" s="7">
        <v>2073.27</v>
      </c>
      <c r="X15" s="14"/>
      <c r="Y15" s="7">
        <v>51740.69</v>
      </c>
      <c r="Z15" s="7"/>
      <c r="AA15" s="7">
        <v>1515.6</v>
      </c>
      <c r="AB15" s="7"/>
      <c r="AC15" s="7">
        <f>1033.6+53737.8</f>
        <v>54771.4</v>
      </c>
      <c r="AD15" s="7"/>
      <c r="AE15" s="7">
        <v>1140.3</v>
      </c>
      <c r="AF15" s="7"/>
      <c r="AG15" s="7">
        <v>51291.7</v>
      </c>
      <c r="AH15" s="7">
        <v>1704.17</v>
      </c>
      <c r="AI15" s="17"/>
      <c r="AJ15" s="7">
        <f>1291.96+49851.08</f>
        <v>51143.04</v>
      </c>
      <c r="AK15" s="7"/>
      <c r="AL15" s="7">
        <v>732.48</v>
      </c>
      <c r="AM15" s="7"/>
      <c r="AN15" s="7"/>
      <c r="AO15" s="7"/>
      <c r="AP15" s="7">
        <v>2129.6</v>
      </c>
      <c r="AQ15" s="7"/>
      <c r="AR15" s="7">
        <f>54421.09+1559.66</f>
        <v>55980.75</v>
      </c>
      <c r="AS15" s="7"/>
      <c r="AT15" s="8">
        <f t="shared" si="0"/>
        <v>651236.32</v>
      </c>
    </row>
    <row r="16" spans="1:46" ht="12.75">
      <c r="A16" s="5">
        <v>7</v>
      </c>
      <c r="B16" s="6" t="s">
        <v>8</v>
      </c>
      <c r="C16" s="7">
        <v>96825.19</v>
      </c>
      <c r="D16" s="7"/>
      <c r="E16" s="7">
        <v>137588.87</v>
      </c>
      <c r="F16" s="7"/>
      <c r="G16" s="7"/>
      <c r="H16" s="7">
        <v>187851.57</v>
      </c>
      <c r="I16" s="7"/>
      <c r="J16" s="7"/>
      <c r="K16" s="7"/>
      <c r="L16" s="7">
        <v>148547.38</v>
      </c>
      <c r="M16" s="7"/>
      <c r="N16" s="7"/>
      <c r="O16" s="7">
        <v>183659.54</v>
      </c>
      <c r="P16" s="7"/>
      <c r="Q16" s="7"/>
      <c r="R16" s="7"/>
      <c r="S16" s="7">
        <v>155126.26</v>
      </c>
      <c r="T16" s="7"/>
      <c r="U16" s="7"/>
      <c r="V16" s="7"/>
      <c r="W16" s="7">
        <v>155709.26</v>
      </c>
      <c r="X16" s="14"/>
      <c r="Y16" s="7"/>
      <c r="Z16" s="7"/>
      <c r="AA16" s="7">
        <v>154871.16</v>
      </c>
      <c r="AB16" s="7"/>
      <c r="AC16" s="7"/>
      <c r="AD16" s="7"/>
      <c r="AE16" s="7">
        <v>179625</v>
      </c>
      <c r="AF16" s="7"/>
      <c r="AG16" s="7"/>
      <c r="AH16" s="7">
        <v>134308.76</v>
      </c>
      <c r="AI16" s="16"/>
      <c r="AJ16" s="7"/>
      <c r="AK16" s="7"/>
      <c r="AL16" s="7">
        <v>2814.23</v>
      </c>
      <c r="AM16" s="7"/>
      <c r="AN16" s="7"/>
      <c r="AO16" s="7"/>
      <c r="AP16" s="7">
        <v>163857.94</v>
      </c>
      <c r="AQ16" s="7"/>
      <c r="AR16" s="7"/>
      <c r="AS16" s="7"/>
      <c r="AT16" s="8">
        <f t="shared" si="0"/>
        <v>1700785.16</v>
      </c>
    </row>
    <row r="17" spans="1:46" ht="12.75">
      <c r="A17" s="5">
        <v>8</v>
      </c>
      <c r="B17" s="6" t="s">
        <v>9</v>
      </c>
      <c r="C17" s="7">
        <v>48322.87</v>
      </c>
      <c r="D17" s="7"/>
      <c r="E17" s="7">
        <v>85303.54</v>
      </c>
      <c r="F17" s="7"/>
      <c r="G17" s="7"/>
      <c r="H17" s="7">
        <v>78333.88</v>
      </c>
      <c r="I17" s="7"/>
      <c r="J17" s="7"/>
      <c r="K17" s="7"/>
      <c r="L17" s="7">
        <v>70828.99</v>
      </c>
      <c r="M17" s="7"/>
      <c r="N17" s="7"/>
      <c r="O17" s="7">
        <v>77430.77</v>
      </c>
      <c r="P17" s="7"/>
      <c r="Q17" s="7"/>
      <c r="R17" s="7"/>
      <c r="S17" s="7">
        <v>76326.48</v>
      </c>
      <c r="T17" s="7">
        <v>350.12</v>
      </c>
      <c r="U17" s="7"/>
      <c r="V17" s="7"/>
      <c r="W17" s="7">
        <v>83941.71</v>
      </c>
      <c r="X17" s="14"/>
      <c r="Y17" s="7"/>
      <c r="Z17" s="7"/>
      <c r="AA17" s="7">
        <v>78742.54</v>
      </c>
      <c r="AB17" s="7"/>
      <c r="AC17" s="7"/>
      <c r="AD17" s="7"/>
      <c r="AE17" s="7">
        <v>73131.72</v>
      </c>
      <c r="AF17" s="7"/>
      <c r="AG17" s="7"/>
      <c r="AH17" s="7">
        <v>64091.41</v>
      </c>
      <c r="AI17" s="16"/>
      <c r="AJ17" s="7"/>
      <c r="AK17" s="7"/>
      <c r="AL17" s="7">
        <v>3369.74</v>
      </c>
      <c r="AM17" s="7"/>
      <c r="AN17" s="7"/>
      <c r="AO17" s="7"/>
      <c r="AP17" s="7">
        <v>39056.08</v>
      </c>
      <c r="AQ17" s="7"/>
      <c r="AR17" s="7"/>
      <c r="AS17" s="7"/>
      <c r="AT17" s="8">
        <f t="shared" si="0"/>
        <v>779229.85</v>
      </c>
    </row>
    <row r="18" spans="1:46" ht="12.75">
      <c r="A18" s="5">
        <v>9</v>
      </c>
      <c r="B18" s="6" t="s">
        <v>10</v>
      </c>
      <c r="C18" s="7">
        <v>7942.2</v>
      </c>
      <c r="D18" s="7"/>
      <c r="E18" s="7">
        <v>15929.25</v>
      </c>
      <c r="F18" s="7"/>
      <c r="G18" s="7"/>
      <c r="H18" s="7">
        <v>14170.46</v>
      </c>
      <c r="I18" s="7"/>
      <c r="J18" s="7"/>
      <c r="K18" s="7"/>
      <c r="L18" s="7">
        <v>11523.99</v>
      </c>
      <c r="M18" s="7"/>
      <c r="N18" s="7"/>
      <c r="O18" s="7">
        <v>14697.83</v>
      </c>
      <c r="P18" s="7"/>
      <c r="Q18" s="7"/>
      <c r="R18" s="7"/>
      <c r="S18" s="7">
        <v>13973.82</v>
      </c>
      <c r="T18" s="7"/>
      <c r="U18" s="7"/>
      <c r="V18" s="7"/>
      <c r="W18" s="7">
        <v>15461.28</v>
      </c>
      <c r="X18" s="14"/>
      <c r="Y18" s="7"/>
      <c r="Z18" s="7"/>
      <c r="AA18" s="7">
        <v>13097.39</v>
      </c>
      <c r="AB18" s="7"/>
      <c r="AC18" s="7"/>
      <c r="AD18" s="7"/>
      <c r="AE18" s="7">
        <v>12972.86</v>
      </c>
      <c r="AF18" s="7"/>
      <c r="AG18" s="7"/>
      <c r="AH18" s="7">
        <v>14799.29</v>
      </c>
      <c r="AI18" s="16"/>
      <c r="AJ18" s="7"/>
      <c r="AK18" s="7"/>
      <c r="AL18" s="7">
        <v>1686.81</v>
      </c>
      <c r="AM18" s="7"/>
      <c r="AN18" s="7"/>
      <c r="AO18" s="7"/>
      <c r="AP18" s="7">
        <v>14455.44</v>
      </c>
      <c r="AQ18" s="7"/>
      <c r="AR18" s="7"/>
      <c r="AS18" s="7"/>
      <c r="AT18" s="8">
        <f t="shared" si="0"/>
        <v>150710.62</v>
      </c>
    </row>
    <row r="19" spans="1:46" ht="12.75">
      <c r="A19" s="5">
        <v>10</v>
      </c>
      <c r="B19" s="6" t="s">
        <v>11</v>
      </c>
      <c r="C19" s="7">
        <v>204051.88</v>
      </c>
      <c r="D19" s="7"/>
      <c r="E19" s="7">
        <v>320861.6</v>
      </c>
      <c r="F19" s="7"/>
      <c r="G19" s="7"/>
      <c r="H19" s="7">
        <v>320130.84</v>
      </c>
      <c r="I19" s="7"/>
      <c r="J19" s="7"/>
      <c r="K19" s="7"/>
      <c r="L19" s="7">
        <v>277014.25</v>
      </c>
      <c r="M19" s="7"/>
      <c r="N19" s="7"/>
      <c r="O19" s="7">
        <v>313236.13</v>
      </c>
      <c r="P19" s="7">
        <v>653.56</v>
      </c>
      <c r="Q19" s="7"/>
      <c r="R19" s="7"/>
      <c r="S19" s="7">
        <v>269176.2</v>
      </c>
      <c r="T19" s="7">
        <v>980.34</v>
      </c>
      <c r="U19" s="7"/>
      <c r="V19" s="7"/>
      <c r="W19" s="7">
        <v>289044.22</v>
      </c>
      <c r="X19" s="7">
        <v>980.34</v>
      </c>
      <c r="Y19" s="7"/>
      <c r="Z19" s="7"/>
      <c r="AA19" s="7">
        <v>258742.69</v>
      </c>
      <c r="AB19" s="7">
        <v>980.34</v>
      </c>
      <c r="AC19" s="7"/>
      <c r="AD19" s="7"/>
      <c r="AE19" s="7">
        <v>268652.44</v>
      </c>
      <c r="AF19" s="7">
        <v>1307.12</v>
      </c>
      <c r="AG19" s="7"/>
      <c r="AH19" s="7">
        <v>275957.07</v>
      </c>
      <c r="AI19" s="16">
        <v>2287.46</v>
      </c>
      <c r="AJ19" s="7"/>
      <c r="AK19" s="7"/>
      <c r="AL19" s="7">
        <v>9108.95</v>
      </c>
      <c r="AM19" s="7">
        <v>1960.68</v>
      </c>
      <c r="AN19" s="7"/>
      <c r="AO19" s="7"/>
      <c r="AP19" s="7">
        <v>266090.34</v>
      </c>
      <c r="AQ19" s="7">
        <v>2614.24</v>
      </c>
      <c r="AR19" s="7"/>
      <c r="AS19" s="7"/>
      <c r="AT19" s="8">
        <f t="shared" si="0"/>
        <v>3083830.6900000004</v>
      </c>
    </row>
    <row r="20" spans="1:46" ht="12.75">
      <c r="A20" s="5">
        <v>11</v>
      </c>
      <c r="B20" s="6" t="s">
        <v>12</v>
      </c>
      <c r="C20" s="7">
        <v>24675.56</v>
      </c>
      <c r="D20" s="7"/>
      <c r="E20" s="7">
        <v>36718.42</v>
      </c>
      <c r="F20" s="7"/>
      <c r="G20" s="7"/>
      <c r="H20" s="7">
        <v>34775.8</v>
      </c>
      <c r="I20" s="7"/>
      <c r="J20" s="7"/>
      <c r="K20" s="7"/>
      <c r="L20" s="7">
        <v>30082.01</v>
      </c>
      <c r="M20" s="7"/>
      <c r="N20" s="7"/>
      <c r="O20" s="7">
        <v>36064.88</v>
      </c>
      <c r="P20" s="7">
        <v>326.78</v>
      </c>
      <c r="Q20" s="7"/>
      <c r="R20" s="7"/>
      <c r="S20" s="7">
        <v>35936.51</v>
      </c>
      <c r="T20" s="7"/>
      <c r="U20" s="7"/>
      <c r="V20" s="7"/>
      <c r="W20" s="7">
        <v>37102.21</v>
      </c>
      <c r="X20" s="7">
        <v>326.78</v>
      </c>
      <c r="Y20" s="7"/>
      <c r="Z20" s="7"/>
      <c r="AA20" s="7">
        <v>32027.94</v>
      </c>
      <c r="AB20" s="7">
        <v>326.78</v>
      </c>
      <c r="AC20" s="7"/>
      <c r="AD20" s="7"/>
      <c r="AE20" s="7">
        <v>32301.1</v>
      </c>
      <c r="AF20" s="7">
        <v>326.78</v>
      </c>
      <c r="AG20" s="7"/>
      <c r="AH20" s="7">
        <v>32916.13</v>
      </c>
      <c r="AI20" s="16">
        <v>326.78</v>
      </c>
      <c r="AJ20" s="7"/>
      <c r="AK20" s="7"/>
      <c r="AL20" s="7">
        <v>1505.25</v>
      </c>
      <c r="AM20" s="7">
        <v>326.78</v>
      </c>
      <c r="AN20" s="7"/>
      <c r="AO20" s="7"/>
      <c r="AP20" s="7">
        <v>33453.12</v>
      </c>
      <c r="AQ20" s="7">
        <v>326.78</v>
      </c>
      <c r="AR20" s="7"/>
      <c r="AS20" s="7"/>
      <c r="AT20" s="8">
        <f t="shared" si="0"/>
        <v>369846.3900000001</v>
      </c>
    </row>
    <row r="21" spans="1:46" ht="12.75">
      <c r="A21" s="5">
        <v>12</v>
      </c>
      <c r="B21" s="6" t="s">
        <v>13</v>
      </c>
      <c r="C21" s="7">
        <v>45876.9</v>
      </c>
      <c r="D21" s="7"/>
      <c r="E21" s="7">
        <v>80881.58</v>
      </c>
      <c r="F21" s="7"/>
      <c r="G21" s="7"/>
      <c r="H21" s="7">
        <v>69302.21</v>
      </c>
      <c r="I21" s="7"/>
      <c r="J21" s="7"/>
      <c r="K21" s="7"/>
      <c r="L21" s="7">
        <v>64207.79</v>
      </c>
      <c r="M21" s="7"/>
      <c r="N21" s="7"/>
      <c r="O21" s="7">
        <v>60128.36</v>
      </c>
      <c r="P21" s="7"/>
      <c r="Q21" s="7"/>
      <c r="R21" s="7"/>
      <c r="S21" s="7">
        <v>52121.6</v>
      </c>
      <c r="T21" s="7"/>
      <c r="U21" s="7"/>
      <c r="V21" s="7"/>
      <c r="W21" s="7">
        <v>65090.08</v>
      </c>
      <c r="X21" s="7">
        <v>326.78</v>
      </c>
      <c r="Y21" s="7"/>
      <c r="Z21" s="7"/>
      <c r="AA21" s="7">
        <v>49480.7</v>
      </c>
      <c r="AB21" s="7">
        <v>653.56</v>
      </c>
      <c r="AC21" s="7"/>
      <c r="AD21" s="7"/>
      <c r="AE21" s="7">
        <v>55516.65</v>
      </c>
      <c r="AF21" s="7">
        <v>653.56</v>
      </c>
      <c r="AG21" s="7"/>
      <c r="AH21" s="7">
        <v>58503.21</v>
      </c>
      <c r="AI21" s="16">
        <v>326.78</v>
      </c>
      <c r="AJ21" s="7"/>
      <c r="AK21" s="7"/>
      <c r="AL21" s="7">
        <v>1809.75</v>
      </c>
      <c r="AM21" s="7">
        <v>326.78</v>
      </c>
      <c r="AN21" s="7"/>
      <c r="AO21" s="7"/>
      <c r="AP21" s="7">
        <v>60939.89</v>
      </c>
      <c r="AQ21" s="7">
        <v>980.34</v>
      </c>
      <c r="AR21" s="7"/>
      <c r="AS21" s="7"/>
      <c r="AT21" s="8">
        <f t="shared" si="0"/>
        <v>667126.5200000001</v>
      </c>
    </row>
    <row r="22" spans="1:46" ht="12.75">
      <c r="A22" s="5">
        <v>13</v>
      </c>
      <c r="B22" s="6" t="s">
        <v>14</v>
      </c>
      <c r="C22" s="7">
        <v>81696.73</v>
      </c>
      <c r="D22" s="7"/>
      <c r="E22" s="7">
        <v>87057.44</v>
      </c>
      <c r="F22" s="7"/>
      <c r="G22" s="7"/>
      <c r="H22" s="7">
        <v>108100.26</v>
      </c>
      <c r="I22" s="7"/>
      <c r="J22" s="7"/>
      <c r="K22" s="7"/>
      <c r="L22" s="7">
        <v>110794.83</v>
      </c>
      <c r="M22" s="7"/>
      <c r="N22" s="7"/>
      <c r="O22" s="7">
        <v>109218.05</v>
      </c>
      <c r="P22" s="7"/>
      <c r="Q22" s="7"/>
      <c r="R22" s="7"/>
      <c r="S22" s="7">
        <v>83110.9</v>
      </c>
      <c r="T22" s="7"/>
      <c r="U22" s="7"/>
      <c r="V22" s="7"/>
      <c r="W22" s="7">
        <v>82716.18</v>
      </c>
      <c r="X22" s="14"/>
      <c r="Y22" s="7"/>
      <c r="Z22" s="7"/>
      <c r="AA22" s="7">
        <v>72671.53</v>
      </c>
      <c r="AB22" s="7"/>
      <c r="AC22" s="7"/>
      <c r="AD22" s="7"/>
      <c r="AE22" s="7">
        <v>76070.81</v>
      </c>
      <c r="AF22" s="7"/>
      <c r="AG22" s="7"/>
      <c r="AH22" s="7">
        <v>66087.13</v>
      </c>
      <c r="AI22" s="16"/>
      <c r="AJ22" s="7"/>
      <c r="AK22" s="7"/>
      <c r="AL22" s="7">
        <v>2030.36</v>
      </c>
      <c r="AM22" s="7"/>
      <c r="AN22" s="7"/>
      <c r="AO22" s="7"/>
      <c r="AP22" s="7">
        <v>80553.64</v>
      </c>
      <c r="AQ22" s="7"/>
      <c r="AR22" s="7"/>
      <c r="AS22" s="7"/>
      <c r="AT22" s="8">
        <f t="shared" si="0"/>
        <v>960107.86</v>
      </c>
    </row>
    <row r="23" spans="1:46" ht="12.75">
      <c r="A23" s="5">
        <v>14</v>
      </c>
      <c r="B23" s="6" t="s">
        <v>15</v>
      </c>
      <c r="C23" s="7">
        <v>9425.79</v>
      </c>
      <c r="D23" s="7"/>
      <c r="E23" s="7">
        <v>16889.14</v>
      </c>
      <c r="F23" s="7"/>
      <c r="G23" s="7"/>
      <c r="H23" s="7">
        <v>17694.26</v>
      </c>
      <c r="I23" s="7"/>
      <c r="J23" s="7"/>
      <c r="K23" s="7"/>
      <c r="L23" s="7">
        <v>15496.8</v>
      </c>
      <c r="M23" s="7"/>
      <c r="N23" s="7"/>
      <c r="O23" s="7">
        <v>18204.81</v>
      </c>
      <c r="P23" s="7"/>
      <c r="Q23" s="7"/>
      <c r="R23" s="7"/>
      <c r="S23" s="7">
        <v>19462.23</v>
      </c>
      <c r="T23" s="7"/>
      <c r="U23" s="7"/>
      <c r="V23" s="7"/>
      <c r="W23" s="7">
        <v>20259.98</v>
      </c>
      <c r="X23" s="14"/>
      <c r="Y23" s="7"/>
      <c r="Z23" s="7"/>
      <c r="AA23" s="7">
        <v>17534.33</v>
      </c>
      <c r="AB23" s="7"/>
      <c r="AC23" s="7"/>
      <c r="AD23" s="7"/>
      <c r="AE23" s="7">
        <v>19111.56</v>
      </c>
      <c r="AF23" s="7"/>
      <c r="AG23" s="7"/>
      <c r="AH23" s="7">
        <v>17716.29</v>
      </c>
      <c r="AI23" s="16"/>
      <c r="AJ23" s="7"/>
      <c r="AK23" s="7"/>
      <c r="AL23" s="7">
        <v>1957.62</v>
      </c>
      <c r="AM23" s="7"/>
      <c r="AN23" s="7"/>
      <c r="AO23" s="7"/>
      <c r="AP23" s="7">
        <v>18423.76</v>
      </c>
      <c r="AQ23" s="7"/>
      <c r="AR23" s="7"/>
      <c r="AS23" s="7"/>
      <c r="AT23" s="8">
        <f t="shared" si="0"/>
        <v>192176.57</v>
      </c>
    </row>
    <row r="24" spans="1:46" ht="12.75">
      <c r="A24" s="5">
        <v>15</v>
      </c>
      <c r="B24" s="6" t="s">
        <v>16</v>
      </c>
      <c r="C24" s="7">
        <v>459380.49</v>
      </c>
      <c r="D24" s="7"/>
      <c r="E24" s="7">
        <v>718874.88</v>
      </c>
      <c r="F24" s="7"/>
      <c r="G24" s="7"/>
      <c r="H24" s="7">
        <v>701340.31</v>
      </c>
      <c r="I24" s="7"/>
      <c r="J24" s="7"/>
      <c r="K24" s="7"/>
      <c r="L24" s="7">
        <v>653182.36</v>
      </c>
      <c r="M24" s="7"/>
      <c r="N24" s="7"/>
      <c r="O24" s="7">
        <v>729525.09</v>
      </c>
      <c r="P24" s="7">
        <v>653.56</v>
      </c>
      <c r="Q24" s="7"/>
      <c r="R24" s="7"/>
      <c r="S24" s="7">
        <v>691126.25</v>
      </c>
      <c r="T24" s="7">
        <v>1307.12</v>
      </c>
      <c r="U24" s="7"/>
      <c r="V24" s="7"/>
      <c r="W24" s="7">
        <v>671978.94</v>
      </c>
      <c r="X24" s="7">
        <v>980.34</v>
      </c>
      <c r="Y24" s="7"/>
      <c r="Z24" s="7"/>
      <c r="AA24" s="7">
        <v>683784.83</v>
      </c>
      <c r="AB24" s="7">
        <v>1960.68</v>
      </c>
      <c r="AC24" s="7"/>
      <c r="AD24" s="7"/>
      <c r="AE24" s="7">
        <v>682011.62</v>
      </c>
      <c r="AF24" s="7">
        <v>1797.29</v>
      </c>
      <c r="AG24" s="7"/>
      <c r="AH24" s="7">
        <v>747816.26</v>
      </c>
      <c r="AI24" s="16">
        <v>1470.51</v>
      </c>
      <c r="AJ24" s="7"/>
      <c r="AK24" s="7"/>
      <c r="AL24" s="7">
        <v>25399.39</v>
      </c>
      <c r="AM24" s="7">
        <v>2287.46</v>
      </c>
      <c r="AN24" s="7"/>
      <c r="AO24" s="7"/>
      <c r="AP24" s="7">
        <v>598652.77</v>
      </c>
      <c r="AQ24" s="7">
        <v>2614.24</v>
      </c>
      <c r="AR24" s="7"/>
      <c r="AS24" s="7"/>
      <c r="AT24" s="8">
        <f t="shared" si="0"/>
        <v>7376144.389999999</v>
      </c>
    </row>
    <row r="25" spans="1:46" ht="12.75">
      <c r="A25" s="5">
        <v>16</v>
      </c>
      <c r="B25" s="6" t="s">
        <v>17</v>
      </c>
      <c r="C25" s="7">
        <v>50099.52</v>
      </c>
      <c r="D25" s="7"/>
      <c r="E25" s="7">
        <v>82051.24</v>
      </c>
      <c r="F25" s="7"/>
      <c r="G25" s="7"/>
      <c r="H25" s="7">
        <v>84898.65</v>
      </c>
      <c r="I25" s="7"/>
      <c r="J25" s="7"/>
      <c r="K25" s="7"/>
      <c r="L25" s="7">
        <v>79715.03</v>
      </c>
      <c r="M25" s="7"/>
      <c r="N25" s="7"/>
      <c r="O25" s="7">
        <v>63881.18</v>
      </c>
      <c r="P25" s="7">
        <v>980.34</v>
      </c>
      <c r="Q25" s="7"/>
      <c r="R25" s="7"/>
      <c r="S25" s="7">
        <v>70781.44</v>
      </c>
      <c r="T25" s="7">
        <v>326.78</v>
      </c>
      <c r="U25" s="7"/>
      <c r="V25" s="7"/>
      <c r="W25" s="7">
        <v>72867.16</v>
      </c>
      <c r="X25" s="14"/>
      <c r="Y25" s="7"/>
      <c r="Z25" s="7"/>
      <c r="AA25" s="7">
        <v>66380.95</v>
      </c>
      <c r="AB25" s="7">
        <v>326.78</v>
      </c>
      <c r="AC25" s="7"/>
      <c r="AD25" s="7"/>
      <c r="AE25" s="7">
        <v>60184.14</v>
      </c>
      <c r="AF25" s="7">
        <v>326.78</v>
      </c>
      <c r="AG25" s="7"/>
      <c r="AH25" s="7">
        <v>60797.06</v>
      </c>
      <c r="AI25" s="16">
        <v>326.78</v>
      </c>
      <c r="AJ25" s="7"/>
      <c r="AK25" s="7"/>
      <c r="AL25" s="7">
        <v>2280.5</v>
      </c>
      <c r="AM25" s="7">
        <v>326.78</v>
      </c>
      <c r="AN25" s="7"/>
      <c r="AO25" s="7"/>
      <c r="AP25" s="7">
        <v>65935.47</v>
      </c>
      <c r="AQ25" s="7">
        <v>326.78</v>
      </c>
      <c r="AR25" s="7"/>
      <c r="AS25" s="7"/>
      <c r="AT25" s="8">
        <f t="shared" si="0"/>
        <v>762813.3600000001</v>
      </c>
    </row>
    <row r="26" spans="1:46" ht="12.75">
      <c r="A26" s="5">
        <v>17</v>
      </c>
      <c r="B26" s="6" t="s">
        <v>18</v>
      </c>
      <c r="C26" s="7">
        <v>9340.65</v>
      </c>
      <c r="D26" s="7"/>
      <c r="E26" s="7">
        <v>18035.32</v>
      </c>
      <c r="F26" s="7"/>
      <c r="G26" s="7"/>
      <c r="H26" s="7">
        <v>20773.07</v>
      </c>
      <c r="I26" s="7"/>
      <c r="J26" s="7"/>
      <c r="K26" s="7"/>
      <c r="L26" s="7">
        <v>19232.46</v>
      </c>
      <c r="M26" s="7"/>
      <c r="N26" s="7"/>
      <c r="O26" s="7">
        <v>17184.92</v>
      </c>
      <c r="P26" s="7"/>
      <c r="Q26" s="7"/>
      <c r="R26" s="7"/>
      <c r="S26" s="7">
        <v>15650.6</v>
      </c>
      <c r="T26" s="7"/>
      <c r="U26" s="7"/>
      <c r="V26" s="7"/>
      <c r="W26" s="7">
        <v>11859.89</v>
      </c>
      <c r="X26" s="14"/>
      <c r="Y26" s="7"/>
      <c r="Z26" s="7"/>
      <c r="AA26" s="7">
        <v>8284.69</v>
      </c>
      <c r="AB26" s="7"/>
      <c r="AC26" s="7"/>
      <c r="AD26" s="7"/>
      <c r="AE26" s="7">
        <v>4745.87</v>
      </c>
      <c r="AF26" s="7"/>
      <c r="AG26" s="7"/>
      <c r="AH26" s="7">
        <v>1550.93</v>
      </c>
      <c r="AI26" s="16"/>
      <c r="AJ26" s="7"/>
      <c r="AK26" s="7"/>
      <c r="AL26" s="7">
        <v>221.46</v>
      </c>
      <c r="AM26" s="7"/>
      <c r="AN26" s="7"/>
      <c r="AO26" s="7"/>
      <c r="AP26" s="7">
        <v>678.04</v>
      </c>
      <c r="AQ26" s="7"/>
      <c r="AR26" s="7"/>
      <c r="AS26" s="7"/>
      <c r="AT26" s="8">
        <f t="shared" si="0"/>
        <v>127557.9</v>
      </c>
    </row>
    <row r="27" spans="1:46" ht="12.75">
      <c r="A27" s="5">
        <v>18</v>
      </c>
      <c r="B27" s="6" t="s">
        <v>19</v>
      </c>
      <c r="C27" s="7"/>
      <c r="D27" s="7"/>
      <c r="E27" s="7">
        <v>10511.67</v>
      </c>
      <c r="F27" s="7"/>
      <c r="G27" s="7"/>
      <c r="H27" s="7">
        <v>10030.84</v>
      </c>
      <c r="I27" s="7"/>
      <c r="J27" s="7"/>
      <c r="K27" s="7"/>
      <c r="L27" s="7">
        <v>8058.14</v>
      </c>
      <c r="M27" s="7"/>
      <c r="N27" s="7"/>
      <c r="O27" s="7">
        <v>10412.25</v>
      </c>
      <c r="P27" s="7"/>
      <c r="Q27" s="7"/>
      <c r="R27" s="7"/>
      <c r="S27" s="7">
        <v>11401.01</v>
      </c>
      <c r="T27" s="7"/>
      <c r="U27" s="7"/>
      <c r="V27" s="7"/>
      <c r="W27" s="7">
        <v>12738.23</v>
      </c>
      <c r="X27" s="14"/>
      <c r="Y27" s="7"/>
      <c r="Z27" s="7"/>
      <c r="AA27" s="7">
        <v>6725.07</v>
      </c>
      <c r="AB27" s="7"/>
      <c r="AC27" s="7"/>
      <c r="AD27" s="7"/>
      <c r="AE27" s="7">
        <v>8010.38</v>
      </c>
      <c r="AF27" s="7"/>
      <c r="AG27" s="7"/>
      <c r="AH27" s="7">
        <v>6505.77</v>
      </c>
      <c r="AI27" s="16"/>
      <c r="AJ27" s="7"/>
      <c r="AK27" s="7"/>
      <c r="AL27" s="7">
        <v>1144.46</v>
      </c>
      <c r="AM27" s="7"/>
      <c r="AN27" s="7"/>
      <c r="AO27" s="7"/>
      <c r="AP27" s="7">
        <v>7449.39</v>
      </c>
      <c r="AQ27" s="7"/>
      <c r="AR27" s="7"/>
      <c r="AS27" s="7"/>
      <c r="AT27" s="8">
        <f t="shared" si="0"/>
        <v>92987.21</v>
      </c>
    </row>
    <row r="28" spans="1:46" ht="12.75">
      <c r="A28" s="5">
        <v>19</v>
      </c>
      <c r="B28" s="6" t="s">
        <v>20</v>
      </c>
      <c r="C28" s="7">
        <v>28889.28</v>
      </c>
      <c r="D28" s="7"/>
      <c r="E28" s="7">
        <v>62838.53</v>
      </c>
      <c r="F28" s="7"/>
      <c r="G28" s="7"/>
      <c r="H28" s="7">
        <v>44041.36</v>
      </c>
      <c r="I28" s="7"/>
      <c r="J28" s="7"/>
      <c r="K28" s="7"/>
      <c r="L28" s="7">
        <v>37643.08</v>
      </c>
      <c r="M28" s="7"/>
      <c r="N28" s="7"/>
      <c r="O28" s="7">
        <v>57544.07</v>
      </c>
      <c r="P28" s="7"/>
      <c r="Q28" s="7"/>
      <c r="R28" s="7"/>
      <c r="S28" s="7">
        <v>42495.35</v>
      </c>
      <c r="T28" s="7"/>
      <c r="U28" s="7"/>
      <c r="V28" s="7"/>
      <c r="W28" s="7">
        <v>40730.27</v>
      </c>
      <c r="X28" s="14"/>
      <c r="Y28" s="7"/>
      <c r="Z28" s="7"/>
      <c r="AA28" s="7">
        <v>57865.17</v>
      </c>
      <c r="AB28" s="7"/>
      <c r="AC28" s="7"/>
      <c r="AD28" s="7"/>
      <c r="AE28" s="7">
        <v>34034.52</v>
      </c>
      <c r="AF28" s="7"/>
      <c r="AG28" s="7"/>
      <c r="AH28" s="7">
        <v>38380.75</v>
      </c>
      <c r="AI28" s="16"/>
      <c r="AJ28" s="7"/>
      <c r="AK28" s="7"/>
      <c r="AL28" s="7">
        <v>1681.82</v>
      </c>
      <c r="AM28" s="7"/>
      <c r="AN28" s="7"/>
      <c r="AO28" s="7"/>
      <c r="AP28" s="7">
        <v>59510.85</v>
      </c>
      <c r="AQ28" s="7"/>
      <c r="AR28" s="7"/>
      <c r="AS28" s="7"/>
      <c r="AT28" s="8">
        <f t="shared" si="0"/>
        <v>505655.05</v>
      </c>
    </row>
    <row r="29" spans="1:46" ht="12.75">
      <c r="A29" s="5">
        <v>20</v>
      </c>
      <c r="B29" s="6" t="s">
        <v>21</v>
      </c>
      <c r="C29" s="7">
        <v>37738.23</v>
      </c>
      <c r="D29" s="7"/>
      <c r="E29" s="7">
        <v>58955.4</v>
      </c>
      <c r="F29" s="7"/>
      <c r="G29" s="7"/>
      <c r="H29" s="7">
        <v>57528.86</v>
      </c>
      <c r="I29" s="7"/>
      <c r="J29" s="7"/>
      <c r="K29" s="7"/>
      <c r="L29" s="7">
        <v>53056.98</v>
      </c>
      <c r="M29" s="7"/>
      <c r="N29" s="7"/>
      <c r="O29" s="7">
        <v>54121.15</v>
      </c>
      <c r="P29" s="7"/>
      <c r="Q29" s="7"/>
      <c r="R29" s="7"/>
      <c r="S29" s="7">
        <v>56454.12</v>
      </c>
      <c r="T29" s="7"/>
      <c r="U29" s="7"/>
      <c r="V29" s="7"/>
      <c r="W29" s="7">
        <v>61225.73</v>
      </c>
      <c r="X29" s="14"/>
      <c r="Y29" s="7"/>
      <c r="Z29" s="7"/>
      <c r="AA29" s="7">
        <v>51461.58</v>
      </c>
      <c r="AB29" s="7"/>
      <c r="AC29" s="7"/>
      <c r="AD29" s="7"/>
      <c r="AE29" s="7">
        <v>50720.75</v>
      </c>
      <c r="AF29" s="7"/>
      <c r="AG29" s="7"/>
      <c r="AH29" s="7">
        <v>54363.63</v>
      </c>
      <c r="AI29" s="16">
        <v>326.78</v>
      </c>
      <c r="AJ29" s="7"/>
      <c r="AK29" s="7"/>
      <c r="AL29" s="7">
        <v>2991.31</v>
      </c>
      <c r="AM29" s="7">
        <v>326.78</v>
      </c>
      <c r="AN29" s="7"/>
      <c r="AO29" s="7"/>
      <c r="AP29" s="7">
        <v>53535.06</v>
      </c>
      <c r="AQ29" s="7">
        <v>326.78</v>
      </c>
      <c r="AR29" s="7"/>
      <c r="AS29" s="7"/>
      <c r="AT29" s="8">
        <f t="shared" si="0"/>
        <v>593133.1400000001</v>
      </c>
    </row>
    <row r="30" spans="1:46" ht="12.75">
      <c r="A30" s="5">
        <v>21</v>
      </c>
      <c r="B30" s="6" t="s">
        <v>76</v>
      </c>
      <c r="C30" s="7">
        <v>32107</v>
      </c>
      <c r="D30" s="7">
        <f>15214.31+12375.74</f>
        <v>27590.05</v>
      </c>
      <c r="E30" s="7">
        <v>95174.66</v>
      </c>
      <c r="F30" s="7"/>
      <c r="G30" s="7"/>
      <c r="H30" s="7">
        <v>72907.33</v>
      </c>
      <c r="I30" s="7"/>
      <c r="J30" s="7"/>
      <c r="K30" s="7"/>
      <c r="L30" s="7">
        <v>77831.64</v>
      </c>
      <c r="M30" s="7"/>
      <c r="N30" s="7"/>
      <c r="O30" s="7">
        <v>59447.51</v>
      </c>
      <c r="P30" s="7"/>
      <c r="Q30" s="7"/>
      <c r="R30" s="7"/>
      <c r="S30" s="7">
        <v>41337.15</v>
      </c>
      <c r="T30" s="7"/>
      <c r="U30" s="7"/>
      <c r="V30" s="7"/>
      <c r="W30" s="7">
        <v>44926.38</v>
      </c>
      <c r="X30" s="14"/>
      <c r="Y30" s="7"/>
      <c r="Z30" s="7"/>
      <c r="AA30" s="7">
        <v>41514.06</v>
      </c>
      <c r="AB30" s="7"/>
      <c r="AC30" s="7"/>
      <c r="AD30" s="7"/>
      <c r="AE30" s="7">
        <v>41990.96</v>
      </c>
      <c r="AF30" s="7">
        <v>326.78</v>
      </c>
      <c r="AG30" s="7"/>
      <c r="AH30" s="7">
        <v>48968.16</v>
      </c>
      <c r="AI30" s="16">
        <v>980.34</v>
      </c>
      <c r="AJ30" s="7"/>
      <c r="AK30" s="7"/>
      <c r="AL30" s="7">
        <v>1601.83</v>
      </c>
      <c r="AM30" s="7">
        <v>1307.12</v>
      </c>
      <c r="AN30" s="7"/>
      <c r="AO30" s="7"/>
      <c r="AP30" s="7">
        <v>39936.33</v>
      </c>
      <c r="AQ30" s="7">
        <v>653.56</v>
      </c>
      <c r="AR30" s="7"/>
      <c r="AS30" s="7"/>
      <c r="AT30" s="8">
        <f t="shared" si="0"/>
        <v>628600.8600000001</v>
      </c>
    </row>
    <row r="31" spans="1:46" ht="12.75">
      <c r="A31" s="5">
        <v>22</v>
      </c>
      <c r="B31" s="6" t="s">
        <v>22</v>
      </c>
      <c r="C31" s="7">
        <v>877232.05</v>
      </c>
      <c r="D31" s="7"/>
      <c r="E31" s="7">
        <v>1206683.59</v>
      </c>
      <c r="F31" s="7"/>
      <c r="G31" s="7"/>
      <c r="H31" s="7">
        <v>1160003.48</v>
      </c>
      <c r="I31" s="7"/>
      <c r="J31" s="7"/>
      <c r="K31" s="7"/>
      <c r="L31" s="7">
        <v>1170995.41</v>
      </c>
      <c r="M31" s="7"/>
      <c r="N31" s="7"/>
      <c r="O31" s="7">
        <v>1248862.37</v>
      </c>
      <c r="P31" s="7">
        <v>1984.02</v>
      </c>
      <c r="Q31" s="7"/>
      <c r="R31" s="7"/>
      <c r="S31" s="7">
        <v>1112650.34</v>
      </c>
      <c r="T31" s="7">
        <v>1960.68</v>
      </c>
      <c r="U31" s="7"/>
      <c r="V31" s="7"/>
      <c r="W31" s="7">
        <v>1208342.14</v>
      </c>
      <c r="X31" s="7">
        <v>1960.68</v>
      </c>
      <c r="Y31" s="7"/>
      <c r="Z31" s="7"/>
      <c r="AA31" s="7">
        <v>1204317.09</v>
      </c>
      <c r="AB31" s="7">
        <v>2450.85</v>
      </c>
      <c r="AC31" s="7"/>
      <c r="AD31" s="7"/>
      <c r="AE31" s="7">
        <v>1169867.72</v>
      </c>
      <c r="AF31" s="7">
        <v>2941.02</v>
      </c>
      <c r="AG31" s="7"/>
      <c r="AH31" s="7">
        <v>1171307.61</v>
      </c>
      <c r="AI31" s="16">
        <v>3921.36</v>
      </c>
      <c r="AJ31" s="7"/>
      <c r="AK31" s="7"/>
      <c r="AL31" s="7">
        <v>15021.28</v>
      </c>
      <c r="AM31" s="7">
        <v>3594.58</v>
      </c>
      <c r="AN31" s="7"/>
      <c r="AO31" s="7"/>
      <c r="AP31" s="7">
        <v>1221576.22</v>
      </c>
      <c r="AQ31" s="7">
        <v>6045.43</v>
      </c>
      <c r="AR31" s="7"/>
      <c r="AS31" s="7"/>
      <c r="AT31" s="8">
        <f t="shared" si="0"/>
        <v>12791717.919999998</v>
      </c>
    </row>
    <row r="32" spans="1:46" ht="12.75">
      <c r="A32" s="5">
        <v>23</v>
      </c>
      <c r="B32" s="6" t="s">
        <v>23</v>
      </c>
      <c r="C32" s="7">
        <v>73378.26</v>
      </c>
      <c r="D32" s="7"/>
      <c r="E32" s="7"/>
      <c r="F32" s="7"/>
      <c r="G32" s="7">
        <v>118304.91</v>
      </c>
      <c r="H32" s="7"/>
      <c r="I32" s="7"/>
      <c r="J32" s="7"/>
      <c r="K32" s="7">
        <v>100536.34</v>
      </c>
      <c r="L32" s="7"/>
      <c r="M32" s="7"/>
      <c r="N32" s="7">
        <v>79574.71</v>
      </c>
      <c r="O32" s="7"/>
      <c r="P32" s="7"/>
      <c r="Q32" s="7"/>
      <c r="R32" s="7">
        <v>83619.77</v>
      </c>
      <c r="S32" s="7"/>
      <c r="T32" s="7"/>
      <c r="U32" s="7"/>
      <c r="V32" s="7">
        <v>77523.43</v>
      </c>
      <c r="W32" s="7"/>
      <c r="X32" s="14"/>
      <c r="Y32" s="7"/>
      <c r="Z32" s="7">
        <v>78368.8</v>
      </c>
      <c r="AA32" s="7"/>
      <c r="AB32" s="7"/>
      <c r="AC32" s="7"/>
      <c r="AD32" s="7">
        <v>36418.76</v>
      </c>
      <c r="AE32" s="7">
        <v>31035.4</v>
      </c>
      <c r="AF32" s="7"/>
      <c r="AG32" s="7"/>
      <c r="AH32" s="7">
        <v>28915.22</v>
      </c>
      <c r="AI32" s="16"/>
      <c r="AJ32" s="7"/>
      <c r="AK32" s="7"/>
      <c r="AL32" s="7">
        <v>601.99</v>
      </c>
      <c r="AM32" s="7"/>
      <c r="AN32" s="7"/>
      <c r="AO32" s="7"/>
      <c r="AP32" s="7">
        <v>13077.97</v>
      </c>
      <c r="AQ32" s="7"/>
      <c r="AR32" s="7"/>
      <c r="AS32" s="7"/>
      <c r="AT32" s="8">
        <f t="shared" si="0"/>
        <v>721355.56</v>
      </c>
    </row>
    <row r="33" spans="1:46" ht="12.75">
      <c r="A33" s="5">
        <v>24</v>
      </c>
      <c r="B33" s="6" t="s">
        <v>24</v>
      </c>
      <c r="C33" s="7"/>
      <c r="D33" s="7"/>
      <c r="E33" s="7">
        <v>2971.67</v>
      </c>
      <c r="F33" s="7"/>
      <c r="G33" s="7"/>
      <c r="H33" s="7">
        <v>3453.37</v>
      </c>
      <c r="I33" s="7"/>
      <c r="J33" s="7"/>
      <c r="K33" s="7"/>
      <c r="L33" s="7">
        <v>3127.97</v>
      </c>
      <c r="M33" s="7"/>
      <c r="N33" s="7"/>
      <c r="O33" s="7">
        <v>3979.75</v>
      </c>
      <c r="P33" s="7"/>
      <c r="Q33" s="7"/>
      <c r="R33" s="7"/>
      <c r="S33" s="7">
        <v>3003.45</v>
      </c>
      <c r="T33" s="7"/>
      <c r="U33" s="7"/>
      <c r="V33" s="7"/>
      <c r="W33" s="7">
        <v>4788.28</v>
      </c>
      <c r="X33" s="14"/>
      <c r="Y33" s="7"/>
      <c r="Z33" s="7"/>
      <c r="AA33" s="7">
        <v>4221.19</v>
      </c>
      <c r="AB33" s="7"/>
      <c r="AC33" s="7"/>
      <c r="AD33" s="7"/>
      <c r="AE33" s="7">
        <v>3926.35</v>
      </c>
      <c r="AF33" s="7"/>
      <c r="AG33" s="7"/>
      <c r="AH33" s="7">
        <v>2857.61</v>
      </c>
      <c r="AI33" s="16"/>
      <c r="AJ33" s="7"/>
      <c r="AK33" s="7"/>
      <c r="AL33" s="7">
        <v>171.65</v>
      </c>
      <c r="AM33" s="7"/>
      <c r="AN33" s="7"/>
      <c r="AO33" s="7"/>
      <c r="AP33" s="7">
        <v>2988.89</v>
      </c>
      <c r="AQ33" s="7"/>
      <c r="AR33" s="7"/>
      <c r="AS33" s="7"/>
      <c r="AT33" s="8">
        <f t="shared" si="0"/>
        <v>35490.18</v>
      </c>
    </row>
    <row r="34" spans="1:46" ht="12.75">
      <c r="A34" s="5">
        <v>25</v>
      </c>
      <c r="B34" s="6" t="s">
        <v>25</v>
      </c>
      <c r="C34" s="7">
        <v>11440.61</v>
      </c>
      <c r="D34" s="7"/>
      <c r="E34" s="7">
        <v>22279.48</v>
      </c>
      <c r="F34" s="7"/>
      <c r="G34" s="7"/>
      <c r="H34" s="7">
        <v>19269.87</v>
      </c>
      <c r="I34" s="7"/>
      <c r="J34" s="7"/>
      <c r="K34" s="7"/>
      <c r="L34" s="7">
        <v>16388.67</v>
      </c>
      <c r="M34" s="7"/>
      <c r="N34" s="7"/>
      <c r="O34" s="7">
        <v>16037.54</v>
      </c>
      <c r="P34" s="7"/>
      <c r="Q34" s="7"/>
      <c r="R34" s="7"/>
      <c r="S34" s="7">
        <v>15088.3</v>
      </c>
      <c r="T34" s="7"/>
      <c r="U34" s="7"/>
      <c r="V34" s="7"/>
      <c r="W34" s="7">
        <v>15524.66</v>
      </c>
      <c r="X34" s="14"/>
      <c r="Y34" s="7"/>
      <c r="Z34" s="7"/>
      <c r="AA34" s="7">
        <v>5167.67</v>
      </c>
      <c r="AB34" s="7"/>
      <c r="AC34" s="7"/>
      <c r="AD34" s="7"/>
      <c r="AE34" s="7">
        <v>5802.57</v>
      </c>
      <c r="AF34" s="7"/>
      <c r="AG34" s="7"/>
      <c r="AH34" s="7">
        <v>3719.9</v>
      </c>
      <c r="AI34" s="16"/>
      <c r="AJ34" s="7"/>
      <c r="AK34" s="7"/>
      <c r="AL34" s="7">
        <v>138.52</v>
      </c>
      <c r="AM34" s="7"/>
      <c r="AN34" s="7"/>
      <c r="AO34" s="7"/>
      <c r="AP34" s="7">
        <v>3108.01</v>
      </c>
      <c r="AQ34" s="7"/>
      <c r="AR34" s="7"/>
      <c r="AS34" s="7"/>
      <c r="AT34" s="8">
        <f t="shared" si="0"/>
        <v>133965.8</v>
      </c>
    </row>
    <row r="35" spans="1:46" ht="12.75">
      <c r="A35" s="5">
        <v>26</v>
      </c>
      <c r="B35" s="6" t="s">
        <v>26</v>
      </c>
      <c r="C35" s="7">
        <v>59868.85</v>
      </c>
      <c r="D35" s="7"/>
      <c r="E35" s="7">
        <v>99645.39</v>
      </c>
      <c r="F35" s="7"/>
      <c r="G35" s="7"/>
      <c r="H35" s="7">
        <v>91449.32</v>
      </c>
      <c r="I35" s="7"/>
      <c r="J35" s="7"/>
      <c r="K35" s="7"/>
      <c r="L35" s="7">
        <v>78940.21</v>
      </c>
      <c r="M35" s="7"/>
      <c r="N35" s="7"/>
      <c r="O35" s="7">
        <v>90471.89</v>
      </c>
      <c r="P35" s="7"/>
      <c r="Q35" s="7"/>
      <c r="R35" s="7"/>
      <c r="S35" s="7">
        <v>87871.74</v>
      </c>
      <c r="T35" s="7"/>
      <c r="U35" s="7"/>
      <c r="V35" s="7"/>
      <c r="W35" s="7">
        <v>96848.88</v>
      </c>
      <c r="X35" s="14"/>
      <c r="Y35" s="7"/>
      <c r="Z35" s="7"/>
      <c r="AA35" s="7">
        <v>76280.23</v>
      </c>
      <c r="AB35" s="7"/>
      <c r="AC35" s="7"/>
      <c r="AD35" s="7"/>
      <c r="AE35" s="7">
        <v>87079.36</v>
      </c>
      <c r="AF35" s="7"/>
      <c r="AG35" s="7"/>
      <c r="AH35" s="7">
        <v>85255.85</v>
      </c>
      <c r="AI35" s="16"/>
      <c r="AJ35" s="7"/>
      <c r="AK35" s="7"/>
      <c r="AL35" s="7">
        <v>5320.81</v>
      </c>
      <c r="AM35" s="7"/>
      <c r="AN35" s="7"/>
      <c r="AO35" s="7"/>
      <c r="AP35" s="7">
        <v>87980.74</v>
      </c>
      <c r="AQ35" s="7"/>
      <c r="AR35" s="7"/>
      <c r="AS35" s="7"/>
      <c r="AT35" s="8">
        <f t="shared" si="0"/>
        <v>947013.27</v>
      </c>
    </row>
    <row r="36" spans="1:46" ht="12.75">
      <c r="A36" s="5">
        <v>27</v>
      </c>
      <c r="B36" s="6" t="s">
        <v>27</v>
      </c>
      <c r="C36" s="7">
        <v>245943.76</v>
      </c>
      <c r="D36" s="7"/>
      <c r="E36" s="7">
        <f>435163.53</f>
        <v>435163.53</v>
      </c>
      <c r="F36" s="7"/>
      <c r="G36" s="7"/>
      <c r="H36" s="7">
        <v>433891.43</v>
      </c>
      <c r="I36" s="7"/>
      <c r="J36" s="7"/>
      <c r="K36" s="7"/>
      <c r="L36" s="7">
        <v>432984.17</v>
      </c>
      <c r="M36" s="7"/>
      <c r="N36" s="7"/>
      <c r="O36" s="7">
        <v>462635.55</v>
      </c>
      <c r="P36" s="7">
        <v>653.56</v>
      </c>
      <c r="Q36" s="7"/>
      <c r="R36" s="7"/>
      <c r="S36" s="7">
        <v>431761.36</v>
      </c>
      <c r="T36" s="7">
        <v>1307.12</v>
      </c>
      <c r="U36" s="7"/>
      <c r="V36" s="7"/>
      <c r="W36" s="7">
        <v>526373.04</v>
      </c>
      <c r="X36" s="7">
        <v>2941.02</v>
      </c>
      <c r="Y36" s="7"/>
      <c r="Z36" s="7"/>
      <c r="AA36" s="7">
        <v>423409.76</v>
      </c>
      <c r="AB36" s="7">
        <v>2941.02</v>
      </c>
      <c r="AC36" s="7"/>
      <c r="AD36" s="7"/>
      <c r="AE36" s="7">
        <v>442521.85</v>
      </c>
      <c r="AF36" s="7">
        <v>4248.14</v>
      </c>
      <c r="AG36" s="7"/>
      <c r="AH36" s="7">
        <v>549385.25</v>
      </c>
      <c r="AI36" s="16">
        <v>4574.92</v>
      </c>
      <c r="AJ36" s="7"/>
      <c r="AK36" s="7"/>
      <c r="AL36" s="7">
        <v>23758.96</v>
      </c>
      <c r="AM36" s="7">
        <v>5555.26</v>
      </c>
      <c r="AN36" s="7"/>
      <c r="AO36" s="7"/>
      <c r="AP36" s="7">
        <v>500715.41</v>
      </c>
      <c r="AQ36" s="7">
        <v>5555.26</v>
      </c>
      <c r="AR36" s="7"/>
      <c r="AS36" s="7"/>
      <c r="AT36" s="8">
        <f t="shared" si="0"/>
        <v>4936320.37</v>
      </c>
    </row>
    <row r="37" spans="1:46" ht="12.75">
      <c r="A37" s="5">
        <v>28</v>
      </c>
      <c r="B37" s="6" t="s">
        <v>58</v>
      </c>
      <c r="C37" s="7">
        <v>24779.38</v>
      </c>
      <c r="D37" s="7"/>
      <c r="E37" s="7">
        <v>29775.55</v>
      </c>
      <c r="F37" s="7"/>
      <c r="G37" s="7"/>
      <c r="H37" s="7">
        <v>32816.45</v>
      </c>
      <c r="I37" s="7"/>
      <c r="J37" s="7"/>
      <c r="K37" s="7"/>
      <c r="L37" s="7">
        <v>20448.66</v>
      </c>
      <c r="M37" s="7"/>
      <c r="N37" s="7"/>
      <c r="O37" s="7">
        <v>13928.98</v>
      </c>
      <c r="P37" s="7"/>
      <c r="Q37" s="7"/>
      <c r="R37" s="7"/>
      <c r="S37" s="7">
        <v>14564.14</v>
      </c>
      <c r="T37" s="7"/>
      <c r="U37" s="7"/>
      <c r="V37" s="7"/>
      <c r="W37" s="7">
        <v>15157.26</v>
      </c>
      <c r="X37" s="14"/>
      <c r="Y37" s="7"/>
      <c r="Z37" s="7"/>
      <c r="AA37" s="15">
        <v>11113.43</v>
      </c>
      <c r="AB37" s="7"/>
      <c r="AC37" s="7"/>
      <c r="AD37" s="7"/>
      <c r="AE37" s="7">
        <v>14780.06</v>
      </c>
      <c r="AF37" s="7"/>
      <c r="AG37" s="7"/>
      <c r="AH37" s="7">
        <v>13072.54</v>
      </c>
      <c r="AI37" s="16"/>
      <c r="AJ37" s="7"/>
      <c r="AK37" s="7"/>
      <c r="AL37" s="7">
        <v>1552.86</v>
      </c>
      <c r="AM37" s="7"/>
      <c r="AN37" s="7"/>
      <c r="AO37" s="7"/>
      <c r="AP37" s="7">
        <v>15539.05</v>
      </c>
      <c r="AQ37" s="7"/>
      <c r="AR37" s="7"/>
      <c r="AS37" s="7"/>
      <c r="AT37" s="8">
        <f t="shared" si="0"/>
        <v>207528.36</v>
      </c>
    </row>
    <row r="38" spans="1:46" ht="12.75">
      <c r="A38" s="5">
        <v>29</v>
      </c>
      <c r="B38" s="6" t="s">
        <v>28</v>
      </c>
      <c r="C38" s="7">
        <v>15016.14</v>
      </c>
      <c r="D38" s="7"/>
      <c r="E38" s="7">
        <v>28427.01</v>
      </c>
      <c r="F38" s="7"/>
      <c r="G38" s="7"/>
      <c r="H38" s="7">
        <v>27987.11</v>
      </c>
      <c r="I38" s="7"/>
      <c r="J38" s="7"/>
      <c r="K38" s="7"/>
      <c r="L38" s="7">
        <v>26389.27</v>
      </c>
      <c r="M38" s="7"/>
      <c r="N38" s="7"/>
      <c r="O38" s="7">
        <v>27006.79</v>
      </c>
      <c r="P38" s="7"/>
      <c r="Q38" s="7"/>
      <c r="R38" s="7"/>
      <c r="S38" s="7">
        <v>27392.96</v>
      </c>
      <c r="T38" s="7"/>
      <c r="U38" s="7"/>
      <c r="V38" s="7"/>
      <c r="W38" s="7">
        <v>31840.69</v>
      </c>
      <c r="X38" s="14"/>
      <c r="Y38" s="7"/>
      <c r="Z38" s="7"/>
      <c r="AA38" s="7">
        <v>27387.88</v>
      </c>
      <c r="AB38" s="7"/>
      <c r="AC38" s="7"/>
      <c r="AD38" s="7"/>
      <c r="AE38" s="7">
        <v>27521.02</v>
      </c>
      <c r="AF38" s="7"/>
      <c r="AG38" s="7"/>
      <c r="AH38" s="7">
        <v>28882.76</v>
      </c>
      <c r="AI38" s="16"/>
      <c r="AJ38" s="7"/>
      <c r="AK38" s="7"/>
      <c r="AL38" s="7">
        <v>3308.9</v>
      </c>
      <c r="AM38" s="7"/>
      <c r="AN38" s="7"/>
      <c r="AO38" s="7"/>
      <c r="AP38" s="7">
        <v>29386.45</v>
      </c>
      <c r="AQ38" s="7"/>
      <c r="AR38" s="7"/>
      <c r="AS38" s="7"/>
      <c r="AT38" s="8">
        <f t="shared" si="0"/>
        <v>300546.98000000004</v>
      </c>
    </row>
    <row r="39" spans="1:46" ht="12.75">
      <c r="A39" s="5">
        <v>30</v>
      </c>
      <c r="B39" s="6" t="s">
        <v>29</v>
      </c>
      <c r="C39" s="7">
        <v>13295.86</v>
      </c>
      <c r="D39" s="7"/>
      <c r="E39" s="7">
        <v>25104.86</v>
      </c>
      <c r="F39" s="7"/>
      <c r="G39" s="7"/>
      <c r="H39" s="7">
        <v>22548.21</v>
      </c>
      <c r="I39" s="7"/>
      <c r="J39" s="7"/>
      <c r="K39" s="7"/>
      <c r="L39" s="7">
        <v>20744.03</v>
      </c>
      <c r="M39" s="7"/>
      <c r="N39" s="7"/>
      <c r="O39" s="7">
        <v>25040.7</v>
      </c>
      <c r="P39" s="7"/>
      <c r="Q39" s="7"/>
      <c r="R39" s="7"/>
      <c r="S39" s="7">
        <v>25684.67</v>
      </c>
      <c r="T39" s="7"/>
      <c r="U39" s="7"/>
      <c r="V39" s="7"/>
      <c r="W39" s="6"/>
      <c r="X39" s="14"/>
      <c r="Y39" s="7">
        <f>4950.1+718.26+11514.61+1122.69+8479.34+285+1193.85</f>
        <v>28263.85</v>
      </c>
      <c r="Z39" s="7"/>
      <c r="AA39" s="14">
        <v>1405.05</v>
      </c>
      <c r="AB39" s="7"/>
      <c r="AC39" s="7">
        <f>5832.48+322.66+9463.67+942.56+4490.01+488.92</f>
        <v>21540.299999999996</v>
      </c>
      <c r="AD39" s="7"/>
      <c r="AE39" s="6"/>
      <c r="AF39" s="7"/>
      <c r="AG39" s="7">
        <f>5954.41+402.44+6079+323.4+10311.68+766.24</f>
        <v>23837.170000000002</v>
      </c>
      <c r="AH39" s="7">
        <v>24981.98</v>
      </c>
      <c r="AI39" s="16"/>
      <c r="AJ39" s="7"/>
      <c r="AK39" s="7"/>
      <c r="AL39" s="7">
        <v>1199.19</v>
      </c>
      <c r="AM39" s="7">
        <v>326.78</v>
      </c>
      <c r="AN39" s="7"/>
      <c r="AO39" s="7"/>
      <c r="AP39" s="7">
        <v>23292.51</v>
      </c>
      <c r="AQ39" s="7">
        <v>326.78</v>
      </c>
      <c r="AR39" s="7"/>
      <c r="AS39" s="7"/>
      <c r="AT39" s="8">
        <f t="shared" si="0"/>
        <v>257591.94</v>
      </c>
    </row>
    <row r="40" spans="1:46" ht="12.75">
      <c r="A40" s="5">
        <v>31</v>
      </c>
      <c r="B40" s="6" t="s">
        <v>30</v>
      </c>
      <c r="C40" s="7"/>
      <c r="D40" s="7"/>
      <c r="E40" s="7">
        <v>1786.45</v>
      </c>
      <c r="F40" s="7"/>
      <c r="G40" s="7"/>
      <c r="H40" s="7">
        <v>5629.95</v>
      </c>
      <c r="I40" s="7"/>
      <c r="J40" s="7"/>
      <c r="K40" s="7"/>
      <c r="L40" s="7">
        <v>4904.12</v>
      </c>
      <c r="M40" s="7"/>
      <c r="N40" s="7"/>
      <c r="O40" s="7">
        <v>8488.17</v>
      </c>
      <c r="P40" s="7"/>
      <c r="Q40" s="7"/>
      <c r="R40" s="7"/>
      <c r="S40" s="7">
        <v>8648.92</v>
      </c>
      <c r="T40" s="7"/>
      <c r="U40" s="7"/>
      <c r="V40" s="7"/>
      <c r="W40" s="7">
        <v>6862.95</v>
      </c>
      <c r="X40" s="14"/>
      <c r="Y40" s="7"/>
      <c r="Z40" s="7"/>
      <c r="AA40" s="7">
        <v>4383.77</v>
      </c>
      <c r="AB40" s="7"/>
      <c r="AC40" s="7"/>
      <c r="AD40" s="7"/>
      <c r="AE40" s="7">
        <v>3621.95</v>
      </c>
      <c r="AF40" s="7"/>
      <c r="AG40" s="7"/>
      <c r="AH40" s="7">
        <v>3499.9</v>
      </c>
      <c r="AI40" s="16"/>
      <c r="AJ40" s="7"/>
      <c r="AK40" s="7"/>
      <c r="AL40" s="6"/>
      <c r="AM40" s="7"/>
      <c r="AN40" s="7"/>
      <c r="AO40" s="7"/>
      <c r="AP40" s="7">
        <v>3189.01</v>
      </c>
      <c r="AQ40" s="7"/>
      <c r="AR40" s="7"/>
      <c r="AS40" s="7"/>
      <c r="AT40" s="8">
        <f t="shared" si="0"/>
        <v>51015.19</v>
      </c>
    </row>
    <row r="41" spans="1:46" ht="12.75">
      <c r="A41" s="5">
        <v>32</v>
      </c>
      <c r="B41" s="6" t="s">
        <v>77</v>
      </c>
      <c r="C41" s="7"/>
      <c r="D41" s="7"/>
      <c r="E41" s="7">
        <v>1035.48</v>
      </c>
      <c r="F41" s="7"/>
      <c r="G41" s="7"/>
      <c r="H41" s="7">
        <v>3840.85</v>
      </c>
      <c r="I41" s="7"/>
      <c r="J41" s="7"/>
      <c r="K41" s="7"/>
      <c r="L41" s="7">
        <v>2713.58</v>
      </c>
      <c r="M41" s="7"/>
      <c r="N41" s="7"/>
      <c r="O41" s="7">
        <v>10426.03</v>
      </c>
      <c r="P41" s="7"/>
      <c r="Q41" s="7"/>
      <c r="R41" s="7"/>
      <c r="S41" s="7">
        <v>4484.05</v>
      </c>
      <c r="T41" s="7"/>
      <c r="U41" s="7">
        <v>14332.9</v>
      </c>
      <c r="V41" s="7"/>
      <c r="W41" s="7">
        <v>6256.01</v>
      </c>
      <c r="X41" s="14"/>
      <c r="Y41" s="7">
        <v>20888.35</v>
      </c>
      <c r="Z41" s="7"/>
      <c r="AA41" s="7">
        <v>6700.85</v>
      </c>
      <c r="AB41" s="7"/>
      <c r="AC41" s="7">
        <v>14156.72</v>
      </c>
      <c r="AD41" s="7"/>
      <c r="AE41" s="7">
        <v>9141.8</v>
      </c>
      <c r="AF41" s="7"/>
      <c r="AG41" s="7">
        <v>14061.29</v>
      </c>
      <c r="AH41" s="7">
        <v>7102.24</v>
      </c>
      <c r="AI41" s="16"/>
      <c r="AJ41" s="7">
        <f>10012.96+3713.89</f>
        <v>13726.849999999999</v>
      </c>
      <c r="AK41" s="7"/>
      <c r="AL41" s="7">
        <v>2311.49</v>
      </c>
      <c r="AM41" s="7"/>
      <c r="AN41" s="7"/>
      <c r="AO41" s="7"/>
      <c r="AP41" s="7">
        <v>4949.35</v>
      </c>
      <c r="AQ41" s="7"/>
      <c r="AR41" s="7">
        <f>9143.97+3733.21</f>
        <v>12877.18</v>
      </c>
      <c r="AS41" s="7"/>
      <c r="AT41" s="8">
        <f t="shared" si="0"/>
        <v>149005.02</v>
      </c>
    </row>
    <row r="42" spans="1:46" ht="12.75">
      <c r="A42" s="5">
        <v>33</v>
      </c>
      <c r="B42" s="6" t="s">
        <v>31</v>
      </c>
      <c r="C42" s="7">
        <v>109109.83</v>
      </c>
      <c r="D42" s="7"/>
      <c r="E42" s="7">
        <v>189449.02</v>
      </c>
      <c r="F42" s="7"/>
      <c r="G42" s="7"/>
      <c r="H42" s="7">
        <v>154934.92</v>
      </c>
      <c r="I42" s="7"/>
      <c r="J42" s="7"/>
      <c r="K42" s="7"/>
      <c r="L42" s="7">
        <v>162768</v>
      </c>
      <c r="M42" s="7"/>
      <c r="N42" s="7"/>
      <c r="O42" s="7">
        <v>213586.99</v>
      </c>
      <c r="P42" s="7">
        <v>326.78</v>
      </c>
      <c r="Q42" s="7"/>
      <c r="R42" s="7"/>
      <c r="S42" s="7">
        <v>175725.22</v>
      </c>
      <c r="T42" s="7">
        <v>653.56</v>
      </c>
      <c r="U42" s="7"/>
      <c r="V42" s="7"/>
      <c r="W42" s="7">
        <v>183818.56</v>
      </c>
      <c r="X42" s="7">
        <v>326.78</v>
      </c>
      <c r="Y42" s="7"/>
      <c r="Z42" s="7"/>
      <c r="AA42" s="7">
        <v>199356.43</v>
      </c>
      <c r="AB42" s="7">
        <v>653.56</v>
      </c>
      <c r="AC42" s="7"/>
      <c r="AD42" s="7"/>
      <c r="AE42" s="7">
        <v>182012.2</v>
      </c>
      <c r="AF42" s="7">
        <v>326.78</v>
      </c>
      <c r="AG42" s="7"/>
      <c r="AH42" s="7">
        <v>193749.1</v>
      </c>
      <c r="AI42" s="16">
        <v>653.56</v>
      </c>
      <c r="AJ42" s="7"/>
      <c r="AK42" s="7"/>
      <c r="AL42" s="7">
        <v>9849.2</v>
      </c>
      <c r="AM42" s="7">
        <v>1307.12</v>
      </c>
      <c r="AN42" s="7"/>
      <c r="AO42" s="7"/>
      <c r="AP42" s="7">
        <v>201116.19</v>
      </c>
      <c r="AQ42" s="7">
        <v>653.56</v>
      </c>
      <c r="AR42" s="7"/>
      <c r="AS42" s="7"/>
      <c r="AT42" s="8">
        <f t="shared" si="0"/>
        <v>1980377.3600000003</v>
      </c>
    </row>
    <row r="43" spans="1:46" ht="12.75">
      <c r="A43" s="5">
        <v>34</v>
      </c>
      <c r="B43" s="6" t="s">
        <v>32</v>
      </c>
      <c r="C43" s="7">
        <v>33995.92</v>
      </c>
      <c r="D43" s="7"/>
      <c r="E43" s="7">
        <v>42813.82</v>
      </c>
      <c r="F43" s="7"/>
      <c r="G43" s="7"/>
      <c r="H43" s="7">
        <v>53772.85</v>
      </c>
      <c r="I43" s="7"/>
      <c r="J43" s="7"/>
      <c r="K43" s="7"/>
      <c r="L43" s="7">
        <v>34191.07</v>
      </c>
      <c r="M43" s="7"/>
      <c r="N43" s="7"/>
      <c r="O43" s="7">
        <v>52229.66</v>
      </c>
      <c r="P43" s="7"/>
      <c r="Q43" s="7"/>
      <c r="R43" s="7"/>
      <c r="S43" s="7">
        <v>40056.22</v>
      </c>
      <c r="T43" s="7"/>
      <c r="U43" s="7"/>
      <c r="V43" s="7"/>
      <c r="W43" s="7">
        <v>39664.39</v>
      </c>
      <c r="X43" s="14"/>
      <c r="Y43" s="7"/>
      <c r="Z43" s="7"/>
      <c r="AA43" s="7">
        <v>41184.02</v>
      </c>
      <c r="AB43" s="7"/>
      <c r="AC43" s="7"/>
      <c r="AD43" s="7"/>
      <c r="AE43" s="7">
        <v>31781.89</v>
      </c>
      <c r="AF43" s="7"/>
      <c r="AG43" s="7"/>
      <c r="AH43" s="7">
        <v>45055.2</v>
      </c>
      <c r="AI43" s="16"/>
      <c r="AJ43" s="7"/>
      <c r="AK43" s="7"/>
      <c r="AL43" s="7">
        <v>1594.4</v>
      </c>
      <c r="AM43" s="7"/>
      <c r="AN43" s="7"/>
      <c r="AO43" s="7"/>
      <c r="AP43" s="7">
        <v>36720.29</v>
      </c>
      <c r="AQ43" s="7"/>
      <c r="AR43" s="7"/>
      <c r="AS43" s="7"/>
      <c r="AT43" s="8">
        <f t="shared" si="0"/>
        <v>453059.73000000004</v>
      </c>
    </row>
    <row r="44" spans="1:46" ht="12.75">
      <c r="A44" s="5">
        <v>35</v>
      </c>
      <c r="B44" s="6" t="s">
        <v>33</v>
      </c>
      <c r="C44" s="7">
        <v>15937.23</v>
      </c>
      <c r="D44" s="7"/>
      <c r="E44" s="7">
        <v>31701.25</v>
      </c>
      <c r="F44" s="7"/>
      <c r="G44" s="7"/>
      <c r="H44" s="7">
        <v>27497.51</v>
      </c>
      <c r="I44" s="7"/>
      <c r="J44" s="7"/>
      <c r="K44" s="7"/>
      <c r="L44" s="7">
        <v>22459.07</v>
      </c>
      <c r="M44" s="7"/>
      <c r="N44" s="7"/>
      <c r="O44" s="7">
        <v>26115.08</v>
      </c>
      <c r="P44" s="7"/>
      <c r="Q44" s="7"/>
      <c r="R44" s="7"/>
      <c r="S44" s="7">
        <v>27135.69</v>
      </c>
      <c r="T44" s="7"/>
      <c r="U44" s="7"/>
      <c r="V44" s="7"/>
      <c r="W44" s="7">
        <v>23416.58</v>
      </c>
      <c r="X44" s="14"/>
      <c r="Y44" s="7"/>
      <c r="Z44" s="7"/>
      <c r="AA44" s="7">
        <v>23620.33</v>
      </c>
      <c r="AB44" s="7"/>
      <c r="AC44" s="7"/>
      <c r="AD44" s="7"/>
      <c r="AE44" s="7">
        <v>25403.11</v>
      </c>
      <c r="AF44" s="7"/>
      <c r="AG44" s="7"/>
      <c r="AH44" s="7">
        <v>26388.97</v>
      </c>
      <c r="AI44" s="16"/>
      <c r="AJ44" s="7"/>
      <c r="AK44" s="7"/>
      <c r="AL44" s="7">
        <v>2472.55</v>
      </c>
      <c r="AM44" s="7"/>
      <c r="AN44" s="7"/>
      <c r="AO44" s="7"/>
      <c r="AP44" s="7">
        <v>23696.9</v>
      </c>
      <c r="AQ44" s="7"/>
      <c r="AR44" s="7"/>
      <c r="AS44" s="7"/>
      <c r="AT44" s="8">
        <f t="shared" si="0"/>
        <v>275844.26999999996</v>
      </c>
    </row>
    <row r="45" spans="1:46" ht="12.75">
      <c r="A45" s="5">
        <v>36</v>
      </c>
      <c r="B45" s="6" t="s">
        <v>34</v>
      </c>
      <c r="C45" s="7">
        <v>21447.8</v>
      </c>
      <c r="D45" s="7"/>
      <c r="E45" s="7">
        <v>44351.15</v>
      </c>
      <c r="F45" s="7"/>
      <c r="G45" s="7"/>
      <c r="H45" s="7">
        <v>42772.91</v>
      </c>
      <c r="I45" s="7"/>
      <c r="J45" s="7"/>
      <c r="K45" s="7"/>
      <c r="L45" s="7">
        <v>35191.56</v>
      </c>
      <c r="M45" s="7"/>
      <c r="N45" s="7"/>
      <c r="O45" s="7">
        <v>45408.73</v>
      </c>
      <c r="P45" s="7"/>
      <c r="Q45" s="7"/>
      <c r="R45" s="7"/>
      <c r="S45" s="7">
        <v>46589.26</v>
      </c>
      <c r="T45" s="7">
        <v>326.78</v>
      </c>
      <c r="U45" s="7"/>
      <c r="V45" s="7"/>
      <c r="W45" s="7">
        <v>47987.41</v>
      </c>
      <c r="X45" s="7">
        <v>326.78</v>
      </c>
      <c r="Y45" s="7"/>
      <c r="Z45" s="7"/>
      <c r="AA45" s="7">
        <v>43320.85</v>
      </c>
      <c r="AB45" s="7">
        <v>326.78</v>
      </c>
      <c r="AC45" s="7"/>
      <c r="AD45" s="7"/>
      <c r="AE45" s="7">
        <v>44866.97</v>
      </c>
      <c r="AF45" s="7">
        <v>326.78</v>
      </c>
      <c r="AG45" s="7"/>
      <c r="AH45" s="7">
        <v>50337.84</v>
      </c>
      <c r="AI45" s="16">
        <v>326.78</v>
      </c>
      <c r="AJ45" s="7"/>
      <c r="AK45" s="7"/>
      <c r="AL45" s="7">
        <v>4353.85</v>
      </c>
      <c r="AM45" s="7">
        <v>326.78</v>
      </c>
      <c r="AN45" s="7"/>
      <c r="AO45" s="7"/>
      <c r="AP45" s="7">
        <v>43555.44</v>
      </c>
      <c r="AQ45" s="7">
        <v>653.56</v>
      </c>
      <c r="AR45" s="7"/>
      <c r="AS45" s="7"/>
      <c r="AT45" s="8">
        <f t="shared" si="0"/>
        <v>472798.01</v>
      </c>
    </row>
    <row r="46" spans="1:46" ht="12.75">
      <c r="A46" s="5">
        <v>37</v>
      </c>
      <c r="B46" s="6" t="s">
        <v>35</v>
      </c>
      <c r="C46" s="7">
        <v>28544.79</v>
      </c>
      <c r="D46" s="7"/>
      <c r="E46" s="7">
        <v>49594.44</v>
      </c>
      <c r="F46" s="7"/>
      <c r="G46" s="7"/>
      <c r="H46" s="7">
        <v>47992.71</v>
      </c>
      <c r="I46" s="7"/>
      <c r="J46" s="7"/>
      <c r="K46" s="7"/>
      <c r="L46" s="7">
        <v>44693.27</v>
      </c>
      <c r="M46" s="7"/>
      <c r="N46" s="7"/>
      <c r="O46" s="7">
        <v>44601.02</v>
      </c>
      <c r="P46" s="7"/>
      <c r="Q46" s="7"/>
      <c r="R46" s="7"/>
      <c r="S46" s="7">
        <v>44310.33</v>
      </c>
      <c r="T46" s="7">
        <v>326.78</v>
      </c>
      <c r="U46" s="7"/>
      <c r="V46" s="7"/>
      <c r="W46" s="7">
        <v>45026.8</v>
      </c>
      <c r="X46" s="14"/>
      <c r="Y46" s="7"/>
      <c r="Z46" s="7"/>
      <c r="AA46" s="7">
        <v>49666.09</v>
      </c>
      <c r="AB46" s="7"/>
      <c r="AC46" s="7"/>
      <c r="AD46" s="7"/>
      <c r="AE46" s="7">
        <v>53991.84</v>
      </c>
      <c r="AF46" s="7"/>
      <c r="AG46" s="7"/>
      <c r="AH46" s="7">
        <v>52779.32</v>
      </c>
      <c r="AI46" s="16"/>
      <c r="AJ46" s="7"/>
      <c r="AK46" s="7"/>
      <c r="AL46" s="7">
        <v>1463.08</v>
      </c>
      <c r="AM46" s="7"/>
      <c r="AN46" s="7"/>
      <c r="AO46" s="7"/>
      <c r="AP46" s="7">
        <v>48104</v>
      </c>
      <c r="AQ46" s="7"/>
      <c r="AR46" s="7"/>
      <c r="AS46" s="7"/>
      <c r="AT46" s="8">
        <f t="shared" si="0"/>
        <v>511094.47</v>
      </c>
    </row>
    <row r="47" spans="1:46" ht="12.75">
      <c r="A47" s="5">
        <v>38</v>
      </c>
      <c r="B47" s="6" t="s">
        <v>36</v>
      </c>
      <c r="C47" s="7"/>
      <c r="D47" s="7"/>
      <c r="E47" s="7">
        <v>9969.16</v>
      </c>
      <c r="F47" s="7"/>
      <c r="G47" s="7"/>
      <c r="H47" s="7">
        <v>7376.45</v>
      </c>
      <c r="I47" s="7"/>
      <c r="J47" s="7"/>
      <c r="K47" s="7"/>
      <c r="L47" s="7">
        <v>5238.85</v>
      </c>
      <c r="M47" s="7"/>
      <c r="N47" s="7"/>
      <c r="O47" s="7">
        <v>9045</v>
      </c>
      <c r="P47" s="7"/>
      <c r="Q47" s="7"/>
      <c r="R47" s="7"/>
      <c r="S47" s="7">
        <v>9445.85</v>
      </c>
      <c r="T47" s="7"/>
      <c r="U47" s="7"/>
      <c r="V47" s="7"/>
      <c r="W47" s="7">
        <v>9890.57</v>
      </c>
      <c r="X47" s="14"/>
      <c r="Y47" s="7"/>
      <c r="Z47" s="7"/>
      <c r="AA47" s="7">
        <v>7259.73</v>
      </c>
      <c r="AB47" s="7"/>
      <c r="AC47" s="7"/>
      <c r="AD47" s="7"/>
      <c r="AE47" s="7">
        <v>7297</v>
      </c>
      <c r="AF47" s="7"/>
      <c r="AG47" s="7"/>
      <c r="AH47" s="7">
        <v>9323.14</v>
      </c>
      <c r="AI47" s="16"/>
      <c r="AJ47" s="7"/>
      <c r="AK47" s="7"/>
      <c r="AL47" s="7">
        <v>544.24</v>
      </c>
      <c r="AM47" s="7"/>
      <c r="AN47" s="7"/>
      <c r="AO47" s="7"/>
      <c r="AP47" s="7">
        <v>6508.78</v>
      </c>
      <c r="AQ47" s="7"/>
      <c r="AR47" s="7"/>
      <c r="AS47" s="7"/>
      <c r="AT47" s="8">
        <f t="shared" si="0"/>
        <v>81898.77</v>
      </c>
    </row>
    <row r="48" spans="1:46" ht="12.75">
      <c r="A48" s="5">
        <v>39</v>
      </c>
      <c r="B48" s="6" t="s">
        <v>37</v>
      </c>
      <c r="C48" s="7">
        <v>6791.39</v>
      </c>
      <c r="D48" s="7"/>
      <c r="E48" s="7">
        <v>11585.67</v>
      </c>
      <c r="F48" s="7"/>
      <c r="G48" s="7"/>
      <c r="H48" s="7">
        <v>10288.06</v>
      </c>
      <c r="I48" s="7"/>
      <c r="J48" s="7"/>
      <c r="K48" s="7"/>
      <c r="L48" s="7">
        <v>11417.45</v>
      </c>
      <c r="M48" s="7"/>
      <c r="N48" s="7"/>
      <c r="O48" s="7">
        <v>10824.96</v>
      </c>
      <c r="P48" s="7"/>
      <c r="Q48" s="7"/>
      <c r="R48" s="7"/>
      <c r="S48" s="7">
        <v>10398.89</v>
      </c>
      <c r="T48" s="7"/>
      <c r="U48" s="7"/>
      <c r="V48" s="7"/>
      <c r="W48" s="7">
        <v>11987.66</v>
      </c>
      <c r="X48" s="14"/>
      <c r="Y48" s="7"/>
      <c r="Z48" s="7"/>
      <c r="AA48" s="15">
        <v>10018.85</v>
      </c>
      <c r="AB48" s="7"/>
      <c r="AC48" s="7"/>
      <c r="AD48" s="7"/>
      <c r="AE48" s="7">
        <v>9191.15</v>
      </c>
      <c r="AF48" s="7"/>
      <c r="AG48" s="7"/>
      <c r="AH48" s="7">
        <v>8879.34</v>
      </c>
      <c r="AI48" s="16"/>
      <c r="AJ48" s="7"/>
      <c r="AK48" s="7"/>
      <c r="AL48" s="6"/>
      <c r="AM48" s="7"/>
      <c r="AN48" s="7"/>
      <c r="AO48" s="7"/>
      <c r="AP48" s="7">
        <v>8521.36</v>
      </c>
      <c r="AQ48" s="7"/>
      <c r="AR48" s="7"/>
      <c r="AS48" s="7"/>
      <c r="AT48" s="8">
        <f t="shared" si="0"/>
        <v>109904.78</v>
      </c>
    </row>
    <row r="49" spans="1:46" ht="12.75">
      <c r="A49" s="5">
        <v>40</v>
      </c>
      <c r="B49" s="6" t="s">
        <v>38</v>
      </c>
      <c r="C49" s="7">
        <v>17197.84</v>
      </c>
      <c r="D49" s="7"/>
      <c r="E49" s="7">
        <v>9449.06</v>
      </c>
      <c r="F49" s="7">
        <v>17620.5</v>
      </c>
      <c r="G49" s="7"/>
      <c r="H49" s="7">
        <v>4545.62</v>
      </c>
      <c r="I49" s="7">
        <v>14858.19</v>
      </c>
      <c r="J49" s="7"/>
      <c r="K49" s="7"/>
      <c r="L49" s="7">
        <v>22494.83</v>
      </c>
      <c r="M49" s="7"/>
      <c r="N49" s="7"/>
      <c r="O49" s="7">
        <v>19500.72</v>
      </c>
      <c r="P49" s="7"/>
      <c r="Q49" s="7"/>
      <c r="R49" s="7"/>
      <c r="S49" s="7">
        <v>16815.07</v>
      </c>
      <c r="T49" s="7"/>
      <c r="U49" s="7"/>
      <c r="V49" s="7"/>
      <c r="W49" s="7">
        <v>24776.59</v>
      </c>
      <c r="X49" s="7"/>
      <c r="Y49" s="7"/>
      <c r="Z49" s="7"/>
      <c r="AA49" s="7">
        <v>7125.84</v>
      </c>
      <c r="AB49" s="7"/>
      <c r="AC49" s="7">
        <v>12220.32</v>
      </c>
      <c r="AD49" s="7"/>
      <c r="AE49" s="7">
        <v>2449.6</v>
      </c>
      <c r="AF49" s="7"/>
      <c r="AG49" s="7">
        <v>16597.83</v>
      </c>
      <c r="AH49" s="7">
        <v>3454.57</v>
      </c>
      <c r="AI49" s="16"/>
      <c r="AJ49" s="7">
        <v>12298.3</v>
      </c>
      <c r="AK49" s="7"/>
      <c r="AL49" s="7">
        <v>387.63</v>
      </c>
      <c r="AM49" s="7"/>
      <c r="AN49" s="7"/>
      <c r="AO49" s="7"/>
      <c r="AP49" s="7">
        <v>3396.6</v>
      </c>
      <c r="AQ49" s="7"/>
      <c r="AR49" s="7">
        <v>11972.68</v>
      </c>
      <c r="AS49" s="7"/>
      <c r="AT49" s="8">
        <f t="shared" si="0"/>
        <v>217161.79</v>
      </c>
    </row>
    <row r="50" spans="1:46" ht="12.75">
      <c r="A50" s="5">
        <v>41</v>
      </c>
      <c r="B50" s="6" t="s">
        <v>39</v>
      </c>
      <c r="C50" s="7">
        <v>63848.22</v>
      </c>
      <c r="D50" s="7"/>
      <c r="E50" s="7">
        <v>100572.31</v>
      </c>
      <c r="F50" s="7"/>
      <c r="G50" s="7"/>
      <c r="H50" s="7">
        <v>94734.67</v>
      </c>
      <c r="I50" s="7"/>
      <c r="J50" s="7"/>
      <c r="K50" s="7"/>
      <c r="L50" s="7">
        <v>92611.76</v>
      </c>
      <c r="M50" s="7"/>
      <c r="N50" s="7"/>
      <c r="O50" s="7">
        <v>97328.17</v>
      </c>
      <c r="P50" s="7"/>
      <c r="Q50" s="7"/>
      <c r="R50" s="7"/>
      <c r="S50" s="7">
        <v>90277</v>
      </c>
      <c r="T50" s="7"/>
      <c r="U50" s="7"/>
      <c r="V50" s="7"/>
      <c r="W50" s="7">
        <v>116146.47</v>
      </c>
      <c r="X50" s="7">
        <v>326.78</v>
      </c>
      <c r="Y50" s="7"/>
      <c r="Z50" s="7"/>
      <c r="AA50" s="7">
        <v>99602.21</v>
      </c>
      <c r="AB50" s="7">
        <v>1960.68</v>
      </c>
      <c r="AC50" s="7"/>
      <c r="AD50" s="7"/>
      <c r="AE50" s="7">
        <v>97011.08</v>
      </c>
      <c r="AF50" s="7">
        <v>980.34</v>
      </c>
      <c r="AG50" s="7"/>
      <c r="AH50" s="7">
        <v>108876.33</v>
      </c>
      <c r="AI50" s="16">
        <v>1307.12</v>
      </c>
      <c r="AJ50" s="7"/>
      <c r="AK50" s="7"/>
      <c r="AL50" s="7">
        <v>3117.94</v>
      </c>
      <c r="AM50" s="7">
        <v>1307.12</v>
      </c>
      <c r="AN50" s="7"/>
      <c r="AO50" s="7"/>
      <c r="AP50" s="7">
        <v>106924.89</v>
      </c>
      <c r="AQ50" s="7">
        <v>2287.46</v>
      </c>
      <c r="AR50" s="7"/>
      <c r="AS50" s="7"/>
      <c r="AT50" s="8">
        <f t="shared" si="0"/>
        <v>1079220.5499999998</v>
      </c>
    </row>
    <row r="51" spans="1:46" ht="12.75">
      <c r="A51" s="5">
        <v>42</v>
      </c>
      <c r="B51" s="6" t="s">
        <v>40</v>
      </c>
      <c r="C51" s="7">
        <v>21237.9</v>
      </c>
      <c r="D51" s="7"/>
      <c r="E51" s="7">
        <v>32191.77</v>
      </c>
      <c r="F51" s="7"/>
      <c r="G51" s="7"/>
      <c r="H51" s="7">
        <v>26557.4</v>
      </c>
      <c r="I51" s="7"/>
      <c r="J51" s="7"/>
      <c r="K51" s="7"/>
      <c r="L51" s="7">
        <v>31446.09</v>
      </c>
      <c r="M51" s="7"/>
      <c r="N51" s="7"/>
      <c r="O51" s="7">
        <v>23398.82</v>
      </c>
      <c r="P51" s="7"/>
      <c r="Q51" s="7"/>
      <c r="R51" s="7"/>
      <c r="S51" s="7">
        <v>27664.76</v>
      </c>
      <c r="T51" s="7"/>
      <c r="U51" s="7"/>
      <c r="V51" s="7"/>
      <c r="W51" s="7">
        <v>35371.68</v>
      </c>
      <c r="X51" s="14"/>
      <c r="Y51" s="7"/>
      <c r="Z51" s="7"/>
      <c r="AA51" s="7">
        <v>22140.55</v>
      </c>
      <c r="AB51" s="7"/>
      <c r="AC51" s="7"/>
      <c r="AD51" s="7"/>
      <c r="AE51" s="7">
        <v>26872.87</v>
      </c>
      <c r="AF51" s="7"/>
      <c r="AG51" s="7"/>
      <c r="AH51" s="7">
        <v>27705.1</v>
      </c>
      <c r="AI51" s="16"/>
      <c r="AJ51" s="7"/>
      <c r="AK51" s="7"/>
      <c r="AL51" s="7">
        <v>1105.46</v>
      </c>
      <c r="AM51" s="7"/>
      <c r="AN51" s="7"/>
      <c r="AO51" s="7"/>
      <c r="AP51" s="7">
        <v>23731.14</v>
      </c>
      <c r="AQ51" s="7"/>
      <c r="AR51" s="7"/>
      <c r="AS51" s="7"/>
      <c r="AT51" s="8">
        <f t="shared" si="0"/>
        <v>299423.54000000004</v>
      </c>
    </row>
    <row r="52" spans="1:46" ht="12.75">
      <c r="A52" s="5">
        <v>43</v>
      </c>
      <c r="B52" s="6" t="s">
        <v>41</v>
      </c>
      <c r="C52" s="7">
        <v>19575.24</v>
      </c>
      <c r="D52" s="7"/>
      <c r="E52" s="7">
        <v>30589.46</v>
      </c>
      <c r="F52" s="7"/>
      <c r="G52" s="7"/>
      <c r="H52" s="7">
        <v>26467.5</v>
      </c>
      <c r="I52" s="7"/>
      <c r="J52" s="7"/>
      <c r="K52" s="7"/>
      <c r="L52" s="7">
        <v>22357.83</v>
      </c>
      <c r="M52" s="7"/>
      <c r="N52" s="7"/>
      <c r="O52" s="7">
        <v>26683.19</v>
      </c>
      <c r="P52" s="7"/>
      <c r="Q52" s="7"/>
      <c r="R52" s="7"/>
      <c r="S52" s="7">
        <v>23971.54</v>
      </c>
      <c r="T52" s="7"/>
      <c r="U52" s="7"/>
      <c r="V52" s="7"/>
      <c r="W52" s="7">
        <v>25965</v>
      </c>
      <c r="X52" s="14"/>
      <c r="Y52" s="7"/>
      <c r="Z52" s="7"/>
      <c r="AA52" s="7">
        <v>20473.61</v>
      </c>
      <c r="AB52" s="7"/>
      <c r="AC52" s="7"/>
      <c r="AD52" s="7"/>
      <c r="AE52" s="7">
        <v>21427.45</v>
      </c>
      <c r="AF52" s="7"/>
      <c r="AG52" s="7"/>
      <c r="AH52" s="7">
        <v>24312.34</v>
      </c>
      <c r="AI52" s="17"/>
      <c r="AJ52" s="7"/>
      <c r="AK52" s="7"/>
      <c r="AL52" s="7">
        <v>1903.02</v>
      </c>
      <c r="AM52" s="6"/>
      <c r="AN52" s="6"/>
      <c r="AO52" s="6"/>
      <c r="AP52" s="7">
        <v>24230.34</v>
      </c>
      <c r="AQ52" s="6"/>
      <c r="AR52" s="6"/>
      <c r="AS52" s="7"/>
      <c r="AT52" s="8">
        <f t="shared" si="0"/>
        <v>267956.52</v>
      </c>
    </row>
    <row r="53" spans="1:46" ht="12.75">
      <c r="A53" s="5">
        <v>44</v>
      </c>
      <c r="B53" s="6" t="s">
        <v>61</v>
      </c>
      <c r="C53" s="7">
        <v>3752.39</v>
      </c>
      <c r="D53" s="7"/>
      <c r="E53" s="7">
        <v>9838.97</v>
      </c>
      <c r="F53" s="7"/>
      <c r="G53" s="7"/>
      <c r="H53" s="7">
        <v>7083.05</v>
      </c>
      <c r="I53" s="7"/>
      <c r="J53" s="7"/>
      <c r="K53" s="7"/>
      <c r="L53" s="7">
        <v>11111.76</v>
      </c>
      <c r="M53" s="7"/>
      <c r="N53" s="7"/>
      <c r="O53" s="7">
        <v>8334.36</v>
      </c>
      <c r="P53" s="7"/>
      <c r="Q53" s="7"/>
      <c r="R53" s="7"/>
      <c r="S53" s="7">
        <v>9911.47</v>
      </c>
      <c r="T53" s="7"/>
      <c r="U53" s="7"/>
      <c r="V53" s="7"/>
      <c r="W53" s="7">
        <v>10807.93</v>
      </c>
      <c r="X53" s="7"/>
      <c r="Y53" s="7"/>
      <c r="Z53" s="7"/>
      <c r="AA53" s="7">
        <v>14773.93</v>
      </c>
      <c r="AB53" s="7"/>
      <c r="AC53" s="7"/>
      <c r="AD53" s="7"/>
      <c r="AE53" s="7">
        <v>8196.7</v>
      </c>
      <c r="AF53" s="7"/>
      <c r="AG53" s="7"/>
      <c r="AH53" s="7">
        <v>12400.08</v>
      </c>
      <c r="AI53" s="16">
        <v>326.78</v>
      </c>
      <c r="AJ53" s="7"/>
      <c r="AK53" s="7"/>
      <c r="AL53" s="7">
        <v>779.52</v>
      </c>
      <c r="AM53" s="7">
        <v>326.78</v>
      </c>
      <c r="AN53" s="6"/>
      <c r="AO53" s="6"/>
      <c r="AP53" s="7">
        <v>13187.82</v>
      </c>
      <c r="AQ53" s="7">
        <v>326.78</v>
      </c>
      <c r="AR53" s="7"/>
      <c r="AS53" s="7"/>
      <c r="AT53" s="8">
        <f t="shared" si="0"/>
        <v>111158.32</v>
      </c>
    </row>
    <row r="54" spans="1:46" ht="12.75">
      <c r="A54" s="5">
        <v>45</v>
      </c>
      <c r="B54" s="6" t="s">
        <v>42</v>
      </c>
      <c r="C54" s="7">
        <v>16343.6</v>
      </c>
      <c r="D54" s="7"/>
      <c r="E54" s="7">
        <v>25079.29</v>
      </c>
      <c r="F54" s="7"/>
      <c r="G54" s="7"/>
      <c r="H54" s="7">
        <v>29398.75</v>
      </c>
      <c r="I54" s="7"/>
      <c r="J54" s="7">
        <v>173.98</v>
      </c>
      <c r="K54" s="7"/>
      <c r="L54" s="7">
        <v>22581.86</v>
      </c>
      <c r="M54" s="7"/>
      <c r="N54" s="7"/>
      <c r="O54" s="7">
        <v>26371.38</v>
      </c>
      <c r="P54" s="7"/>
      <c r="Q54" s="7"/>
      <c r="R54" s="7"/>
      <c r="S54" s="7">
        <v>25890.14</v>
      </c>
      <c r="T54" s="7"/>
      <c r="U54" s="7"/>
      <c r="V54" s="7"/>
      <c r="W54" s="7">
        <v>19288.65</v>
      </c>
      <c r="X54" s="7"/>
      <c r="Y54" s="7"/>
      <c r="Z54" s="7"/>
      <c r="AA54" s="7">
        <v>12646.41</v>
      </c>
      <c r="AB54" s="7"/>
      <c r="AC54" s="7"/>
      <c r="AD54" s="7"/>
      <c r="AE54" s="7">
        <v>7739.25</v>
      </c>
      <c r="AF54" s="7"/>
      <c r="AG54" s="7"/>
      <c r="AH54" s="7">
        <f>12510.86-1800</f>
        <v>10710.86</v>
      </c>
      <c r="AI54" s="16"/>
      <c r="AJ54" s="7"/>
      <c r="AK54" s="7">
        <v>1800</v>
      </c>
      <c r="AL54" s="7"/>
      <c r="AM54" s="7"/>
      <c r="AN54" s="7"/>
      <c r="AO54" s="7">
        <v>707.31</v>
      </c>
      <c r="AP54" s="7"/>
      <c r="AQ54" s="7"/>
      <c r="AR54" s="7"/>
      <c r="AS54" s="7">
        <v>16703.61</v>
      </c>
      <c r="AT54" s="8">
        <f t="shared" si="0"/>
        <v>215435.08999999997</v>
      </c>
    </row>
    <row r="55" spans="1:46" ht="12.75">
      <c r="A55" s="5">
        <v>46</v>
      </c>
      <c r="B55" s="6" t="s">
        <v>43</v>
      </c>
      <c r="C55" s="7">
        <v>39097.36</v>
      </c>
      <c r="D55" s="7"/>
      <c r="E55" s="7">
        <v>60091.26</v>
      </c>
      <c r="F55" s="7"/>
      <c r="G55" s="7"/>
      <c r="H55" s="7">
        <v>56250.9</v>
      </c>
      <c r="I55" s="7"/>
      <c r="J55" s="7"/>
      <c r="K55" s="7"/>
      <c r="L55" s="7">
        <v>57179.24</v>
      </c>
      <c r="M55" s="7"/>
      <c r="N55" s="7"/>
      <c r="O55" s="7">
        <v>61485.97</v>
      </c>
      <c r="P55" s="7"/>
      <c r="Q55" s="7"/>
      <c r="R55" s="7"/>
      <c r="S55" s="7">
        <v>59665.25</v>
      </c>
      <c r="T55" s="7"/>
      <c r="U55" s="7"/>
      <c r="V55" s="7"/>
      <c r="W55" s="7">
        <v>61110.44</v>
      </c>
      <c r="X55" s="7"/>
      <c r="Y55" s="7"/>
      <c r="Z55" s="7"/>
      <c r="AA55" s="7">
        <v>62044.04</v>
      </c>
      <c r="AB55" s="7"/>
      <c r="AC55" s="7"/>
      <c r="AD55" s="7"/>
      <c r="AE55" s="7">
        <v>57972.81</v>
      </c>
      <c r="AF55" s="7"/>
      <c r="AG55" s="7"/>
      <c r="AH55" s="7">
        <v>62411.3</v>
      </c>
      <c r="AI55" s="16"/>
      <c r="AJ55" s="7"/>
      <c r="AK55" s="7"/>
      <c r="AL55" s="7">
        <v>2340.26</v>
      </c>
      <c r="AM55" s="7"/>
      <c r="AN55" s="7"/>
      <c r="AO55" s="7"/>
      <c r="AP55" s="7">
        <v>63828.69</v>
      </c>
      <c r="AQ55" s="7"/>
      <c r="AR55" s="7"/>
      <c r="AS55" s="7"/>
      <c r="AT55" s="8">
        <f t="shared" si="0"/>
        <v>643477.52</v>
      </c>
    </row>
    <row r="56" spans="1:46" ht="12.75">
      <c r="A56" s="5">
        <v>47</v>
      </c>
      <c r="B56" s="6" t="s">
        <v>44</v>
      </c>
      <c r="C56" s="7">
        <v>2221.32</v>
      </c>
      <c r="D56" s="7"/>
      <c r="E56" s="7">
        <v>6837.34</v>
      </c>
      <c r="F56" s="7"/>
      <c r="G56" s="7"/>
      <c r="H56" s="7">
        <v>4569.15</v>
      </c>
      <c r="I56" s="7"/>
      <c r="J56" s="7"/>
      <c r="K56" s="7"/>
      <c r="L56" s="7">
        <v>6287.54</v>
      </c>
      <c r="M56" s="7"/>
      <c r="N56" s="7"/>
      <c r="O56" s="7">
        <v>5388</v>
      </c>
      <c r="P56" s="7"/>
      <c r="Q56" s="7"/>
      <c r="R56" s="7"/>
      <c r="S56" s="7">
        <v>5896.38</v>
      </c>
      <c r="T56" s="7"/>
      <c r="U56" s="7"/>
      <c r="V56" s="7"/>
      <c r="W56" s="7">
        <v>5662.82</v>
      </c>
      <c r="X56" s="7"/>
      <c r="Y56" s="7"/>
      <c r="Z56" s="7"/>
      <c r="AA56" s="7">
        <v>3646.62</v>
      </c>
      <c r="AB56" s="7"/>
      <c r="AC56" s="7"/>
      <c r="AD56" s="7"/>
      <c r="AE56" s="7">
        <v>5262.18</v>
      </c>
      <c r="AF56" s="7"/>
      <c r="AG56" s="7"/>
      <c r="AH56" s="7">
        <v>4800.59</v>
      </c>
      <c r="AI56" s="16"/>
      <c r="AJ56" s="7"/>
      <c r="AK56" s="7"/>
      <c r="AL56" s="7">
        <v>78.79</v>
      </c>
      <c r="AM56" s="7"/>
      <c r="AN56" s="7"/>
      <c r="AO56" s="7"/>
      <c r="AP56" s="7">
        <v>6078.94</v>
      </c>
      <c r="AQ56" s="7"/>
      <c r="AR56" s="7"/>
      <c r="AS56" s="7"/>
      <c r="AT56" s="8">
        <f t="shared" si="0"/>
        <v>56729.670000000006</v>
      </c>
    </row>
    <row r="57" spans="1:46" ht="12.75">
      <c r="A57" s="5">
        <v>48</v>
      </c>
      <c r="B57" s="6" t="s">
        <v>57</v>
      </c>
      <c r="C57" s="7">
        <v>2584.91</v>
      </c>
      <c r="D57" s="7">
        <v>4380</v>
      </c>
      <c r="E57" s="7">
        <v>8571.05</v>
      </c>
      <c r="F57" s="7">
        <v>7000</v>
      </c>
      <c r="G57" s="7"/>
      <c r="H57" s="7">
        <v>5802.82</v>
      </c>
      <c r="I57" s="7">
        <v>7000</v>
      </c>
      <c r="J57" s="7"/>
      <c r="K57" s="7"/>
      <c r="L57" s="7">
        <v>11460.58</v>
      </c>
      <c r="M57" s="7"/>
      <c r="N57" s="7"/>
      <c r="O57" s="7">
        <v>14143.67</v>
      </c>
      <c r="P57" s="7"/>
      <c r="Q57" s="7"/>
      <c r="R57" s="7"/>
      <c r="S57" s="7">
        <v>10368.44</v>
      </c>
      <c r="T57" s="7"/>
      <c r="U57" s="7"/>
      <c r="V57" s="7"/>
      <c r="W57" s="7">
        <v>11907.54</v>
      </c>
      <c r="X57" s="7"/>
      <c r="Y57" s="7"/>
      <c r="Z57" s="7"/>
      <c r="AA57" s="7">
        <v>11988.35</v>
      </c>
      <c r="AB57" s="7"/>
      <c r="AC57" s="7"/>
      <c r="AD57" s="7"/>
      <c r="AE57" s="7">
        <v>11954.17</v>
      </c>
      <c r="AF57" s="7"/>
      <c r="AG57" s="7"/>
      <c r="AH57" s="7">
        <v>12138.07</v>
      </c>
      <c r="AI57" s="16"/>
      <c r="AJ57" s="7"/>
      <c r="AK57" s="7"/>
      <c r="AL57" s="7">
        <v>316.25</v>
      </c>
      <c r="AM57" s="7"/>
      <c r="AN57" s="7"/>
      <c r="AO57" s="7"/>
      <c r="AP57" s="7">
        <v>11594.73</v>
      </c>
      <c r="AQ57" s="7"/>
      <c r="AR57" s="7"/>
      <c r="AS57" s="7"/>
      <c r="AT57" s="8">
        <f t="shared" si="0"/>
        <v>131210.58000000002</v>
      </c>
    </row>
    <row r="58" spans="1:46" ht="12.75">
      <c r="A58" s="5">
        <v>49</v>
      </c>
      <c r="B58" s="6" t="s">
        <v>45</v>
      </c>
      <c r="C58" s="7"/>
      <c r="D58" s="7"/>
      <c r="E58" s="7">
        <v>1088.31</v>
      </c>
      <c r="F58" s="7">
        <v>5373.8</v>
      </c>
      <c r="G58" s="7"/>
      <c r="H58" s="7">
        <v>295.65</v>
      </c>
      <c r="I58" s="7">
        <v>5123.92</v>
      </c>
      <c r="J58" s="7"/>
      <c r="K58" s="7"/>
      <c r="L58" s="7">
        <v>7379.94</v>
      </c>
      <c r="M58" s="7"/>
      <c r="N58" s="7"/>
      <c r="O58" s="7">
        <v>2675.18</v>
      </c>
      <c r="P58" s="7"/>
      <c r="Q58" s="7"/>
      <c r="R58" s="7"/>
      <c r="S58" s="6"/>
      <c r="T58" s="7"/>
      <c r="U58" s="7"/>
      <c r="V58" s="7"/>
      <c r="W58" s="6"/>
      <c r="X58" s="14"/>
      <c r="Y58" s="7"/>
      <c r="Z58" s="7"/>
      <c r="AA58" s="14">
        <v>0</v>
      </c>
      <c r="AB58" s="7"/>
      <c r="AC58" s="7"/>
      <c r="AD58" s="7"/>
      <c r="AE58" s="6"/>
      <c r="AF58" s="7"/>
      <c r="AG58" s="7"/>
      <c r="AH58" s="6"/>
      <c r="AI58" s="16"/>
      <c r="AJ58" s="7"/>
      <c r="AK58" s="7"/>
      <c r="AL58" s="6"/>
      <c r="AM58" s="7"/>
      <c r="AN58" s="7"/>
      <c r="AO58" s="7"/>
      <c r="AP58" s="6"/>
      <c r="AQ58" s="7"/>
      <c r="AR58" s="7"/>
      <c r="AS58" s="7"/>
      <c r="AT58" s="8">
        <f t="shared" si="0"/>
        <v>21936.8</v>
      </c>
    </row>
    <row r="59" spans="1:46" ht="12.75">
      <c r="A59" s="5">
        <v>50</v>
      </c>
      <c r="B59" s="6" t="s">
        <v>46</v>
      </c>
      <c r="C59" s="7">
        <v>10102.51</v>
      </c>
      <c r="D59" s="7"/>
      <c r="E59" s="7">
        <v>17236.88</v>
      </c>
      <c r="F59" s="7"/>
      <c r="G59" s="7"/>
      <c r="H59" s="7">
        <v>13053.05</v>
      </c>
      <c r="I59" s="7"/>
      <c r="J59" s="7"/>
      <c r="K59" s="7"/>
      <c r="L59" s="7">
        <v>5455.87</v>
      </c>
      <c r="M59" s="7"/>
      <c r="N59" s="7"/>
      <c r="O59" s="7">
        <v>6024.59</v>
      </c>
      <c r="P59" s="7"/>
      <c r="Q59" s="7"/>
      <c r="R59" s="7"/>
      <c r="S59" s="7">
        <v>7338.54</v>
      </c>
      <c r="T59" s="7"/>
      <c r="U59" s="7"/>
      <c r="V59" s="7"/>
      <c r="W59" s="7">
        <v>8184.84</v>
      </c>
      <c r="X59" s="7"/>
      <c r="Y59" s="7"/>
      <c r="Z59" s="7"/>
      <c r="AA59" s="7">
        <v>7691.9</v>
      </c>
      <c r="AB59" s="7"/>
      <c r="AC59" s="7"/>
      <c r="AD59" s="7"/>
      <c r="AE59" s="7">
        <v>6693.66</v>
      </c>
      <c r="AF59" s="7"/>
      <c r="AG59" s="7"/>
      <c r="AH59" s="7">
        <v>6386.09</v>
      </c>
      <c r="AI59" s="16"/>
      <c r="AJ59" s="7"/>
      <c r="AK59" s="7"/>
      <c r="AL59" s="7">
        <v>536.43</v>
      </c>
      <c r="AM59" s="7"/>
      <c r="AN59" s="7"/>
      <c r="AO59" s="7"/>
      <c r="AP59" s="7">
        <v>6469.47</v>
      </c>
      <c r="AQ59" s="7"/>
      <c r="AR59" s="7"/>
      <c r="AS59" s="7"/>
      <c r="AT59" s="8">
        <f t="shared" si="0"/>
        <v>95173.83</v>
      </c>
    </row>
    <row r="60" spans="1:46" ht="12.75">
      <c r="A60" s="5">
        <v>51</v>
      </c>
      <c r="B60" s="6" t="s">
        <v>47</v>
      </c>
      <c r="C60" s="7">
        <v>7459.22</v>
      </c>
      <c r="D60" s="7"/>
      <c r="E60" s="7">
        <v>16437.88</v>
      </c>
      <c r="F60" s="7"/>
      <c r="G60" s="7"/>
      <c r="H60" s="7">
        <v>12966.08</v>
      </c>
      <c r="I60" s="7"/>
      <c r="J60" s="7"/>
      <c r="K60" s="7"/>
      <c r="L60" s="7">
        <v>11589.09</v>
      </c>
      <c r="M60" s="7"/>
      <c r="N60" s="7"/>
      <c r="O60" s="7">
        <v>15808.31</v>
      </c>
      <c r="P60" s="7"/>
      <c r="Q60" s="7"/>
      <c r="R60" s="7"/>
      <c r="S60" s="7">
        <v>14973.64</v>
      </c>
      <c r="T60" s="7"/>
      <c r="U60" s="7"/>
      <c r="V60" s="7"/>
      <c r="W60" s="7">
        <v>15250.78</v>
      </c>
      <c r="X60" s="7"/>
      <c r="Y60" s="7"/>
      <c r="Z60" s="7"/>
      <c r="AA60" s="7">
        <v>14413.99</v>
      </c>
      <c r="AB60" s="7"/>
      <c r="AC60" s="7"/>
      <c r="AD60" s="7"/>
      <c r="AE60" s="7">
        <v>13054.52</v>
      </c>
      <c r="AF60" s="7"/>
      <c r="AG60" s="7"/>
      <c r="AH60" s="7">
        <v>15235.04</v>
      </c>
      <c r="AI60" s="16"/>
      <c r="AJ60" s="7"/>
      <c r="AK60" s="7"/>
      <c r="AL60" s="7">
        <v>2185.1</v>
      </c>
      <c r="AM60" s="7"/>
      <c r="AN60" s="7"/>
      <c r="AO60" s="7"/>
      <c r="AP60" s="7">
        <v>12833.55</v>
      </c>
      <c r="AQ60" s="7"/>
      <c r="AR60" s="7"/>
      <c r="AS60" s="7"/>
      <c r="AT60" s="8">
        <f t="shared" si="0"/>
        <v>152207.2</v>
      </c>
    </row>
    <row r="61" spans="1:46" ht="12.75">
      <c r="A61" s="5">
        <v>52</v>
      </c>
      <c r="B61" s="6" t="s">
        <v>48</v>
      </c>
      <c r="C61" s="7">
        <v>186812.12</v>
      </c>
      <c r="D61" s="7"/>
      <c r="E61" s="7">
        <v>307351.97</v>
      </c>
      <c r="F61" s="7"/>
      <c r="G61" s="7"/>
      <c r="H61" s="7">
        <v>263993.62</v>
      </c>
      <c r="I61" s="7"/>
      <c r="J61" s="7"/>
      <c r="K61" s="7"/>
      <c r="L61" s="7">
        <v>257274.76</v>
      </c>
      <c r="M61" s="7"/>
      <c r="N61" s="7"/>
      <c r="O61" s="7">
        <v>261445.77</v>
      </c>
      <c r="P61" s="7">
        <v>326.77</v>
      </c>
      <c r="Q61" s="7"/>
      <c r="R61" s="7"/>
      <c r="S61" s="7">
        <v>304529.32</v>
      </c>
      <c r="T61" s="7">
        <v>326.77</v>
      </c>
      <c r="U61" s="7"/>
      <c r="V61" s="7"/>
      <c r="W61" s="7">
        <v>253507.42</v>
      </c>
      <c r="X61" s="7">
        <v>326.77</v>
      </c>
      <c r="Y61" s="7"/>
      <c r="Z61" s="7"/>
      <c r="AA61" s="7">
        <v>276692.07</v>
      </c>
      <c r="AB61" s="7">
        <v>326.77</v>
      </c>
      <c r="AC61" s="7"/>
      <c r="AD61" s="7"/>
      <c r="AE61" s="7">
        <v>220574.83</v>
      </c>
      <c r="AF61" s="7">
        <v>980.31</v>
      </c>
      <c r="AG61" s="7"/>
      <c r="AH61" s="7">
        <v>278342.56</v>
      </c>
      <c r="AI61" s="16">
        <v>653.54</v>
      </c>
      <c r="AJ61" s="7"/>
      <c r="AK61" s="7"/>
      <c r="AL61" s="7">
        <v>12950.98</v>
      </c>
      <c r="AM61" s="7">
        <v>980.31</v>
      </c>
      <c r="AN61" s="7"/>
      <c r="AO61" s="7"/>
      <c r="AP61" s="7">
        <v>226768.48</v>
      </c>
      <c r="AQ61" s="7">
        <v>653.54</v>
      </c>
      <c r="AR61" s="7"/>
      <c r="AS61" s="7"/>
      <c r="AT61" s="8">
        <f t="shared" si="0"/>
        <v>2854818.68</v>
      </c>
    </row>
    <row r="62" spans="1:46" ht="12.75">
      <c r="A62" s="5">
        <v>53</v>
      </c>
      <c r="B62" s="6" t="s">
        <v>49</v>
      </c>
      <c r="C62" s="7">
        <v>3239.3</v>
      </c>
      <c r="D62" s="7"/>
      <c r="E62" s="7">
        <v>6475.74</v>
      </c>
      <c r="F62" s="7"/>
      <c r="G62" s="7"/>
      <c r="H62" s="7">
        <v>5951.77</v>
      </c>
      <c r="I62" s="7"/>
      <c r="J62" s="7"/>
      <c r="K62" s="7"/>
      <c r="L62" s="7">
        <v>5473.84</v>
      </c>
      <c r="M62" s="7"/>
      <c r="N62" s="7"/>
      <c r="O62" s="7">
        <v>4770.75</v>
      </c>
      <c r="P62" s="7"/>
      <c r="Q62" s="7"/>
      <c r="R62" s="7"/>
      <c r="S62" s="7">
        <v>5773.5</v>
      </c>
      <c r="T62" s="7"/>
      <c r="U62" s="7"/>
      <c r="V62" s="7"/>
      <c r="W62" s="7">
        <v>7319.16</v>
      </c>
      <c r="X62" s="14"/>
      <c r="Y62" s="7"/>
      <c r="Z62" s="7"/>
      <c r="AA62" s="7">
        <v>5861.06</v>
      </c>
      <c r="AB62" s="7"/>
      <c r="AC62" s="7"/>
      <c r="AD62" s="7"/>
      <c r="AE62" s="7">
        <v>6595.98</v>
      </c>
      <c r="AF62" s="7"/>
      <c r="AG62" s="7"/>
      <c r="AH62" s="7">
        <v>6502.84</v>
      </c>
      <c r="AI62" s="16"/>
      <c r="AJ62" s="7"/>
      <c r="AK62" s="7"/>
      <c r="AL62" s="7">
        <v>57.99</v>
      </c>
      <c r="AM62" s="7"/>
      <c r="AN62" s="7"/>
      <c r="AO62" s="7"/>
      <c r="AP62" s="7">
        <v>6406.33</v>
      </c>
      <c r="AQ62" s="7"/>
      <c r="AR62" s="7"/>
      <c r="AS62" s="7"/>
      <c r="AT62" s="8">
        <f t="shared" si="0"/>
        <v>64428.25999999999</v>
      </c>
    </row>
    <row r="63" spans="1:46" ht="12.75">
      <c r="A63" s="5">
        <v>54</v>
      </c>
      <c r="B63" s="6" t="s">
        <v>50</v>
      </c>
      <c r="C63" s="7">
        <v>8212.81</v>
      </c>
      <c r="D63" s="7"/>
      <c r="E63" s="7">
        <v>4203.83</v>
      </c>
      <c r="F63" s="7">
        <v>13561.13</v>
      </c>
      <c r="G63" s="7"/>
      <c r="H63" s="7">
        <v>11936.63</v>
      </c>
      <c r="I63" s="7">
        <v>341.7</v>
      </c>
      <c r="J63" s="7"/>
      <c r="K63" s="7"/>
      <c r="L63" s="7">
        <v>10708.68</v>
      </c>
      <c r="M63" s="7"/>
      <c r="N63" s="7"/>
      <c r="O63" s="7">
        <v>7975.58</v>
      </c>
      <c r="P63" s="7"/>
      <c r="Q63" s="7"/>
      <c r="R63" s="7"/>
      <c r="S63" s="6"/>
      <c r="T63" s="7"/>
      <c r="U63" s="7"/>
      <c r="V63" s="7"/>
      <c r="W63" s="6"/>
      <c r="X63" s="14"/>
      <c r="Y63" s="7"/>
      <c r="Z63" s="7"/>
      <c r="AA63" s="14">
        <v>0</v>
      </c>
      <c r="AB63" s="7"/>
      <c r="AC63" s="7"/>
      <c r="AD63" s="7"/>
      <c r="AE63" s="6"/>
      <c r="AF63" s="7"/>
      <c r="AG63" s="7"/>
      <c r="AH63" s="6"/>
      <c r="AI63" s="16"/>
      <c r="AJ63" s="7"/>
      <c r="AK63" s="7"/>
      <c r="AL63" s="6"/>
      <c r="AM63" s="7"/>
      <c r="AN63" s="7"/>
      <c r="AO63" s="7"/>
      <c r="AP63" s="6"/>
      <c r="AQ63" s="7"/>
      <c r="AR63" s="7"/>
      <c r="AS63" s="7"/>
      <c r="AT63" s="8">
        <f t="shared" si="0"/>
        <v>56940.35999999999</v>
      </c>
    </row>
    <row r="64" spans="1:46" ht="12.75">
      <c r="A64" s="5">
        <v>55</v>
      </c>
      <c r="B64" s="6" t="s">
        <v>51</v>
      </c>
      <c r="C64" s="7">
        <v>6523.52</v>
      </c>
      <c r="D64" s="7"/>
      <c r="E64" s="7">
        <v>11948.34</v>
      </c>
      <c r="F64" s="7"/>
      <c r="G64" s="7"/>
      <c r="H64" s="7">
        <v>13369.27</v>
      </c>
      <c r="I64" s="7"/>
      <c r="J64" s="7"/>
      <c r="K64" s="7"/>
      <c r="L64" s="7">
        <v>10879.39</v>
      </c>
      <c r="M64" s="7"/>
      <c r="N64" s="7"/>
      <c r="O64" s="7">
        <v>12315.3</v>
      </c>
      <c r="P64" s="7"/>
      <c r="Q64" s="7"/>
      <c r="R64" s="7"/>
      <c r="S64" s="7">
        <v>12733.23</v>
      </c>
      <c r="T64" s="7"/>
      <c r="U64" s="7"/>
      <c r="V64" s="7"/>
      <c r="W64" s="7">
        <v>13987.26</v>
      </c>
      <c r="X64" s="7"/>
      <c r="Y64" s="7"/>
      <c r="Z64" s="7"/>
      <c r="AA64" s="7">
        <v>11939.95</v>
      </c>
      <c r="AB64" s="7"/>
      <c r="AC64" s="7"/>
      <c r="AD64" s="7"/>
      <c r="AE64" s="7">
        <v>13388.76</v>
      </c>
      <c r="AF64" s="7"/>
      <c r="AG64" s="7"/>
      <c r="AH64" s="7">
        <v>13820.21</v>
      </c>
      <c r="AI64" s="16"/>
      <c r="AJ64" s="7"/>
      <c r="AK64" s="7"/>
      <c r="AL64" s="7">
        <v>1384.4</v>
      </c>
      <c r="AM64" s="7"/>
      <c r="AN64" s="7"/>
      <c r="AO64" s="7"/>
      <c r="AP64" s="7">
        <v>14020.37</v>
      </c>
      <c r="AQ64" s="7"/>
      <c r="AR64" s="7"/>
      <c r="AS64" s="7"/>
      <c r="AT64" s="8">
        <f t="shared" si="0"/>
        <v>136309.99999999997</v>
      </c>
    </row>
    <row r="65" spans="1:46" ht="12.75">
      <c r="A65" s="5">
        <v>56</v>
      </c>
      <c r="B65" s="6" t="s">
        <v>52</v>
      </c>
      <c r="C65" s="7">
        <v>91543.12</v>
      </c>
      <c r="D65" s="7"/>
      <c r="E65" s="7">
        <v>122831.35</v>
      </c>
      <c r="F65" s="7"/>
      <c r="G65" s="7"/>
      <c r="H65" s="7">
        <v>101083.82</v>
      </c>
      <c r="I65" s="7"/>
      <c r="J65" s="7"/>
      <c r="K65" s="7"/>
      <c r="L65" s="7">
        <v>120627.15</v>
      </c>
      <c r="M65" s="7"/>
      <c r="N65" s="7"/>
      <c r="O65" s="7">
        <v>92106.11</v>
      </c>
      <c r="P65" s="7"/>
      <c r="Q65" s="7"/>
      <c r="R65" s="7"/>
      <c r="S65" s="7">
        <v>98525.48</v>
      </c>
      <c r="T65" s="7"/>
      <c r="U65" s="7"/>
      <c r="V65" s="7"/>
      <c r="W65" s="7">
        <v>112175.83</v>
      </c>
      <c r="X65" s="7">
        <v>9998.64</v>
      </c>
      <c r="Y65" s="7"/>
      <c r="Z65" s="7"/>
      <c r="AA65" s="7">
        <v>86288</v>
      </c>
      <c r="AB65" s="7"/>
      <c r="AC65" s="7"/>
      <c r="AD65" s="7"/>
      <c r="AE65" s="7">
        <v>99526.97</v>
      </c>
      <c r="AF65" s="7"/>
      <c r="AG65" s="7"/>
      <c r="AH65" s="7">
        <v>115277.35</v>
      </c>
      <c r="AI65" s="16"/>
      <c r="AJ65" s="7"/>
      <c r="AK65" s="7"/>
      <c r="AL65" s="7">
        <v>679.25</v>
      </c>
      <c r="AM65" s="7"/>
      <c r="AN65" s="7"/>
      <c r="AO65" s="7"/>
      <c r="AP65" s="7">
        <v>91475.22</v>
      </c>
      <c r="AQ65" s="7"/>
      <c r="AR65" s="7"/>
      <c r="AS65" s="7"/>
      <c r="AT65" s="8">
        <f t="shared" si="0"/>
        <v>1142138.29</v>
      </c>
    </row>
    <row r="66" spans="1:46" ht="12.75">
      <c r="A66" s="5">
        <v>57</v>
      </c>
      <c r="B66" s="6" t="s">
        <v>53</v>
      </c>
      <c r="C66" s="7">
        <v>13852.15</v>
      </c>
      <c r="D66" s="7"/>
      <c r="E66" s="7">
        <v>18610.38</v>
      </c>
      <c r="F66" s="7"/>
      <c r="G66" s="7"/>
      <c r="H66" s="7">
        <v>19602.28</v>
      </c>
      <c r="I66" s="7"/>
      <c r="J66" s="7"/>
      <c r="K66" s="7"/>
      <c r="L66" s="7">
        <v>18672.78</v>
      </c>
      <c r="M66" s="7"/>
      <c r="N66" s="7"/>
      <c r="O66" s="7">
        <v>21179.36</v>
      </c>
      <c r="P66" s="7"/>
      <c r="Q66" s="7"/>
      <c r="R66" s="7"/>
      <c r="S66" s="7">
        <v>19530.85</v>
      </c>
      <c r="T66" s="7"/>
      <c r="U66" s="7"/>
      <c r="V66" s="7"/>
      <c r="W66" s="7">
        <v>19291.56</v>
      </c>
      <c r="X66" s="7"/>
      <c r="Y66" s="7"/>
      <c r="Z66" s="7"/>
      <c r="AA66" s="7">
        <v>18197.63</v>
      </c>
      <c r="AB66" s="7">
        <v>326.78</v>
      </c>
      <c r="AC66" s="7"/>
      <c r="AD66" s="7"/>
      <c r="AE66" s="7">
        <v>17880.53</v>
      </c>
      <c r="AF66" s="7"/>
      <c r="AG66" s="7"/>
      <c r="AH66" s="7">
        <v>20393.19</v>
      </c>
      <c r="AI66" s="10">
        <v>326.78</v>
      </c>
      <c r="AJ66" s="7"/>
      <c r="AK66" s="7"/>
      <c r="AL66" s="7">
        <v>805.38</v>
      </c>
      <c r="AM66" s="7">
        <v>326.78</v>
      </c>
      <c r="AN66" s="7"/>
      <c r="AO66" s="7"/>
      <c r="AP66" s="7">
        <v>20689.24</v>
      </c>
      <c r="AQ66" s="7"/>
      <c r="AR66" s="7"/>
      <c r="AS66" s="7"/>
      <c r="AT66" s="8">
        <f t="shared" si="0"/>
        <v>209685.66999999998</v>
      </c>
    </row>
    <row r="67" spans="1:46" ht="12.75">
      <c r="A67" s="5">
        <v>58</v>
      </c>
      <c r="B67" s="6" t="s">
        <v>54</v>
      </c>
      <c r="C67" s="7">
        <v>42781.24</v>
      </c>
      <c r="D67" s="7"/>
      <c r="E67" s="7">
        <v>90295.99</v>
      </c>
      <c r="F67" s="7"/>
      <c r="G67" s="7"/>
      <c r="H67" s="7">
        <v>75203.12</v>
      </c>
      <c r="I67" s="7"/>
      <c r="J67" s="7"/>
      <c r="K67" s="7"/>
      <c r="L67" s="7">
        <v>71920.81</v>
      </c>
      <c r="M67" s="7"/>
      <c r="N67" s="7"/>
      <c r="O67" s="7">
        <v>78819.85</v>
      </c>
      <c r="P67" s="7"/>
      <c r="Q67" s="7"/>
      <c r="R67" s="7"/>
      <c r="S67" s="7">
        <v>80518.79</v>
      </c>
      <c r="T67" s="7"/>
      <c r="U67" s="7"/>
      <c r="V67" s="7"/>
      <c r="W67" s="7">
        <v>86683.92</v>
      </c>
      <c r="X67" s="7"/>
      <c r="Y67" s="7"/>
      <c r="Z67" s="7"/>
      <c r="AA67" s="7">
        <v>71263.91</v>
      </c>
      <c r="AB67" s="7"/>
      <c r="AC67" s="7"/>
      <c r="AD67" s="7"/>
      <c r="AE67" s="7">
        <v>73546.02</v>
      </c>
      <c r="AF67" s="7"/>
      <c r="AG67" s="7"/>
      <c r="AH67" s="7">
        <v>72575.37</v>
      </c>
      <c r="AI67" s="16"/>
      <c r="AJ67" s="7"/>
      <c r="AK67" s="7"/>
      <c r="AL67" s="7">
        <v>4816.52</v>
      </c>
      <c r="AM67" s="7"/>
      <c r="AN67" s="7"/>
      <c r="AO67" s="7"/>
      <c r="AP67" s="7">
        <v>77571</v>
      </c>
      <c r="AQ67" s="7"/>
      <c r="AR67" s="7"/>
      <c r="AS67" s="7"/>
      <c r="AT67" s="8">
        <f t="shared" si="0"/>
        <v>825996.54</v>
      </c>
    </row>
    <row r="68" spans="1:46" ht="12.75">
      <c r="A68" s="5">
        <v>59</v>
      </c>
      <c r="B68" s="6" t="s">
        <v>55</v>
      </c>
      <c r="C68" s="7">
        <v>95169.33</v>
      </c>
      <c r="D68" s="7"/>
      <c r="E68" s="7">
        <v>193872.17</v>
      </c>
      <c r="F68" s="7"/>
      <c r="G68" s="7"/>
      <c r="H68" s="7">
        <v>156767.48</v>
      </c>
      <c r="I68" s="7"/>
      <c r="J68" s="7"/>
      <c r="K68" s="7"/>
      <c r="L68" s="7">
        <v>141900.34</v>
      </c>
      <c r="M68" s="7"/>
      <c r="N68" s="7"/>
      <c r="O68" s="7">
        <v>161633.59</v>
      </c>
      <c r="P68" s="7"/>
      <c r="Q68" s="7"/>
      <c r="R68" s="7"/>
      <c r="S68" s="7">
        <v>139453.52</v>
      </c>
      <c r="T68" s="7"/>
      <c r="U68" s="7"/>
      <c r="V68" s="7"/>
      <c r="W68" s="7">
        <v>160281.04</v>
      </c>
      <c r="X68" s="7"/>
      <c r="Y68" s="7"/>
      <c r="Z68" s="7"/>
      <c r="AA68" s="7">
        <v>142678.45</v>
      </c>
      <c r="AB68" s="7"/>
      <c r="AC68" s="7"/>
      <c r="AD68" s="7"/>
      <c r="AE68" s="7">
        <v>151761.25</v>
      </c>
      <c r="AF68" s="7"/>
      <c r="AG68" s="7"/>
      <c r="AH68" s="7">
        <v>197543.2</v>
      </c>
      <c r="AI68" s="10">
        <v>653.56</v>
      </c>
      <c r="AJ68" s="7"/>
      <c r="AK68" s="7"/>
      <c r="AL68" s="7">
        <v>8285.58</v>
      </c>
      <c r="AM68" s="7">
        <v>326.78</v>
      </c>
      <c r="AN68" s="7"/>
      <c r="AO68" s="7"/>
      <c r="AP68" s="7">
        <v>251693.58</v>
      </c>
      <c r="AQ68" s="7">
        <v>653.56</v>
      </c>
      <c r="AR68" s="7"/>
      <c r="AS68" s="7"/>
      <c r="AT68" s="8">
        <f t="shared" si="0"/>
        <v>1802673.4300000002</v>
      </c>
    </row>
    <row r="69" spans="1:46" ht="17.25" customHeight="1">
      <c r="A69" s="6"/>
      <c r="B69" s="6"/>
      <c r="C69" s="8">
        <f aca="true" t="shared" si="1" ref="C69:S69">SUM(C10:C68)</f>
        <v>3674483.8100000005</v>
      </c>
      <c r="D69" s="8">
        <f t="shared" si="1"/>
        <v>90036.19</v>
      </c>
      <c r="E69" s="8">
        <f t="shared" si="1"/>
        <v>5706396.039999998</v>
      </c>
      <c r="F69" s="8">
        <f t="shared" si="1"/>
        <v>113172.12000000001</v>
      </c>
      <c r="G69" s="8">
        <f t="shared" si="1"/>
        <v>118304.91</v>
      </c>
      <c r="H69" s="8">
        <f t="shared" si="1"/>
        <v>5429970.880000001</v>
      </c>
      <c r="I69" s="8">
        <f t="shared" si="1"/>
        <v>100025.73</v>
      </c>
      <c r="J69" s="8">
        <f t="shared" si="1"/>
        <v>173.98</v>
      </c>
      <c r="K69" s="8">
        <f t="shared" si="1"/>
        <v>100536.34</v>
      </c>
      <c r="L69" s="8">
        <f t="shared" si="1"/>
        <v>5264265.9399999995</v>
      </c>
      <c r="M69" s="8">
        <f t="shared" si="1"/>
        <v>8483.52</v>
      </c>
      <c r="N69" s="8">
        <f t="shared" si="1"/>
        <v>79574.71</v>
      </c>
      <c r="O69" s="8">
        <f t="shared" si="1"/>
        <v>5665927.92</v>
      </c>
      <c r="P69" s="8">
        <f t="shared" si="1"/>
        <v>7259.169999999998</v>
      </c>
      <c r="Q69" s="8">
        <f t="shared" si="1"/>
        <v>8.13</v>
      </c>
      <c r="R69" s="8">
        <f t="shared" si="1"/>
        <v>83619.77</v>
      </c>
      <c r="S69" s="8">
        <f t="shared" si="1"/>
        <v>5251441.77</v>
      </c>
      <c r="T69" s="8">
        <f aca="true" t="shared" si="2" ref="T69:Z69">SUM(T10:T68)</f>
        <v>9499.94</v>
      </c>
      <c r="U69" s="8">
        <f t="shared" si="2"/>
        <v>14332.9</v>
      </c>
      <c r="V69" s="8">
        <f t="shared" si="2"/>
        <v>77523.43</v>
      </c>
      <c r="W69" s="8">
        <f t="shared" si="2"/>
        <v>5481296.259999998</v>
      </c>
      <c r="X69" s="8">
        <f t="shared" si="2"/>
        <v>20292.200000000004</v>
      </c>
      <c r="Y69" s="8">
        <f t="shared" si="2"/>
        <v>100892.89000000001</v>
      </c>
      <c r="Z69" s="8">
        <f t="shared" si="2"/>
        <v>78368.8</v>
      </c>
      <c r="AA69" s="8">
        <f aca="true" t="shared" si="3" ref="AA69:AG69">SUM(AA10:AA68)</f>
        <v>5152210.500000001</v>
      </c>
      <c r="AB69" s="8">
        <f t="shared" si="3"/>
        <v>15522.04</v>
      </c>
      <c r="AC69" s="8">
        <f t="shared" si="3"/>
        <v>102688.73999999999</v>
      </c>
      <c r="AD69" s="8">
        <f t="shared" si="3"/>
        <v>36418.76</v>
      </c>
      <c r="AE69" s="8">
        <f t="shared" si="3"/>
        <v>5135500.289999999</v>
      </c>
      <c r="AF69" s="8">
        <f t="shared" si="3"/>
        <v>18136.260000000002</v>
      </c>
      <c r="AG69" s="8">
        <f t="shared" si="3"/>
        <v>109893.50000000001</v>
      </c>
      <c r="AH69" s="8">
        <f aca="true" t="shared" si="4" ref="AH69:AT69">SUM(AH10:AH68)</f>
        <v>5463180.529999999</v>
      </c>
      <c r="AI69" s="8">
        <f t="shared" si="4"/>
        <v>21730.85</v>
      </c>
      <c r="AJ69" s="8">
        <f t="shared" si="4"/>
        <v>81696.28000000001</v>
      </c>
      <c r="AK69" s="8">
        <f t="shared" si="4"/>
        <v>1800</v>
      </c>
      <c r="AL69" s="8">
        <f t="shared" si="4"/>
        <v>191982.25999999998</v>
      </c>
      <c r="AM69" s="8">
        <f t="shared" si="4"/>
        <v>25815.589999999993</v>
      </c>
      <c r="AN69" s="8">
        <f t="shared" si="4"/>
        <v>0</v>
      </c>
      <c r="AO69" s="8">
        <f t="shared" si="4"/>
        <v>707.31</v>
      </c>
      <c r="AP69" s="8">
        <f t="shared" si="4"/>
        <v>5260470.210000001</v>
      </c>
      <c r="AQ69" s="8">
        <f t="shared" si="4"/>
        <v>28593.230000000007</v>
      </c>
      <c r="AR69" s="8">
        <f t="shared" si="4"/>
        <v>85382.16</v>
      </c>
      <c r="AS69" s="8">
        <f t="shared" si="4"/>
        <v>16703.61</v>
      </c>
      <c r="AT69" s="8">
        <f t="shared" si="4"/>
        <v>59224319.46999999</v>
      </c>
    </row>
    <row r="70" spans="1:46" ht="15.75" customHeight="1">
      <c r="A70" s="6"/>
      <c r="B70" s="6"/>
      <c r="C70" s="25">
        <f>+C69+D69</f>
        <v>3764520.0000000005</v>
      </c>
      <c r="D70" s="27"/>
      <c r="E70" s="25">
        <f>+E69+F69+G69</f>
        <v>5937873.069999998</v>
      </c>
      <c r="F70" s="26"/>
      <c r="G70" s="27"/>
      <c r="H70" s="25">
        <f>SUM(H69:K69)</f>
        <v>5630706.930000002</v>
      </c>
      <c r="I70" s="26"/>
      <c r="J70" s="26"/>
      <c r="K70" s="27"/>
      <c r="L70" s="25">
        <f>SUM(L69:N69)</f>
        <v>5352324.169999999</v>
      </c>
      <c r="M70" s="26"/>
      <c r="N70" s="27"/>
      <c r="O70" s="25">
        <f>SUM(O69:R69)</f>
        <v>5756814.989999999</v>
      </c>
      <c r="P70" s="26"/>
      <c r="Q70" s="26"/>
      <c r="R70" s="27"/>
      <c r="S70" s="25">
        <f>SUM(S69:V69)</f>
        <v>5352798.04</v>
      </c>
      <c r="T70" s="26"/>
      <c r="U70" s="26"/>
      <c r="V70" s="27"/>
      <c r="W70" s="25">
        <f>SUM(W69:Z69)</f>
        <v>5680850.149999998</v>
      </c>
      <c r="X70" s="26"/>
      <c r="Y70" s="26"/>
      <c r="Z70" s="27"/>
      <c r="AA70" s="25">
        <f>SUM(AA69:AD69)</f>
        <v>5306840.040000001</v>
      </c>
      <c r="AB70" s="26"/>
      <c r="AC70" s="26"/>
      <c r="AD70" s="27"/>
      <c r="AE70" s="25">
        <f>SUM(AE69:AG69)</f>
        <v>5263530.049999999</v>
      </c>
      <c r="AF70" s="26"/>
      <c r="AG70" s="27"/>
      <c r="AH70" s="25">
        <f>SUM(AH69:AK69)</f>
        <v>5568407.659999999</v>
      </c>
      <c r="AI70" s="26"/>
      <c r="AJ70" s="26"/>
      <c r="AK70" s="27"/>
      <c r="AL70" s="25">
        <f>SUM(AL69:AO69)</f>
        <v>218505.15999999997</v>
      </c>
      <c r="AM70" s="26"/>
      <c r="AN70" s="26"/>
      <c r="AO70" s="27"/>
      <c r="AP70" s="25">
        <f>SUM(AP69:AS69)</f>
        <v>5391149.210000002</v>
      </c>
      <c r="AQ70" s="26"/>
      <c r="AR70" s="26"/>
      <c r="AS70" s="27"/>
      <c r="AT70" s="8">
        <f>SUM(C70:AP70)</f>
        <v>59224319.469999984</v>
      </c>
    </row>
    <row r="71" spans="1:46" ht="12.75">
      <c r="A71" s="9"/>
      <c r="B71" s="9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</row>
    <row r="72" spans="1:46" ht="12.75">
      <c r="A72" s="9"/>
      <c r="B72" s="9"/>
      <c r="C72" s="10"/>
      <c r="D72" s="10"/>
      <c r="E72" s="10">
        <f>188991.23+5553470+195411.84</f>
        <v>5937873.07</v>
      </c>
      <c r="F72" s="10"/>
      <c r="G72" s="10"/>
      <c r="H72" s="10">
        <f>176356.93+5454350</f>
        <v>5630706.93</v>
      </c>
      <c r="I72" s="10"/>
      <c r="J72" s="10"/>
      <c r="K72" s="10"/>
      <c r="L72" s="10">
        <f>12984.17+5339340</f>
        <v>5352324.17</v>
      </c>
      <c r="M72" s="10"/>
      <c r="N72" s="10"/>
      <c r="O72" s="10">
        <f>173257.59+5391900+7259.17+184398.23</f>
        <v>5756814.99</v>
      </c>
      <c r="P72" s="10"/>
      <c r="Q72" s="10"/>
      <c r="R72" s="10"/>
      <c r="S72" s="10">
        <f>171018.81+5172279.29+9499.94</f>
        <v>5352798.04</v>
      </c>
      <c r="T72" s="10"/>
      <c r="U72" s="10"/>
      <c r="V72" s="10"/>
      <c r="W72" s="10">
        <f>251195.13+5409362.82+20292.2</f>
        <v>5680850.15</v>
      </c>
      <c r="X72" s="10"/>
      <c r="Y72" s="10"/>
      <c r="Z72" s="10"/>
      <c r="AA72" s="10">
        <f>15522.04+5160533.67+130784.33</f>
        <v>5306840.04</v>
      </c>
      <c r="AB72" s="10"/>
      <c r="AC72" s="10"/>
      <c r="AD72" s="10"/>
      <c r="AE72" s="10">
        <f>18136.26+5245393.79</f>
        <v>5263530.05</v>
      </c>
      <c r="AF72" s="10"/>
      <c r="AG72" s="10"/>
      <c r="AH72" s="10">
        <f>+266444.74+21730.85+197841.6+5082390.47</f>
        <v>5568407.66</v>
      </c>
      <c r="AI72" s="10"/>
      <c r="AJ72" s="10"/>
      <c r="AK72" s="10"/>
      <c r="AL72" s="10">
        <f>192689.57+25815.59</f>
        <v>218505.16</v>
      </c>
      <c r="AM72" s="10"/>
      <c r="AN72" s="10"/>
      <c r="AO72" s="10"/>
      <c r="AP72" s="10">
        <f>213646.66+5148909.32+28593.23</f>
        <v>5391149.210000001</v>
      </c>
      <c r="AQ72" s="10"/>
      <c r="AR72" s="10"/>
      <c r="AS72" s="10"/>
      <c r="AT72" s="10">
        <f>59339248.31-115838.2</f>
        <v>59223410.11</v>
      </c>
    </row>
    <row r="73" spans="1:46" ht="12.75">
      <c r="A73" s="9"/>
      <c r="B73" s="9"/>
      <c r="C73" s="10"/>
      <c r="D73" s="10"/>
      <c r="E73" s="10">
        <f>+E70-E72</f>
        <v>0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>
        <f>+AA70-AA72</f>
        <v>0</v>
      </c>
      <c r="AB73" s="10"/>
      <c r="AC73" s="10"/>
      <c r="AD73" s="10"/>
      <c r="AE73" s="10"/>
      <c r="AF73" s="10"/>
      <c r="AG73" s="10"/>
      <c r="AH73" s="10">
        <f>+AH72-AH70</f>
        <v>0</v>
      </c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>
        <f>+AT70-AT72</f>
        <v>909.3599999845028</v>
      </c>
    </row>
    <row r="74" spans="1:46" ht="12.75">
      <c r="A74" s="9"/>
      <c r="B74" s="9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</row>
    <row r="75" spans="1:46" ht="12.75">
      <c r="A75" s="9"/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</row>
    <row r="76" spans="1:46" ht="12.75">
      <c r="A76" s="9"/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</row>
    <row r="77" spans="1:46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</row>
    <row r="78" spans="1:46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</row>
    <row r="79" spans="1:46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</row>
    <row r="80" spans="1:46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</row>
  </sheetData>
  <mergeCells count="27">
    <mergeCell ref="W70:Z70"/>
    <mergeCell ref="C70:D70"/>
    <mergeCell ref="E8:G8"/>
    <mergeCell ref="E70:G70"/>
    <mergeCell ref="S70:V70"/>
    <mergeCell ref="H70:K70"/>
    <mergeCell ref="L70:N70"/>
    <mergeCell ref="O70:R70"/>
    <mergeCell ref="W8:Z8"/>
    <mergeCell ref="AP70:AS70"/>
    <mergeCell ref="AE8:AG8"/>
    <mergeCell ref="AE70:AG70"/>
    <mergeCell ref="AA70:AD70"/>
    <mergeCell ref="AH8:AK8"/>
    <mergeCell ref="AH70:AK70"/>
    <mergeCell ref="AL8:AO8"/>
    <mergeCell ref="AL70:AO70"/>
    <mergeCell ref="A8:A9"/>
    <mergeCell ref="B8:B9"/>
    <mergeCell ref="AT8:AT9"/>
    <mergeCell ref="S8:V8"/>
    <mergeCell ref="C8:D8"/>
    <mergeCell ref="H8:K8"/>
    <mergeCell ref="L8:N8"/>
    <mergeCell ref="O8:R8"/>
    <mergeCell ref="AA8:AD8"/>
    <mergeCell ref="AP8:AS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9"/>
  <sheetViews>
    <sheetView workbookViewId="0" topLeftCell="A37">
      <selection activeCell="B1" sqref="B1:B59"/>
    </sheetView>
  </sheetViews>
  <sheetFormatPr defaultColWidth="9.140625" defaultRowHeight="12.75"/>
  <cols>
    <col min="1" max="1" width="40.421875" style="12" bestFit="1" customWidth="1"/>
    <col min="2" max="2" width="21.140625" style="12" customWidth="1"/>
    <col min="3" max="11" width="9.140625" style="13" customWidth="1"/>
  </cols>
  <sheetData>
    <row r="1" spans="1:3" ht="12.75">
      <c r="A1" t="s">
        <v>3</v>
      </c>
      <c r="B1" s="10">
        <v>40120.36</v>
      </c>
      <c r="C1" s="6" t="s">
        <v>3</v>
      </c>
    </row>
    <row r="2" spans="1:3" ht="12.75">
      <c r="A2" t="s">
        <v>4</v>
      </c>
      <c r="B2" s="10">
        <v>179585.59</v>
      </c>
      <c r="C2" s="6" t="s">
        <v>4</v>
      </c>
    </row>
    <row r="3" spans="1:3" ht="12.75">
      <c r="A3" t="s">
        <v>5</v>
      </c>
      <c r="B3" s="10">
        <v>265639.9</v>
      </c>
      <c r="C3" s="6" t="s">
        <v>5</v>
      </c>
    </row>
    <row r="4" spans="1:3" ht="12.75">
      <c r="A4" t="s">
        <v>6</v>
      </c>
      <c r="B4" s="10">
        <v>34198.21</v>
      </c>
      <c r="C4" s="6" t="s">
        <v>6</v>
      </c>
    </row>
    <row r="5" spans="1:3" ht="12.75">
      <c r="A5" t="s">
        <v>7</v>
      </c>
      <c r="B5" s="10">
        <v>1341.47</v>
      </c>
      <c r="C5" s="6" t="s">
        <v>7</v>
      </c>
    </row>
    <row r="6" spans="1:3" ht="13.5" customHeight="1">
      <c r="A6" t="s">
        <v>56</v>
      </c>
      <c r="B6" s="10">
        <v>2129.6</v>
      </c>
      <c r="C6" s="6" t="s">
        <v>56</v>
      </c>
    </row>
    <row r="7" spans="1:3" ht="12.75">
      <c r="A7" t="s">
        <v>8</v>
      </c>
      <c r="B7" s="10">
        <v>163857.94</v>
      </c>
      <c r="C7" s="6" t="s">
        <v>8</v>
      </c>
    </row>
    <row r="8" spans="1:3" ht="12.75">
      <c r="A8" t="s">
        <v>9</v>
      </c>
      <c r="B8" s="10">
        <v>39056.08</v>
      </c>
      <c r="C8" s="6" t="s">
        <v>9</v>
      </c>
    </row>
    <row r="9" spans="1:3" ht="12.75">
      <c r="A9" t="s">
        <v>10</v>
      </c>
      <c r="B9" s="10">
        <v>14455.44</v>
      </c>
      <c r="C9" s="6" t="s">
        <v>10</v>
      </c>
    </row>
    <row r="10" spans="1:3" ht="12.75">
      <c r="A10" t="s">
        <v>11</v>
      </c>
      <c r="B10" s="10">
        <v>266090.34</v>
      </c>
      <c r="C10" s="6" t="s">
        <v>11</v>
      </c>
    </row>
    <row r="11" spans="1:3" ht="12.75">
      <c r="A11" t="s">
        <v>12</v>
      </c>
      <c r="B11" s="10">
        <v>33453.12</v>
      </c>
      <c r="C11" s="6" t="s">
        <v>12</v>
      </c>
    </row>
    <row r="12" spans="1:3" ht="12.75">
      <c r="A12" t="s">
        <v>13</v>
      </c>
      <c r="B12" s="10">
        <v>60939.89</v>
      </c>
      <c r="C12" s="6" t="s">
        <v>13</v>
      </c>
    </row>
    <row r="13" spans="1:3" ht="12.75">
      <c r="A13" t="s">
        <v>14</v>
      </c>
      <c r="B13" s="10">
        <v>80553.64</v>
      </c>
      <c r="C13" s="6" t="s">
        <v>14</v>
      </c>
    </row>
    <row r="14" spans="1:3" ht="12.75">
      <c r="A14" t="s">
        <v>15</v>
      </c>
      <c r="B14" s="10">
        <v>18423.76</v>
      </c>
      <c r="C14" s="6" t="s">
        <v>15</v>
      </c>
    </row>
    <row r="15" spans="1:3" ht="12.75">
      <c r="A15" t="s">
        <v>16</v>
      </c>
      <c r="B15" s="10">
        <v>598652.77</v>
      </c>
      <c r="C15" s="6" t="s">
        <v>16</v>
      </c>
    </row>
    <row r="16" spans="1:3" ht="12.75">
      <c r="A16" t="s">
        <v>17</v>
      </c>
      <c r="B16" s="10">
        <v>65935.47</v>
      </c>
      <c r="C16" s="6" t="s">
        <v>17</v>
      </c>
    </row>
    <row r="17" spans="1:3" ht="12.75">
      <c r="A17" t="s">
        <v>18</v>
      </c>
      <c r="B17" s="10">
        <v>678.04</v>
      </c>
      <c r="C17" s="6" t="s">
        <v>18</v>
      </c>
    </row>
    <row r="18" spans="1:3" ht="12.75">
      <c r="A18" t="s">
        <v>19</v>
      </c>
      <c r="B18" s="10">
        <v>7449.39</v>
      </c>
      <c r="C18" s="6" t="s">
        <v>19</v>
      </c>
    </row>
    <row r="19" spans="1:3" ht="12.75">
      <c r="A19" t="s">
        <v>20</v>
      </c>
      <c r="B19" s="10">
        <v>59510.85</v>
      </c>
      <c r="C19" s="6" t="s">
        <v>20</v>
      </c>
    </row>
    <row r="20" spans="1:3" ht="12.75">
      <c r="A20" t="s">
        <v>21</v>
      </c>
      <c r="B20" s="10">
        <v>53535.06</v>
      </c>
      <c r="C20" s="6" t="s">
        <v>21</v>
      </c>
    </row>
    <row r="21" spans="1:3" ht="12.75">
      <c r="A21" t="s">
        <v>76</v>
      </c>
      <c r="B21" s="10">
        <v>39936.33</v>
      </c>
      <c r="C21" s="6" t="s">
        <v>76</v>
      </c>
    </row>
    <row r="22" spans="1:3" ht="12.75">
      <c r="A22" t="s">
        <v>22</v>
      </c>
      <c r="B22" s="10">
        <v>1221576.22</v>
      </c>
      <c r="C22" s="6" t="s">
        <v>22</v>
      </c>
    </row>
    <row r="23" spans="1:3" ht="12.75">
      <c r="A23" t="s">
        <v>23</v>
      </c>
      <c r="B23" s="10">
        <v>13077.97</v>
      </c>
      <c r="C23" s="6" t="s">
        <v>23</v>
      </c>
    </row>
    <row r="24" spans="1:3" ht="12.75">
      <c r="A24" t="s">
        <v>24</v>
      </c>
      <c r="B24" s="10">
        <v>2988.89</v>
      </c>
      <c r="C24" s="6" t="s">
        <v>24</v>
      </c>
    </row>
    <row r="25" spans="1:3" ht="12.75">
      <c r="A25" t="s">
        <v>25</v>
      </c>
      <c r="B25" s="10">
        <v>3108.01</v>
      </c>
      <c r="C25" s="6" t="s">
        <v>25</v>
      </c>
    </row>
    <row r="26" spans="1:3" ht="12.75">
      <c r="A26" t="s">
        <v>26</v>
      </c>
      <c r="B26" s="10">
        <v>87980.74</v>
      </c>
      <c r="C26" s="6" t="s">
        <v>26</v>
      </c>
    </row>
    <row r="27" spans="1:3" ht="12.75">
      <c r="A27" t="s">
        <v>82</v>
      </c>
      <c r="B27" s="10">
        <v>500715.41</v>
      </c>
      <c r="C27" s="6" t="s">
        <v>27</v>
      </c>
    </row>
    <row r="28" spans="1:3" ht="12.75">
      <c r="A28" t="s">
        <v>58</v>
      </c>
      <c r="B28" s="10">
        <v>15539.05</v>
      </c>
      <c r="C28" s="6" t="s">
        <v>58</v>
      </c>
    </row>
    <row r="29" spans="1:3" ht="12.75">
      <c r="A29" t="s">
        <v>28</v>
      </c>
      <c r="B29" s="10">
        <v>29386.45</v>
      </c>
      <c r="C29" s="6" t="s">
        <v>28</v>
      </c>
    </row>
    <row r="30" spans="1:3" ht="12.75">
      <c r="A30" t="s">
        <v>29</v>
      </c>
      <c r="B30" s="10">
        <v>23292.51</v>
      </c>
      <c r="C30" s="6" t="s">
        <v>29</v>
      </c>
    </row>
    <row r="31" spans="1:3" ht="12.75">
      <c r="A31" t="s">
        <v>30</v>
      </c>
      <c r="B31" s="10">
        <v>3189.01</v>
      </c>
      <c r="C31" s="6" t="s">
        <v>30</v>
      </c>
    </row>
    <row r="32" spans="1:3" ht="12.75">
      <c r="A32" t="s">
        <v>77</v>
      </c>
      <c r="B32" s="10">
        <v>4949.35</v>
      </c>
      <c r="C32" s="6" t="s">
        <v>77</v>
      </c>
    </row>
    <row r="33" spans="1:3" ht="12.75">
      <c r="A33" t="s">
        <v>31</v>
      </c>
      <c r="B33" s="10">
        <v>201116.19</v>
      </c>
      <c r="C33" s="6" t="s">
        <v>31</v>
      </c>
    </row>
    <row r="34" spans="1:3" ht="12.75">
      <c r="A34" t="s">
        <v>32</v>
      </c>
      <c r="B34" s="10">
        <v>36720.29</v>
      </c>
      <c r="C34" s="6" t="s">
        <v>32</v>
      </c>
    </row>
    <row r="35" spans="1:3" ht="12.75">
      <c r="A35" t="s">
        <v>33</v>
      </c>
      <c r="B35" s="10">
        <v>23696.9</v>
      </c>
      <c r="C35" s="6" t="s">
        <v>33</v>
      </c>
    </row>
    <row r="36" spans="1:3" ht="12.75">
      <c r="A36" t="s">
        <v>34</v>
      </c>
      <c r="B36" s="10">
        <v>43555.44</v>
      </c>
      <c r="C36" s="6" t="s">
        <v>34</v>
      </c>
    </row>
    <row r="37" spans="1:3" ht="12.75">
      <c r="A37" t="s">
        <v>35</v>
      </c>
      <c r="B37" s="10">
        <v>48104</v>
      </c>
      <c r="C37" s="6" t="s">
        <v>35</v>
      </c>
    </row>
    <row r="38" spans="1:3" ht="12.75">
      <c r="A38" t="s">
        <v>36</v>
      </c>
      <c r="B38" s="10">
        <v>6508.78</v>
      </c>
      <c r="C38" s="6" t="s">
        <v>36</v>
      </c>
    </row>
    <row r="39" spans="1:3" ht="12.75">
      <c r="A39" t="s">
        <v>37</v>
      </c>
      <c r="B39" s="10">
        <v>8521.36</v>
      </c>
      <c r="C39" s="6" t="s">
        <v>37</v>
      </c>
    </row>
    <row r="40" spans="1:3" ht="12.75">
      <c r="A40" t="s">
        <v>38</v>
      </c>
      <c r="B40" s="10">
        <v>3396.6</v>
      </c>
      <c r="C40" s="6" t="s">
        <v>38</v>
      </c>
    </row>
    <row r="41" spans="1:3" ht="12.75">
      <c r="A41" t="s">
        <v>39</v>
      </c>
      <c r="B41" s="10">
        <v>106924.89</v>
      </c>
      <c r="C41" s="6" t="s">
        <v>39</v>
      </c>
    </row>
    <row r="42" spans="1:3" ht="12.75">
      <c r="A42" t="s">
        <v>40</v>
      </c>
      <c r="B42" s="10">
        <v>23731.14</v>
      </c>
      <c r="C42" s="6" t="s">
        <v>40</v>
      </c>
    </row>
    <row r="43" spans="1:3" ht="12.75">
      <c r="A43" t="s">
        <v>41</v>
      </c>
      <c r="B43" s="10">
        <v>24230.34</v>
      </c>
      <c r="C43" s="6" t="s">
        <v>41</v>
      </c>
    </row>
    <row r="44" spans="1:3" ht="12.75">
      <c r="A44" t="s">
        <v>61</v>
      </c>
      <c r="B44" s="10">
        <v>13187.82</v>
      </c>
      <c r="C44" s="6" t="s">
        <v>61</v>
      </c>
    </row>
    <row r="45" spans="1:3" ht="12.75">
      <c r="A45" t="s">
        <v>42</v>
      </c>
      <c r="B45" s="10">
        <v>16703.61</v>
      </c>
      <c r="C45" s="6" t="s">
        <v>42</v>
      </c>
    </row>
    <row r="46" spans="1:3" ht="12.75">
      <c r="A46" t="s">
        <v>43</v>
      </c>
      <c r="B46" s="10">
        <v>63828.69</v>
      </c>
      <c r="C46" s="6" t="s">
        <v>43</v>
      </c>
    </row>
    <row r="47" spans="1:3" ht="12.75">
      <c r="A47" t="s">
        <v>44</v>
      </c>
      <c r="B47" s="10">
        <v>6078.94</v>
      </c>
      <c r="C47" s="6" t="s">
        <v>44</v>
      </c>
    </row>
    <row r="48" spans="1:3" ht="12.75">
      <c r="A48" t="s">
        <v>57</v>
      </c>
      <c r="B48" s="10">
        <v>11594.73</v>
      </c>
      <c r="C48" s="6" t="s">
        <v>57</v>
      </c>
    </row>
    <row r="49" ht="12.75">
      <c r="C49" s="6" t="s">
        <v>45</v>
      </c>
    </row>
    <row r="50" spans="1:3" ht="12.75">
      <c r="A50" t="s">
        <v>46</v>
      </c>
      <c r="B50" s="10">
        <v>6469.47</v>
      </c>
      <c r="C50" s="6" t="s">
        <v>46</v>
      </c>
    </row>
    <row r="51" spans="1:3" ht="12.75">
      <c r="A51" t="s">
        <v>47</v>
      </c>
      <c r="B51" s="10">
        <v>12833.55</v>
      </c>
      <c r="C51" s="6" t="s">
        <v>47</v>
      </c>
    </row>
    <row r="52" spans="1:3" ht="12.75">
      <c r="A52" t="s">
        <v>83</v>
      </c>
      <c r="B52" s="10">
        <v>226768.48</v>
      </c>
      <c r="C52" s="6" t="s">
        <v>48</v>
      </c>
    </row>
    <row r="53" spans="1:3" ht="12.75">
      <c r="A53" t="s">
        <v>49</v>
      </c>
      <c r="B53" s="10">
        <v>6406.33</v>
      </c>
      <c r="C53" s="6" t="s">
        <v>49</v>
      </c>
    </row>
    <row r="54" ht="12.75">
      <c r="C54" s="6" t="s">
        <v>50</v>
      </c>
    </row>
    <row r="55" spans="1:3" ht="12.75">
      <c r="A55" t="s">
        <v>51</v>
      </c>
      <c r="B55" s="10">
        <v>14020.37</v>
      </c>
      <c r="C55" s="6" t="s">
        <v>51</v>
      </c>
    </row>
    <row r="56" spans="1:3" ht="12.75">
      <c r="A56" t="s">
        <v>52</v>
      </c>
      <c r="B56" s="10">
        <v>91475.22</v>
      </c>
      <c r="C56" s="6" t="s">
        <v>52</v>
      </c>
    </row>
    <row r="57" spans="1:3" ht="12.75">
      <c r="A57" t="s">
        <v>53</v>
      </c>
      <c r="B57" s="10">
        <v>20689.24</v>
      </c>
      <c r="C57" s="6" t="s">
        <v>53</v>
      </c>
    </row>
    <row r="58" spans="1:3" ht="12.75">
      <c r="A58" t="s">
        <v>54</v>
      </c>
      <c r="B58" s="10">
        <v>77571</v>
      </c>
      <c r="C58" s="6" t="s">
        <v>54</v>
      </c>
    </row>
    <row r="59" spans="1:3" ht="12.75">
      <c r="A59" t="s">
        <v>55</v>
      </c>
      <c r="B59" s="10">
        <v>251693.58</v>
      </c>
      <c r="C59" s="6" t="s">
        <v>55</v>
      </c>
    </row>
    <row r="60" spans="1:2" ht="12.75">
      <c r="A60"/>
      <c r="B60" s="9"/>
    </row>
    <row r="61" spans="1:2" ht="12.75">
      <c r="A61"/>
      <c r="B61" s="9"/>
    </row>
    <row r="62" spans="1:2" ht="12.75">
      <c r="A62"/>
      <c r="B62" s="9"/>
    </row>
    <row r="63" spans="1:2" ht="12.75">
      <c r="A63"/>
      <c r="B63" s="9"/>
    </row>
    <row r="64" spans="1:2" ht="12.75">
      <c r="A64"/>
      <c r="B64" s="9"/>
    </row>
    <row r="65" spans="1:2" ht="12.75">
      <c r="A65"/>
      <c r="B65" s="9"/>
    </row>
    <row r="66" spans="1:2" ht="12.75">
      <c r="A66"/>
      <c r="B66" s="9"/>
    </row>
    <row r="67" spans="1:2" ht="12.75">
      <c r="A67"/>
      <c r="B67" s="9"/>
    </row>
    <row r="68" spans="1:2" ht="12.75">
      <c r="A68"/>
      <c r="B68" s="9"/>
    </row>
    <row r="69" spans="1:2" ht="12.75">
      <c r="A69"/>
      <c r="B69" s="9"/>
    </row>
    <row r="70" spans="1:2" ht="12.75">
      <c r="A70"/>
      <c r="B70" s="9"/>
    </row>
    <row r="71" spans="1:2" ht="12.75">
      <c r="A71"/>
      <c r="B71" s="9"/>
    </row>
    <row r="72" spans="1:2" ht="12.75">
      <c r="A72"/>
      <c r="B72" s="9"/>
    </row>
    <row r="73" spans="1:2" ht="12.75">
      <c r="A73"/>
      <c r="B73" s="9"/>
    </row>
    <row r="74" spans="1:2" ht="12.75">
      <c r="A74"/>
      <c r="B74" s="9"/>
    </row>
    <row r="75" spans="1:2" ht="12.75">
      <c r="A75"/>
      <c r="B75" s="9"/>
    </row>
    <row r="76" spans="1:2" ht="12.75">
      <c r="A76"/>
      <c r="B76" s="9"/>
    </row>
    <row r="77" spans="1:2" ht="12.75">
      <c r="A77"/>
      <c r="B77" s="9"/>
    </row>
    <row r="78" spans="1:2" ht="12.75">
      <c r="A78"/>
      <c r="B78" s="9"/>
    </row>
    <row r="79" spans="1:2" ht="12.75">
      <c r="A79"/>
      <c r="B79" s="9"/>
    </row>
    <row r="80" spans="1:2" ht="12.75">
      <c r="A80"/>
      <c r="B80" s="9"/>
    </row>
    <row r="81" spans="1:2" ht="12.75">
      <c r="A81"/>
      <c r="B81" s="9"/>
    </row>
    <row r="82" spans="1:2" ht="12.75">
      <c r="A82"/>
      <c r="B82" s="9"/>
    </row>
    <row r="83" spans="1:2" ht="12.75">
      <c r="A83"/>
      <c r="B83" s="9"/>
    </row>
    <row r="84" spans="1:2" ht="12.75">
      <c r="A84"/>
      <c r="B84" s="9"/>
    </row>
    <row r="85" spans="1:2" ht="12.75">
      <c r="A85"/>
      <c r="B85" s="9"/>
    </row>
    <row r="86" spans="1:2" ht="12.75">
      <c r="A86"/>
      <c r="B86" s="9"/>
    </row>
    <row r="87" spans="1:2" ht="12.75">
      <c r="A87"/>
      <c r="B87" s="9"/>
    </row>
    <row r="88" spans="1:2" ht="12.75">
      <c r="A88"/>
      <c r="B88" s="9"/>
    </row>
    <row r="89" spans="1:2" ht="12.75">
      <c r="A89"/>
      <c r="B89" s="9"/>
    </row>
    <row r="90" spans="1:2" ht="12.75">
      <c r="A90"/>
      <c r="B90" s="9"/>
    </row>
    <row r="91" spans="1:2" ht="12.75">
      <c r="A91"/>
      <c r="B91" s="9"/>
    </row>
    <row r="92" spans="1:2" ht="12.75">
      <c r="A92"/>
      <c r="B92" s="9"/>
    </row>
    <row r="93" spans="1:2" ht="12.75">
      <c r="A93"/>
      <c r="B93" s="9"/>
    </row>
    <row r="94" spans="1:2" ht="12.75">
      <c r="A94"/>
      <c r="B94" s="9"/>
    </row>
    <row r="95" spans="1:2" ht="12.75">
      <c r="A95"/>
      <c r="B95" s="9"/>
    </row>
    <row r="96" spans="1:2" ht="12.75">
      <c r="A96"/>
      <c r="B96" s="9"/>
    </row>
    <row r="97" spans="1:2" ht="12.75">
      <c r="A97"/>
      <c r="B97" s="9"/>
    </row>
    <row r="98" spans="1:2" ht="12.75">
      <c r="A98"/>
      <c r="B98" s="9"/>
    </row>
    <row r="99" spans="1:2" ht="12.75">
      <c r="A99"/>
      <c r="B99" s="9"/>
    </row>
    <row r="100" spans="1:2" ht="12.75">
      <c r="A100"/>
      <c r="B100" s="9"/>
    </row>
    <row r="101" spans="1:2" ht="12.75">
      <c r="A101"/>
      <c r="B101" s="9"/>
    </row>
    <row r="102" spans="1:2" ht="12.75">
      <c r="A102"/>
      <c r="B102" s="9"/>
    </row>
    <row r="103" spans="1:2" ht="12.75">
      <c r="A103"/>
      <c r="B103" s="9"/>
    </row>
    <row r="104" spans="1:2" ht="12.75">
      <c r="A104"/>
      <c r="B104" s="9"/>
    </row>
    <row r="105" spans="1:2" ht="12.75">
      <c r="A105"/>
      <c r="B105" s="9"/>
    </row>
    <row r="106" spans="1:2" ht="12.75">
      <c r="A106"/>
      <c r="B106" s="9"/>
    </row>
    <row r="107" spans="1:2" ht="12.75">
      <c r="A107"/>
      <c r="B107" s="9"/>
    </row>
    <row r="108" spans="1:2" ht="12.75">
      <c r="A108"/>
      <c r="B108" s="9"/>
    </row>
    <row r="109" spans="1:2" ht="12.75">
      <c r="A109"/>
      <c r="B109" s="9"/>
    </row>
    <row r="110" spans="1:2" ht="12.75">
      <c r="A110"/>
      <c r="B110" s="9"/>
    </row>
    <row r="111" spans="1:2" ht="12.75">
      <c r="A111"/>
      <c r="B111" s="9"/>
    </row>
    <row r="112" spans="1:2" ht="12.75">
      <c r="A112"/>
      <c r="B112" s="9"/>
    </row>
    <row r="113" spans="1:2" ht="12.75">
      <c r="A113"/>
      <c r="B113" s="9"/>
    </row>
    <row r="114" spans="1:2" ht="12.75">
      <c r="A114"/>
      <c r="B114" s="9"/>
    </row>
    <row r="115" spans="1:2" ht="12.75">
      <c r="A115"/>
      <c r="B115" s="9"/>
    </row>
    <row r="116" spans="1:2" ht="12.75">
      <c r="A116"/>
      <c r="B116" s="9"/>
    </row>
    <row r="117" spans="1:2" ht="12.75">
      <c r="A117"/>
      <c r="B117" s="9"/>
    </row>
    <row r="118" spans="1:2" ht="12.75">
      <c r="A118"/>
      <c r="B118" s="9"/>
    </row>
    <row r="119" spans="1:2" ht="12.75">
      <c r="A119"/>
      <c r="B119" s="9"/>
    </row>
    <row r="120" spans="1:2" ht="12.75">
      <c r="A120"/>
      <c r="B120" s="9"/>
    </row>
    <row r="121" spans="1:2" ht="12.75">
      <c r="A121"/>
      <c r="B121" s="9"/>
    </row>
    <row r="122" spans="1:2" ht="12.75">
      <c r="A122"/>
      <c r="B122" s="9"/>
    </row>
    <row r="123" spans="1:2" ht="12.75">
      <c r="A123"/>
      <c r="B123" s="9"/>
    </row>
    <row r="124" spans="1:2" ht="12.75">
      <c r="A124"/>
      <c r="B124" s="9"/>
    </row>
    <row r="125" spans="1:2" ht="12.75">
      <c r="A125"/>
      <c r="B125" s="9"/>
    </row>
    <row r="126" spans="1:2" ht="12.75">
      <c r="A126"/>
      <c r="B126" s="9"/>
    </row>
    <row r="127" spans="1:2" ht="12.75">
      <c r="A127"/>
      <c r="B127" s="9"/>
    </row>
    <row r="128" spans="1:2" ht="12.75">
      <c r="A128"/>
      <c r="B128" s="9"/>
    </row>
    <row r="129" spans="1:2" ht="12.75">
      <c r="A129"/>
      <c r="B129" s="9"/>
    </row>
    <row r="130" spans="1:2" ht="12.75">
      <c r="A130"/>
      <c r="B130" s="9"/>
    </row>
    <row r="131" spans="1:2" ht="12.75">
      <c r="A131"/>
      <c r="B131" s="9"/>
    </row>
    <row r="132" spans="1:2" ht="12.75">
      <c r="A132"/>
      <c r="B132" s="9"/>
    </row>
    <row r="133" spans="1:2" ht="12.75">
      <c r="A133"/>
      <c r="B133" s="9"/>
    </row>
    <row r="134" spans="1:2" ht="12.75">
      <c r="A134"/>
      <c r="B134" s="9"/>
    </row>
    <row r="135" spans="1:2" ht="12.75">
      <c r="A135"/>
      <c r="B135" s="9"/>
    </row>
    <row r="136" spans="1:2" ht="12.75">
      <c r="A136"/>
      <c r="B136" s="9"/>
    </row>
    <row r="137" spans="1:2" ht="12.75">
      <c r="A137"/>
      <c r="B137" s="9"/>
    </row>
    <row r="138" spans="1:2" ht="12.75">
      <c r="A138"/>
      <c r="B138" s="9"/>
    </row>
    <row r="139" spans="1:2" ht="12.75">
      <c r="A139"/>
      <c r="B139" s="9"/>
    </row>
    <row r="140" spans="1:2" ht="12.75">
      <c r="A140"/>
      <c r="B140" s="9"/>
    </row>
    <row r="141" spans="1:2" ht="12.75">
      <c r="A141"/>
      <c r="B141" s="9"/>
    </row>
    <row r="142" spans="1:2" ht="12.75">
      <c r="A142"/>
      <c r="B142" s="9"/>
    </row>
    <row r="143" spans="1:2" ht="12.75">
      <c r="A143"/>
      <c r="B143" s="9"/>
    </row>
    <row r="144" spans="1:2" ht="12.75">
      <c r="A144"/>
      <c r="B144" s="9"/>
    </row>
    <row r="145" spans="1:2" ht="12.75">
      <c r="A145"/>
      <c r="B145" s="9"/>
    </row>
    <row r="146" spans="1:2" ht="12.75">
      <c r="A146"/>
      <c r="B146" s="9"/>
    </row>
    <row r="147" spans="1:2" ht="12.75">
      <c r="A147"/>
      <c r="B147" s="9"/>
    </row>
    <row r="148" spans="1:2" ht="12.75">
      <c r="A148"/>
      <c r="B148" s="9"/>
    </row>
    <row r="149" spans="1:2" ht="12.75">
      <c r="A149"/>
      <c r="B149" s="9"/>
    </row>
    <row r="150" spans="1:2" ht="12.75">
      <c r="A150"/>
      <c r="B150" s="9"/>
    </row>
    <row r="151" spans="1:2" ht="12.75">
      <c r="A151"/>
      <c r="B151" s="9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  <row r="205" ht="12.75">
      <c r="A205" s="13"/>
    </row>
    <row r="206" ht="12.75">
      <c r="A206" s="13"/>
    </row>
    <row r="207" ht="12.75">
      <c r="A207" s="13"/>
    </row>
    <row r="208" ht="12.75">
      <c r="A208" s="13"/>
    </row>
    <row r="209" ht="12.75">
      <c r="A209" s="13"/>
    </row>
    <row r="210" ht="12.75">
      <c r="A210" s="13"/>
    </row>
    <row r="211" ht="12.75">
      <c r="A211" s="13"/>
    </row>
    <row r="212" ht="12.75">
      <c r="A212" s="13"/>
    </row>
    <row r="213" ht="12.75">
      <c r="A213" s="13"/>
    </row>
    <row r="214" ht="12.75">
      <c r="A214" s="13"/>
    </row>
    <row r="215" ht="12.75">
      <c r="A215" s="13"/>
    </row>
    <row r="216" ht="12.75">
      <c r="A216" s="13"/>
    </row>
    <row r="217" ht="12.75">
      <c r="A217" s="13"/>
    </row>
    <row r="218" ht="12.75">
      <c r="A218" s="13"/>
    </row>
    <row r="219" ht="12.75">
      <c r="A219" s="13"/>
    </row>
    <row r="220" ht="12.75">
      <c r="A220" s="13"/>
    </row>
    <row r="221" ht="12.75">
      <c r="A221" s="13"/>
    </row>
    <row r="222" ht="12.75">
      <c r="A222" s="13"/>
    </row>
    <row r="223" ht="12.75">
      <c r="A223" s="13"/>
    </row>
    <row r="224" ht="12.75">
      <c r="A224" s="13"/>
    </row>
    <row r="225" ht="12.75">
      <c r="A225" s="13"/>
    </row>
    <row r="226" ht="12.75">
      <c r="A226" s="13"/>
    </row>
    <row r="227" ht="12.75">
      <c r="A227" s="13"/>
    </row>
    <row r="228" ht="12.75">
      <c r="A228" s="13"/>
    </row>
    <row r="229" ht="12.75">
      <c r="A229" s="13"/>
    </row>
    <row r="230" ht="12.75">
      <c r="A230" s="13"/>
    </row>
    <row r="231" ht="12.75">
      <c r="A231" s="13"/>
    </row>
    <row r="232" ht="12.75">
      <c r="A232" s="13"/>
    </row>
    <row r="233" ht="12.75">
      <c r="A233" s="13"/>
    </row>
    <row r="234" ht="12.75">
      <c r="A234" s="13"/>
    </row>
    <row r="235" ht="12.75">
      <c r="A235" s="13"/>
    </row>
    <row r="236" ht="12.75">
      <c r="A236" s="13"/>
    </row>
    <row r="237" ht="12.75">
      <c r="A237" s="13"/>
    </row>
    <row r="238" ht="12.75">
      <c r="A238" s="13"/>
    </row>
    <row r="239" ht="12.75">
      <c r="A239" s="13"/>
    </row>
    <row r="240" ht="12.75">
      <c r="A240" s="13"/>
    </row>
    <row r="241" ht="12.75">
      <c r="A241" s="13"/>
    </row>
    <row r="242" ht="12.75">
      <c r="A242" s="13"/>
    </row>
    <row r="243" ht="12.75">
      <c r="A243" s="13"/>
    </row>
    <row r="244" ht="12.75">
      <c r="A244" s="13"/>
    </row>
    <row r="245" ht="12.75">
      <c r="A245" s="13"/>
    </row>
    <row r="246" ht="12.75">
      <c r="A246" s="13"/>
    </row>
    <row r="247" ht="12.75">
      <c r="A247" s="13"/>
    </row>
    <row r="248" ht="12.75">
      <c r="A248" s="13"/>
    </row>
    <row r="249" ht="12.75">
      <c r="A249" s="13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hartopanu</dc:creator>
  <cp:keywords/>
  <dc:description/>
  <cp:lastModifiedBy>hartopanu</cp:lastModifiedBy>
  <cp:lastPrinted>2017-11-27T12:06:22Z</cp:lastPrinted>
  <dcterms:created xsi:type="dcterms:W3CDTF">2016-12-27T11:56:46Z</dcterms:created>
  <dcterms:modified xsi:type="dcterms:W3CDTF">2019-02-21T08:17:04Z</dcterms:modified>
  <cp:category/>
  <cp:version/>
  <cp:contentType/>
  <cp:contentStatus/>
</cp:coreProperties>
</file>