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320" windowHeight="12120" tabRatio="14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'Sheet1'!$A:$B,'Sheet1'!$5:$7</definedName>
  </definedNames>
  <calcPr fullCalcOnLoad="1"/>
</workbook>
</file>

<file path=xl/sharedStrings.xml><?xml version="1.0" encoding="utf-8"?>
<sst xmlns="http://schemas.openxmlformats.org/spreadsheetml/2006/main" count="491" uniqueCount="106">
  <si>
    <t>CASA DE SANATATE VASLUI</t>
  </si>
  <si>
    <t>NR CRT</t>
  </si>
  <si>
    <t>DENUMIRE FURNIZOR</t>
  </si>
  <si>
    <t>POGRAME NATIONALE DE SANTATATE</t>
  </si>
  <si>
    <t>DIABET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</si>
  <si>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</si>
  <si>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</si>
  <si>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</si>
  <si>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</si>
  <si>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</si>
  <si>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</si>
  <si>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</si>
  <si>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</si>
  <si>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</si>
  <si>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</si>
  <si>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</si>
  <si>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</si>
  <si>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</si>
  <si>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ONCOLOGIE</t>
  </si>
  <si>
    <t>TRANSPLANT</t>
  </si>
  <si>
    <t>BOLI RARE</t>
  </si>
  <si>
    <t>TESTE</t>
  </si>
  <si>
    <t>HEMOBLOBINA</t>
  </si>
  <si>
    <t>MEDICAMENTE</t>
  </si>
  <si>
    <t>HEMOGLOB</t>
  </si>
  <si>
    <t>BALSAM SRL NEGRESTI</t>
  </si>
  <si>
    <t>BIOSFARM SRL BARLAD</t>
  </si>
  <si>
    <t>CATENA HYGEIA</t>
  </si>
  <si>
    <t>CHIMFARM SRL VASLUI</t>
  </si>
  <si>
    <t>CORAGAFARM</t>
  </si>
  <si>
    <t>DANIELOPOLU</t>
  </si>
  <si>
    <t>ELIXIR SRL BARLAD</t>
  </si>
  <si>
    <t>FARMAB SRL VASLUI</t>
  </si>
  <si>
    <t>FARMACO GAMA SRL</t>
  </si>
  <si>
    <t>FARMNOVA SRL HUSI</t>
  </si>
  <si>
    <t>HELIANTHI SRL</t>
  </si>
  <si>
    <t>HYPOCRATE SRL BARLAD</t>
  </si>
  <si>
    <t>INAFARM STAR</t>
  </si>
  <si>
    <t>LAVIRA TRANSPORT SRL</t>
  </si>
  <si>
    <t>MEDIMFARM TOPFARM S.A.</t>
  </si>
  <si>
    <t>PARACELSUS</t>
  </si>
  <si>
    <t>PLANTAGO TEHNOFARM SRL VASLUI</t>
  </si>
  <si>
    <t>PROFARM COMP</t>
  </si>
  <si>
    <t>RA SRL VASLUI</t>
  </si>
  <si>
    <t>ROPHARMA SA</t>
  </si>
  <si>
    <t>S.C.SANTAVIC FARM SRL</t>
  </si>
  <si>
    <t>SASVIRO</t>
  </si>
  <si>
    <t>SC ADRYMAR</t>
  </si>
  <si>
    <t>SC ARCALEANU FARM SRL</t>
  </si>
  <si>
    <t>SC AVALUX-STAR SRL</t>
  </si>
  <si>
    <t>SC CRATEGUS PHARMA SRL</t>
  </si>
  <si>
    <t>SC DAVILLA SRL</t>
  </si>
  <si>
    <t>SC ELEFARM SRL BARLAD</t>
  </si>
  <si>
    <t>SC FARMABEN SRL</t>
  </si>
  <si>
    <t>SC LEVENTICA SRL</t>
  </si>
  <si>
    <t>SC MENTOGELY SRL</t>
  </si>
  <si>
    <t>SC NIKI PHARM SRL</t>
  </si>
  <si>
    <t>SC PRIMULA SRL</t>
  </si>
  <si>
    <t>SC PUNCTFARM SRL</t>
  </si>
  <si>
    <t>SC SANIFARM SRL</t>
  </si>
  <si>
    <t>SC VITAFARM SRL</t>
  </si>
  <si>
    <t>SC VIVIAN SRL MICLESTI VS</t>
  </si>
  <si>
    <t>SPATIFILIUS</t>
  </si>
  <si>
    <t>TELKAPHARM SRL</t>
  </si>
  <si>
    <t>TERAPIA SRL BARLAD</t>
  </si>
  <si>
    <t>TONIC LIFE FARMA</t>
  </si>
  <si>
    <t>VITALPHARM SRL</t>
  </si>
  <si>
    <t>VOIN</t>
  </si>
  <si>
    <t>FARM</t>
  </si>
  <si>
    <t>CES</t>
  </si>
  <si>
    <t>IRAFAM</t>
  </si>
  <si>
    <t>ces</t>
  </si>
  <si>
    <t>ONIAGROFARM</t>
  </si>
  <si>
    <t>ONCOLOGIE cost volum</t>
  </si>
  <si>
    <t>ONCOL</t>
  </si>
  <si>
    <t>TRANSPL</t>
  </si>
  <si>
    <t>TOTAL PNS, DIN CARE:</t>
  </si>
  <si>
    <t>SENSIBLU</t>
  </si>
  <si>
    <t>S.I.E.P.C.O.F.A.R.</t>
  </si>
  <si>
    <t>SC BIAMAFARM SRL</t>
  </si>
  <si>
    <t>SITUATIA PLATILOR EFECTUATE PENTRU MEDICAMENTE PENTRU BOLI CRONICE CU RISC CRESCUT UTILIZATE IN PROGRAMELE NATIONALE CU SCOP CURATIV 2020</t>
  </si>
  <si>
    <t>ian</t>
  </si>
  <si>
    <t>febr</t>
  </si>
  <si>
    <t>APRILIE</t>
  </si>
  <si>
    <t>MAI</t>
  </si>
  <si>
    <t>GEONET SRL</t>
  </si>
  <si>
    <t>IUN</t>
  </si>
  <si>
    <t>ETHOS FARM SRL-D</t>
  </si>
  <si>
    <t>HELP NET FARMA SA</t>
  </si>
  <si>
    <t>MAYAFARM IASI SRL</t>
  </si>
  <si>
    <t>ECO RBK SRL</t>
  </si>
  <si>
    <t>diabet</t>
  </si>
  <si>
    <t>IUL</t>
  </si>
  <si>
    <t>AUG</t>
  </si>
  <si>
    <t>SEPT</t>
  </si>
  <si>
    <t>ND PHARMA SRL</t>
  </si>
  <si>
    <t>SC REFLEXPHARM SRL</t>
  </si>
  <si>
    <t>SENSIBLU SRL</t>
  </si>
  <si>
    <t>Telkapharm</t>
  </si>
  <si>
    <t>SPITAL JUDETEAN DE URGENTA VASLUI</t>
  </si>
  <si>
    <t>SPITALUL MUNICIPAL DE ADULTI BARLAD</t>
  </si>
  <si>
    <t>oncologie</t>
  </si>
  <si>
    <t>oncologie cv</t>
  </si>
  <si>
    <t>transplant</t>
  </si>
  <si>
    <t>boli rare</t>
  </si>
  <si>
    <t xml:space="preserve">teste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</si>
</sst>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3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3" fillId="0" borderId="10" xfId="57" applyFont="1" applyFill="1" applyBorder="1" applyAlignment="1">
      <alignment vertical="center"/>
      <protection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18" borderId="0" xfId="0" applyFont="1" applyFill="1" applyAlignment="1">
      <alignment/>
    </xf>
    <xf numFmtId="4" fontId="5" fillId="18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18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6" fillId="19" borderId="14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Fill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4" fontId="6" fillId="0" borderId="11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3" fillId="0" borderId="0" xfId="0" applyFont="1" applyAlignment="1">
      <alignment/>
    </xf>
    <xf numFmtId="4" fontId="6" fillId="0" borderId="14" xfId="0" applyNumberFormat="1" applyFont="1" applyBorder="1" applyAlignment="1">
      <alignment horizontal="right"/>
    </xf>
    <xf numFmtId="0" fontId="6" fillId="4" borderId="14" xfId="0" applyFont="1" applyFill="1" applyBorder="1" applyAlignment="1">
      <alignment/>
    </xf>
    <xf numFmtId="2" fontId="5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4" fontId="32" fillId="0" borderId="14" xfId="0" applyNumberFormat="1" applyFont="1" applyBorder="1" applyAlignment="1">
      <alignment horizontal="center"/>
    </xf>
    <xf numFmtId="4" fontId="32" fillId="0" borderId="21" xfId="0" applyNumberFormat="1" applyFont="1" applyBorder="1" applyAlignment="1">
      <alignment horizontal="center"/>
    </xf>
    <xf numFmtId="4" fontId="4" fillId="2" borderId="0" xfId="0" applyNumberFormat="1" applyFont="1" applyFill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TI NOIEMBRIE PT FACTURI AUGU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pane xSplit="2" ySplit="7" topLeftCell="B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V9" sqref="BV9"/>
    </sheetView>
  </sheetViews>
  <sheetFormatPr defaultColWidth="9.140625" defaultRowHeight="12.75"/>
  <cols>
    <col min="1" max="1" width="7.28125" style="0" customWidth="1"/>
    <col min="2" max="2" width="26.00390625" style="0" customWidth="1"/>
    <col min="3" max="3" width="10.8515625" style="5" customWidth="1"/>
    <col min="4" max="4" width="9.28125" style="5" customWidth="1"/>
    <col min="5" max="5" width="10.7109375" style="8" customWidth="1"/>
    <col min="6" max="6" width="7.8515625" style="8" bestFit="1" customWidth="1"/>
    <col min="7" max="7" width="10.00390625" style="5" bestFit="1" customWidth="1"/>
    <col min="8" max="8" width="9.140625" style="8" customWidth="1"/>
    <col min="9" max="9" width="12.57421875" style="5" customWidth="1"/>
    <col min="10" max="10" width="9.140625" style="5" customWidth="1"/>
    <col min="11" max="12" width="10.28125" style="5" customWidth="1"/>
    <col min="13" max="14" width="9.140625" style="5" customWidth="1"/>
    <col min="15" max="15" width="12.7109375" style="8" customWidth="1"/>
    <col min="16" max="16" width="9.140625" style="8" customWidth="1"/>
    <col min="17" max="17" width="10.00390625" style="8" bestFit="1" customWidth="1"/>
    <col min="18" max="18" width="9.140625" style="8" customWidth="1"/>
    <col min="19" max="19" width="13.28125" style="8" customWidth="1"/>
    <col min="20" max="20" width="14.00390625" style="8" customWidth="1"/>
    <col min="21" max="21" width="10.00390625" style="8" bestFit="1" customWidth="1"/>
    <col min="22" max="22" width="9.140625" style="8" customWidth="1"/>
    <col min="23" max="23" width="16.140625" style="8" customWidth="1"/>
    <col min="24" max="24" width="9.28125" style="8" customWidth="1"/>
    <col min="25" max="25" width="10.00390625" style="8" bestFit="1" customWidth="1"/>
    <col min="26" max="26" width="9.140625" style="8" customWidth="1"/>
    <col min="27" max="27" width="12.28125" style="5" customWidth="1"/>
    <col min="28" max="28" width="16.140625" style="7" customWidth="1"/>
    <col min="29" max="29" width="20.421875" style="7" customWidth="1"/>
    <col min="30" max="41" width="9.140625" style="7" customWidth="1"/>
    <col min="42" max="42" width="11.7109375" style="0" bestFit="1" customWidth="1"/>
    <col min="43" max="43" width="11.7109375" style="0" customWidth="1"/>
    <col min="45" max="45" width="10.57421875" style="0" customWidth="1"/>
    <col min="48" max="48" width="9.140625" style="8" customWidth="1"/>
    <col min="49" max="49" width="12.57421875" style="8" customWidth="1"/>
    <col min="50" max="50" width="9.140625" style="8" customWidth="1"/>
    <col min="53" max="53" width="10.00390625" style="0" bestFit="1" customWidth="1"/>
    <col min="54" max="54" width="10.00390625" style="0" customWidth="1"/>
    <col min="55" max="66" width="9.140625" style="8" customWidth="1"/>
    <col min="67" max="67" width="10.140625" style="0" bestFit="1" customWidth="1"/>
    <col min="69" max="69" width="10.00390625" style="0" customWidth="1"/>
    <col min="71" max="71" width="11.140625" style="0" customWidth="1"/>
    <col min="74" max="74" width="16.00390625" style="0" customWidth="1"/>
    <col min="75" max="79" width="9.140625" style="8" customWidth="1"/>
    <col min="80" max="80" width="11.7109375" style="0" bestFit="1" customWidth="1"/>
    <col min="85" max="86" width="9.140625" style="8" customWidth="1"/>
    <col min="87" max="88" width="9.140625" style="7" customWidth="1"/>
    <col min="91" max="104" width="9.140625" style="8" customWidth="1"/>
    <col min="105" max="105" width="10.00390625" style="0" customWidth="1"/>
    <col min="114" max="114" width="11.140625" style="0" bestFit="1" customWidth="1"/>
    <col min="115" max="115" width="10.140625" style="0" bestFit="1" customWidth="1"/>
    <col min="116" max="116" width="10.57421875" style="0" customWidth="1"/>
    <col min="118" max="118" width="11.7109375" style="0" bestFit="1" customWidth="1"/>
    <col min="119" max="119" width="14.57421875" style="0" bestFit="1" customWidth="1"/>
    <col min="120" max="120" width="14.00390625" style="0" customWidth="1"/>
    <col min="121" max="121" width="13.57421875" style="0" customWidth="1"/>
    <col min="124" max="124" width="10.00390625" style="38" bestFit="1" customWidth="1"/>
    <col min="125" max="125" width="11.7109375" style="38" customWidth="1"/>
    <col min="126" max="126" width="9.140625" style="38" customWidth="1"/>
    <col min="127" max="127" width="10.00390625" style="38" bestFit="1" customWidth="1"/>
    <col min="128" max="128" width="11.00390625" style="38" customWidth="1"/>
    <col min="129" max="16384" width="9.140625" style="38" customWidth="1"/>
  </cols>
  <sheetData>
    <row r="1" spans="1:2" ht="15.75">
      <c r="A1" s="1" t="s">
        <v>0</v>
      </c>
      <c r="B1" s="2"/>
    </row>
    <row r="2" spans="1:2" ht="15.75">
      <c r="A2" s="1"/>
      <c r="B2" s="2"/>
    </row>
    <row r="3" spans="1:2" ht="15.75">
      <c r="A3" s="1"/>
      <c r="B3" s="1" t="s">
        <v>80</v>
      </c>
    </row>
    <row r="5" spans="1:121" ht="15">
      <c r="A5" s="3" t="s">
        <v>1</v>
      </c>
      <c r="B5" s="3" t="s">
        <v>2</v>
      </c>
      <c r="C5" s="109" t="s">
        <v>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</row>
    <row r="6" spans="1:123" s="39" customFormat="1" ht="12.75">
      <c r="A6" s="25"/>
      <c r="B6" s="25"/>
      <c r="C6" s="17" t="s">
        <v>4</v>
      </c>
      <c r="D6" s="6"/>
      <c r="E6" s="11"/>
      <c r="F6" s="11"/>
      <c r="G6" s="6"/>
      <c r="H6" s="11"/>
      <c r="I6" s="6"/>
      <c r="J6" s="6"/>
      <c r="K6" s="6"/>
      <c r="L6" s="6"/>
      <c r="M6" s="6"/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6"/>
      <c r="AB6" s="50" t="s">
        <v>18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4"/>
      <c r="AQ6" s="16" t="s">
        <v>19</v>
      </c>
      <c r="AR6" s="16"/>
      <c r="AS6" s="16"/>
      <c r="AT6" s="16"/>
      <c r="AU6" s="4"/>
      <c r="AV6" s="11"/>
      <c r="AW6" s="11"/>
      <c r="AX6" s="11"/>
      <c r="AY6" s="4"/>
      <c r="AZ6" s="4"/>
      <c r="BA6" s="4"/>
      <c r="BB6" s="4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4"/>
      <c r="BP6" s="16" t="s">
        <v>20</v>
      </c>
      <c r="BQ6" s="16"/>
      <c r="BR6" s="4"/>
      <c r="BS6" s="4"/>
      <c r="BT6" s="4"/>
      <c r="BU6" s="4"/>
      <c r="BV6" s="4"/>
      <c r="BW6" s="11"/>
      <c r="BX6" s="11"/>
      <c r="BY6" s="11"/>
      <c r="BZ6" s="11"/>
      <c r="CA6" s="11"/>
      <c r="CB6" s="4"/>
      <c r="CC6" s="16" t="s">
        <v>21</v>
      </c>
      <c r="CD6" s="16"/>
      <c r="CE6" s="4"/>
      <c r="CF6" s="4"/>
      <c r="CG6" s="11"/>
      <c r="CH6" s="11"/>
      <c r="CI6" s="26"/>
      <c r="CJ6" s="26"/>
      <c r="CK6" s="4"/>
      <c r="CL6" s="4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4"/>
      <c r="DB6" s="16" t="s">
        <v>22</v>
      </c>
      <c r="DC6" s="16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111" t="s">
        <v>76</v>
      </c>
      <c r="DP6" s="111"/>
      <c r="DQ6" s="111"/>
      <c r="DR6" s="4"/>
      <c r="DS6" s="4"/>
    </row>
    <row r="7" spans="1:132" s="41" customFormat="1" ht="12.75">
      <c r="A7" s="37"/>
      <c r="B7" s="37"/>
      <c r="C7" s="105" t="s">
        <v>5</v>
      </c>
      <c r="D7" s="105"/>
      <c r="E7" s="96" t="s">
        <v>6</v>
      </c>
      <c r="F7" s="96"/>
      <c r="G7" s="105" t="s">
        <v>7</v>
      </c>
      <c r="H7" s="105"/>
      <c r="I7" s="105" t="s">
        <v>8</v>
      </c>
      <c r="J7" s="105"/>
      <c r="K7" s="99" t="s">
        <v>9</v>
      </c>
      <c r="L7" s="100"/>
      <c r="M7" s="105" t="s">
        <v>10</v>
      </c>
      <c r="N7" s="105"/>
      <c r="O7" s="96" t="s">
        <v>11</v>
      </c>
      <c r="P7" s="96"/>
      <c r="Q7" s="96" t="s">
        <v>12</v>
      </c>
      <c r="R7" s="96"/>
      <c r="S7" s="96" t="s">
        <v>13</v>
      </c>
      <c r="T7" s="96"/>
      <c r="U7" s="96" t="s">
        <v>14</v>
      </c>
      <c r="V7" s="96"/>
      <c r="W7" s="96" t="s">
        <v>15</v>
      </c>
      <c r="X7" s="96"/>
      <c r="Y7" s="96" t="s">
        <v>16</v>
      </c>
      <c r="Z7" s="96"/>
      <c r="AA7" s="15" t="s">
        <v>17</v>
      </c>
      <c r="AB7" s="22" t="s">
        <v>5</v>
      </c>
      <c r="AC7" s="22" t="s">
        <v>6</v>
      </c>
      <c r="AD7" s="22" t="s">
        <v>7</v>
      </c>
      <c r="AE7" s="22" t="s">
        <v>8</v>
      </c>
      <c r="AF7" s="22" t="s">
        <v>9</v>
      </c>
      <c r="AG7" s="97" t="s">
        <v>10</v>
      </c>
      <c r="AH7" s="98"/>
      <c r="AI7" s="22" t="s">
        <v>11</v>
      </c>
      <c r="AJ7" s="97" t="s">
        <v>12</v>
      </c>
      <c r="AK7" s="98"/>
      <c r="AL7" s="22" t="s">
        <v>13</v>
      </c>
      <c r="AM7" s="22" t="s">
        <v>14</v>
      </c>
      <c r="AN7" s="22" t="s">
        <v>15</v>
      </c>
      <c r="AO7" s="22" t="s">
        <v>16</v>
      </c>
      <c r="AP7" s="15" t="s">
        <v>17</v>
      </c>
      <c r="AQ7" s="99" t="s">
        <v>5</v>
      </c>
      <c r="AR7" s="100"/>
      <c r="AS7" s="99" t="s">
        <v>6</v>
      </c>
      <c r="AT7" s="100"/>
      <c r="AU7" s="105" t="s">
        <v>7</v>
      </c>
      <c r="AV7" s="105"/>
      <c r="AW7" s="96" t="s">
        <v>8</v>
      </c>
      <c r="AX7" s="96"/>
      <c r="AY7" s="99" t="s">
        <v>9</v>
      </c>
      <c r="AZ7" s="100"/>
      <c r="BA7" s="99" t="s">
        <v>10</v>
      </c>
      <c r="BB7" s="100"/>
      <c r="BC7" s="96" t="s">
        <v>11</v>
      </c>
      <c r="BD7" s="96"/>
      <c r="BE7" s="96" t="s">
        <v>12</v>
      </c>
      <c r="BF7" s="96"/>
      <c r="BG7" s="96" t="s">
        <v>13</v>
      </c>
      <c r="BH7" s="96"/>
      <c r="BI7" s="96" t="s">
        <v>14</v>
      </c>
      <c r="BJ7" s="96"/>
      <c r="BK7" s="96" t="s">
        <v>15</v>
      </c>
      <c r="BL7" s="96"/>
      <c r="BM7" s="96" t="s">
        <v>16</v>
      </c>
      <c r="BN7" s="96"/>
      <c r="BO7" s="15" t="s">
        <v>17</v>
      </c>
      <c r="BP7" s="15" t="s">
        <v>5</v>
      </c>
      <c r="BQ7" s="15" t="s">
        <v>6</v>
      </c>
      <c r="BR7" s="15" t="s">
        <v>7</v>
      </c>
      <c r="BS7" s="15" t="s">
        <v>8</v>
      </c>
      <c r="BT7" s="15" t="s">
        <v>9</v>
      </c>
      <c r="BU7" s="15" t="s">
        <v>10</v>
      </c>
      <c r="BV7" s="15" t="s">
        <v>11</v>
      </c>
      <c r="BW7" s="22" t="s">
        <v>12</v>
      </c>
      <c r="BX7" s="22" t="s">
        <v>13</v>
      </c>
      <c r="BY7" s="22" t="s">
        <v>14</v>
      </c>
      <c r="BZ7" s="22" t="s">
        <v>15</v>
      </c>
      <c r="CA7" s="22" t="s">
        <v>16</v>
      </c>
      <c r="CB7" s="15" t="s">
        <v>17</v>
      </c>
      <c r="CC7" s="99" t="s">
        <v>5</v>
      </c>
      <c r="CD7" s="100"/>
      <c r="CE7" s="99" t="s">
        <v>6</v>
      </c>
      <c r="CF7" s="100"/>
      <c r="CG7" s="96" t="s">
        <v>7</v>
      </c>
      <c r="CH7" s="96"/>
      <c r="CI7" s="96" t="s">
        <v>8</v>
      </c>
      <c r="CJ7" s="96"/>
      <c r="CK7" s="99" t="s">
        <v>9</v>
      </c>
      <c r="CL7" s="100"/>
      <c r="CM7" s="96" t="s">
        <v>10</v>
      </c>
      <c r="CN7" s="96"/>
      <c r="CO7" s="96" t="s">
        <v>11</v>
      </c>
      <c r="CP7" s="96"/>
      <c r="CQ7" s="96" t="s">
        <v>12</v>
      </c>
      <c r="CR7" s="96"/>
      <c r="CS7" s="96" t="s">
        <v>13</v>
      </c>
      <c r="CT7" s="96"/>
      <c r="CU7" s="96" t="s">
        <v>14</v>
      </c>
      <c r="CV7" s="96"/>
      <c r="CW7" s="97" t="s">
        <v>15</v>
      </c>
      <c r="CX7" s="98"/>
      <c r="CY7" s="97" t="s">
        <v>16</v>
      </c>
      <c r="CZ7" s="98"/>
      <c r="DA7" s="15" t="s">
        <v>17</v>
      </c>
      <c r="DB7" s="15" t="s">
        <v>5</v>
      </c>
      <c r="DC7" s="15" t="s">
        <v>6</v>
      </c>
      <c r="DD7" s="15" t="s">
        <v>7</v>
      </c>
      <c r="DE7" s="15" t="s">
        <v>8</v>
      </c>
      <c r="DF7" s="15" t="s">
        <v>9</v>
      </c>
      <c r="DG7" s="15" t="s">
        <v>10</v>
      </c>
      <c r="DH7" s="15" t="s">
        <v>11</v>
      </c>
      <c r="DI7" s="15" t="s">
        <v>12</v>
      </c>
      <c r="DJ7" s="15" t="s">
        <v>13</v>
      </c>
      <c r="DK7" s="15" t="s">
        <v>14</v>
      </c>
      <c r="DL7" s="15" t="s">
        <v>15</v>
      </c>
      <c r="DM7" s="15" t="s">
        <v>16</v>
      </c>
      <c r="DN7" s="15" t="s">
        <v>17</v>
      </c>
      <c r="DO7" s="37" t="s">
        <v>23</v>
      </c>
      <c r="DP7" s="37" t="s">
        <v>21</v>
      </c>
      <c r="DQ7" s="37" t="s">
        <v>24</v>
      </c>
      <c r="DT7" s="41" t="s">
        <v>81</v>
      </c>
      <c r="DU7" s="41" t="s">
        <v>82</v>
      </c>
      <c r="DV7" s="41" t="s">
        <v>7</v>
      </c>
      <c r="DW7" s="41" t="s">
        <v>83</v>
      </c>
      <c r="DX7" s="41" t="s">
        <v>84</v>
      </c>
      <c r="DY7" s="41" t="s">
        <v>86</v>
      </c>
      <c r="DZ7" s="41" t="s">
        <v>92</v>
      </c>
      <c r="EA7" s="41" t="s">
        <v>93</v>
      </c>
      <c r="EB7" s="41" t="s">
        <v>94</v>
      </c>
    </row>
    <row r="8" spans="1:121" s="41" customFormat="1" ht="12.75">
      <c r="A8" s="37"/>
      <c r="B8" s="37"/>
      <c r="C8" s="15" t="s">
        <v>68</v>
      </c>
      <c r="D8" s="15" t="s">
        <v>69</v>
      </c>
      <c r="E8" s="22" t="s">
        <v>68</v>
      </c>
      <c r="F8" s="22" t="s">
        <v>69</v>
      </c>
      <c r="G8" s="22" t="s">
        <v>68</v>
      </c>
      <c r="H8" s="22" t="s">
        <v>69</v>
      </c>
      <c r="I8" s="22" t="s">
        <v>68</v>
      </c>
      <c r="J8" s="22" t="s">
        <v>69</v>
      </c>
      <c r="K8" s="22" t="s">
        <v>68</v>
      </c>
      <c r="L8" s="22" t="s">
        <v>69</v>
      </c>
      <c r="M8" s="22" t="s">
        <v>68</v>
      </c>
      <c r="N8" s="22" t="s">
        <v>69</v>
      </c>
      <c r="O8" s="22" t="s">
        <v>68</v>
      </c>
      <c r="P8" s="22" t="s">
        <v>69</v>
      </c>
      <c r="Q8" s="22" t="s">
        <v>68</v>
      </c>
      <c r="R8" s="22" t="s">
        <v>69</v>
      </c>
      <c r="S8" s="22" t="s">
        <v>68</v>
      </c>
      <c r="T8" s="22" t="s">
        <v>69</v>
      </c>
      <c r="U8" s="22" t="s">
        <v>68</v>
      </c>
      <c r="V8" s="22" t="s">
        <v>69</v>
      </c>
      <c r="W8" s="22" t="s">
        <v>68</v>
      </c>
      <c r="X8" s="22" t="s">
        <v>69</v>
      </c>
      <c r="Y8" s="22" t="s">
        <v>68</v>
      </c>
      <c r="Z8" s="22" t="s">
        <v>69</v>
      </c>
      <c r="AA8" s="15" t="s">
        <v>4</v>
      </c>
      <c r="AB8" s="22" t="s">
        <v>68</v>
      </c>
      <c r="AC8" s="22" t="s">
        <v>68</v>
      </c>
      <c r="AD8" s="22" t="s">
        <v>68</v>
      </c>
      <c r="AE8" s="22" t="s">
        <v>68</v>
      </c>
      <c r="AF8" s="22" t="s">
        <v>68</v>
      </c>
      <c r="AG8" s="22" t="s">
        <v>68</v>
      </c>
      <c r="AH8" s="22" t="s">
        <v>69</v>
      </c>
      <c r="AI8" s="22" t="s">
        <v>68</v>
      </c>
      <c r="AJ8" s="22" t="s">
        <v>68</v>
      </c>
      <c r="AK8" s="22" t="s">
        <v>69</v>
      </c>
      <c r="AL8" s="22" t="s">
        <v>68</v>
      </c>
      <c r="AM8" s="22" t="s">
        <v>68</v>
      </c>
      <c r="AN8" s="22" t="s">
        <v>68</v>
      </c>
      <c r="AO8" s="22" t="s">
        <v>68</v>
      </c>
      <c r="AP8" s="15" t="s">
        <v>74</v>
      </c>
      <c r="AQ8" s="15" t="s">
        <v>68</v>
      </c>
      <c r="AR8" s="22" t="s">
        <v>71</v>
      </c>
      <c r="AS8" s="15" t="s">
        <v>68</v>
      </c>
      <c r="AT8" s="22" t="s">
        <v>71</v>
      </c>
      <c r="AU8" s="15" t="s">
        <v>68</v>
      </c>
      <c r="AV8" s="22" t="s">
        <v>71</v>
      </c>
      <c r="AW8" s="22" t="s">
        <v>68</v>
      </c>
      <c r="AX8" s="22" t="s">
        <v>71</v>
      </c>
      <c r="AY8" s="22" t="s">
        <v>68</v>
      </c>
      <c r="AZ8" s="22" t="s">
        <v>71</v>
      </c>
      <c r="BA8" s="22" t="s">
        <v>68</v>
      </c>
      <c r="BB8" s="22" t="s">
        <v>71</v>
      </c>
      <c r="BC8" s="22" t="s">
        <v>68</v>
      </c>
      <c r="BD8" s="22" t="s">
        <v>71</v>
      </c>
      <c r="BE8" s="22" t="s">
        <v>68</v>
      </c>
      <c r="BF8" s="22" t="s">
        <v>71</v>
      </c>
      <c r="BG8" s="22" t="s">
        <v>68</v>
      </c>
      <c r="BH8" s="22" t="s">
        <v>71</v>
      </c>
      <c r="BI8" s="15" t="s">
        <v>68</v>
      </c>
      <c r="BJ8" s="22" t="s">
        <v>71</v>
      </c>
      <c r="BK8" s="15" t="s">
        <v>68</v>
      </c>
      <c r="BL8" s="22" t="s">
        <v>71</v>
      </c>
      <c r="BM8" s="15" t="s">
        <v>68</v>
      </c>
      <c r="BN8" s="22" t="s">
        <v>71</v>
      </c>
      <c r="BO8" s="15" t="s">
        <v>75</v>
      </c>
      <c r="BP8" s="15" t="s">
        <v>68</v>
      </c>
      <c r="BQ8" s="15" t="s">
        <v>68</v>
      </c>
      <c r="BR8" s="15" t="s">
        <v>68</v>
      </c>
      <c r="BS8" s="15" t="s">
        <v>68</v>
      </c>
      <c r="BT8" s="15" t="s">
        <v>68</v>
      </c>
      <c r="BU8" s="15" t="s">
        <v>68</v>
      </c>
      <c r="BV8" s="15" t="s">
        <v>68</v>
      </c>
      <c r="BW8" s="15" t="s">
        <v>68</v>
      </c>
      <c r="BX8" s="15" t="s">
        <v>68</v>
      </c>
      <c r="BY8" s="15" t="s">
        <v>68</v>
      </c>
      <c r="BZ8" s="15" t="s">
        <v>68</v>
      </c>
      <c r="CA8" s="15" t="s">
        <v>68</v>
      </c>
      <c r="CB8" s="15" t="s">
        <v>20</v>
      </c>
      <c r="CC8" s="15" t="s">
        <v>68</v>
      </c>
      <c r="CD8" s="22" t="s">
        <v>69</v>
      </c>
      <c r="CE8" s="15" t="s">
        <v>68</v>
      </c>
      <c r="CF8" s="15" t="s">
        <v>69</v>
      </c>
      <c r="CG8" s="15" t="s">
        <v>68</v>
      </c>
      <c r="CH8" s="22" t="s">
        <v>69</v>
      </c>
      <c r="CI8" s="15" t="s">
        <v>68</v>
      </c>
      <c r="CJ8" s="22" t="s">
        <v>69</v>
      </c>
      <c r="CK8" s="15" t="s">
        <v>68</v>
      </c>
      <c r="CL8" s="22" t="s">
        <v>69</v>
      </c>
      <c r="CM8" s="22" t="s">
        <v>68</v>
      </c>
      <c r="CN8" s="22" t="s">
        <v>69</v>
      </c>
      <c r="CO8" s="22" t="s">
        <v>68</v>
      </c>
      <c r="CP8" s="22" t="s">
        <v>69</v>
      </c>
      <c r="CQ8" s="22" t="s">
        <v>68</v>
      </c>
      <c r="CR8" s="22" t="s">
        <v>69</v>
      </c>
      <c r="CS8" s="22" t="s">
        <v>68</v>
      </c>
      <c r="CT8" s="22" t="s">
        <v>69</v>
      </c>
      <c r="CU8" s="22" t="s">
        <v>68</v>
      </c>
      <c r="CV8" s="22" t="s">
        <v>69</v>
      </c>
      <c r="CW8" s="22" t="s">
        <v>68</v>
      </c>
      <c r="CX8" s="22" t="s">
        <v>69</v>
      </c>
      <c r="CY8" s="22" t="s">
        <v>68</v>
      </c>
      <c r="CZ8" s="22" t="s">
        <v>69</v>
      </c>
      <c r="DA8" s="15" t="s">
        <v>21</v>
      </c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 t="s">
        <v>24</v>
      </c>
      <c r="DO8" s="37"/>
      <c r="DP8" s="37"/>
      <c r="DQ8" s="37"/>
    </row>
    <row r="9" spans="1:130" ht="12.75">
      <c r="A9" s="30">
        <v>1</v>
      </c>
      <c r="B9" s="65" t="s">
        <v>25</v>
      </c>
      <c r="C9" s="64">
        <v>4005.76</v>
      </c>
      <c r="D9" s="32"/>
      <c r="E9" s="64">
        <v>2219.35</v>
      </c>
      <c r="F9" s="32"/>
      <c r="G9" s="64">
        <v>3238.27</v>
      </c>
      <c r="H9" s="32"/>
      <c r="I9" s="64">
        <v>4292.82</v>
      </c>
      <c r="J9" s="31"/>
      <c r="K9" s="64">
        <v>2228.07</v>
      </c>
      <c r="L9" s="31"/>
      <c r="M9" s="64">
        <v>1744.42</v>
      </c>
      <c r="N9" s="10"/>
      <c r="O9" s="86">
        <v>5828.41</v>
      </c>
      <c r="P9" s="32"/>
      <c r="Q9" s="64">
        <v>3605.84</v>
      </c>
      <c r="R9" s="32"/>
      <c r="S9" s="9"/>
      <c r="T9" s="59"/>
      <c r="U9" s="64">
        <v>5320.93</v>
      </c>
      <c r="V9" s="32"/>
      <c r="W9" s="64">
        <v>2079.72</v>
      </c>
      <c r="X9" s="31"/>
      <c r="Y9" s="64">
        <v>1087.64</v>
      </c>
      <c r="Z9" s="33"/>
      <c r="AA9" s="34">
        <f>SUM(C9:Z9)</f>
        <v>35651.23</v>
      </c>
      <c r="AB9" s="64">
        <v>148.45</v>
      </c>
      <c r="AC9" s="64">
        <v>218.59</v>
      </c>
      <c r="AD9" s="64">
        <v>1318.38</v>
      </c>
      <c r="AE9" s="64">
        <v>37.11</v>
      </c>
      <c r="AF9" s="32"/>
      <c r="AG9" s="64">
        <v>1438.71</v>
      </c>
      <c r="AH9" s="32"/>
      <c r="AI9" s="64"/>
      <c r="AJ9" s="64">
        <v>501.51</v>
      </c>
      <c r="AK9" s="32"/>
      <c r="AL9" s="64">
        <v>844.14</v>
      </c>
      <c r="AM9" s="64">
        <v>1063.77</v>
      </c>
      <c r="AN9" s="64">
        <v>599.35</v>
      </c>
      <c r="AO9" s="64">
        <v>888.94</v>
      </c>
      <c r="AP9" s="35">
        <f>SUM(AB9:AO9)</f>
        <v>7058.950000000001</v>
      </c>
      <c r="AQ9" s="64">
        <v>5901.67</v>
      </c>
      <c r="AR9" s="32"/>
      <c r="AS9" s="64"/>
      <c r="AT9" s="32"/>
      <c r="AU9" s="64"/>
      <c r="AV9" s="32"/>
      <c r="AW9" s="64"/>
      <c r="AX9" s="32"/>
      <c r="AY9" s="64"/>
      <c r="AZ9" s="32"/>
      <c r="BA9" s="9"/>
      <c r="BB9" s="32"/>
      <c r="BC9" s="64"/>
      <c r="BD9" s="32"/>
      <c r="BE9" s="64">
        <v>1943.17</v>
      </c>
      <c r="BF9" s="32"/>
      <c r="BG9" s="64"/>
      <c r="BH9" s="32"/>
      <c r="BI9" s="32"/>
      <c r="BJ9" s="32"/>
      <c r="BK9" s="64"/>
      <c r="BL9" s="32"/>
      <c r="BM9" s="64"/>
      <c r="BN9" s="32"/>
      <c r="BO9" s="34">
        <f>SUM(AQ9:BN9)</f>
        <v>7844.84</v>
      </c>
      <c r="BP9" s="64"/>
      <c r="BQ9" s="64"/>
      <c r="BR9" s="64"/>
      <c r="BS9" s="64"/>
      <c r="BT9" s="64"/>
      <c r="BU9" s="9"/>
      <c r="BV9" s="64"/>
      <c r="BW9" s="64"/>
      <c r="BX9" s="64"/>
      <c r="BY9" s="64"/>
      <c r="BZ9" s="64"/>
      <c r="CA9" s="64"/>
      <c r="CB9" s="48">
        <f>SUM(BP9:CA9)</f>
        <v>0</v>
      </c>
      <c r="CC9" s="64">
        <v>240</v>
      </c>
      <c r="CD9" s="32"/>
      <c r="CE9" s="9"/>
      <c r="CF9" s="32"/>
      <c r="CG9" s="64"/>
      <c r="CH9" s="32"/>
      <c r="CI9" s="64">
        <v>240</v>
      </c>
      <c r="CJ9" s="32"/>
      <c r="CK9" s="76"/>
      <c r="CL9" s="32"/>
      <c r="CM9" s="64">
        <v>120</v>
      </c>
      <c r="CN9" s="32"/>
      <c r="CO9" s="64">
        <v>240</v>
      </c>
      <c r="CP9" s="32"/>
      <c r="CQ9" s="64">
        <v>120</v>
      </c>
      <c r="CR9" s="32"/>
      <c r="CS9" s="64"/>
      <c r="CT9" s="32"/>
      <c r="CU9" s="76">
        <v>240</v>
      </c>
      <c r="CV9" s="32"/>
      <c r="CW9" s="64"/>
      <c r="CX9" s="32"/>
      <c r="CY9" s="64"/>
      <c r="CZ9" s="31"/>
      <c r="DA9" s="35">
        <f>SUM(CC9:CZ9)</f>
        <v>1200</v>
      </c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4">
        <f>SUM(DB9:DM9)</f>
        <v>0</v>
      </c>
      <c r="DO9" s="36">
        <f aca="true" t="shared" si="0" ref="DO9:DO46">+AA9+AP9+BO9+CB9</f>
        <v>50555.020000000004</v>
      </c>
      <c r="DP9" s="36">
        <f>+DA9</f>
        <v>1200</v>
      </c>
      <c r="DQ9" s="36">
        <f>+DN9</f>
        <v>0</v>
      </c>
      <c r="DS9" s="8"/>
      <c r="DT9" s="44">
        <f>+C9+AB9+AQ9+BP9+CC9</f>
        <v>10295.880000000001</v>
      </c>
      <c r="DU9" s="44">
        <f>+E9+AC9+AS9+BQ9+CE9</f>
        <v>2437.94</v>
      </c>
      <c r="DV9" s="44">
        <f>+G9+AD9+AU9+BR9+CG9</f>
        <v>4556.65</v>
      </c>
      <c r="DW9" s="44">
        <f>+I9+AE9+AW9+BS9+CI9</f>
        <v>4569.929999999999</v>
      </c>
      <c r="DX9" s="44">
        <f>+K9+AF9+AY9+BT9+CK9</f>
        <v>2228.07</v>
      </c>
      <c r="DY9" s="44">
        <f>+M9+AG9+BA9+BU9+CM9</f>
        <v>3303.13</v>
      </c>
      <c r="DZ9" s="44"/>
    </row>
    <row r="10" spans="1:129" ht="12.75">
      <c r="A10" s="24">
        <v>2</v>
      </c>
      <c r="B10" s="65" t="s">
        <v>26</v>
      </c>
      <c r="C10" s="64">
        <v>183933</v>
      </c>
      <c r="D10" s="10"/>
      <c r="E10" s="64">
        <v>83442.33</v>
      </c>
      <c r="F10" s="10"/>
      <c r="G10" s="64">
        <v>57994.44</v>
      </c>
      <c r="H10" s="10"/>
      <c r="I10" s="64">
        <v>131391.5</v>
      </c>
      <c r="J10" s="12"/>
      <c r="K10" s="64">
        <v>93254.69</v>
      </c>
      <c r="L10" s="12"/>
      <c r="M10" s="64">
        <v>58791.49</v>
      </c>
      <c r="N10" s="10"/>
      <c r="O10" s="86">
        <v>156964.56</v>
      </c>
      <c r="P10" s="10"/>
      <c r="Q10" s="64">
        <v>95791.33</v>
      </c>
      <c r="R10" s="10"/>
      <c r="S10" s="9">
        <v>59742.66</v>
      </c>
      <c r="T10" s="9"/>
      <c r="U10" s="64">
        <v>154575.97</v>
      </c>
      <c r="V10" s="10"/>
      <c r="W10" s="64">
        <v>100901.85</v>
      </c>
      <c r="X10" s="12"/>
      <c r="Y10" s="64">
        <v>90751.3</v>
      </c>
      <c r="Z10" s="29"/>
      <c r="AA10" s="34">
        <f aca="true" t="shared" si="1" ref="AA10:AA62">SUM(C10:Z10)</f>
        <v>1267535.12</v>
      </c>
      <c r="AB10" s="64">
        <v>2807.01</v>
      </c>
      <c r="AC10" s="64">
        <v>1889.38</v>
      </c>
      <c r="AD10" s="64">
        <v>2793.09</v>
      </c>
      <c r="AE10" s="64">
        <v>1871.48</v>
      </c>
      <c r="AF10" s="64">
        <v>3880.54</v>
      </c>
      <c r="AG10" s="64">
        <v>137.18</v>
      </c>
      <c r="AH10" s="10"/>
      <c r="AI10" s="64">
        <v>4114.41</v>
      </c>
      <c r="AJ10" s="64">
        <v>3628.66</v>
      </c>
      <c r="AK10" s="10"/>
      <c r="AL10" s="64">
        <v>3178.61</v>
      </c>
      <c r="AM10" s="64">
        <v>6074.05</v>
      </c>
      <c r="AN10" s="64">
        <v>1008.05</v>
      </c>
      <c r="AO10" s="64">
        <v>2285.18</v>
      </c>
      <c r="AP10" s="35">
        <f aca="true" t="shared" si="2" ref="AP10:AP53">SUM(AB10:AO10)</f>
        <v>33667.64</v>
      </c>
      <c r="AQ10" s="64">
        <v>484.26</v>
      </c>
      <c r="AR10" s="10"/>
      <c r="AS10" s="64"/>
      <c r="AT10" s="10"/>
      <c r="AU10" s="64">
        <v>6024.52</v>
      </c>
      <c r="AV10" s="10"/>
      <c r="AW10" s="64">
        <v>1943.17</v>
      </c>
      <c r="AX10" s="10"/>
      <c r="AY10" s="64"/>
      <c r="AZ10" s="10"/>
      <c r="BA10" s="9">
        <v>5862.31</v>
      </c>
      <c r="BB10" s="10"/>
      <c r="BC10" s="64"/>
      <c r="BD10" s="10"/>
      <c r="BE10" s="64">
        <v>1038.7</v>
      </c>
      <c r="BF10" s="10"/>
      <c r="BG10" s="64">
        <v>5862.31</v>
      </c>
      <c r="BH10" s="10"/>
      <c r="BI10" s="64">
        <v>1943.17</v>
      </c>
      <c r="BJ10" s="10"/>
      <c r="BK10" s="64"/>
      <c r="BL10" s="10"/>
      <c r="BM10" s="64">
        <v>5862.31</v>
      </c>
      <c r="BN10" s="10"/>
      <c r="BO10" s="34">
        <f aca="true" t="shared" si="3" ref="BO10:BO62">SUM(AQ10:BN10)</f>
        <v>29020.750000000004</v>
      </c>
      <c r="BP10" s="64"/>
      <c r="BQ10" s="64"/>
      <c r="BR10" s="64"/>
      <c r="BS10" s="64"/>
      <c r="BT10" s="64"/>
      <c r="BU10" s="9"/>
      <c r="BV10" s="64"/>
      <c r="BW10" s="64"/>
      <c r="BX10" s="64"/>
      <c r="BY10" s="64"/>
      <c r="BZ10" s="64"/>
      <c r="CA10" s="64"/>
      <c r="CB10" s="14">
        <f aca="true" t="shared" si="4" ref="CB10:CB62">SUM(BP10:CA10)</f>
        <v>0</v>
      </c>
      <c r="CC10" s="64">
        <v>9780</v>
      </c>
      <c r="CD10" s="10"/>
      <c r="CE10" s="9">
        <v>6360</v>
      </c>
      <c r="CF10" s="10"/>
      <c r="CG10" s="64">
        <v>8940</v>
      </c>
      <c r="CH10" s="10"/>
      <c r="CI10" s="64">
        <v>8520</v>
      </c>
      <c r="CJ10" s="10"/>
      <c r="CK10" s="76">
        <v>7478</v>
      </c>
      <c r="CL10" s="10"/>
      <c r="CM10" s="64">
        <v>10500</v>
      </c>
      <c r="CN10" s="10"/>
      <c r="CO10" s="64">
        <v>10740</v>
      </c>
      <c r="CP10" s="10"/>
      <c r="CQ10" s="64">
        <v>7500</v>
      </c>
      <c r="CR10" s="10"/>
      <c r="CS10" s="64">
        <v>9060</v>
      </c>
      <c r="CT10" s="10"/>
      <c r="CU10" s="76">
        <v>7260</v>
      </c>
      <c r="CV10" s="10"/>
      <c r="CW10" s="64">
        <v>8220</v>
      </c>
      <c r="CX10" s="10"/>
      <c r="CY10" s="64">
        <v>7620</v>
      </c>
      <c r="CZ10" s="12"/>
      <c r="DA10" s="35">
        <f aca="true" t="shared" si="5" ref="DA10:DA62">SUM(CC10:CZ10)</f>
        <v>101978</v>
      </c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3">
        <f aca="true" t="shared" si="6" ref="DN10:DN62">SUM(DB10:DM10)</f>
        <v>0</v>
      </c>
      <c r="DO10" s="21">
        <f t="shared" si="0"/>
        <v>1330223.51</v>
      </c>
      <c r="DP10" s="21">
        <f>+DA10</f>
        <v>101978</v>
      </c>
      <c r="DQ10" s="21">
        <f>+DN10</f>
        <v>0</v>
      </c>
      <c r="DS10" s="8"/>
      <c r="DT10" s="44">
        <f aca="true" t="shared" si="7" ref="DT10:DT62">+C10+AB10+AQ10+BP10+CC10</f>
        <v>197004.27000000002</v>
      </c>
      <c r="DU10" s="44">
        <f aca="true" t="shared" si="8" ref="DU10:DU62">+E10+AC10+AS10+BQ10+CE10</f>
        <v>91691.71</v>
      </c>
      <c r="DV10" s="44">
        <f aca="true" t="shared" si="9" ref="DV10:DV62">+G10+AD10+AU10+BR10+CG10</f>
        <v>75752.05</v>
      </c>
      <c r="DW10" s="44">
        <f aca="true" t="shared" si="10" ref="DW10:DW62">+I10+AE10+AW10+BS10+CI10</f>
        <v>143726.15000000002</v>
      </c>
      <c r="DX10" s="44">
        <f aca="true" t="shared" si="11" ref="DX10:DX62">+K10+AF10+AY10+BT10+CK10</f>
        <v>104613.23</v>
      </c>
      <c r="DY10" s="44">
        <f aca="true" t="shared" si="12" ref="DY10:DY62">+M10+AG10+BA10+BU10+CM10</f>
        <v>75290.98</v>
      </c>
    </row>
    <row r="11" spans="1:129" ht="12.75">
      <c r="A11" s="24">
        <v>3</v>
      </c>
      <c r="B11" s="65" t="s">
        <v>27</v>
      </c>
      <c r="C11" s="64">
        <v>250918.79</v>
      </c>
      <c r="D11" s="10"/>
      <c r="E11" s="64">
        <v>128430.91</v>
      </c>
      <c r="F11" s="10"/>
      <c r="G11" s="64">
        <v>94790.8</v>
      </c>
      <c r="H11" s="10"/>
      <c r="I11" s="64">
        <v>234622.01</v>
      </c>
      <c r="J11" s="12"/>
      <c r="K11" s="64">
        <v>152596.51</v>
      </c>
      <c r="L11" s="12"/>
      <c r="M11" s="64">
        <v>116652.56</v>
      </c>
      <c r="N11" s="10"/>
      <c r="O11" s="86">
        <v>281084.64</v>
      </c>
      <c r="P11" s="10"/>
      <c r="Q11" s="64">
        <v>154687.91</v>
      </c>
      <c r="R11" s="10"/>
      <c r="S11" s="9">
        <v>96468.68</v>
      </c>
      <c r="T11" s="9"/>
      <c r="U11" s="64">
        <v>286567.75</v>
      </c>
      <c r="V11" s="10"/>
      <c r="W11" s="64">
        <v>166335.96</v>
      </c>
      <c r="X11" s="12"/>
      <c r="Y11" s="64">
        <v>198014.89</v>
      </c>
      <c r="Z11" s="29"/>
      <c r="AA11" s="34">
        <f t="shared" si="1"/>
        <v>2161171.41</v>
      </c>
      <c r="AB11" s="64">
        <v>15711.37</v>
      </c>
      <c r="AC11" s="64">
        <v>18039.71</v>
      </c>
      <c r="AD11" s="64">
        <v>34489.54</v>
      </c>
      <c r="AE11" s="64">
        <v>33948.46</v>
      </c>
      <c r="AF11" s="64">
        <v>33144.84</v>
      </c>
      <c r="AG11" s="64">
        <v>31796.31</v>
      </c>
      <c r="AH11" s="10"/>
      <c r="AI11" s="64">
        <v>31793.44</v>
      </c>
      <c r="AJ11" s="64">
        <v>16640.4</v>
      </c>
      <c r="AK11" s="10"/>
      <c r="AL11" s="64">
        <v>17215.48</v>
      </c>
      <c r="AM11" s="64">
        <v>17360.52</v>
      </c>
      <c r="AN11" s="64">
        <v>10358.09</v>
      </c>
      <c r="AO11" s="64">
        <v>10413.32</v>
      </c>
      <c r="AP11" s="35">
        <f t="shared" si="2"/>
        <v>270911.48</v>
      </c>
      <c r="AQ11" s="64"/>
      <c r="AR11" s="10"/>
      <c r="AS11" s="64">
        <v>1731.62</v>
      </c>
      <c r="AT11" s="10"/>
      <c r="AU11" s="64">
        <v>900.67</v>
      </c>
      <c r="AV11" s="10"/>
      <c r="AW11" s="64">
        <v>1799.48</v>
      </c>
      <c r="AX11" s="10"/>
      <c r="AY11" s="64"/>
      <c r="AZ11" s="10"/>
      <c r="BA11" s="9">
        <v>1424.3</v>
      </c>
      <c r="BB11" s="10"/>
      <c r="BC11" s="64">
        <v>1415.28</v>
      </c>
      <c r="BD11" s="10"/>
      <c r="BE11" s="64"/>
      <c r="BF11" s="10"/>
      <c r="BG11" s="64">
        <v>1751.11</v>
      </c>
      <c r="BH11" s="10"/>
      <c r="BI11" s="64"/>
      <c r="BJ11" s="10"/>
      <c r="BK11" s="64">
        <v>1542.45</v>
      </c>
      <c r="BL11" s="10"/>
      <c r="BM11" s="64"/>
      <c r="BN11" s="10"/>
      <c r="BO11" s="34">
        <f t="shared" si="3"/>
        <v>10564.910000000002</v>
      </c>
      <c r="BP11" s="64"/>
      <c r="BQ11" s="64"/>
      <c r="BR11" s="64"/>
      <c r="BS11" s="64"/>
      <c r="BT11" s="64">
        <v>30.36</v>
      </c>
      <c r="BU11" s="9"/>
      <c r="BV11" s="64"/>
      <c r="BW11" s="64"/>
      <c r="BX11" s="64"/>
      <c r="BY11" s="64"/>
      <c r="BZ11" s="64"/>
      <c r="CA11" s="64"/>
      <c r="CB11" s="14">
        <f t="shared" si="4"/>
        <v>30.36</v>
      </c>
      <c r="CC11" s="64">
        <v>12660</v>
      </c>
      <c r="CD11" s="10"/>
      <c r="CE11" s="9">
        <v>10980</v>
      </c>
      <c r="CF11" s="10"/>
      <c r="CG11" s="64">
        <v>14400</v>
      </c>
      <c r="CH11" s="10"/>
      <c r="CI11" s="64">
        <v>13320</v>
      </c>
      <c r="CJ11" s="10"/>
      <c r="CK11" s="76">
        <v>12480</v>
      </c>
      <c r="CL11" s="10"/>
      <c r="CM11" s="64">
        <v>16860</v>
      </c>
      <c r="CN11" s="10"/>
      <c r="CO11" s="64">
        <v>15180</v>
      </c>
      <c r="CP11" s="10"/>
      <c r="CQ11" s="64">
        <v>12000</v>
      </c>
      <c r="CR11" s="10"/>
      <c r="CS11" s="64">
        <v>15120</v>
      </c>
      <c r="CT11" s="10"/>
      <c r="CU11" s="76">
        <v>14280</v>
      </c>
      <c r="CV11" s="10"/>
      <c r="CW11" s="64">
        <v>12960</v>
      </c>
      <c r="CX11" s="10"/>
      <c r="CY11" s="64">
        <v>15300</v>
      </c>
      <c r="CZ11" s="12"/>
      <c r="DA11" s="35">
        <f t="shared" si="5"/>
        <v>165540</v>
      </c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3">
        <f t="shared" si="6"/>
        <v>0</v>
      </c>
      <c r="DO11" s="21">
        <f t="shared" si="0"/>
        <v>2442678.16</v>
      </c>
      <c r="DP11" s="21">
        <f>+DA11</f>
        <v>165540</v>
      </c>
      <c r="DQ11" s="21">
        <f>+DN11</f>
        <v>0</v>
      </c>
      <c r="DS11" s="8"/>
      <c r="DT11" s="44">
        <f t="shared" si="7"/>
        <v>279290.16000000003</v>
      </c>
      <c r="DU11" s="44">
        <f t="shared" si="8"/>
        <v>159182.24</v>
      </c>
      <c r="DV11" s="44">
        <f t="shared" si="9"/>
        <v>144581.01</v>
      </c>
      <c r="DW11" s="44">
        <f t="shared" si="10"/>
        <v>283689.95</v>
      </c>
      <c r="DX11" s="44">
        <f t="shared" si="11"/>
        <v>198251.71</v>
      </c>
      <c r="DY11" s="44">
        <f t="shared" si="12"/>
        <v>166733.16999999998</v>
      </c>
    </row>
    <row r="12" spans="1:129" ht="12.75">
      <c r="A12" s="30">
        <v>4</v>
      </c>
      <c r="B12" s="65" t="s">
        <v>28</v>
      </c>
      <c r="C12" s="64">
        <v>13695.12</v>
      </c>
      <c r="D12" s="10"/>
      <c r="E12" s="64">
        <v>12417.19</v>
      </c>
      <c r="F12" s="10"/>
      <c r="G12" s="64">
        <v>6100.71</v>
      </c>
      <c r="H12" s="10"/>
      <c r="I12" s="64">
        <v>7191.15</v>
      </c>
      <c r="J12" s="12"/>
      <c r="K12" s="64">
        <v>12152.01</v>
      </c>
      <c r="L12" s="12"/>
      <c r="M12" s="64">
        <v>4804.3</v>
      </c>
      <c r="N12" s="10"/>
      <c r="O12" s="86">
        <v>10330.28</v>
      </c>
      <c r="P12" s="10"/>
      <c r="Q12" s="64">
        <v>10243.11</v>
      </c>
      <c r="R12" s="10"/>
      <c r="S12" s="9">
        <v>2587.44</v>
      </c>
      <c r="T12" s="9"/>
      <c r="U12" s="64">
        <v>17558.56</v>
      </c>
      <c r="V12" s="10"/>
      <c r="W12" s="64">
        <v>10509.92</v>
      </c>
      <c r="X12" s="12"/>
      <c r="Y12" s="64">
        <v>10080.63</v>
      </c>
      <c r="Z12" s="29"/>
      <c r="AA12" s="34">
        <f t="shared" si="1"/>
        <v>117670.42000000001</v>
      </c>
      <c r="AB12" s="64">
        <v>111.18</v>
      </c>
      <c r="AC12" s="64">
        <v>538.07</v>
      </c>
      <c r="AD12" s="64"/>
      <c r="AE12" s="64">
        <v>231.19</v>
      </c>
      <c r="AF12" s="64"/>
      <c r="AG12" s="64"/>
      <c r="AH12" s="10"/>
      <c r="AI12" s="64">
        <v>111.17</v>
      </c>
      <c r="AJ12" s="64">
        <v>120.03</v>
      </c>
      <c r="AK12" s="10"/>
      <c r="AL12" s="64"/>
      <c r="AM12" s="64">
        <v>822.56</v>
      </c>
      <c r="AN12" s="64"/>
      <c r="AO12" s="64"/>
      <c r="AP12" s="35">
        <f t="shared" si="2"/>
        <v>1934.2</v>
      </c>
      <c r="AQ12" s="64"/>
      <c r="AR12" s="10"/>
      <c r="AS12" s="64"/>
      <c r="AT12" s="10"/>
      <c r="AU12" s="64"/>
      <c r="AV12" s="10"/>
      <c r="AW12" s="64"/>
      <c r="AX12" s="10"/>
      <c r="AY12" s="64"/>
      <c r="AZ12" s="10"/>
      <c r="BA12" s="9"/>
      <c r="BB12" s="10"/>
      <c r="BC12" s="64"/>
      <c r="BD12" s="10"/>
      <c r="BE12" s="64"/>
      <c r="BF12" s="10"/>
      <c r="BG12" s="64"/>
      <c r="BH12" s="10"/>
      <c r="BI12" s="64"/>
      <c r="BJ12" s="10"/>
      <c r="BK12" s="64"/>
      <c r="BL12" s="10"/>
      <c r="BM12" s="64"/>
      <c r="BN12" s="10"/>
      <c r="BO12" s="34">
        <f t="shared" si="3"/>
        <v>0</v>
      </c>
      <c r="BP12" s="64"/>
      <c r="BQ12" s="64"/>
      <c r="BR12" s="64"/>
      <c r="BS12" s="64"/>
      <c r="BT12" s="64"/>
      <c r="BU12" s="9"/>
      <c r="BV12" s="64"/>
      <c r="BW12" s="64"/>
      <c r="BX12" s="64"/>
      <c r="BY12" s="64"/>
      <c r="BZ12" s="64"/>
      <c r="CA12" s="64"/>
      <c r="CB12" s="14">
        <f t="shared" si="4"/>
        <v>0</v>
      </c>
      <c r="CC12" s="64">
        <v>1320</v>
      </c>
      <c r="CD12" s="10"/>
      <c r="CE12" s="9">
        <v>720</v>
      </c>
      <c r="CF12" s="10"/>
      <c r="CG12" s="64">
        <v>480</v>
      </c>
      <c r="CH12" s="10"/>
      <c r="CI12" s="64">
        <v>960</v>
      </c>
      <c r="CJ12" s="10"/>
      <c r="CK12" s="76">
        <v>1200</v>
      </c>
      <c r="CL12" s="10"/>
      <c r="CM12" s="64">
        <v>600</v>
      </c>
      <c r="CN12" s="10"/>
      <c r="CO12" s="64">
        <v>960</v>
      </c>
      <c r="CP12" s="10"/>
      <c r="CQ12" s="64">
        <v>1080</v>
      </c>
      <c r="CR12" s="10"/>
      <c r="CS12" s="64">
        <v>480</v>
      </c>
      <c r="CT12" s="10"/>
      <c r="CU12" s="76">
        <v>960</v>
      </c>
      <c r="CV12" s="10"/>
      <c r="CW12" s="64">
        <v>960</v>
      </c>
      <c r="CX12" s="10"/>
      <c r="CY12" s="64">
        <v>480</v>
      </c>
      <c r="CZ12" s="12"/>
      <c r="DA12" s="35">
        <f t="shared" si="5"/>
        <v>10200</v>
      </c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3">
        <f t="shared" si="6"/>
        <v>0</v>
      </c>
      <c r="DO12" s="21">
        <f t="shared" si="0"/>
        <v>119604.62000000001</v>
      </c>
      <c r="DP12" s="21">
        <f>+DA12</f>
        <v>10200</v>
      </c>
      <c r="DQ12" s="21">
        <f>+DN12</f>
        <v>0</v>
      </c>
      <c r="DS12" s="8"/>
      <c r="DT12" s="44">
        <f t="shared" si="7"/>
        <v>15126.300000000001</v>
      </c>
      <c r="DU12" s="44">
        <f t="shared" si="8"/>
        <v>13675.26</v>
      </c>
      <c r="DV12" s="44">
        <f t="shared" si="9"/>
        <v>6580.71</v>
      </c>
      <c r="DW12" s="44">
        <f t="shared" si="10"/>
        <v>8382.34</v>
      </c>
      <c r="DX12" s="44">
        <f t="shared" si="11"/>
        <v>13352.01</v>
      </c>
      <c r="DY12" s="44">
        <f t="shared" si="12"/>
        <v>5404.3</v>
      </c>
    </row>
    <row r="13" spans="1:129" ht="12.75">
      <c r="A13" s="24">
        <v>5</v>
      </c>
      <c r="B13" s="65" t="s">
        <v>29</v>
      </c>
      <c r="C13" s="64">
        <v>171.33</v>
      </c>
      <c r="D13" s="10"/>
      <c r="E13" s="64">
        <v>306.62</v>
      </c>
      <c r="F13" s="10"/>
      <c r="G13" s="64">
        <v>123.74</v>
      </c>
      <c r="H13" s="10"/>
      <c r="I13" s="64">
        <v>108.01</v>
      </c>
      <c r="J13" s="12"/>
      <c r="K13" s="64">
        <v>249.9</v>
      </c>
      <c r="L13" s="12"/>
      <c r="M13" s="64">
        <v>122.92</v>
      </c>
      <c r="N13" s="10"/>
      <c r="O13" s="87">
        <v>197.99</v>
      </c>
      <c r="P13" s="10"/>
      <c r="Q13" s="64">
        <v>472.64</v>
      </c>
      <c r="R13" s="10"/>
      <c r="S13" s="9"/>
      <c r="T13" s="9"/>
      <c r="U13" s="64">
        <v>626.34</v>
      </c>
      <c r="V13" s="10"/>
      <c r="W13" s="64">
        <v>197.5</v>
      </c>
      <c r="X13" s="12"/>
      <c r="Y13" s="64">
        <v>420.55</v>
      </c>
      <c r="Z13" s="29"/>
      <c r="AA13" s="34">
        <f t="shared" si="1"/>
        <v>2997.5400000000004</v>
      </c>
      <c r="AB13" s="64"/>
      <c r="AC13" s="64"/>
      <c r="AD13" s="64"/>
      <c r="AE13" s="64"/>
      <c r="AF13" s="64"/>
      <c r="AG13" s="64"/>
      <c r="AH13" s="10"/>
      <c r="AI13" s="64"/>
      <c r="AJ13" s="64"/>
      <c r="AK13" s="10"/>
      <c r="AL13" s="64"/>
      <c r="AM13" s="64"/>
      <c r="AN13" s="64"/>
      <c r="AO13" s="64"/>
      <c r="AP13" s="35">
        <f aca="true" t="shared" si="13" ref="AP13:AP18">SUM(AB13:AO13)</f>
        <v>0</v>
      </c>
      <c r="AQ13" s="64"/>
      <c r="AR13" s="10"/>
      <c r="AS13" s="64"/>
      <c r="AT13" s="10"/>
      <c r="AU13" s="64"/>
      <c r="AV13" s="10"/>
      <c r="AW13" s="64"/>
      <c r="AX13" s="10"/>
      <c r="AY13" s="64"/>
      <c r="AZ13" s="10"/>
      <c r="BA13" s="9"/>
      <c r="BB13" s="10"/>
      <c r="BC13" s="64"/>
      <c r="BD13" s="10"/>
      <c r="BE13" s="64"/>
      <c r="BF13" s="10"/>
      <c r="BG13" s="64"/>
      <c r="BH13" s="10"/>
      <c r="BI13" s="64"/>
      <c r="BJ13" s="10"/>
      <c r="BK13" s="64"/>
      <c r="BL13" s="10"/>
      <c r="BM13" s="64"/>
      <c r="BN13" s="10"/>
      <c r="BO13" s="34">
        <f t="shared" si="3"/>
        <v>0</v>
      </c>
      <c r="BP13" s="64"/>
      <c r="BQ13" s="64"/>
      <c r="BR13" s="64"/>
      <c r="BS13" s="64"/>
      <c r="BT13" s="64"/>
      <c r="BU13" s="9"/>
      <c r="BV13" s="64"/>
      <c r="BW13" s="64"/>
      <c r="BX13" s="64"/>
      <c r="BY13" s="64"/>
      <c r="BZ13" s="64"/>
      <c r="CA13" s="64"/>
      <c r="CB13" s="14">
        <f t="shared" si="4"/>
        <v>0</v>
      </c>
      <c r="CC13" s="64"/>
      <c r="CD13" s="10"/>
      <c r="CE13" s="9"/>
      <c r="CF13" s="10"/>
      <c r="CG13" s="64"/>
      <c r="CH13" s="10"/>
      <c r="CI13" s="64"/>
      <c r="CJ13" s="10"/>
      <c r="CK13" s="76"/>
      <c r="CL13" s="10"/>
      <c r="CM13" s="64"/>
      <c r="CN13" s="10"/>
      <c r="CO13" s="64"/>
      <c r="CP13" s="10"/>
      <c r="CQ13" s="64"/>
      <c r="CR13" s="10"/>
      <c r="CS13" s="64"/>
      <c r="CT13" s="10"/>
      <c r="CU13" s="76"/>
      <c r="CV13" s="10"/>
      <c r="CW13" s="64"/>
      <c r="CX13" s="10"/>
      <c r="CY13" s="64"/>
      <c r="CZ13" s="12"/>
      <c r="DA13" s="35">
        <f t="shared" si="5"/>
        <v>0</v>
      </c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3">
        <f t="shared" si="6"/>
        <v>0</v>
      </c>
      <c r="DO13" s="21">
        <f t="shared" si="0"/>
        <v>2997.5400000000004</v>
      </c>
      <c r="DP13" s="21">
        <f>+DA13</f>
        <v>0</v>
      </c>
      <c r="DQ13" s="21">
        <f>+DN13</f>
        <v>0</v>
      </c>
      <c r="DS13" s="8"/>
      <c r="DT13" s="44">
        <f t="shared" si="7"/>
        <v>171.33</v>
      </c>
      <c r="DU13" s="44">
        <f t="shared" si="8"/>
        <v>306.62</v>
      </c>
      <c r="DV13" s="44">
        <f t="shared" si="9"/>
        <v>123.74</v>
      </c>
      <c r="DW13" s="44">
        <f t="shared" si="10"/>
        <v>108.01</v>
      </c>
      <c r="DX13" s="44">
        <f t="shared" si="11"/>
        <v>249.9</v>
      </c>
      <c r="DY13" s="44">
        <f t="shared" si="12"/>
        <v>122.92</v>
      </c>
    </row>
    <row r="14" spans="1:129" ht="12.75">
      <c r="A14" s="24">
        <v>6</v>
      </c>
      <c r="B14" s="66" t="s">
        <v>30</v>
      </c>
      <c r="C14" s="64">
        <v>4163.89</v>
      </c>
      <c r="D14" s="10"/>
      <c r="E14" s="64"/>
      <c r="F14" s="10"/>
      <c r="G14" s="64"/>
      <c r="H14" s="10"/>
      <c r="I14" s="64"/>
      <c r="J14" s="12"/>
      <c r="K14" s="75"/>
      <c r="L14" s="12"/>
      <c r="M14" s="64"/>
      <c r="N14" s="10"/>
      <c r="O14" s="87"/>
      <c r="P14" s="10"/>
      <c r="Q14" s="64">
        <v>3879.22</v>
      </c>
      <c r="R14" s="10"/>
      <c r="S14" s="9"/>
      <c r="T14" s="9"/>
      <c r="U14" s="64"/>
      <c r="V14" s="10"/>
      <c r="W14" s="64"/>
      <c r="X14" s="12"/>
      <c r="Y14" s="64"/>
      <c r="Z14" s="29"/>
      <c r="AA14" s="34">
        <f t="shared" si="1"/>
        <v>8043.110000000001</v>
      </c>
      <c r="AB14" s="64"/>
      <c r="AC14" s="64"/>
      <c r="AD14" s="64"/>
      <c r="AE14" s="64"/>
      <c r="AF14" s="64"/>
      <c r="AG14" s="64"/>
      <c r="AH14" s="10"/>
      <c r="AI14" s="64"/>
      <c r="AJ14" s="64"/>
      <c r="AK14" s="10"/>
      <c r="AL14" s="64"/>
      <c r="AM14" s="64"/>
      <c r="AN14" s="64"/>
      <c r="AO14" s="64"/>
      <c r="AP14" s="35">
        <f t="shared" si="13"/>
        <v>0</v>
      </c>
      <c r="AQ14" s="64">
        <v>5028.13</v>
      </c>
      <c r="AR14" s="10"/>
      <c r="AS14" s="64"/>
      <c r="AT14" s="10"/>
      <c r="AU14" s="64"/>
      <c r="AV14" s="10"/>
      <c r="AW14" s="64"/>
      <c r="AX14" s="10"/>
      <c r="AY14" s="75"/>
      <c r="AZ14" s="10"/>
      <c r="BA14" s="9"/>
      <c r="BB14" s="10"/>
      <c r="BC14" s="64"/>
      <c r="BD14" s="10"/>
      <c r="BE14" s="64">
        <v>2586.57</v>
      </c>
      <c r="BF14" s="10"/>
      <c r="BG14" s="64"/>
      <c r="BH14" s="10"/>
      <c r="BI14" s="64"/>
      <c r="BJ14" s="10"/>
      <c r="BK14" s="64"/>
      <c r="BL14" s="10"/>
      <c r="BM14" s="64"/>
      <c r="BN14" s="10"/>
      <c r="BO14" s="34">
        <f t="shared" si="3"/>
        <v>7614.700000000001</v>
      </c>
      <c r="BP14" s="64"/>
      <c r="BQ14" s="64"/>
      <c r="BR14" s="64"/>
      <c r="BS14" s="64"/>
      <c r="BT14" s="64"/>
      <c r="BU14" s="9"/>
      <c r="BV14" s="64"/>
      <c r="BW14" s="64"/>
      <c r="BX14" s="64"/>
      <c r="BY14" s="64"/>
      <c r="BZ14" s="64"/>
      <c r="CA14" s="64"/>
      <c r="CB14" s="14">
        <f t="shared" si="4"/>
        <v>0</v>
      </c>
      <c r="CC14" s="64"/>
      <c r="CD14" s="10"/>
      <c r="CE14" s="9"/>
      <c r="CF14" s="10"/>
      <c r="CG14" s="64"/>
      <c r="CH14" s="10"/>
      <c r="CI14" s="64"/>
      <c r="CJ14" s="10"/>
      <c r="CK14" s="76"/>
      <c r="CL14" s="10"/>
      <c r="CM14" s="64"/>
      <c r="CN14" s="10"/>
      <c r="CO14" s="64"/>
      <c r="CP14" s="10"/>
      <c r="CQ14" s="64"/>
      <c r="CR14" s="10"/>
      <c r="CS14" s="64"/>
      <c r="CT14" s="10"/>
      <c r="CU14" s="76"/>
      <c r="CV14" s="10"/>
      <c r="CW14" s="64"/>
      <c r="CX14" s="10"/>
      <c r="CY14" s="64"/>
      <c r="CZ14" s="12"/>
      <c r="DA14" s="35">
        <f t="shared" si="5"/>
        <v>0</v>
      </c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3">
        <f aca="true" t="shared" si="14" ref="DN14:DN25">SUM(DB14:DM14)</f>
        <v>0</v>
      </c>
      <c r="DO14" s="21">
        <f aca="true" t="shared" si="15" ref="DO14:DO23">+AA14+AP14+BO14+CB14</f>
        <v>15657.810000000001</v>
      </c>
      <c r="DP14" s="21">
        <f aca="true" t="shared" si="16" ref="DP14:DP23">+DA14</f>
        <v>0</v>
      </c>
      <c r="DQ14" s="21">
        <f aca="true" t="shared" si="17" ref="DQ14:DQ28">+DN14</f>
        <v>0</v>
      </c>
      <c r="DS14" s="8"/>
      <c r="DT14" s="44">
        <f t="shared" si="7"/>
        <v>9192.02</v>
      </c>
      <c r="DU14" s="44">
        <f t="shared" si="8"/>
        <v>0</v>
      </c>
      <c r="DV14" s="44">
        <f t="shared" si="9"/>
        <v>0</v>
      </c>
      <c r="DW14" s="44">
        <f t="shared" si="10"/>
        <v>0</v>
      </c>
      <c r="DX14" s="44">
        <f t="shared" si="11"/>
        <v>0</v>
      </c>
      <c r="DY14" s="44">
        <f t="shared" si="12"/>
        <v>0</v>
      </c>
    </row>
    <row r="15" spans="1:129" ht="12.75">
      <c r="A15" s="30">
        <v>7</v>
      </c>
      <c r="B15" s="65" t="s">
        <v>31</v>
      </c>
      <c r="C15" s="64">
        <v>44717.62</v>
      </c>
      <c r="D15" s="10"/>
      <c r="E15" s="64">
        <v>32791.56</v>
      </c>
      <c r="F15" s="10"/>
      <c r="G15" s="64">
        <v>28423.31</v>
      </c>
      <c r="H15" s="10"/>
      <c r="I15" s="67">
        <v>37319.32</v>
      </c>
      <c r="J15" s="12"/>
      <c r="K15" s="64">
        <v>29794.82</v>
      </c>
      <c r="L15" s="12"/>
      <c r="M15" s="64">
        <v>22704.5</v>
      </c>
      <c r="N15" s="10"/>
      <c r="O15" s="86">
        <v>45787.67</v>
      </c>
      <c r="P15" s="10"/>
      <c r="Q15" s="64">
        <v>26523.06</v>
      </c>
      <c r="R15" s="10"/>
      <c r="S15" s="9">
        <v>14452.92</v>
      </c>
      <c r="T15" s="9"/>
      <c r="U15" s="64">
        <v>45509.58</v>
      </c>
      <c r="V15" s="10"/>
      <c r="W15" s="64">
        <v>34234.57</v>
      </c>
      <c r="X15" s="12"/>
      <c r="Y15" s="64">
        <v>33892.78</v>
      </c>
      <c r="Z15" s="29"/>
      <c r="AA15" s="34">
        <f t="shared" si="1"/>
        <v>396151.70999999996</v>
      </c>
      <c r="AB15" s="64">
        <v>334.02</v>
      </c>
      <c r="AC15" s="64"/>
      <c r="AD15" s="64">
        <v>222.68</v>
      </c>
      <c r="AE15" s="64">
        <v>334.02</v>
      </c>
      <c r="AF15" s="64"/>
      <c r="AG15" s="64"/>
      <c r="AH15" s="10"/>
      <c r="AI15" s="64"/>
      <c r="AJ15" s="64"/>
      <c r="AK15" s="10"/>
      <c r="AL15" s="64">
        <v>334.02</v>
      </c>
      <c r="AM15" s="64"/>
      <c r="AN15" s="64">
        <v>42.68</v>
      </c>
      <c r="AO15" s="64"/>
      <c r="AP15" s="35">
        <f t="shared" si="13"/>
        <v>1267.42</v>
      </c>
      <c r="AQ15" s="64"/>
      <c r="AR15" s="10"/>
      <c r="AS15" s="64">
        <v>2586.57</v>
      </c>
      <c r="AT15" s="10"/>
      <c r="AU15" s="64">
        <v>9494.03</v>
      </c>
      <c r="AV15" s="10"/>
      <c r="AW15" s="64">
        <v>5028.71</v>
      </c>
      <c r="AX15" s="10"/>
      <c r="AY15" s="64">
        <v>2586.57</v>
      </c>
      <c r="AZ15" s="10"/>
      <c r="BA15" s="9">
        <v>6487.52</v>
      </c>
      <c r="BB15" s="10"/>
      <c r="BC15" s="64">
        <v>7825.54</v>
      </c>
      <c r="BD15" s="10"/>
      <c r="BE15" s="64"/>
      <c r="BF15" s="10"/>
      <c r="BG15" s="64">
        <v>7112.21</v>
      </c>
      <c r="BH15" s="10"/>
      <c r="BI15" s="64">
        <v>1886.11</v>
      </c>
      <c r="BJ15" s="10"/>
      <c r="BK15" s="64">
        <v>6617</v>
      </c>
      <c r="BL15" s="10"/>
      <c r="BM15" s="64">
        <v>3326.26</v>
      </c>
      <c r="BN15" s="10"/>
      <c r="BO15" s="34">
        <f t="shared" si="3"/>
        <v>52950.520000000004</v>
      </c>
      <c r="BP15" s="64"/>
      <c r="BQ15" s="64">
        <v>1321.52</v>
      </c>
      <c r="BR15" s="64"/>
      <c r="BS15" s="64"/>
      <c r="BT15" s="64">
        <v>411.14</v>
      </c>
      <c r="BU15" s="9">
        <v>415.95</v>
      </c>
      <c r="BV15" s="64">
        <v>415.95</v>
      </c>
      <c r="BW15" s="64">
        <v>413.2</v>
      </c>
      <c r="BX15" s="64">
        <v>415.95</v>
      </c>
      <c r="BY15" s="64">
        <v>1752.93</v>
      </c>
      <c r="BZ15" s="64">
        <v>415.95</v>
      </c>
      <c r="CA15" s="64">
        <v>415.95</v>
      </c>
      <c r="CB15" s="14">
        <f t="shared" si="4"/>
        <v>5978.539999999999</v>
      </c>
      <c r="CC15" s="64">
        <v>1800</v>
      </c>
      <c r="CD15" s="10"/>
      <c r="CE15" s="9">
        <v>2100</v>
      </c>
      <c r="CF15" s="10"/>
      <c r="CG15" s="64">
        <v>2580</v>
      </c>
      <c r="CH15" s="10"/>
      <c r="CI15" s="64">
        <v>2340</v>
      </c>
      <c r="CJ15" s="10"/>
      <c r="CK15" s="76">
        <v>2160</v>
      </c>
      <c r="CL15" s="10"/>
      <c r="CM15" s="64">
        <v>2520</v>
      </c>
      <c r="CN15" s="10"/>
      <c r="CO15" s="64">
        <v>2340</v>
      </c>
      <c r="CP15" s="10"/>
      <c r="CQ15" s="64">
        <v>1920</v>
      </c>
      <c r="CR15" s="10"/>
      <c r="CS15" s="64">
        <v>2400</v>
      </c>
      <c r="CT15" s="10"/>
      <c r="CU15" s="76">
        <v>1980</v>
      </c>
      <c r="CV15" s="10"/>
      <c r="CW15" s="64">
        <v>1560</v>
      </c>
      <c r="CX15" s="10"/>
      <c r="CY15" s="64">
        <v>2640</v>
      </c>
      <c r="CZ15" s="12"/>
      <c r="DA15" s="35">
        <f t="shared" si="5"/>
        <v>26340</v>
      </c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3">
        <f t="shared" si="14"/>
        <v>0</v>
      </c>
      <c r="DO15" s="21">
        <f t="shared" si="15"/>
        <v>456348.18999999994</v>
      </c>
      <c r="DP15" s="21">
        <f t="shared" si="16"/>
        <v>26340</v>
      </c>
      <c r="DQ15" s="21">
        <f t="shared" si="17"/>
        <v>0</v>
      </c>
      <c r="DS15" s="8"/>
      <c r="DT15" s="44">
        <f t="shared" si="7"/>
        <v>46851.64</v>
      </c>
      <c r="DU15" s="44">
        <f t="shared" si="8"/>
        <v>38799.649999999994</v>
      </c>
      <c r="DV15" s="44">
        <f t="shared" si="9"/>
        <v>40720.020000000004</v>
      </c>
      <c r="DW15" s="44">
        <f t="shared" si="10"/>
        <v>45022.049999999996</v>
      </c>
      <c r="DX15" s="44">
        <f t="shared" si="11"/>
        <v>34952.53</v>
      </c>
      <c r="DY15" s="44">
        <f t="shared" si="12"/>
        <v>32127.97</v>
      </c>
    </row>
    <row r="16" spans="1:129" ht="12.75">
      <c r="A16" s="24">
        <v>8</v>
      </c>
      <c r="B16" s="74" t="s">
        <v>90</v>
      </c>
      <c r="C16" s="64"/>
      <c r="D16" s="10"/>
      <c r="E16" s="64"/>
      <c r="F16" s="10"/>
      <c r="G16" s="64"/>
      <c r="H16" s="10"/>
      <c r="I16" s="67"/>
      <c r="J16" s="12"/>
      <c r="K16" s="74">
        <v>346.23</v>
      </c>
      <c r="L16" s="12"/>
      <c r="M16" s="64"/>
      <c r="N16" s="10"/>
      <c r="O16" s="87"/>
      <c r="P16" s="10"/>
      <c r="Q16" s="64"/>
      <c r="R16" s="10"/>
      <c r="S16" s="9"/>
      <c r="T16" s="9"/>
      <c r="U16" s="64">
        <v>203.04</v>
      </c>
      <c r="V16" s="10"/>
      <c r="W16" s="64"/>
      <c r="X16" s="12"/>
      <c r="Y16" s="64"/>
      <c r="Z16" s="29"/>
      <c r="AA16" s="34">
        <f t="shared" si="1"/>
        <v>549.27</v>
      </c>
      <c r="AB16" s="64"/>
      <c r="AC16" s="64"/>
      <c r="AD16" s="64"/>
      <c r="AE16" s="64"/>
      <c r="AF16" s="64"/>
      <c r="AG16" s="64"/>
      <c r="AH16" s="10"/>
      <c r="AI16" s="64"/>
      <c r="AJ16" s="64"/>
      <c r="AK16" s="10"/>
      <c r="AL16" s="64"/>
      <c r="AM16" s="64"/>
      <c r="AN16" s="64"/>
      <c r="AO16" s="64"/>
      <c r="AP16" s="35">
        <f t="shared" si="13"/>
        <v>0</v>
      </c>
      <c r="AQ16" s="64"/>
      <c r="AR16" s="10"/>
      <c r="AS16" s="64"/>
      <c r="AT16" s="10"/>
      <c r="AU16" s="64"/>
      <c r="AV16" s="10"/>
      <c r="AW16" s="64"/>
      <c r="AX16" s="10"/>
      <c r="AY16" s="64"/>
      <c r="AZ16" s="10"/>
      <c r="BA16" s="9"/>
      <c r="BB16" s="10"/>
      <c r="BC16" s="64"/>
      <c r="BD16" s="10"/>
      <c r="BE16" s="64"/>
      <c r="BF16" s="10"/>
      <c r="BG16" s="64"/>
      <c r="BH16" s="10"/>
      <c r="BI16" s="64"/>
      <c r="BJ16" s="10"/>
      <c r="BK16" s="64"/>
      <c r="BL16" s="10"/>
      <c r="BM16" s="64"/>
      <c r="BN16" s="10"/>
      <c r="BO16" s="34"/>
      <c r="BP16" s="64"/>
      <c r="BQ16" s="64"/>
      <c r="BR16" s="64"/>
      <c r="BS16" s="64"/>
      <c r="BT16" s="64"/>
      <c r="BU16" s="9"/>
      <c r="BV16" s="64"/>
      <c r="BW16" s="64"/>
      <c r="BX16" s="64"/>
      <c r="BY16" s="64"/>
      <c r="BZ16" s="64"/>
      <c r="CA16" s="64"/>
      <c r="CB16" s="14"/>
      <c r="CC16" s="64"/>
      <c r="CD16" s="10"/>
      <c r="CE16" s="9"/>
      <c r="CF16" s="10"/>
      <c r="CG16" s="64"/>
      <c r="CH16" s="10"/>
      <c r="CI16" s="64"/>
      <c r="CJ16" s="10"/>
      <c r="CK16" s="76"/>
      <c r="CL16" s="10"/>
      <c r="CM16" s="64"/>
      <c r="CN16" s="10"/>
      <c r="CO16" s="64"/>
      <c r="CP16" s="10"/>
      <c r="CQ16" s="64">
        <v>120</v>
      </c>
      <c r="CR16" s="10"/>
      <c r="CS16" s="64"/>
      <c r="CT16" s="10"/>
      <c r="CU16" s="76"/>
      <c r="CV16" s="10"/>
      <c r="CW16" s="64"/>
      <c r="CX16" s="10"/>
      <c r="CY16" s="64"/>
      <c r="CZ16" s="12"/>
      <c r="DA16" s="35">
        <f>SUM(CC16:CZ16)</f>
        <v>120</v>
      </c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3"/>
      <c r="DO16" s="36">
        <f t="shared" si="0"/>
        <v>549.27</v>
      </c>
      <c r="DP16" s="36">
        <f>+DA16</f>
        <v>120</v>
      </c>
      <c r="DQ16" s="21">
        <f t="shared" si="17"/>
        <v>0</v>
      </c>
      <c r="DS16" s="8"/>
      <c r="DT16" s="44"/>
      <c r="DU16" s="44"/>
      <c r="DV16" s="44"/>
      <c r="DW16" s="44"/>
      <c r="DX16" s="44"/>
      <c r="DY16" s="44"/>
    </row>
    <row r="17" spans="1:129" ht="12.75">
      <c r="A17" s="24">
        <v>9</v>
      </c>
      <c r="B17" s="64" t="s">
        <v>87</v>
      </c>
      <c r="C17" s="64"/>
      <c r="D17" s="10"/>
      <c r="E17" s="64">
        <v>85.64</v>
      </c>
      <c r="F17" s="10"/>
      <c r="G17" s="64"/>
      <c r="H17" s="10"/>
      <c r="I17" s="64"/>
      <c r="J17" s="12"/>
      <c r="K17" s="64"/>
      <c r="L17" s="12"/>
      <c r="M17" s="64"/>
      <c r="N17" s="10"/>
      <c r="O17" s="87"/>
      <c r="P17" s="10"/>
      <c r="Q17" s="64"/>
      <c r="R17" s="10"/>
      <c r="S17" s="9"/>
      <c r="T17" s="9"/>
      <c r="U17" s="64"/>
      <c r="V17" s="10"/>
      <c r="W17" s="64"/>
      <c r="X17" s="12"/>
      <c r="Y17" s="64"/>
      <c r="Z17" s="29"/>
      <c r="AA17" s="34">
        <f t="shared" si="1"/>
        <v>85.64</v>
      </c>
      <c r="AB17" s="64"/>
      <c r="AC17" s="64"/>
      <c r="AD17" s="64"/>
      <c r="AE17" s="64"/>
      <c r="AF17" s="64"/>
      <c r="AG17" s="64"/>
      <c r="AH17" s="10"/>
      <c r="AI17" s="64"/>
      <c r="AJ17" s="64"/>
      <c r="AK17" s="10"/>
      <c r="AL17" s="64"/>
      <c r="AM17" s="64"/>
      <c r="AN17" s="64"/>
      <c r="AO17" s="64"/>
      <c r="AP17" s="35">
        <f t="shared" si="13"/>
        <v>0</v>
      </c>
      <c r="AQ17" s="64"/>
      <c r="AR17" s="10"/>
      <c r="AS17" s="64"/>
      <c r="AT17" s="10"/>
      <c r="AU17" s="64"/>
      <c r="AV17" s="10"/>
      <c r="AW17" s="64"/>
      <c r="AX17" s="10"/>
      <c r="AY17" s="64"/>
      <c r="AZ17" s="10"/>
      <c r="BA17" s="9"/>
      <c r="BB17" s="10"/>
      <c r="BC17" s="64"/>
      <c r="BD17" s="10"/>
      <c r="BE17" s="64"/>
      <c r="BF17" s="10"/>
      <c r="BG17" s="64"/>
      <c r="BH17" s="10"/>
      <c r="BI17" s="64"/>
      <c r="BJ17" s="10"/>
      <c r="BK17" s="64"/>
      <c r="BL17" s="10"/>
      <c r="BM17" s="64"/>
      <c r="BN17" s="10"/>
      <c r="BO17" s="34"/>
      <c r="BP17" s="64"/>
      <c r="BQ17" s="64"/>
      <c r="BR17" s="64"/>
      <c r="BS17" s="64"/>
      <c r="BT17" s="64"/>
      <c r="BU17" s="9"/>
      <c r="BV17" s="64"/>
      <c r="BW17" s="64"/>
      <c r="BX17" s="64"/>
      <c r="BY17" s="64"/>
      <c r="BZ17" s="64"/>
      <c r="CA17" s="64"/>
      <c r="CB17" s="14"/>
      <c r="CC17" s="64"/>
      <c r="CD17" s="10"/>
      <c r="CE17" s="9"/>
      <c r="CF17" s="10"/>
      <c r="CG17" s="64"/>
      <c r="CH17" s="10"/>
      <c r="CI17" s="64"/>
      <c r="CJ17" s="10"/>
      <c r="CK17" s="76"/>
      <c r="CL17" s="10"/>
      <c r="CM17" s="64"/>
      <c r="CN17" s="10"/>
      <c r="CO17" s="64"/>
      <c r="CP17" s="10"/>
      <c r="CQ17" s="64"/>
      <c r="CR17" s="10"/>
      <c r="CS17" s="64"/>
      <c r="CT17" s="10"/>
      <c r="CU17" s="76"/>
      <c r="CV17" s="10"/>
      <c r="CW17" s="64"/>
      <c r="CX17" s="10"/>
      <c r="CY17" s="64"/>
      <c r="CZ17" s="12"/>
      <c r="DA17" s="35">
        <f t="shared" si="5"/>
        <v>0</v>
      </c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3"/>
      <c r="DO17" s="21">
        <f t="shared" si="0"/>
        <v>85.64</v>
      </c>
      <c r="DP17" s="21">
        <f>+DA17</f>
        <v>0</v>
      </c>
      <c r="DQ17" s="21">
        <f t="shared" si="17"/>
        <v>0</v>
      </c>
      <c r="DS17" s="8"/>
      <c r="DT17" s="44"/>
      <c r="DU17" s="44"/>
      <c r="DV17" s="44"/>
      <c r="DW17" s="44"/>
      <c r="DX17" s="44"/>
      <c r="DY17" s="44"/>
    </row>
    <row r="18" spans="1:129" ht="12.75">
      <c r="A18" s="24">
        <v>10</v>
      </c>
      <c r="B18" s="65" t="s">
        <v>32</v>
      </c>
      <c r="C18" s="64">
        <v>330.9</v>
      </c>
      <c r="D18" s="10"/>
      <c r="E18" s="64"/>
      <c r="F18" s="10"/>
      <c r="G18" s="64">
        <v>115.72</v>
      </c>
      <c r="H18" s="10"/>
      <c r="I18" s="64"/>
      <c r="J18" s="12"/>
      <c r="K18" s="64">
        <v>92.81</v>
      </c>
      <c r="L18" s="12"/>
      <c r="M18" s="64">
        <v>61.87</v>
      </c>
      <c r="N18" s="10"/>
      <c r="O18" s="87">
        <v>190.09</v>
      </c>
      <c r="P18" s="10"/>
      <c r="Q18" s="64">
        <v>656.08</v>
      </c>
      <c r="R18" s="10"/>
      <c r="S18" s="9"/>
      <c r="T18" s="9"/>
      <c r="U18" s="64">
        <v>1070.14</v>
      </c>
      <c r="V18" s="10"/>
      <c r="W18" s="64">
        <v>154.68</v>
      </c>
      <c r="X18" s="12"/>
      <c r="Y18" s="64">
        <v>922.54</v>
      </c>
      <c r="Z18" s="29"/>
      <c r="AA18" s="34">
        <f t="shared" si="1"/>
        <v>3594.8300000000004</v>
      </c>
      <c r="AB18" s="64"/>
      <c r="AC18" s="64"/>
      <c r="AD18" s="64"/>
      <c r="AE18" s="64"/>
      <c r="AF18" s="64"/>
      <c r="AG18" s="64"/>
      <c r="AH18" s="10"/>
      <c r="AI18" s="64"/>
      <c r="AJ18" s="64"/>
      <c r="AK18" s="10"/>
      <c r="AL18" s="64"/>
      <c r="AM18" s="64"/>
      <c r="AN18" s="64"/>
      <c r="AO18" s="64"/>
      <c r="AP18" s="35">
        <f t="shared" si="13"/>
        <v>0</v>
      </c>
      <c r="AQ18" s="64"/>
      <c r="AR18" s="10"/>
      <c r="AS18" s="64"/>
      <c r="AT18" s="10"/>
      <c r="AU18" s="64"/>
      <c r="AV18" s="10"/>
      <c r="AW18" s="64"/>
      <c r="AX18" s="10"/>
      <c r="AY18" s="64"/>
      <c r="AZ18" s="10"/>
      <c r="BA18" s="9"/>
      <c r="BB18" s="10"/>
      <c r="BC18" s="64"/>
      <c r="BD18" s="10"/>
      <c r="BE18" s="64"/>
      <c r="BF18" s="10"/>
      <c r="BG18" s="64"/>
      <c r="BH18" s="10"/>
      <c r="BI18" s="64"/>
      <c r="BJ18" s="10"/>
      <c r="BK18" s="64"/>
      <c r="BL18" s="10"/>
      <c r="BM18" s="64"/>
      <c r="BN18" s="10"/>
      <c r="BO18" s="34">
        <f t="shared" si="3"/>
        <v>0</v>
      </c>
      <c r="BP18" s="64"/>
      <c r="BQ18" s="64"/>
      <c r="BR18" s="64"/>
      <c r="BS18" s="64"/>
      <c r="BT18" s="64"/>
      <c r="BU18" s="9"/>
      <c r="BV18" s="64"/>
      <c r="BW18" s="64"/>
      <c r="BX18" s="64"/>
      <c r="BY18" s="64"/>
      <c r="BZ18" s="64"/>
      <c r="CA18" s="64"/>
      <c r="CB18" s="14">
        <f t="shared" si="4"/>
        <v>0</v>
      </c>
      <c r="CC18" s="64"/>
      <c r="CD18" s="10"/>
      <c r="CE18" s="9"/>
      <c r="CF18" s="10"/>
      <c r="CG18" s="64"/>
      <c r="CH18" s="10"/>
      <c r="CI18" s="64"/>
      <c r="CJ18" s="10"/>
      <c r="CK18" s="76"/>
      <c r="CL18" s="10"/>
      <c r="CM18" s="64"/>
      <c r="CN18" s="10"/>
      <c r="CO18" s="64"/>
      <c r="CP18" s="10"/>
      <c r="CQ18" s="64"/>
      <c r="CR18" s="10"/>
      <c r="CS18" s="64"/>
      <c r="CT18" s="10"/>
      <c r="CU18" s="76"/>
      <c r="CV18" s="10"/>
      <c r="CW18" s="64"/>
      <c r="CX18" s="10"/>
      <c r="CY18" s="64"/>
      <c r="CZ18" s="12"/>
      <c r="DA18" s="35">
        <f t="shared" si="5"/>
        <v>0</v>
      </c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3">
        <f t="shared" si="14"/>
        <v>0</v>
      </c>
      <c r="DO18" s="21">
        <f t="shared" si="15"/>
        <v>3594.8300000000004</v>
      </c>
      <c r="DP18" s="21">
        <f t="shared" si="16"/>
        <v>0</v>
      </c>
      <c r="DQ18" s="21">
        <f t="shared" si="17"/>
        <v>0</v>
      </c>
      <c r="DS18" s="8"/>
      <c r="DT18" s="44">
        <f t="shared" si="7"/>
        <v>330.9</v>
      </c>
      <c r="DU18" s="44">
        <f t="shared" si="8"/>
        <v>0</v>
      </c>
      <c r="DV18" s="44">
        <f t="shared" si="9"/>
        <v>115.72</v>
      </c>
      <c r="DW18" s="44">
        <f t="shared" si="10"/>
        <v>0</v>
      </c>
      <c r="DX18" s="44">
        <f t="shared" si="11"/>
        <v>92.81</v>
      </c>
      <c r="DY18" s="44">
        <f t="shared" si="12"/>
        <v>61.87</v>
      </c>
    </row>
    <row r="19" spans="1:129" ht="12.75">
      <c r="A19" s="30">
        <v>11</v>
      </c>
      <c r="B19" s="65" t="s">
        <v>33</v>
      </c>
      <c r="C19" s="64">
        <v>204.95</v>
      </c>
      <c r="D19" s="10"/>
      <c r="E19" s="64">
        <v>424.74</v>
      </c>
      <c r="F19" s="10"/>
      <c r="G19" s="64">
        <v>263.31</v>
      </c>
      <c r="H19" s="10"/>
      <c r="I19" s="64">
        <v>261</v>
      </c>
      <c r="J19" s="12"/>
      <c r="K19" s="64">
        <v>344.23</v>
      </c>
      <c r="L19" s="12"/>
      <c r="M19" s="64">
        <v>757.41</v>
      </c>
      <c r="N19" s="10"/>
      <c r="O19" s="87">
        <v>347.98</v>
      </c>
      <c r="P19" s="10"/>
      <c r="Q19" s="64">
        <v>244.82</v>
      </c>
      <c r="R19" s="10"/>
      <c r="S19" s="9"/>
      <c r="T19" s="9"/>
      <c r="U19" s="64">
        <v>1006.28</v>
      </c>
      <c r="V19" s="10"/>
      <c r="W19" s="64">
        <v>797.42</v>
      </c>
      <c r="X19" s="12"/>
      <c r="Y19" s="64">
        <v>317.69</v>
      </c>
      <c r="Z19" s="29"/>
      <c r="AA19" s="34">
        <f t="shared" si="1"/>
        <v>4969.83</v>
      </c>
      <c r="AB19" s="64"/>
      <c r="AC19" s="64"/>
      <c r="AD19" s="64"/>
      <c r="AE19" s="64"/>
      <c r="AF19" s="64"/>
      <c r="AG19" s="64"/>
      <c r="AH19" s="10"/>
      <c r="AI19" s="64"/>
      <c r="AJ19" s="64"/>
      <c r="AK19" s="10"/>
      <c r="AL19" s="64"/>
      <c r="AM19" s="64"/>
      <c r="AN19" s="64"/>
      <c r="AO19" s="64"/>
      <c r="AP19" s="35">
        <f t="shared" si="2"/>
        <v>0</v>
      </c>
      <c r="AQ19" s="64"/>
      <c r="AR19" s="10"/>
      <c r="AS19" s="64"/>
      <c r="AT19" s="10"/>
      <c r="AU19" s="64"/>
      <c r="AV19" s="10"/>
      <c r="AW19" s="64"/>
      <c r="AX19" s="10"/>
      <c r="AY19" s="64"/>
      <c r="AZ19" s="10"/>
      <c r="BA19" s="9"/>
      <c r="BB19" s="10"/>
      <c r="BC19" s="64"/>
      <c r="BD19" s="10"/>
      <c r="BE19" s="64"/>
      <c r="BF19" s="10"/>
      <c r="BG19" s="64"/>
      <c r="BH19" s="10"/>
      <c r="BI19" s="64"/>
      <c r="BJ19" s="10"/>
      <c r="BK19" s="64"/>
      <c r="BL19" s="10"/>
      <c r="BM19" s="64"/>
      <c r="BN19" s="10"/>
      <c r="BO19" s="34">
        <f t="shared" si="3"/>
        <v>0</v>
      </c>
      <c r="BP19" s="64"/>
      <c r="BQ19" s="64"/>
      <c r="BR19" s="64"/>
      <c r="BS19" s="64"/>
      <c r="BT19" s="64"/>
      <c r="BU19" s="9"/>
      <c r="BV19" s="64"/>
      <c r="BW19" s="64"/>
      <c r="BX19" s="64"/>
      <c r="BY19" s="64"/>
      <c r="BZ19" s="64"/>
      <c r="CA19" s="64"/>
      <c r="CB19" s="14">
        <f t="shared" si="4"/>
        <v>0</v>
      </c>
      <c r="CC19" s="64"/>
      <c r="CD19" s="10"/>
      <c r="CE19" s="9"/>
      <c r="CF19" s="10"/>
      <c r="CG19" s="64"/>
      <c r="CH19" s="10"/>
      <c r="CI19" s="64"/>
      <c r="CJ19" s="10"/>
      <c r="CK19" s="76"/>
      <c r="CL19" s="10"/>
      <c r="CM19" s="64"/>
      <c r="CN19" s="10"/>
      <c r="CO19" s="64"/>
      <c r="CP19" s="10"/>
      <c r="CQ19" s="64"/>
      <c r="CR19" s="10"/>
      <c r="CS19" s="64"/>
      <c r="CT19" s="10"/>
      <c r="CU19" s="76"/>
      <c r="CV19" s="10"/>
      <c r="CW19" s="64"/>
      <c r="CX19" s="10"/>
      <c r="CY19" s="64"/>
      <c r="CZ19" s="12"/>
      <c r="DA19" s="35">
        <f t="shared" si="5"/>
        <v>0</v>
      </c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3">
        <f t="shared" si="14"/>
        <v>0</v>
      </c>
      <c r="DO19" s="21">
        <f t="shared" si="15"/>
        <v>4969.83</v>
      </c>
      <c r="DP19" s="21">
        <f t="shared" si="16"/>
        <v>0</v>
      </c>
      <c r="DQ19" s="21">
        <f t="shared" si="17"/>
        <v>0</v>
      </c>
      <c r="DS19" s="8"/>
      <c r="DT19" s="44">
        <f t="shared" si="7"/>
        <v>204.95</v>
      </c>
      <c r="DU19" s="44">
        <f t="shared" si="8"/>
        <v>424.74</v>
      </c>
      <c r="DV19" s="44">
        <f t="shared" si="9"/>
        <v>263.31</v>
      </c>
      <c r="DW19" s="44">
        <f t="shared" si="10"/>
        <v>261</v>
      </c>
      <c r="DX19" s="44">
        <f t="shared" si="11"/>
        <v>344.23</v>
      </c>
      <c r="DY19" s="44">
        <f t="shared" si="12"/>
        <v>757.41</v>
      </c>
    </row>
    <row r="20" spans="1:129" ht="12.75">
      <c r="A20" s="24">
        <v>12</v>
      </c>
      <c r="B20" s="65" t="s">
        <v>34</v>
      </c>
      <c r="C20" s="64">
        <v>132480.41</v>
      </c>
      <c r="D20" s="10"/>
      <c r="E20" s="64">
        <v>75007.47</v>
      </c>
      <c r="F20" s="10"/>
      <c r="G20" s="64">
        <v>65614.51</v>
      </c>
      <c r="H20" s="10"/>
      <c r="I20" s="67">
        <v>117794.91</v>
      </c>
      <c r="J20" s="12"/>
      <c r="K20" s="64">
        <v>83125.09</v>
      </c>
      <c r="L20" s="12"/>
      <c r="M20" s="64">
        <v>44399.95</v>
      </c>
      <c r="N20" s="10"/>
      <c r="O20" s="86">
        <v>132670.16</v>
      </c>
      <c r="P20" s="10"/>
      <c r="Q20" s="64">
        <v>85079.47</v>
      </c>
      <c r="R20" s="10"/>
      <c r="S20" s="9">
        <v>57800.53</v>
      </c>
      <c r="T20" s="9"/>
      <c r="U20" s="64">
        <v>112062.47</v>
      </c>
      <c r="V20" s="10"/>
      <c r="W20" s="64">
        <v>70955.67</v>
      </c>
      <c r="X20" s="12"/>
      <c r="Y20" s="64">
        <v>90969.49</v>
      </c>
      <c r="Z20" s="29"/>
      <c r="AA20" s="34">
        <f t="shared" si="1"/>
        <v>1067960.1300000001</v>
      </c>
      <c r="AB20" s="64">
        <v>334.02</v>
      </c>
      <c r="AC20" s="64">
        <v>307.58</v>
      </c>
      <c r="AD20" s="64">
        <v>584.69</v>
      </c>
      <c r="AE20" s="64"/>
      <c r="AF20" s="64">
        <v>334.02</v>
      </c>
      <c r="AG20" s="64">
        <v>892.28</v>
      </c>
      <c r="AH20" s="10"/>
      <c r="AI20" s="64">
        <v>445.19</v>
      </c>
      <c r="AJ20" s="64">
        <v>584.69</v>
      </c>
      <c r="AK20" s="10"/>
      <c r="AL20" s="64">
        <v>307.58</v>
      </c>
      <c r="AM20" s="64">
        <v>111.17</v>
      </c>
      <c r="AN20" s="64">
        <v>584.69</v>
      </c>
      <c r="AO20" s="64">
        <v>400.22</v>
      </c>
      <c r="AP20" s="35">
        <f t="shared" si="2"/>
        <v>4886.13</v>
      </c>
      <c r="AQ20" s="64"/>
      <c r="AR20" s="10"/>
      <c r="AS20" s="64"/>
      <c r="AT20" s="10"/>
      <c r="AU20" s="64"/>
      <c r="AV20" s="10"/>
      <c r="AW20" s="64"/>
      <c r="AX20" s="10"/>
      <c r="AY20" s="64"/>
      <c r="AZ20" s="10"/>
      <c r="BA20" s="9"/>
      <c r="BB20" s="10"/>
      <c r="BC20" s="64"/>
      <c r="BD20" s="10"/>
      <c r="BE20" s="64"/>
      <c r="BF20" s="10"/>
      <c r="BG20" s="64"/>
      <c r="BH20" s="10"/>
      <c r="BI20" s="64"/>
      <c r="BJ20" s="10"/>
      <c r="BK20" s="64"/>
      <c r="BL20" s="10"/>
      <c r="BM20" s="64"/>
      <c r="BN20" s="10"/>
      <c r="BO20" s="34">
        <f t="shared" si="3"/>
        <v>0</v>
      </c>
      <c r="BP20" s="64">
        <v>440.5</v>
      </c>
      <c r="BQ20" s="64">
        <v>440.51</v>
      </c>
      <c r="BR20" s="64">
        <v>440.51</v>
      </c>
      <c r="BS20" s="64">
        <v>440.51</v>
      </c>
      <c r="BT20" s="64">
        <v>440.51</v>
      </c>
      <c r="BU20" s="9">
        <v>440.5</v>
      </c>
      <c r="BV20" s="64">
        <v>445.66</v>
      </c>
      <c r="BW20" s="64">
        <v>445.66</v>
      </c>
      <c r="BX20" s="64">
        <v>445.66</v>
      </c>
      <c r="BY20" s="64">
        <v>445.66</v>
      </c>
      <c r="BZ20" s="64">
        <v>445.66</v>
      </c>
      <c r="CA20" s="64">
        <v>445.66</v>
      </c>
      <c r="CB20" s="14">
        <f t="shared" si="4"/>
        <v>5316.999999999999</v>
      </c>
      <c r="CC20" s="64">
        <v>10680</v>
      </c>
      <c r="CD20" s="10"/>
      <c r="CE20" s="9">
        <v>11400</v>
      </c>
      <c r="CF20" s="10"/>
      <c r="CG20" s="64">
        <v>12600</v>
      </c>
      <c r="CH20" s="10"/>
      <c r="CI20" s="64">
        <v>11640</v>
      </c>
      <c r="CJ20" s="10"/>
      <c r="CK20" s="76">
        <v>11640</v>
      </c>
      <c r="CL20" s="10"/>
      <c r="CM20" s="64">
        <v>10920</v>
      </c>
      <c r="CN20" s="10"/>
      <c r="CO20" s="64">
        <v>11640</v>
      </c>
      <c r="CP20" s="10"/>
      <c r="CQ20" s="64">
        <v>11100</v>
      </c>
      <c r="CR20" s="10"/>
      <c r="CS20" s="64">
        <v>10320</v>
      </c>
      <c r="CT20" s="10"/>
      <c r="CU20" s="76">
        <v>10800</v>
      </c>
      <c r="CV20" s="10"/>
      <c r="CW20" s="64">
        <v>9240</v>
      </c>
      <c r="CX20" s="10"/>
      <c r="CY20" s="64">
        <v>11700</v>
      </c>
      <c r="CZ20" s="12"/>
      <c r="DA20" s="35">
        <f t="shared" si="5"/>
        <v>133680</v>
      </c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3">
        <f t="shared" si="14"/>
        <v>0</v>
      </c>
      <c r="DO20" s="21">
        <f t="shared" si="15"/>
        <v>1078163.26</v>
      </c>
      <c r="DP20" s="21">
        <f t="shared" si="16"/>
        <v>133680</v>
      </c>
      <c r="DQ20" s="21">
        <f t="shared" si="17"/>
        <v>0</v>
      </c>
      <c r="DS20" s="8"/>
      <c r="DT20" s="44">
        <f t="shared" si="7"/>
        <v>143934.93</v>
      </c>
      <c r="DU20" s="44">
        <f t="shared" si="8"/>
        <v>87155.56</v>
      </c>
      <c r="DV20" s="44">
        <f t="shared" si="9"/>
        <v>79239.70999999999</v>
      </c>
      <c r="DW20" s="44">
        <f t="shared" si="10"/>
        <v>129875.42</v>
      </c>
      <c r="DX20" s="44">
        <f t="shared" si="11"/>
        <v>95539.62</v>
      </c>
      <c r="DY20" s="44">
        <f t="shared" si="12"/>
        <v>56652.729999999996</v>
      </c>
    </row>
    <row r="21" spans="1:129" ht="12.75">
      <c r="A21" s="24">
        <v>13</v>
      </c>
      <c r="B21" s="7" t="s">
        <v>85</v>
      </c>
      <c r="C21" s="64">
        <v>16762.48</v>
      </c>
      <c r="D21" s="10"/>
      <c r="E21" s="64">
        <v>14566.81</v>
      </c>
      <c r="F21" s="10"/>
      <c r="G21" s="64">
        <v>7504.23</v>
      </c>
      <c r="H21" s="10"/>
      <c r="I21" s="64">
        <v>12086.57</v>
      </c>
      <c r="J21" s="12"/>
      <c r="K21" s="64">
        <v>6064.26</v>
      </c>
      <c r="L21" s="12"/>
      <c r="M21" s="64">
        <v>4390.55</v>
      </c>
      <c r="N21" s="10"/>
      <c r="O21" s="86">
        <v>2232.88</v>
      </c>
      <c r="P21" s="10"/>
      <c r="Q21" s="64">
        <v>1356.63</v>
      </c>
      <c r="R21" s="10"/>
      <c r="S21" s="9"/>
      <c r="T21" s="9"/>
      <c r="U21" s="64">
        <v>1422.46</v>
      </c>
      <c r="V21" s="10"/>
      <c r="W21" s="64"/>
      <c r="X21" s="12"/>
      <c r="Y21" s="64"/>
      <c r="Z21" s="29"/>
      <c r="AA21" s="34">
        <f t="shared" si="1"/>
        <v>66386.87000000001</v>
      </c>
      <c r="AB21" s="64">
        <v>52.63</v>
      </c>
      <c r="AC21" s="64">
        <v>55.28</v>
      </c>
      <c r="AD21" s="64"/>
      <c r="AE21" s="64">
        <v>692.22</v>
      </c>
      <c r="AF21" s="64">
        <v>188.66</v>
      </c>
      <c r="AG21" s="64"/>
      <c r="AH21" s="10"/>
      <c r="AI21" s="64">
        <v>45.76</v>
      </c>
      <c r="AJ21" s="64"/>
      <c r="AK21" s="10"/>
      <c r="AL21" s="64">
        <v>68.63</v>
      </c>
      <c r="AM21" s="64">
        <v>123.52</v>
      </c>
      <c r="AN21" s="64"/>
      <c r="AO21" s="64"/>
      <c r="AP21" s="35">
        <f t="shared" si="2"/>
        <v>1226.6999999999998</v>
      </c>
      <c r="AQ21" s="64"/>
      <c r="AR21" s="10"/>
      <c r="AS21" s="64"/>
      <c r="AT21" s="10"/>
      <c r="AU21" s="64"/>
      <c r="AV21" s="10"/>
      <c r="AW21" s="64"/>
      <c r="AX21" s="10"/>
      <c r="AY21" s="64"/>
      <c r="AZ21" s="10"/>
      <c r="BA21" s="9"/>
      <c r="BB21" s="10"/>
      <c r="BC21" s="64"/>
      <c r="BD21" s="10"/>
      <c r="BE21" s="64"/>
      <c r="BF21" s="10"/>
      <c r="BG21" s="64"/>
      <c r="BH21" s="10"/>
      <c r="BI21" s="64"/>
      <c r="BJ21" s="10"/>
      <c r="BK21" s="64"/>
      <c r="BL21" s="10"/>
      <c r="BM21" s="64"/>
      <c r="BN21" s="10"/>
      <c r="BO21" s="34"/>
      <c r="BP21" s="64"/>
      <c r="BQ21" s="64"/>
      <c r="BR21" s="64"/>
      <c r="BS21" s="64"/>
      <c r="BT21" s="64"/>
      <c r="BU21" s="9"/>
      <c r="BV21" s="64"/>
      <c r="BW21" s="64"/>
      <c r="BX21" s="64"/>
      <c r="BY21" s="64"/>
      <c r="BZ21" s="64"/>
      <c r="CA21" s="64"/>
      <c r="CB21" s="14"/>
      <c r="CC21" s="64">
        <v>480</v>
      </c>
      <c r="CD21" s="10"/>
      <c r="CE21" s="9">
        <v>480</v>
      </c>
      <c r="CF21" s="10"/>
      <c r="CG21" s="64">
        <v>240</v>
      </c>
      <c r="CH21" s="10"/>
      <c r="CI21" s="64">
        <v>720</v>
      </c>
      <c r="CJ21" s="10"/>
      <c r="CK21" s="76">
        <v>120</v>
      </c>
      <c r="CL21" s="10"/>
      <c r="CM21" s="64">
        <v>120</v>
      </c>
      <c r="CN21" s="10"/>
      <c r="CO21" s="64">
        <v>360</v>
      </c>
      <c r="CP21" s="10"/>
      <c r="CQ21" s="64"/>
      <c r="CR21" s="10"/>
      <c r="CS21" s="64"/>
      <c r="CT21" s="10"/>
      <c r="CU21" s="76">
        <v>120</v>
      </c>
      <c r="CV21" s="10"/>
      <c r="CW21" s="64"/>
      <c r="CX21" s="10"/>
      <c r="CY21" s="64"/>
      <c r="CZ21" s="12"/>
      <c r="DA21" s="35">
        <f t="shared" si="5"/>
        <v>2640</v>
      </c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3">
        <f t="shared" si="14"/>
        <v>0</v>
      </c>
      <c r="DO21" s="21">
        <f t="shared" si="15"/>
        <v>67613.57</v>
      </c>
      <c r="DP21" s="21">
        <f t="shared" si="16"/>
        <v>2640</v>
      </c>
      <c r="DQ21" s="21">
        <f t="shared" si="17"/>
        <v>0</v>
      </c>
      <c r="DS21" s="8"/>
      <c r="DT21" s="44"/>
      <c r="DU21" s="44"/>
      <c r="DV21" s="44"/>
      <c r="DW21" s="44"/>
      <c r="DX21" s="44"/>
      <c r="DY21" s="44">
        <f t="shared" si="12"/>
        <v>4510.55</v>
      </c>
    </row>
    <row r="22" spans="1:129" ht="12.75">
      <c r="A22" s="30">
        <v>14</v>
      </c>
      <c r="B22" s="65" t="s">
        <v>35</v>
      </c>
      <c r="C22" s="64">
        <v>636.42</v>
      </c>
      <c r="D22" s="10"/>
      <c r="E22" s="64">
        <v>340.51</v>
      </c>
      <c r="F22" s="10"/>
      <c r="G22" s="64">
        <v>258.88</v>
      </c>
      <c r="H22" s="10"/>
      <c r="I22" s="64">
        <v>700.52</v>
      </c>
      <c r="J22" s="12"/>
      <c r="K22" s="64">
        <v>237.44</v>
      </c>
      <c r="L22" s="12"/>
      <c r="M22" s="64">
        <v>510.14</v>
      </c>
      <c r="N22" s="10"/>
      <c r="O22" s="87">
        <v>729.96</v>
      </c>
      <c r="P22" s="10"/>
      <c r="Q22" s="64">
        <v>563.5</v>
      </c>
      <c r="R22" s="10"/>
      <c r="S22" s="9"/>
      <c r="T22" s="9"/>
      <c r="U22" s="64">
        <v>1202.57</v>
      </c>
      <c r="V22" s="10"/>
      <c r="W22" s="64">
        <v>403.43</v>
      </c>
      <c r="X22" s="12"/>
      <c r="Y22" s="64">
        <v>1168.01</v>
      </c>
      <c r="Z22" s="29"/>
      <c r="AA22" s="34">
        <f t="shared" si="1"/>
        <v>6751.38</v>
      </c>
      <c r="AB22" s="64"/>
      <c r="AC22" s="64"/>
      <c r="AD22" s="64"/>
      <c r="AE22" s="64"/>
      <c r="AF22" s="64"/>
      <c r="AG22" s="64"/>
      <c r="AH22" s="10"/>
      <c r="AI22" s="64"/>
      <c r="AJ22" s="64"/>
      <c r="AK22" s="10"/>
      <c r="AL22" s="64"/>
      <c r="AM22" s="64"/>
      <c r="AN22" s="64"/>
      <c r="AO22" s="64"/>
      <c r="AP22" s="35">
        <f>SUM(AB22:AO22)</f>
        <v>0</v>
      </c>
      <c r="AQ22" s="64"/>
      <c r="AR22" s="10"/>
      <c r="AS22" s="64"/>
      <c r="AT22" s="10"/>
      <c r="AU22" s="64"/>
      <c r="AV22" s="10"/>
      <c r="AW22" s="64"/>
      <c r="AX22" s="10"/>
      <c r="AY22" s="64"/>
      <c r="AZ22" s="10"/>
      <c r="BA22" s="9"/>
      <c r="BB22" s="10"/>
      <c r="BC22" s="64"/>
      <c r="BD22" s="10"/>
      <c r="BE22" s="64"/>
      <c r="BF22" s="10"/>
      <c r="BG22" s="64"/>
      <c r="BH22" s="10"/>
      <c r="BI22" s="64"/>
      <c r="BJ22" s="10"/>
      <c r="BK22" s="64"/>
      <c r="BL22" s="10"/>
      <c r="BM22" s="64"/>
      <c r="BN22" s="10"/>
      <c r="BO22" s="34">
        <f t="shared" si="3"/>
        <v>0</v>
      </c>
      <c r="BP22" s="64"/>
      <c r="BQ22" s="64"/>
      <c r="BR22" s="64"/>
      <c r="BS22" s="64"/>
      <c r="BT22" s="64"/>
      <c r="BU22" s="9"/>
      <c r="BV22" s="64"/>
      <c r="BW22" s="64"/>
      <c r="BX22" s="64"/>
      <c r="BY22" s="64"/>
      <c r="BZ22" s="64"/>
      <c r="CA22" s="64"/>
      <c r="CB22" s="14">
        <f t="shared" si="4"/>
        <v>0</v>
      </c>
      <c r="CC22" s="64"/>
      <c r="CD22" s="10"/>
      <c r="CE22" s="9"/>
      <c r="CF22" s="10"/>
      <c r="CG22" s="64"/>
      <c r="CH22" s="10"/>
      <c r="CI22" s="64"/>
      <c r="CJ22" s="10"/>
      <c r="CK22" s="76"/>
      <c r="CL22" s="10"/>
      <c r="CM22" s="64"/>
      <c r="CN22" s="10"/>
      <c r="CO22" s="64"/>
      <c r="CP22" s="10"/>
      <c r="CQ22" s="64"/>
      <c r="CR22" s="10"/>
      <c r="CS22" s="64"/>
      <c r="CT22" s="10"/>
      <c r="CU22" s="76"/>
      <c r="CV22" s="10"/>
      <c r="CW22" s="64"/>
      <c r="CX22" s="10"/>
      <c r="CY22" s="64"/>
      <c r="CZ22" s="12"/>
      <c r="DA22" s="35">
        <f t="shared" si="5"/>
        <v>0</v>
      </c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3">
        <f t="shared" si="14"/>
        <v>0</v>
      </c>
      <c r="DO22" s="21">
        <f t="shared" si="15"/>
        <v>6751.38</v>
      </c>
      <c r="DP22" s="21">
        <f t="shared" si="16"/>
        <v>0</v>
      </c>
      <c r="DQ22" s="21">
        <f t="shared" si="17"/>
        <v>0</v>
      </c>
      <c r="DS22" s="8"/>
      <c r="DT22" s="44">
        <f t="shared" si="7"/>
        <v>636.42</v>
      </c>
      <c r="DU22" s="44">
        <f t="shared" si="8"/>
        <v>340.51</v>
      </c>
      <c r="DV22" s="44">
        <f t="shared" si="9"/>
        <v>258.88</v>
      </c>
      <c r="DW22" s="44">
        <f t="shared" si="10"/>
        <v>700.52</v>
      </c>
      <c r="DX22" s="44">
        <f t="shared" si="11"/>
        <v>237.44</v>
      </c>
      <c r="DY22" s="44">
        <f t="shared" si="12"/>
        <v>510.14</v>
      </c>
    </row>
    <row r="23" spans="1:129" ht="12.75">
      <c r="A23" s="30">
        <v>15</v>
      </c>
      <c r="B23" s="65" t="s">
        <v>88</v>
      </c>
      <c r="C23" s="64"/>
      <c r="D23" s="10"/>
      <c r="E23" s="64"/>
      <c r="F23" s="10"/>
      <c r="G23" s="64"/>
      <c r="H23" s="10"/>
      <c r="I23" s="64">
        <v>41.58</v>
      </c>
      <c r="J23" s="12"/>
      <c r="K23" s="64">
        <v>422.45</v>
      </c>
      <c r="L23" s="12"/>
      <c r="M23" s="64">
        <v>148.87</v>
      </c>
      <c r="N23" s="10"/>
      <c r="O23" s="87"/>
      <c r="P23" s="10"/>
      <c r="Q23" s="64">
        <v>173.76</v>
      </c>
      <c r="R23" s="10"/>
      <c r="S23" s="9"/>
      <c r="T23" s="9"/>
      <c r="U23" s="64">
        <v>131.06</v>
      </c>
      <c r="V23" s="10"/>
      <c r="W23" s="64"/>
      <c r="X23" s="12"/>
      <c r="Y23" s="64"/>
      <c r="Z23" s="29"/>
      <c r="AA23" s="34">
        <f t="shared" si="1"/>
        <v>917.72</v>
      </c>
      <c r="AB23" s="64"/>
      <c r="AC23" s="64"/>
      <c r="AD23" s="64"/>
      <c r="AE23" s="64"/>
      <c r="AF23" s="64"/>
      <c r="AG23" s="64"/>
      <c r="AH23" s="10"/>
      <c r="AI23" s="64"/>
      <c r="AJ23" s="64"/>
      <c r="AK23" s="10"/>
      <c r="AL23" s="64"/>
      <c r="AM23" s="64"/>
      <c r="AN23" s="64"/>
      <c r="AO23" s="64"/>
      <c r="AP23" s="35">
        <f>SUM(AB23:AO23)</f>
        <v>0</v>
      </c>
      <c r="AQ23" s="64"/>
      <c r="AR23" s="10"/>
      <c r="AS23" s="64"/>
      <c r="AT23" s="10"/>
      <c r="AU23" s="64"/>
      <c r="AV23" s="10"/>
      <c r="AW23" s="64"/>
      <c r="AX23" s="10"/>
      <c r="AY23" s="64"/>
      <c r="AZ23" s="10"/>
      <c r="BA23" s="9"/>
      <c r="BB23" s="10"/>
      <c r="BC23" s="64"/>
      <c r="BD23" s="10"/>
      <c r="BE23" s="64"/>
      <c r="BF23" s="10"/>
      <c r="BG23" s="64"/>
      <c r="BH23" s="10"/>
      <c r="BI23" s="64"/>
      <c r="BJ23" s="10"/>
      <c r="BK23" s="64"/>
      <c r="BL23" s="10"/>
      <c r="BM23" s="64"/>
      <c r="BN23" s="10"/>
      <c r="BO23" s="34"/>
      <c r="BP23" s="64"/>
      <c r="BQ23" s="64"/>
      <c r="BR23" s="64"/>
      <c r="BS23" s="64"/>
      <c r="BT23" s="64"/>
      <c r="BU23" s="9"/>
      <c r="BV23" s="64"/>
      <c r="BW23" s="64"/>
      <c r="BX23" s="64"/>
      <c r="BY23" s="64"/>
      <c r="BZ23" s="64"/>
      <c r="CA23" s="64"/>
      <c r="CB23" s="14"/>
      <c r="CC23" s="64"/>
      <c r="CD23" s="10"/>
      <c r="CE23" s="9"/>
      <c r="CF23" s="10"/>
      <c r="CG23" s="64"/>
      <c r="CH23" s="10"/>
      <c r="CI23" s="64"/>
      <c r="CJ23" s="10"/>
      <c r="CK23" s="76"/>
      <c r="CL23" s="10"/>
      <c r="CM23" s="64"/>
      <c r="CN23" s="10"/>
      <c r="CO23" s="64"/>
      <c r="CP23" s="10"/>
      <c r="CQ23" s="64"/>
      <c r="CR23" s="10"/>
      <c r="CS23" s="64"/>
      <c r="CT23" s="10"/>
      <c r="CU23" s="76"/>
      <c r="CV23" s="10"/>
      <c r="CW23" s="64"/>
      <c r="CX23" s="10"/>
      <c r="CY23" s="64"/>
      <c r="CZ23" s="12"/>
      <c r="DA23" s="35">
        <f t="shared" si="5"/>
        <v>0</v>
      </c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3"/>
      <c r="DO23" s="21">
        <f t="shared" si="15"/>
        <v>917.72</v>
      </c>
      <c r="DP23" s="21">
        <f t="shared" si="16"/>
        <v>0</v>
      </c>
      <c r="DQ23" s="21">
        <f t="shared" si="17"/>
        <v>0</v>
      </c>
      <c r="DS23" s="8"/>
      <c r="DT23" s="44"/>
      <c r="DU23" s="44"/>
      <c r="DV23" s="44"/>
      <c r="DW23" s="44"/>
      <c r="DX23" s="44"/>
      <c r="DY23" s="44"/>
    </row>
    <row r="24" spans="1:129" ht="12.75">
      <c r="A24" s="24">
        <v>16</v>
      </c>
      <c r="B24" s="65" t="s">
        <v>36</v>
      </c>
      <c r="C24" s="64">
        <v>28811.89</v>
      </c>
      <c r="D24" s="10"/>
      <c r="E24" s="64">
        <v>15798.87</v>
      </c>
      <c r="F24" s="10"/>
      <c r="G24" s="64">
        <v>17951.38</v>
      </c>
      <c r="H24" s="10"/>
      <c r="I24" s="64">
        <v>18227.28</v>
      </c>
      <c r="J24" s="12"/>
      <c r="K24" s="64">
        <v>20621.44</v>
      </c>
      <c r="L24" s="12"/>
      <c r="M24" s="64">
        <v>10797.73</v>
      </c>
      <c r="N24" s="10"/>
      <c r="O24" s="86">
        <v>22325.43</v>
      </c>
      <c r="P24" s="10"/>
      <c r="Q24" s="64">
        <v>18897.77</v>
      </c>
      <c r="R24" s="10"/>
      <c r="S24" s="9">
        <v>9520.59</v>
      </c>
      <c r="T24" s="9"/>
      <c r="U24" s="64">
        <v>40434.15</v>
      </c>
      <c r="V24" s="10"/>
      <c r="W24" s="64">
        <v>20328.43</v>
      </c>
      <c r="X24" s="12"/>
      <c r="Y24" s="64">
        <v>22819.29</v>
      </c>
      <c r="Z24" s="29"/>
      <c r="AA24" s="34">
        <f t="shared" si="1"/>
        <v>246534.24999999997</v>
      </c>
      <c r="AB24" s="64"/>
      <c r="AC24" s="64"/>
      <c r="AD24" s="64"/>
      <c r="AE24" s="64"/>
      <c r="AF24" s="64"/>
      <c r="AG24" s="64">
        <v>156.76</v>
      </c>
      <c r="AH24" s="10"/>
      <c r="AI24" s="64"/>
      <c r="AJ24" s="64"/>
      <c r="AK24" s="10"/>
      <c r="AL24" s="64">
        <v>219.84</v>
      </c>
      <c r="AM24" s="64">
        <v>426.07</v>
      </c>
      <c r="AN24" s="64">
        <v>140.68</v>
      </c>
      <c r="AO24" s="64">
        <v>626.65</v>
      </c>
      <c r="AP24" s="35">
        <f t="shared" si="2"/>
        <v>1570</v>
      </c>
      <c r="AQ24" s="64"/>
      <c r="AR24" s="10"/>
      <c r="AS24" s="64"/>
      <c r="AT24" s="10"/>
      <c r="AU24" s="64"/>
      <c r="AV24" s="10"/>
      <c r="AW24" s="64"/>
      <c r="AX24" s="10"/>
      <c r="AY24" s="64"/>
      <c r="AZ24" s="10"/>
      <c r="BA24" s="9"/>
      <c r="BB24" s="10"/>
      <c r="BC24" s="64"/>
      <c r="BD24" s="10"/>
      <c r="BE24" s="64"/>
      <c r="BF24" s="10"/>
      <c r="BG24" s="64"/>
      <c r="BH24" s="10"/>
      <c r="BI24" s="64"/>
      <c r="BJ24" s="10"/>
      <c r="BK24" s="64"/>
      <c r="BL24" s="10"/>
      <c r="BM24" s="64"/>
      <c r="BN24" s="10"/>
      <c r="BO24" s="34">
        <f t="shared" si="3"/>
        <v>0</v>
      </c>
      <c r="BP24" s="64"/>
      <c r="BQ24" s="64"/>
      <c r="BR24" s="64"/>
      <c r="BS24" s="64"/>
      <c r="BT24" s="64">
        <v>4898.28</v>
      </c>
      <c r="BU24" s="9"/>
      <c r="BV24" s="64"/>
      <c r="BW24" s="64"/>
      <c r="BX24" s="64"/>
      <c r="BY24" s="64"/>
      <c r="BZ24" s="64"/>
      <c r="CA24" s="64"/>
      <c r="CB24" s="14">
        <f t="shared" si="4"/>
        <v>4898.28</v>
      </c>
      <c r="CC24" s="64">
        <v>2340</v>
      </c>
      <c r="CD24" s="10"/>
      <c r="CE24" s="9">
        <v>1560</v>
      </c>
      <c r="CF24" s="10"/>
      <c r="CG24" s="64">
        <v>1500</v>
      </c>
      <c r="CH24" s="10"/>
      <c r="CI24" s="64">
        <v>1800</v>
      </c>
      <c r="CJ24" s="10"/>
      <c r="CK24" s="76">
        <v>2160</v>
      </c>
      <c r="CL24" s="10"/>
      <c r="CM24" s="64">
        <v>1560</v>
      </c>
      <c r="CN24" s="10"/>
      <c r="CO24" s="64">
        <v>1560</v>
      </c>
      <c r="CP24" s="10"/>
      <c r="CQ24" s="64">
        <v>1920</v>
      </c>
      <c r="CR24" s="10"/>
      <c r="CS24" s="64">
        <v>1680</v>
      </c>
      <c r="CT24" s="10"/>
      <c r="CU24" s="76">
        <v>2160</v>
      </c>
      <c r="CV24" s="10"/>
      <c r="CW24" s="64">
        <v>1800</v>
      </c>
      <c r="CX24" s="10"/>
      <c r="CY24" s="64">
        <v>2160</v>
      </c>
      <c r="CZ24" s="12"/>
      <c r="DA24" s="35">
        <f t="shared" si="5"/>
        <v>22200</v>
      </c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3">
        <f t="shared" si="14"/>
        <v>0</v>
      </c>
      <c r="DO24" s="21">
        <f t="shared" si="0"/>
        <v>253002.52999999997</v>
      </c>
      <c r="DP24" s="21">
        <f>+DA24</f>
        <v>22200</v>
      </c>
      <c r="DQ24" s="21">
        <f t="shared" si="17"/>
        <v>0</v>
      </c>
      <c r="DS24" s="8"/>
      <c r="DT24" s="44">
        <f t="shared" si="7"/>
        <v>31151.89</v>
      </c>
      <c r="DU24" s="44">
        <f t="shared" si="8"/>
        <v>17358.870000000003</v>
      </c>
      <c r="DV24" s="44">
        <f t="shared" si="9"/>
        <v>19451.38</v>
      </c>
      <c r="DW24" s="44">
        <f t="shared" si="10"/>
        <v>20027.28</v>
      </c>
      <c r="DX24" s="44">
        <f t="shared" si="11"/>
        <v>27679.719999999998</v>
      </c>
      <c r="DY24" s="44">
        <f t="shared" si="12"/>
        <v>12514.49</v>
      </c>
    </row>
    <row r="25" spans="1:129" ht="12.75">
      <c r="A25" s="24">
        <v>17</v>
      </c>
      <c r="B25" s="65" t="s">
        <v>37</v>
      </c>
      <c r="C25" s="64"/>
      <c r="D25" s="10"/>
      <c r="E25" s="64"/>
      <c r="F25" s="10"/>
      <c r="G25" s="64"/>
      <c r="H25" s="10"/>
      <c r="I25" s="64"/>
      <c r="J25" s="12"/>
      <c r="K25" s="64"/>
      <c r="L25" s="12"/>
      <c r="M25" s="64"/>
      <c r="N25" s="10"/>
      <c r="O25" s="87"/>
      <c r="P25" s="10"/>
      <c r="Q25" s="64"/>
      <c r="R25" s="10"/>
      <c r="S25" s="9"/>
      <c r="T25" s="9"/>
      <c r="U25" s="64"/>
      <c r="V25" s="10"/>
      <c r="W25" s="64"/>
      <c r="X25" s="12"/>
      <c r="Y25" s="64"/>
      <c r="Z25" s="29"/>
      <c r="AA25" s="34">
        <f t="shared" si="1"/>
        <v>0</v>
      </c>
      <c r="AB25" s="64"/>
      <c r="AC25" s="64"/>
      <c r="AD25" s="64"/>
      <c r="AE25" s="64"/>
      <c r="AF25" s="64"/>
      <c r="AG25" s="64"/>
      <c r="AH25" s="10"/>
      <c r="AI25" s="64"/>
      <c r="AJ25" s="64"/>
      <c r="AK25" s="10"/>
      <c r="AL25" s="64"/>
      <c r="AM25" s="64"/>
      <c r="AN25" s="64"/>
      <c r="AO25" s="64"/>
      <c r="AP25" s="35">
        <f t="shared" si="2"/>
        <v>0</v>
      </c>
      <c r="AQ25" s="64"/>
      <c r="AR25" s="10"/>
      <c r="AS25" s="64"/>
      <c r="AT25" s="10"/>
      <c r="AU25" s="64"/>
      <c r="AV25" s="10"/>
      <c r="AW25" s="64"/>
      <c r="AX25" s="10"/>
      <c r="AY25" s="64"/>
      <c r="AZ25" s="10"/>
      <c r="BA25" s="9"/>
      <c r="BB25" s="10"/>
      <c r="BC25" s="64"/>
      <c r="BD25" s="10"/>
      <c r="BE25" s="64"/>
      <c r="BF25" s="10"/>
      <c r="BG25" s="64"/>
      <c r="BH25" s="10"/>
      <c r="BI25" s="64"/>
      <c r="BJ25" s="10"/>
      <c r="BK25" s="64"/>
      <c r="BL25" s="10"/>
      <c r="BM25" s="64"/>
      <c r="BN25" s="10"/>
      <c r="BO25" s="34">
        <f t="shared" si="3"/>
        <v>0</v>
      </c>
      <c r="BP25" s="64"/>
      <c r="BQ25" s="64"/>
      <c r="BR25" s="64"/>
      <c r="BS25" s="64"/>
      <c r="BT25" s="64"/>
      <c r="BU25" s="9"/>
      <c r="BV25" s="64"/>
      <c r="BW25" s="64"/>
      <c r="BX25" s="64"/>
      <c r="BY25" s="64"/>
      <c r="BZ25" s="64"/>
      <c r="CA25" s="64"/>
      <c r="CB25" s="14">
        <f t="shared" si="4"/>
        <v>0</v>
      </c>
      <c r="CC25" s="64"/>
      <c r="CD25" s="10"/>
      <c r="CE25" s="9"/>
      <c r="CF25" s="10"/>
      <c r="CG25" s="64"/>
      <c r="CH25" s="10"/>
      <c r="CI25" s="64"/>
      <c r="CJ25" s="10"/>
      <c r="CK25" s="76"/>
      <c r="CL25" s="10"/>
      <c r="CM25" s="64"/>
      <c r="CN25" s="10"/>
      <c r="CO25" s="64"/>
      <c r="CP25" s="10"/>
      <c r="CQ25" s="64"/>
      <c r="CR25" s="10"/>
      <c r="CS25" s="64"/>
      <c r="CT25" s="10"/>
      <c r="CU25" s="76"/>
      <c r="CV25" s="10"/>
      <c r="CW25" s="64"/>
      <c r="CX25" s="10"/>
      <c r="CY25" s="64"/>
      <c r="CZ25" s="12"/>
      <c r="DA25" s="35">
        <f t="shared" si="5"/>
        <v>0</v>
      </c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3">
        <f t="shared" si="14"/>
        <v>0</v>
      </c>
      <c r="DO25" s="21">
        <f t="shared" si="0"/>
        <v>0</v>
      </c>
      <c r="DP25" s="21">
        <f>+DA25</f>
        <v>0</v>
      </c>
      <c r="DQ25" s="21">
        <f t="shared" si="17"/>
        <v>0</v>
      </c>
      <c r="DS25" s="8"/>
      <c r="DT25" s="44">
        <f t="shared" si="7"/>
        <v>0</v>
      </c>
      <c r="DU25" s="44">
        <f t="shared" si="8"/>
        <v>0</v>
      </c>
      <c r="DV25" s="44">
        <f t="shared" si="9"/>
        <v>0</v>
      </c>
      <c r="DW25" s="44">
        <f t="shared" si="10"/>
        <v>0</v>
      </c>
      <c r="DX25" s="44">
        <f t="shared" si="11"/>
        <v>0</v>
      </c>
      <c r="DY25" s="44">
        <f t="shared" si="12"/>
        <v>0</v>
      </c>
    </row>
    <row r="26" spans="1:129" ht="12.75">
      <c r="A26" s="30">
        <v>18</v>
      </c>
      <c r="B26" s="65" t="s">
        <v>70</v>
      </c>
      <c r="C26" s="64">
        <v>91.02</v>
      </c>
      <c r="D26" s="10"/>
      <c r="E26" s="64">
        <v>135.94</v>
      </c>
      <c r="F26" s="10"/>
      <c r="G26" s="64"/>
      <c r="H26" s="10"/>
      <c r="I26" s="64">
        <v>176.06</v>
      </c>
      <c r="J26" s="12"/>
      <c r="K26" s="64">
        <v>39.24</v>
      </c>
      <c r="L26" s="12"/>
      <c r="M26" s="64">
        <v>356.29</v>
      </c>
      <c r="N26" s="10"/>
      <c r="O26" s="87"/>
      <c r="P26" s="10"/>
      <c r="Q26" s="64">
        <v>231.91</v>
      </c>
      <c r="R26" s="10"/>
      <c r="S26" s="9"/>
      <c r="T26" s="9"/>
      <c r="U26" s="64">
        <v>154.38</v>
      </c>
      <c r="V26" s="10"/>
      <c r="W26" s="64"/>
      <c r="X26" s="12"/>
      <c r="Y26" s="64">
        <v>43.22</v>
      </c>
      <c r="Z26" s="29"/>
      <c r="AA26" s="34">
        <f t="shared" si="1"/>
        <v>1228.0600000000002</v>
      </c>
      <c r="AB26" s="64"/>
      <c r="AC26" s="64"/>
      <c r="AD26" s="64"/>
      <c r="AE26" s="64"/>
      <c r="AF26" s="64"/>
      <c r="AG26" s="64"/>
      <c r="AH26" s="10"/>
      <c r="AI26" s="64"/>
      <c r="AJ26" s="64"/>
      <c r="AK26" s="10"/>
      <c r="AL26" s="64"/>
      <c r="AM26" s="64"/>
      <c r="AN26" s="64"/>
      <c r="AO26" s="64"/>
      <c r="AP26" s="35">
        <f t="shared" si="2"/>
        <v>0</v>
      </c>
      <c r="AQ26" s="64">
        <v>14487.5</v>
      </c>
      <c r="AR26" s="10"/>
      <c r="AS26" s="64"/>
      <c r="AT26" s="10"/>
      <c r="AU26" s="64"/>
      <c r="AV26" s="10"/>
      <c r="AW26" s="64"/>
      <c r="AX26" s="10"/>
      <c r="AY26" s="64"/>
      <c r="AZ26" s="10"/>
      <c r="BA26" s="9"/>
      <c r="BB26" s="10"/>
      <c r="BC26" s="64"/>
      <c r="BD26" s="10"/>
      <c r="BE26" s="64">
        <v>15180.1</v>
      </c>
      <c r="BF26" s="10"/>
      <c r="BG26" s="64"/>
      <c r="BH26" s="10"/>
      <c r="BI26" s="64"/>
      <c r="BJ26" s="10"/>
      <c r="BK26" s="64"/>
      <c r="BL26" s="10"/>
      <c r="BM26" s="64"/>
      <c r="BN26" s="10"/>
      <c r="BO26" s="34">
        <f t="shared" si="3"/>
        <v>29667.6</v>
      </c>
      <c r="BP26" s="64"/>
      <c r="BQ26" s="64"/>
      <c r="BR26" s="64"/>
      <c r="BS26" s="64"/>
      <c r="BT26" s="64"/>
      <c r="BU26" s="9"/>
      <c r="BV26" s="64"/>
      <c r="BW26" s="64"/>
      <c r="BX26" s="64"/>
      <c r="BY26" s="64"/>
      <c r="BZ26" s="64"/>
      <c r="CA26" s="64"/>
      <c r="CB26" s="14">
        <f t="shared" si="4"/>
        <v>0</v>
      </c>
      <c r="CC26" s="64"/>
      <c r="CD26" s="10"/>
      <c r="CE26" s="9"/>
      <c r="CF26" s="10"/>
      <c r="CG26" s="64"/>
      <c r="CH26" s="10"/>
      <c r="CI26" s="64"/>
      <c r="CJ26" s="10"/>
      <c r="CK26" s="76"/>
      <c r="CL26" s="10"/>
      <c r="CM26" s="64"/>
      <c r="CN26" s="10"/>
      <c r="CO26" s="64"/>
      <c r="CP26" s="10"/>
      <c r="CQ26" s="64"/>
      <c r="CR26" s="10"/>
      <c r="CS26" s="64"/>
      <c r="CT26" s="10"/>
      <c r="CU26" s="76"/>
      <c r="CV26" s="10"/>
      <c r="CW26" s="64"/>
      <c r="CX26" s="10"/>
      <c r="CY26" s="64"/>
      <c r="CZ26" s="12"/>
      <c r="DA26" s="35">
        <f t="shared" si="5"/>
        <v>0</v>
      </c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3">
        <f t="shared" si="6"/>
        <v>0</v>
      </c>
      <c r="DO26" s="21">
        <f t="shared" si="0"/>
        <v>30895.66</v>
      </c>
      <c r="DP26" s="21">
        <f aca="true" t="shared" si="18" ref="DP26:DP62">+DA26</f>
        <v>0</v>
      </c>
      <c r="DQ26" s="21">
        <f t="shared" si="17"/>
        <v>0</v>
      </c>
      <c r="DS26" s="8"/>
      <c r="DT26" s="44">
        <f t="shared" si="7"/>
        <v>14578.52</v>
      </c>
      <c r="DU26" s="44">
        <f t="shared" si="8"/>
        <v>135.94</v>
      </c>
      <c r="DV26" s="44">
        <f t="shared" si="9"/>
        <v>0</v>
      </c>
      <c r="DW26" s="44">
        <f t="shared" si="10"/>
        <v>176.06</v>
      </c>
      <c r="DX26" s="44">
        <f t="shared" si="11"/>
        <v>39.24</v>
      </c>
      <c r="DY26" s="44">
        <f t="shared" si="12"/>
        <v>356.29</v>
      </c>
    </row>
    <row r="27" spans="1:129" ht="12.75">
      <c r="A27" s="24">
        <v>19</v>
      </c>
      <c r="B27" s="65" t="s">
        <v>38</v>
      </c>
      <c r="C27" s="64">
        <v>821725.69</v>
      </c>
      <c r="D27" s="10"/>
      <c r="E27" s="64">
        <v>426440.59</v>
      </c>
      <c r="F27" s="10"/>
      <c r="G27" s="64">
        <v>304223.29</v>
      </c>
      <c r="H27" s="10"/>
      <c r="I27" s="67">
        <v>601324.7</v>
      </c>
      <c r="J27" s="12"/>
      <c r="K27" s="64">
        <v>483819.31</v>
      </c>
      <c r="L27" s="12"/>
      <c r="M27" s="64">
        <v>284170.79</v>
      </c>
      <c r="N27" s="10"/>
      <c r="O27" s="86">
        <v>692933.86</v>
      </c>
      <c r="P27" s="10"/>
      <c r="Q27" s="64">
        <v>522917.47</v>
      </c>
      <c r="R27" s="10"/>
      <c r="S27" s="9">
        <v>215329.02</v>
      </c>
      <c r="T27" s="63"/>
      <c r="U27" s="64">
        <v>804280.28</v>
      </c>
      <c r="V27" s="10"/>
      <c r="W27" s="64">
        <v>512151.77</v>
      </c>
      <c r="X27" s="12"/>
      <c r="Y27" s="64">
        <v>428903.29</v>
      </c>
      <c r="Z27" s="29"/>
      <c r="AA27" s="34">
        <f t="shared" si="1"/>
        <v>6098220.06</v>
      </c>
      <c r="AB27" s="64">
        <f>86489.95+86834.44</f>
        <v>173324.39</v>
      </c>
      <c r="AC27" s="64">
        <v>91740.73</v>
      </c>
      <c r="AD27" s="64">
        <v>59210.97</v>
      </c>
      <c r="AE27" s="64">
        <v>76128.85</v>
      </c>
      <c r="AF27" s="64">
        <v>51488.96</v>
      </c>
      <c r="AG27" s="64">
        <v>56805.38</v>
      </c>
      <c r="AH27" s="10"/>
      <c r="AI27" s="64">
        <v>66993.22</v>
      </c>
      <c r="AJ27" s="64">
        <v>112378.9</v>
      </c>
      <c r="AK27" s="10"/>
      <c r="AL27" s="64">
        <v>39848.36</v>
      </c>
      <c r="AM27" s="64">
        <v>97157.49</v>
      </c>
      <c r="AN27" s="64">
        <v>65144.08</v>
      </c>
      <c r="AO27" s="64">
        <v>73608.48</v>
      </c>
      <c r="AP27" s="35">
        <f t="shared" si="2"/>
        <v>963829.8099999999</v>
      </c>
      <c r="AQ27" s="64"/>
      <c r="AR27" s="10"/>
      <c r="AS27" s="64">
        <v>9011.31</v>
      </c>
      <c r="AT27" s="10"/>
      <c r="AU27" s="64">
        <v>13279.01</v>
      </c>
      <c r="AV27" s="10"/>
      <c r="AW27" s="64">
        <v>14884.24</v>
      </c>
      <c r="AX27" s="10"/>
      <c r="AY27" s="64">
        <v>13832.96</v>
      </c>
      <c r="AZ27" s="10"/>
      <c r="BA27" s="9">
        <v>12834.14</v>
      </c>
      <c r="BB27" s="10"/>
      <c r="BC27" s="64">
        <v>24539.43</v>
      </c>
      <c r="BD27" s="10"/>
      <c r="BE27" s="64"/>
      <c r="BF27" s="10"/>
      <c r="BG27" s="64">
        <v>14467.46</v>
      </c>
      <c r="BH27" s="10"/>
      <c r="BI27" s="64">
        <v>16536.65</v>
      </c>
      <c r="BJ27" s="10"/>
      <c r="BK27" s="64">
        <v>14315.18</v>
      </c>
      <c r="BL27" s="10"/>
      <c r="BM27" s="64">
        <v>7135.25</v>
      </c>
      <c r="BN27" s="10"/>
      <c r="BO27" s="34">
        <f t="shared" si="3"/>
        <v>140835.62999999998</v>
      </c>
      <c r="BP27" s="64">
        <v>5960.83</v>
      </c>
      <c r="BQ27" s="64">
        <f>2675.38+3285.45</f>
        <v>5960.83</v>
      </c>
      <c r="BR27" s="64">
        <v>12531.73</v>
      </c>
      <c r="BS27" s="64">
        <v>2675.38</v>
      </c>
      <c r="BT27" s="64">
        <v>2675.38</v>
      </c>
      <c r="BU27" s="9">
        <v>5400.4</v>
      </c>
      <c r="BV27" s="64">
        <v>2675.38</v>
      </c>
      <c r="BW27" s="64">
        <v>2675.38</v>
      </c>
      <c r="BX27" s="64">
        <v>2675.38</v>
      </c>
      <c r="BY27" s="64">
        <v>2700.67</v>
      </c>
      <c r="BZ27" s="64">
        <v>2700.67</v>
      </c>
      <c r="CA27" s="64">
        <v>2700.67</v>
      </c>
      <c r="CB27" s="14">
        <f t="shared" si="4"/>
        <v>51332.69999999999</v>
      </c>
      <c r="CC27" s="64">
        <v>35354.4</v>
      </c>
      <c r="CD27" s="10"/>
      <c r="CE27" s="9">
        <v>41160</v>
      </c>
      <c r="CF27" s="10"/>
      <c r="CG27" s="64">
        <v>40728</v>
      </c>
      <c r="CH27" s="10"/>
      <c r="CI27" s="64">
        <v>41760</v>
      </c>
      <c r="CJ27" s="10"/>
      <c r="CK27" s="76">
        <v>42420</v>
      </c>
      <c r="CL27" s="10"/>
      <c r="CM27" s="64">
        <v>42900</v>
      </c>
      <c r="CN27" s="10"/>
      <c r="CO27" s="64">
        <v>41700</v>
      </c>
      <c r="CP27" s="10"/>
      <c r="CQ27" s="64">
        <v>44640</v>
      </c>
      <c r="CR27" s="10"/>
      <c r="CS27" s="64">
        <v>44100</v>
      </c>
      <c r="CT27" s="10"/>
      <c r="CU27" s="76">
        <v>42240</v>
      </c>
      <c r="CV27" s="10"/>
      <c r="CW27" s="64">
        <v>44880</v>
      </c>
      <c r="CX27" s="10"/>
      <c r="CY27" s="64">
        <v>47760</v>
      </c>
      <c r="CZ27" s="12"/>
      <c r="DA27" s="35">
        <f t="shared" si="5"/>
        <v>509642.4</v>
      </c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3">
        <f t="shared" si="6"/>
        <v>0</v>
      </c>
      <c r="DO27" s="21">
        <f t="shared" si="0"/>
        <v>7254218.199999999</v>
      </c>
      <c r="DP27" s="21">
        <f t="shared" si="18"/>
        <v>509642.4</v>
      </c>
      <c r="DQ27" s="21">
        <f t="shared" si="17"/>
        <v>0</v>
      </c>
      <c r="DS27" s="8"/>
      <c r="DT27" s="44">
        <f t="shared" si="7"/>
        <v>1036365.3099999999</v>
      </c>
      <c r="DU27" s="44">
        <f t="shared" si="8"/>
        <v>574313.46</v>
      </c>
      <c r="DV27" s="44">
        <f t="shared" si="9"/>
        <v>429973</v>
      </c>
      <c r="DW27" s="44">
        <f t="shared" si="10"/>
        <v>736773.1699999999</v>
      </c>
      <c r="DX27" s="44">
        <f t="shared" si="11"/>
        <v>594236.61</v>
      </c>
      <c r="DY27" s="44">
        <f t="shared" si="12"/>
        <v>402110.71</v>
      </c>
    </row>
    <row r="28" spans="1:129" ht="12.75">
      <c r="A28" s="24">
        <v>20</v>
      </c>
      <c r="B28" s="65" t="s">
        <v>89</v>
      </c>
      <c r="C28" s="64"/>
      <c r="D28" s="10"/>
      <c r="E28" s="64"/>
      <c r="F28" s="10"/>
      <c r="G28" s="64"/>
      <c r="H28" s="10"/>
      <c r="I28" s="64">
        <v>515.58</v>
      </c>
      <c r="J28" s="12"/>
      <c r="K28" s="64">
        <v>2778.01</v>
      </c>
      <c r="L28" s="12"/>
      <c r="M28" s="64">
        <v>3405.37</v>
      </c>
      <c r="N28" s="10"/>
      <c r="O28" s="86">
        <v>4360.68</v>
      </c>
      <c r="P28" s="10"/>
      <c r="Q28" s="64">
        <v>1708.49</v>
      </c>
      <c r="R28" s="10"/>
      <c r="S28" s="9">
        <v>1442.5</v>
      </c>
      <c r="T28" s="63"/>
      <c r="U28" s="64">
        <v>5690.88</v>
      </c>
      <c r="V28" s="10"/>
      <c r="W28" s="64">
        <v>4497.13</v>
      </c>
      <c r="X28" s="12"/>
      <c r="Y28" s="64">
        <v>5733.73</v>
      </c>
      <c r="Z28" s="29"/>
      <c r="AA28" s="34">
        <f t="shared" si="1"/>
        <v>30132.37</v>
      </c>
      <c r="AB28" s="64"/>
      <c r="AC28" s="64"/>
      <c r="AD28" s="64"/>
      <c r="AE28" s="64"/>
      <c r="AF28" s="64"/>
      <c r="AG28" s="64"/>
      <c r="AH28" s="10"/>
      <c r="AI28" s="64"/>
      <c r="AJ28" s="64">
        <v>334.02</v>
      </c>
      <c r="AK28" s="10"/>
      <c r="AL28" s="64">
        <v>68.63</v>
      </c>
      <c r="AM28" s="64"/>
      <c r="AN28" s="64"/>
      <c r="AO28" s="64">
        <v>68.63</v>
      </c>
      <c r="AP28" s="35">
        <f t="shared" si="2"/>
        <v>471.28</v>
      </c>
      <c r="AQ28" s="64"/>
      <c r="AR28" s="10"/>
      <c r="AS28" s="64"/>
      <c r="AT28" s="10"/>
      <c r="AU28" s="64"/>
      <c r="AV28" s="10"/>
      <c r="AW28" s="64"/>
      <c r="AX28" s="10"/>
      <c r="AY28" s="64"/>
      <c r="AZ28" s="10"/>
      <c r="BA28" s="9"/>
      <c r="BB28" s="10"/>
      <c r="BC28" s="64"/>
      <c r="BD28" s="10"/>
      <c r="BE28" s="64"/>
      <c r="BF28" s="10"/>
      <c r="BG28" s="64"/>
      <c r="BH28" s="10"/>
      <c r="BI28" s="64"/>
      <c r="BJ28" s="10"/>
      <c r="BK28" s="64"/>
      <c r="BL28" s="10"/>
      <c r="BM28" s="64"/>
      <c r="BN28" s="10"/>
      <c r="BO28" s="34"/>
      <c r="BP28" s="64"/>
      <c r="BQ28" s="64"/>
      <c r="BR28" s="64"/>
      <c r="BS28" s="64"/>
      <c r="BT28" s="64"/>
      <c r="BU28" s="9"/>
      <c r="BV28" s="64"/>
      <c r="BW28" s="64"/>
      <c r="BX28" s="64"/>
      <c r="BY28" s="64"/>
      <c r="BZ28" s="64"/>
      <c r="CA28" s="64"/>
      <c r="CB28" s="14"/>
      <c r="CC28" s="64"/>
      <c r="CD28" s="10"/>
      <c r="CE28" s="9"/>
      <c r="CF28" s="10"/>
      <c r="CG28" s="64"/>
      <c r="CH28" s="10"/>
      <c r="CI28" s="64"/>
      <c r="CJ28" s="10"/>
      <c r="CK28" s="76">
        <v>120</v>
      </c>
      <c r="CL28" s="10"/>
      <c r="CM28" s="64">
        <v>120</v>
      </c>
      <c r="CN28" s="10"/>
      <c r="CO28" s="64">
        <v>240</v>
      </c>
      <c r="CP28" s="10"/>
      <c r="CQ28" s="64">
        <v>240</v>
      </c>
      <c r="CR28" s="10"/>
      <c r="CS28" s="64">
        <v>120</v>
      </c>
      <c r="CT28" s="10"/>
      <c r="CU28" s="76"/>
      <c r="CV28" s="10"/>
      <c r="CW28" s="64">
        <v>480</v>
      </c>
      <c r="CX28" s="10"/>
      <c r="CY28" s="64">
        <v>120</v>
      </c>
      <c r="CZ28" s="12"/>
      <c r="DA28" s="35">
        <f t="shared" si="5"/>
        <v>1440</v>
      </c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3"/>
      <c r="DO28" s="21">
        <f t="shared" si="0"/>
        <v>30603.649999999998</v>
      </c>
      <c r="DP28" s="21">
        <f>+DA28</f>
        <v>1440</v>
      </c>
      <c r="DQ28" s="21">
        <f t="shared" si="17"/>
        <v>0</v>
      </c>
      <c r="DS28" s="8"/>
      <c r="DT28" s="44"/>
      <c r="DU28" s="44"/>
      <c r="DV28" s="44"/>
      <c r="DW28" s="44"/>
      <c r="DX28" s="44"/>
      <c r="DY28" s="44"/>
    </row>
    <row r="29" spans="1:129" ht="12.75">
      <c r="A29" s="30">
        <v>21</v>
      </c>
      <c r="B29" s="65" t="s">
        <v>39</v>
      </c>
      <c r="C29" s="64">
        <v>31094.66</v>
      </c>
      <c r="D29" s="10"/>
      <c r="E29" s="64">
        <v>8832.19</v>
      </c>
      <c r="F29" s="10"/>
      <c r="G29" s="64">
        <v>14139.9</v>
      </c>
      <c r="H29" s="10"/>
      <c r="I29" s="64">
        <v>12039</v>
      </c>
      <c r="J29" s="12"/>
      <c r="K29" s="64">
        <v>5782.69</v>
      </c>
      <c r="L29" s="12"/>
      <c r="M29" s="64">
        <v>13442.8</v>
      </c>
      <c r="N29" s="10"/>
      <c r="O29" s="86">
        <v>18373.93</v>
      </c>
      <c r="P29" s="10"/>
      <c r="Q29" s="64">
        <v>7443.63</v>
      </c>
      <c r="R29" s="10"/>
      <c r="S29" s="9">
        <v>10079.76</v>
      </c>
      <c r="T29" s="63"/>
      <c r="U29" s="64">
        <v>23346.07</v>
      </c>
      <c r="V29" s="10"/>
      <c r="W29" s="64">
        <v>10596.35</v>
      </c>
      <c r="X29" s="12"/>
      <c r="Y29" s="64">
        <v>17637.51</v>
      </c>
      <c r="Z29" s="29"/>
      <c r="AA29" s="34">
        <f t="shared" si="1"/>
        <v>172808.49000000002</v>
      </c>
      <c r="AB29" s="64">
        <v>1890.7</v>
      </c>
      <c r="AC29" s="64">
        <v>2063.83</v>
      </c>
      <c r="AD29" s="64">
        <v>647.68</v>
      </c>
      <c r="AE29" s="64">
        <v>1088.95</v>
      </c>
      <c r="AF29" s="64">
        <v>1845.24</v>
      </c>
      <c r="AG29" s="64">
        <v>866.27</v>
      </c>
      <c r="AH29" s="10"/>
      <c r="AI29" s="64">
        <v>720.54</v>
      </c>
      <c r="AJ29" s="64">
        <v>647.68</v>
      </c>
      <c r="AK29" s="10"/>
      <c r="AL29" s="64">
        <v>866.27</v>
      </c>
      <c r="AM29" s="64">
        <v>1523.06</v>
      </c>
      <c r="AN29" s="64">
        <v>835.72</v>
      </c>
      <c r="AO29" s="64">
        <v>934.28</v>
      </c>
      <c r="AP29" s="35">
        <f t="shared" si="2"/>
        <v>13930.22</v>
      </c>
      <c r="AQ29" s="64"/>
      <c r="AR29" s="10"/>
      <c r="AS29" s="64"/>
      <c r="AT29" s="10"/>
      <c r="AU29" s="64"/>
      <c r="AV29" s="10"/>
      <c r="AW29" s="64"/>
      <c r="AX29" s="10"/>
      <c r="AY29" s="64"/>
      <c r="AZ29" s="10"/>
      <c r="BA29" s="9"/>
      <c r="BB29" s="10"/>
      <c r="BC29" s="64"/>
      <c r="BD29" s="10"/>
      <c r="BE29" s="64"/>
      <c r="BF29" s="10"/>
      <c r="BG29" s="64"/>
      <c r="BH29" s="10"/>
      <c r="BI29" s="64"/>
      <c r="BJ29" s="10"/>
      <c r="BK29" s="64"/>
      <c r="BL29" s="10"/>
      <c r="BM29" s="64"/>
      <c r="BN29" s="10"/>
      <c r="BO29" s="34">
        <f t="shared" si="3"/>
        <v>0</v>
      </c>
      <c r="BP29" s="64"/>
      <c r="BQ29" s="64"/>
      <c r="BR29" s="64"/>
      <c r="BS29" s="64"/>
      <c r="BT29" s="64"/>
      <c r="BU29" s="9"/>
      <c r="BV29" s="64"/>
      <c r="BW29" s="64"/>
      <c r="BX29" s="64"/>
      <c r="BY29" s="64"/>
      <c r="BZ29" s="64"/>
      <c r="CA29" s="64"/>
      <c r="CB29" s="14">
        <f t="shared" si="4"/>
        <v>0</v>
      </c>
      <c r="CC29" s="64">
        <v>1560</v>
      </c>
      <c r="CD29" s="10"/>
      <c r="CE29" s="9">
        <v>960</v>
      </c>
      <c r="CF29" s="10"/>
      <c r="CG29" s="64">
        <v>1320</v>
      </c>
      <c r="CH29" s="10"/>
      <c r="CI29" s="64">
        <v>1080</v>
      </c>
      <c r="CJ29" s="10"/>
      <c r="CK29" s="76">
        <v>360</v>
      </c>
      <c r="CL29" s="10"/>
      <c r="CM29" s="64">
        <v>1560</v>
      </c>
      <c r="CN29" s="10"/>
      <c r="CO29" s="64">
        <v>1200</v>
      </c>
      <c r="CP29" s="10"/>
      <c r="CQ29" s="64">
        <v>480</v>
      </c>
      <c r="CR29" s="10"/>
      <c r="CS29" s="64">
        <v>1920</v>
      </c>
      <c r="CT29" s="10"/>
      <c r="CU29" s="76">
        <v>840</v>
      </c>
      <c r="CV29" s="10"/>
      <c r="CW29" s="64">
        <v>960</v>
      </c>
      <c r="CX29" s="10"/>
      <c r="CY29" s="64">
        <v>960</v>
      </c>
      <c r="CZ29" s="12"/>
      <c r="DA29" s="35">
        <f t="shared" si="5"/>
        <v>13200</v>
      </c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3">
        <f t="shared" si="6"/>
        <v>0</v>
      </c>
      <c r="DO29" s="21">
        <f t="shared" si="0"/>
        <v>186738.71000000002</v>
      </c>
      <c r="DP29" s="21">
        <f t="shared" si="18"/>
        <v>13200</v>
      </c>
      <c r="DQ29" s="21">
        <f aca="true" t="shared" si="19" ref="DQ29:DQ62">+DN29</f>
        <v>0</v>
      </c>
      <c r="DS29" s="8"/>
      <c r="DT29" s="44">
        <f t="shared" si="7"/>
        <v>34545.36</v>
      </c>
      <c r="DU29" s="44">
        <f t="shared" si="8"/>
        <v>11856.02</v>
      </c>
      <c r="DV29" s="44">
        <f t="shared" si="9"/>
        <v>16107.58</v>
      </c>
      <c r="DW29" s="44">
        <f t="shared" si="10"/>
        <v>14207.95</v>
      </c>
      <c r="DX29" s="44">
        <f t="shared" si="11"/>
        <v>7987.929999999999</v>
      </c>
      <c r="DY29" s="44">
        <f t="shared" si="12"/>
        <v>15869.07</v>
      </c>
    </row>
    <row r="30" spans="1:129" ht="12.75">
      <c r="A30" s="30">
        <v>22</v>
      </c>
      <c r="B30" s="65" t="s">
        <v>72</v>
      </c>
      <c r="C30" s="64">
        <v>92.58</v>
      </c>
      <c r="D30" s="10"/>
      <c r="E30" s="64">
        <v>626.88</v>
      </c>
      <c r="F30" s="10"/>
      <c r="G30" s="64">
        <v>92.58</v>
      </c>
      <c r="H30" s="10"/>
      <c r="I30" s="64"/>
      <c r="J30" s="12"/>
      <c r="K30" s="64">
        <v>280.65</v>
      </c>
      <c r="L30" s="12"/>
      <c r="M30" s="64">
        <v>372.07</v>
      </c>
      <c r="N30" s="10"/>
      <c r="O30" s="87">
        <v>46.29</v>
      </c>
      <c r="P30" s="10"/>
      <c r="Q30" s="64">
        <v>1019.52</v>
      </c>
      <c r="R30" s="10"/>
      <c r="S30" s="9"/>
      <c r="T30" s="9"/>
      <c r="U30" s="64">
        <v>493.87</v>
      </c>
      <c r="V30" s="10"/>
      <c r="W30" s="64">
        <v>378.78</v>
      </c>
      <c r="X30" s="12"/>
      <c r="Y30" s="64">
        <v>764.85</v>
      </c>
      <c r="Z30" s="29"/>
      <c r="AA30" s="34">
        <f t="shared" si="1"/>
        <v>4168.07</v>
      </c>
      <c r="AB30" s="64"/>
      <c r="AC30" s="64"/>
      <c r="AD30" s="64"/>
      <c r="AE30" s="64"/>
      <c r="AF30" s="64"/>
      <c r="AG30" s="64"/>
      <c r="AH30" s="10"/>
      <c r="AI30" s="64"/>
      <c r="AJ30" s="64"/>
      <c r="AK30" s="10"/>
      <c r="AL30" s="64"/>
      <c r="AM30" s="64"/>
      <c r="AN30" s="64"/>
      <c r="AO30" s="64"/>
      <c r="AP30" s="35">
        <f t="shared" si="2"/>
        <v>0</v>
      </c>
      <c r="AQ30" s="64"/>
      <c r="AR30" s="10"/>
      <c r="AS30" s="64"/>
      <c r="AT30" s="10"/>
      <c r="AU30" s="64"/>
      <c r="AV30" s="10"/>
      <c r="AW30" s="64"/>
      <c r="AX30" s="10"/>
      <c r="AY30" s="64"/>
      <c r="AZ30" s="10"/>
      <c r="BA30" s="9"/>
      <c r="BB30" s="10"/>
      <c r="BC30" s="64"/>
      <c r="BD30" s="10"/>
      <c r="BE30" s="64"/>
      <c r="BF30" s="10"/>
      <c r="BG30" s="64"/>
      <c r="BH30" s="10"/>
      <c r="BI30" s="64"/>
      <c r="BJ30" s="10"/>
      <c r="BK30" s="64"/>
      <c r="BL30" s="10"/>
      <c r="BM30" s="64"/>
      <c r="BN30" s="10"/>
      <c r="BO30" s="34">
        <f t="shared" si="3"/>
        <v>0</v>
      </c>
      <c r="BP30" s="64"/>
      <c r="BQ30" s="64"/>
      <c r="BR30" s="64"/>
      <c r="BS30" s="64"/>
      <c r="BT30" s="64"/>
      <c r="BU30" s="9"/>
      <c r="BV30" s="64"/>
      <c r="BW30" s="64"/>
      <c r="BX30" s="64"/>
      <c r="BY30" s="64"/>
      <c r="BZ30" s="64"/>
      <c r="CA30" s="64"/>
      <c r="CB30" s="14">
        <f t="shared" si="4"/>
        <v>0</v>
      </c>
      <c r="CC30" s="64"/>
      <c r="CD30" s="10"/>
      <c r="CE30" s="9"/>
      <c r="CF30" s="10"/>
      <c r="CG30" s="64"/>
      <c r="CH30" s="10"/>
      <c r="CI30" s="64"/>
      <c r="CJ30" s="10"/>
      <c r="CK30" s="76"/>
      <c r="CL30" s="10"/>
      <c r="CM30" s="64"/>
      <c r="CN30" s="10"/>
      <c r="CO30" s="64"/>
      <c r="CP30" s="10"/>
      <c r="CQ30" s="64"/>
      <c r="CR30" s="10"/>
      <c r="CS30" s="64"/>
      <c r="CT30" s="10"/>
      <c r="CU30" s="76"/>
      <c r="CV30" s="10"/>
      <c r="CW30" s="64"/>
      <c r="CX30" s="10"/>
      <c r="CY30" s="64"/>
      <c r="CZ30" s="12"/>
      <c r="DA30" s="35">
        <f t="shared" si="5"/>
        <v>0</v>
      </c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3">
        <f t="shared" si="6"/>
        <v>0</v>
      </c>
      <c r="DO30" s="21">
        <f t="shared" si="0"/>
        <v>4168.07</v>
      </c>
      <c r="DP30" s="21">
        <f t="shared" si="18"/>
        <v>0</v>
      </c>
      <c r="DQ30" s="21">
        <f t="shared" si="19"/>
        <v>0</v>
      </c>
      <c r="DS30" s="8"/>
      <c r="DT30" s="44">
        <f t="shared" si="7"/>
        <v>92.58</v>
      </c>
      <c r="DU30" s="44">
        <f t="shared" si="8"/>
        <v>626.88</v>
      </c>
      <c r="DV30" s="44">
        <f t="shared" si="9"/>
        <v>92.58</v>
      </c>
      <c r="DW30" s="44">
        <f t="shared" si="10"/>
        <v>0</v>
      </c>
      <c r="DX30" s="44">
        <f t="shared" si="11"/>
        <v>280.65</v>
      </c>
      <c r="DY30" s="44">
        <f t="shared" si="12"/>
        <v>372.07</v>
      </c>
    </row>
    <row r="31" spans="1:129" ht="12" customHeight="1">
      <c r="A31" s="24">
        <v>23</v>
      </c>
      <c r="B31" s="65" t="s">
        <v>40</v>
      </c>
      <c r="C31" s="64"/>
      <c r="D31" s="10"/>
      <c r="E31" s="64">
        <v>128.22</v>
      </c>
      <c r="F31" s="10"/>
      <c r="G31" s="64"/>
      <c r="H31" s="10"/>
      <c r="I31" s="64">
        <v>83.23</v>
      </c>
      <c r="J31" s="12"/>
      <c r="K31" s="64">
        <v>50.83</v>
      </c>
      <c r="L31" s="12"/>
      <c r="M31" s="64"/>
      <c r="N31" s="10"/>
      <c r="O31" s="87">
        <v>53.25</v>
      </c>
      <c r="P31" s="10"/>
      <c r="Q31" s="64">
        <v>106.37</v>
      </c>
      <c r="R31" s="10"/>
      <c r="S31" s="9"/>
      <c r="T31" s="9"/>
      <c r="U31" s="64"/>
      <c r="V31" s="10"/>
      <c r="W31" s="64">
        <v>204.41</v>
      </c>
      <c r="X31" s="12"/>
      <c r="Y31" s="64">
        <v>12.53</v>
      </c>
      <c r="Z31" s="29"/>
      <c r="AA31" s="34">
        <f t="shared" si="1"/>
        <v>638.8399999999999</v>
      </c>
      <c r="AB31" s="64"/>
      <c r="AC31" s="64"/>
      <c r="AD31" s="64"/>
      <c r="AE31" s="64"/>
      <c r="AF31" s="64"/>
      <c r="AG31" s="64"/>
      <c r="AH31" s="10"/>
      <c r="AI31" s="64"/>
      <c r="AJ31" s="64"/>
      <c r="AK31" s="10"/>
      <c r="AL31" s="64"/>
      <c r="AM31" s="64"/>
      <c r="AN31" s="64"/>
      <c r="AO31" s="64"/>
      <c r="AP31" s="35">
        <f t="shared" si="2"/>
        <v>0</v>
      </c>
      <c r="AQ31" s="64"/>
      <c r="AR31" s="10"/>
      <c r="AS31" s="64"/>
      <c r="AT31" s="10"/>
      <c r="AU31" s="64"/>
      <c r="AV31" s="10"/>
      <c r="AW31" s="64"/>
      <c r="AX31" s="10"/>
      <c r="AY31" s="64"/>
      <c r="AZ31" s="10"/>
      <c r="BA31" s="9"/>
      <c r="BB31" s="10"/>
      <c r="BC31" s="64"/>
      <c r="BD31" s="10"/>
      <c r="BE31" s="64"/>
      <c r="BF31" s="10"/>
      <c r="BG31" s="64"/>
      <c r="BH31" s="10"/>
      <c r="BI31" s="64"/>
      <c r="BJ31" s="10"/>
      <c r="BK31" s="64"/>
      <c r="BL31" s="10"/>
      <c r="BM31" s="64"/>
      <c r="BN31" s="10"/>
      <c r="BO31" s="34">
        <f t="shared" si="3"/>
        <v>0</v>
      </c>
      <c r="BP31" s="64"/>
      <c r="BQ31" s="64"/>
      <c r="BR31" s="64"/>
      <c r="BS31" s="64"/>
      <c r="BT31" s="64"/>
      <c r="BU31" s="9"/>
      <c r="BV31" s="64"/>
      <c r="BW31" s="64"/>
      <c r="BX31" s="64"/>
      <c r="BY31" s="64"/>
      <c r="BZ31" s="64"/>
      <c r="CA31" s="64"/>
      <c r="CB31" s="14">
        <f t="shared" si="4"/>
        <v>0</v>
      </c>
      <c r="CC31" s="64"/>
      <c r="CD31" s="10"/>
      <c r="CE31" s="9"/>
      <c r="CF31" s="10"/>
      <c r="CG31" s="64"/>
      <c r="CH31" s="10"/>
      <c r="CI31" s="64"/>
      <c r="CJ31" s="10"/>
      <c r="CK31" s="76"/>
      <c r="CL31" s="10"/>
      <c r="CM31" s="64"/>
      <c r="CN31" s="10"/>
      <c r="CO31" s="64"/>
      <c r="CP31" s="10"/>
      <c r="CQ31" s="64"/>
      <c r="CR31" s="10"/>
      <c r="CS31" s="64"/>
      <c r="CT31" s="10"/>
      <c r="CU31" s="76"/>
      <c r="CV31" s="10"/>
      <c r="CW31" s="64"/>
      <c r="CX31" s="10"/>
      <c r="CY31" s="64"/>
      <c r="CZ31" s="12"/>
      <c r="DA31" s="35">
        <f t="shared" si="5"/>
        <v>0</v>
      </c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3">
        <f t="shared" si="6"/>
        <v>0</v>
      </c>
      <c r="DO31" s="21">
        <f t="shared" si="0"/>
        <v>638.8399999999999</v>
      </c>
      <c r="DP31" s="21">
        <f t="shared" si="18"/>
        <v>0</v>
      </c>
      <c r="DQ31" s="21">
        <f t="shared" si="19"/>
        <v>0</v>
      </c>
      <c r="DS31" s="8"/>
      <c r="DT31" s="44">
        <f t="shared" si="7"/>
        <v>0</v>
      </c>
      <c r="DU31" s="44">
        <f t="shared" si="8"/>
        <v>128.22</v>
      </c>
      <c r="DV31" s="44">
        <f t="shared" si="9"/>
        <v>0</v>
      </c>
      <c r="DW31" s="44">
        <f t="shared" si="10"/>
        <v>83.23</v>
      </c>
      <c r="DX31" s="44">
        <f t="shared" si="11"/>
        <v>50.83</v>
      </c>
      <c r="DY31" s="44">
        <f t="shared" si="12"/>
        <v>0</v>
      </c>
    </row>
    <row r="32" spans="1:129" ht="12.75">
      <c r="A32" s="24">
        <v>24</v>
      </c>
      <c r="B32" s="65" t="s">
        <v>41</v>
      </c>
      <c r="C32" s="64">
        <v>33548.6</v>
      </c>
      <c r="D32" s="10"/>
      <c r="E32" s="64">
        <v>31136.06</v>
      </c>
      <c r="F32" s="10"/>
      <c r="G32" s="64">
        <v>28487.18</v>
      </c>
      <c r="H32" s="10"/>
      <c r="I32" s="64">
        <v>25931.21</v>
      </c>
      <c r="J32" s="12"/>
      <c r="K32" s="64">
        <v>34106.99</v>
      </c>
      <c r="L32" s="12"/>
      <c r="M32" s="64">
        <v>26681.7</v>
      </c>
      <c r="N32" s="10"/>
      <c r="O32" s="86">
        <v>38072.73</v>
      </c>
      <c r="P32" s="10"/>
      <c r="Q32" s="64">
        <v>29646.45</v>
      </c>
      <c r="R32" s="10"/>
      <c r="S32" s="9">
        <v>9795.28</v>
      </c>
      <c r="T32" s="9"/>
      <c r="U32" s="64">
        <v>43057.2</v>
      </c>
      <c r="V32" s="10"/>
      <c r="W32" s="64">
        <v>29664.02</v>
      </c>
      <c r="X32" s="12"/>
      <c r="Y32" s="64">
        <v>26859.86</v>
      </c>
      <c r="Z32" s="29"/>
      <c r="AA32" s="34">
        <f t="shared" si="1"/>
        <v>356987.28</v>
      </c>
      <c r="AB32" s="64">
        <v>388.21</v>
      </c>
      <c r="AC32" s="64">
        <v>120.03</v>
      </c>
      <c r="AD32" s="64">
        <v>320.94</v>
      </c>
      <c r="AE32" s="64">
        <v>200.05</v>
      </c>
      <c r="AF32" s="64">
        <v>120.03</v>
      </c>
      <c r="AG32" s="64"/>
      <c r="AH32" s="10"/>
      <c r="AI32" s="64">
        <v>145.73</v>
      </c>
      <c r="AJ32" s="64">
        <v>774.87</v>
      </c>
      <c r="AK32" s="10"/>
      <c r="AL32" s="64">
        <v>654.54</v>
      </c>
      <c r="AM32" s="64">
        <v>1205.21</v>
      </c>
      <c r="AN32" s="64">
        <v>1418.18</v>
      </c>
      <c r="AO32" s="64">
        <v>1636.28</v>
      </c>
      <c r="AP32" s="35">
        <f t="shared" si="2"/>
        <v>6984.07</v>
      </c>
      <c r="AQ32" s="64"/>
      <c r="AR32" s="10"/>
      <c r="AS32" s="64"/>
      <c r="AT32" s="10"/>
      <c r="AU32" s="64"/>
      <c r="AV32" s="10"/>
      <c r="AW32" s="64"/>
      <c r="AX32" s="10"/>
      <c r="AY32" s="64"/>
      <c r="AZ32" s="10"/>
      <c r="BA32" s="9"/>
      <c r="BB32" s="10"/>
      <c r="BC32" s="64">
        <v>264.39</v>
      </c>
      <c r="BD32" s="10"/>
      <c r="BE32" s="64"/>
      <c r="BF32" s="10"/>
      <c r="BG32" s="64"/>
      <c r="BH32" s="10"/>
      <c r="BI32" s="64"/>
      <c r="BJ32" s="10"/>
      <c r="BK32" s="64"/>
      <c r="BL32" s="10"/>
      <c r="BM32" s="64"/>
      <c r="BN32" s="10"/>
      <c r="BO32" s="34">
        <f t="shared" si="3"/>
        <v>264.39</v>
      </c>
      <c r="BP32" s="64"/>
      <c r="BQ32" s="64"/>
      <c r="BR32" s="64"/>
      <c r="BS32" s="64"/>
      <c r="BT32" s="64"/>
      <c r="BU32" s="9"/>
      <c r="BV32" s="64"/>
      <c r="BW32" s="64"/>
      <c r="BX32" s="64"/>
      <c r="BY32" s="64"/>
      <c r="BZ32" s="64"/>
      <c r="CA32" s="64"/>
      <c r="CB32" s="14">
        <f t="shared" si="4"/>
        <v>0</v>
      </c>
      <c r="CC32" s="64">
        <v>1200</v>
      </c>
      <c r="CD32" s="10"/>
      <c r="CE32" s="9">
        <v>1440</v>
      </c>
      <c r="CF32" s="10"/>
      <c r="CG32" s="64">
        <v>1812</v>
      </c>
      <c r="CH32" s="10"/>
      <c r="CI32" s="64">
        <v>1200</v>
      </c>
      <c r="CJ32" s="10"/>
      <c r="CK32" s="76">
        <v>2040</v>
      </c>
      <c r="CL32" s="10"/>
      <c r="CM32" s="64">
        <v>1920</v>
      </c>
      <c r="CN32" s="10"/>
      <c r="CO32" s="64">
        <v>1020</v>
      </c>
      <c r="CP32" s="10"/>
      <c r="CQ32" s="64">
        <v>1920</v>
      </c>
      <c r="CR32" s="10"/>
      <c r="CS32" s="64">
        <v>1198.8</v>
      </c>
      <c r="CT32" s="10"/>
      <c r="CU32" s="76">
        <v>1320</v>
      </c>
      <c r="CV32" s="10"/>
      <c r="CW32" s="64">
        <v>1920</v>
      </c>
      <c r="CX32" s="10"/>
      <c r="CY32" s="64">
        <v>1200</v>
      </c>
      <c r="CZ32" s="12"/>
      <c r="DA32" s="35">
        <f t="shared" si="5"/>
        <v>18190.8</v>
      </c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3">
        <f t="shared" si="6"/>
        <v>0</v>
      </c>
      <c r="DO32" s="21">
        <f t="shared" si="0"/>
        <v>364235.74000000005</v>
      </c>
      <c r="DP32" s="21">
        <f t="shared" si="18"/>
        <v>18190.8</v>
      </c>
      <c r="DQ32" s="21">
        <f t="shared" si="19"/>
        <v>0</v>
      </c>
      <c r="DS32" s="8"/>
      <c r="DT32" s="44">
        <f t="shared" si="7"/>
        <v>35136.81</v>
      </c>
      <c r="DU32" s="44">
        <f t="shared" si="8"/>
        <v>32696.09</v>
      </c>
      <c r="DV32" s="44">
        <f t="shared" si="9"/>
        <v>30620.12</v>
      </c>
      <c r="DW32" s="44">
        <f t="shared" si="10"/>
        <v>27331.26</v>
      </c>
      <c r="DX32" s="44">
        <f t="shared" si="11"/>
        <v>36267.02</v>
      </c>
      <c r="DY32" s="44">
        <f t="shared" si="12"/>
        <v>28601.7</v>
      </c>
    </row>
    <row r="33" spans="1:129" ht="12.75">
      <c r="A33" s="30">
        <v>25</v>
      </c>
      <c r="B33" s="65" t="s">
        <v>42</v>
      </c>
      <c r="C33" s="64">
        <v>24349.73</v>
      </c>
      <c r="D33" s="10"/>
      <c r="E33" s="64">
        <v>9103.04</v>
      </c>
      <c r="F33" s="10"/>
      <c r="G33" s="64">
        <v>11003.47</v>
      </c>
      <c r="H33" s="10"/>
      <c r="I33" s="64">
        <v>19613.1</v>
      </c>
      <c r="J33" s="12"/>
      <c r="K33" s="64">
        <v>11110.73</v>
      </c>
      <c r="L33" s="12"/>
      <c r="M33" s="64">
        <v>4836.03</v>
      </c>
      <c r="N33" s="10"/>
      <c r="O33" s="86">
        <v>18119.53</v>
      </c>
      <c r="P33" s="10"/>
      <c r="Q33" s="64">
        <v>16952.69</v>
      </c>
      <c r="R33" s="10"/>
      <c r="S33" s="9">
        <v>4547.58</v>
      </c>
      <c r="T33" s="9"/>
      <c r="U33" s="64">
        <v>15202.68</v>
      </c>
      <c r="V33" s="10"/>
      <c r="W33" s="64">
        <v>18751.43</v>
      </c>
      <c r="X33" s="12"/>
      <c r="Y33" s="64">
        <v>8186.63</v>
      </c>
      <c r="Z33" s="29"/>
      <c r="AA33" s="34">
        <f t="shared" si="1"/>
        <v>161776.64</v>
      </c>
      <c r="AB33" s="64">
        <v>584.69</v>
      </c>
      <c r="AC33" s="64"/>
      <c r="AD33" s="64"/>
      <c r="AE33" s="64">
        <v>200.44</v>
      </c>
      <c r="AF33" s="64">
        <v>200.44</v>
      </c>
      <c r="AG33" s="64">
        <v>200.44</v>
      </c>
      <c r="AH33" s="10"/>
      <c r="AI33" s="64">
        <v>200.44</v>
      </c>
      <c r="AJ33" s="64">
        <v>200.44</v>
      </c>
      <c r="AK33" s="10"/>
      <c r="AL33" s="64"/>
      <c r="AM33" s="64">
        <v>200.44</v>
      </c>
      <c r="AN33" s="64"/>
      <c r="AO33" s="64">
        <v>400.88</v>
      </c>
      <c r="AP33" s="35">
        <f t="shared" si="2"/>
        <v>2188.2100000000005</v>
      </c>
      <c r="AQ33" s="64"/>
      <c r="AR33" s="10"/>
      <c r="AS33" s="64"/>
      <c r="AT33" s="10"/>
      <c r="AU33" s="64"/>
      <c r="AV33" s="10"/>
      <c r="AW33" s="64"/>
      <c r="AX33" s="10"/>
      <c r="AY33" s="64"/>
      <c r="AZ33" s="10"/>
      <c r="BA33" s="9"/>
      <c r="BB33" s="10"/>
      <c r="BC33" s="64"/>
      <c r="BD33" s="10"/>
      <c r="BE33" s="64">
        <v>4022.74</v>
      </c>
      <c r="BF33" s="10"/>
      <c r="BG33" s="64"/>
      <c r="BH33" s="10"/>
      <c r="BI33" s="64"/>
      <c r="BJ33" s="10"/>
      <c r="BK33" s="64"/>
      <c r="BL33" s="10"/>
      <c r="BM33" s="64"/>
      <c r="BN33" s="10"/>
      <c r="BO33" s="34">
        <f t="shared" si="3"/>
        <v>4022.74</v>
      </c>
      <c r="BP33" s="64"/>
      <c r="BQ33" s="64"/>
      <c r="BR33" s="64"/>
      <c r="BS33" s="64"/>
      <c r="BT33" s="64"/>
      <c r="BU33" s="9"/>
      <c r="BV33" s="64"/>
      <c r="BW33" s="64"/>
      <c r="BX33" s="64"/>
      <c r="BY33" s="64"/>
      <c r="BZ33" s="64"/>
      <c r="CA33" s="64"/>
      <c r="CB33" s="14">
        <f t="shared" si="4"/>
        <v>0</v>
      </c>
      <c r="CC33" s="64">
        <v>1200</v>
      </c>
      <c r="CD33" s="10"/>
      <c r="CE33" s="9">
        <v>600</v>
      </c>
      <c r="CF33" s="10"/>
      <c r="CG33" s="64">
        <v>1320</v>
      </c>
      <c r="CH33" s="10"/>
      <c r="CI33" s="64">
        <v>2040</v>
      </c>
      <c r="CJ33" s="10"/>
      <c r="CK33" s="76">
        <v>840</v>
      </c>
      <c r="CL33" s="10"/>
      <c r="CM33" s="64">
        <v>1080</v>
      </c>
      <c r="CN33" s="10"/>
      <c r="CO33" s="64">
        <v>720</v>
      </c>
      <c r="CP33" s="10"/>
      <c r="CQ33" s="64">
        <v>1320</v>
      </c>
      <c r="CR33" s="10"/>
      <c r="CS33" s="64">
        <v>720</v>
      </c>
      <c r="CT33" s="10"/>
      <c r="CU33" s="76">
        <v>120</v>
      </c>
      <c r="CV33" s="10"/>
      <c r="CW33" s="64">
        <v>1440</v>
      </c>
      <c r="CX33" s="10"/>
      <c r="CY33" s="64">
        <v>720</v>
      </c>
      <c r="CZ33" s="12"/>
      <c r="DA33" s="35">
        <f t="shared" si="5"/>
        <v>12120</v>
      </c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3">
        <f t="shared" si="6"/>
        <v>0</v>
      </c>
      <c r="DO33" s="21">
        <f t="shared" si="0"/>
        <v>167987.59</v>
      </c>
      <c r="DP33" s="21">
        <f t="shared" si="18"/>
        <v>12120</v>
      </c>
      <c r="DQ33" s="21">
        <f t="shared" si="19"/>
        <v>0</v>
      </c>
      <c r="DS33" s="8"/>
      <c r="DT33" s="44">
        <f t="shared" si="7"/>
        <v>26134.42</v>
      </c>
      <c r="DU33" s="44">
        <f t="shared" si="8"/>
        <v>9703.04</v>
      </c>
      <c r="DV33" s="44">
        <f t="shared" si="9"/>
        <v>12323.47</v>
      </c>
      <c r="DW33" s="44">
        <f t="shared" si="10"/>
        <v>21853.539999999997</v>
      </c>
      <c r="DX33" s="44">
        <f t="shared" si="11"/>
        <v>12151.17</v>
      </c>
      <c r="DY33" s="44">
        <f t="shared" si="12"/>
        <v>6116.469999999999</v>
      </c>
    </row>
    <row r="34" spans="1:129" ht="12.75">
      <c r="A34" s="24">
        <v>26</v>
      </c>
      <c r="B34" s="65" t="s">
        <v>43</v>
      </c>
      <c r="C34" s="64">
        <v>5897.86</v>
      </c>
      <c r="D34" s="10"/>
      <c r="E34" s="64">
        <v>1632.1</v>
      </c>
      <c r="F34" s="10"/>
      <c r="G34" s="64">
        <v>2681.25</v>
      </c>
      <c r="H34" s="10"/>
      <c r="I34" s="64">
        <v>659.38</v>
      </c>
      <c r="J34" s="12"/>
      <c r="K34" s="64">
        <v>1735.68</v>
      </c>
      <c r="L34" s="12"/>
      <c r="M34" s="64">
        <v>5373.53</v>
      </c>
      <c r="N34" s="10"/>
      <c r="O34" s="87">
        <v>2757.23</v>
      </c>
      <c r="P34" s="10"/>
      <c r="Q34" s="64">
        <v>1512.04</v>
      </c>
      <c r="R34" s="10"/>
      <c r="S34" s="9">
        <v>371.7</v>
      </c>
      <c r="T34" s="9"/>
      <c r="U34" s="64">
        <v>6571.24</v>
      </c>
      <c r="V34" s="10"/>
      <c r="W34" s="64">
        <v>2970.1</v>
      </c>
      <c r="X34" s="12"/>
      <c r="Y34" s="64">
        <v>3229.55</v>
      </c>
      <c r="Z34" s="29"/>
      <c r="AA34" s="34">
        <f t="shared" si="1"/>
        <v>35391.66</v>
      </c>
      <c r="AB34" s="64">
        <v>17.54</v>
      </c>
      <c r="AC34" s="64">
        <v>846.4</v>
      </c>
      <c r="AD34" s="64"/>
      <c r="AE34" s="64">
        <v>846.4</v>
      </c>
      <c r="AF34" s="64"/>
      <c r="AG34" s="64"/>
      <c r="AH34" s="10"/>
      <c r="AI34" s="64">
        <v>915.03</v>
      </c>
      <c r="AJ34" s="64"/>
      <c r="AK34" s="10"/>
      <c r="AL34" s="64"/>
      <c r="AM34" s="64"/>
      <c r="AN34" s="64">
        <v>312.06</v>
      </c>
      <c r="AO34" s="64"/>
      <c r="AP34" s="35">
        <f t="shared" si="2"/>
        <v>2937.43</v>
      </c>
      <c r="AQ34" s="64">
        <v>9910.03</v>
      </c>
      <c r="AR34" s="10"/>
      <c r="AS34" s="64">
        <v>4496.22</v>
      </c>
      <c r="AT34" s="10"/>
      <c r="AU34" s="64"/>
      <c r="AV34" s="10"/>
      <c r="AW34" s="64">
        <v>3558.6</v>
      </c>
      <c r="AX34" s="10"/>
      <c r="AY34" s="64"/>
      <c r="AZ34" s="10"/>
      <c r="BA34" s="9"/>
      <c r="BB34" s="10"/>
      <c r="BC34" s="64"/>
      <c r="BD34" s="10"/>
      <c r="BE34" s="64">
        <v>13217.97</v>
      </c>
      <c r="BF34" s="10"/>
      <c r="BG34" s="64"/>
      <c r="BH34" s="10"/>
      <c r="BI34" s="64"/>
      <c r="BJ34" s="10"/>
      <c r="BK34" s="64">
        <v>3423.69</v>
      </c>
      <c r="BL34" s="10"/>
      <c r="BM34" s="64"/>
      <c r="BN34" s="10"/>
      <c r="BO34" s="34">
        <f t="shared" si="3"/>
        <v>34606.51</v>
      </c>
      <c r="BP34" s="64"/>
      <c r="BQ34" s="64"/>
      <c r="BR34" s="64"/>
      <c r="BS34" s="64"/>
      <c r="BT34" s="64"/>
      <c r="BU34" s="9"/>
      <c r="BV34" s="64"/>
      <c r="BW34" s="64"/>
      <c r="BX34" s="64"/>
      <c r="BY34" s="64"/>
      <c r="BZ34" s="64"/>
      <c r="CA34" s="64"/>
      <c r="CB34" s="14">
        <f t="shared" si="4"/>
        <v>0</v>
      </c>
      <c r="CC34" s="64">
        <v>240</v>
      </c>
      <c r="CD34" s="10"/>
      <c r="CE34" s="9">
        <v>120</v>
      </c>
      <c r="CF34" s="10"/>
      <c r="CG34" s="64">
        <v>120</v>
      </c>
      <c r="CH34" s="10"/>
      <c r="CI34" s="64"/>
      <c r="CJ34" s="10"/>
      <c r="CK34" s="76">
        <v>120</v>
      </c>
      <c r="CL34" s="10"/>
      <c r="CM34" s="64">
        <v>192</v>
      </c>
      <c r="CN34" s="10"/>
      <c r="CO34" s="64">
        <v>120</v>
      </c>
      <c r="CP34" s="10"/>
      <c r="CQ34" s="64"/>
      <c r="CR34" s="10"/>
      <c r="CS34" s="64">
        <v>120</v>
      </c>
      <c r="CT34" s="10"/>
      <c r="CU34" s="76"/>
      <c r="CV34" s="10"/>
      <c r="CW34" s="64">
        <v>240</v>
      </c>
      <c r="CX34" s="10"/>
      <c r="CY34" s="64">
        <v>120</v>
      </c>
      <c r="CZ34" s="12"/>
      <c r="DA34" s="35">
        <f t="shared" si="5"/>
        <v>1392</v>
      </c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3">
        <f t="shared" si="6"/>
        <v>0</v>
      </c>
      <c r="DO34" s="21">
        <f t="shared" si="0"/>
        <v>72935.6</v>
      </c>
      <c r="DP34" s="21">
        <f t="shared" si="18"/>
        <v>1392</v>
      </c>
      <c r="DQ34" s="21">
        <f t="shared" si="19"/>
        <v>0</v>
      </c>
      <c r="DS34" s="8"/>
      <c r="DT34" s="44">
        <f t="shared" si="7"/>
        <v>16065.43</v>
      </c>
      <c r="DU34" s="44">
        <f t="shared" si="8"/>
        <v>7094.72</v>
      </c>
      <c r="DV34" s="44">
        <f t="shared" si="9"/>
        <v>2801.25</v>
      </c>
      <c r="DW34" s="44">
        <f t="shared" si="10"/>
        <v>5064.38</v>
      </c>
      <c r="DX34" s="44">
        <f t="shared" si="11"/>
        <v>1855.68</v>
      </c>
      <c r="DY34" s="44">
        <f t="shared" si="12"/>
        <v>5565.53</v>
      </c>
    </row>
    <row r="35" spans="1:129" ht="12.75">
      <c r="A35" s="24">
        <v>27</v>
      </c>
      <c r="B35" s="65" t="s">
        <v>44</v>
      </c>
      <c r="C35" s="67">
        <v>1457486.21</v>
      </c>
      <c r="D35" s="10"/>
      <c r="E35" s="64">
        <v>696985.07</v>
      </c>
      <c r="F35" s="10"/>
      <c r="G35" s="64">
        <v>504974.75</v>
      </c>
      <c r="H35" s="10"/>
      <c r="I35" s="67">
        <v>1134847.54</v>
      </c>
      <c r="J35" s="12"/>
      <c r="K35" s="64">
        <v>702551.84</v>
      </c>
      <c r="L35" s="12"/>
      <c r="M35" s="64">
        <v>507865.8</v>
      </c>
      <c r="N35" s="10"/>
      <c r="O35" s="87">
        <v>1108105.43</v>
      </c>
      <c r="P35" s="10"/>
      <c r="Q35" s="64">
        <v>713676.36</v>
      </c>
      <c r="R35" s="10"/>
      <c r="S35" s="9">
        <v>300873.4</v>
      </c>
      <c r="T35" s="9"/>
      <c r="U35" s="64">
        <v>1259072.23</v>
      </c>
      <c r="V35" s="10"/>
      <c r="W35" s="64">
        <v>705720.42</v>
      </c>
      <c r="X35" s="12"/>
      <c r="Y35" s="64">
        <v>734172.45</v>
      </c>
      <c r="Z35" s="29"/>
      <c r="AA35" s="34">
        <f t="shared" si="1"/>
        <v>9826331.5</v>
      </c>
      <c r="AB35" s="64">
        <f>343391.59+263853.4</f>
        <v>607244.99</v>
      </c>
      <c r="AC35" s="64">
        <v>337196.36</v>
      </c>
      <c r="AD35" s="64">
        <v>353509.2</v>
      </c>
      <c r="AE35" s="64">
        <v>383907.97</v>
      </c>
      <c r="AF35" s="64">
        <v>292183.64</v>
      </c>
      <c r="AG35" s="64">
        <v>396768.82</v>
      </c>
      <c r="AH35" s="10"/>
      <c r="AI35" s="64">
        <v>405441.66</v>
      </c>
      <c r="AJ35" s="64">
        <v>413641.72</v>
      </c>
      <c r="AK35" s="10"/>
      <c r="AL35" s="64">
        <v>115686.83</v>
      </c>
      <c r="AM35" s="64">
        <v>667238.96</v>
      </c>
      <c r="AN35" s="64">
        <v>422972.37</v>
      </c>
      <c r="AO35" s="64">
        <v>330897.05</v>
      </c>
      <c r="AP35" s="35">
        <f t="shared" si="2"/>
        <v>4726689.57</v>
      </c>
      <c r="AQ35" s="64"/>
      <c r="AR35" s="10"/>
      <c r="AS35" s="64">
        <v>16412.61</v>
      </c>
      <c r="AT35" s="10"/>
      <c r="AU35" s="64">
        <v>12438.73</v>
      </c>
      <c r="AV35" s="10"/>
      <c r="AW35" s="64">
        <v>10439.16</v>
      </c>
      <c r="AX35" s="10"/>
      <c r="AY35" s="64">
        <v>7193.54</v>
      </c>
      <c r="AZ35" s="10"/>
      <c r="BA35" s="9">
        <v>11831.6</v>
      </c>
      <c r="BB35" s="10"/>
      <c r="BC35" s="64">
        <v>8046.2</v>
      </c>
      <c r="BD35" s="10"/>
      <c r="BE35" s="64"/>
      <c r="BF35" s="10"/>
      <c r="BG35" s="64">
        <v>11549.31</v>
      </c>
      <c r="BH35" s="10"/>
      <c r="BI35" s="64">
        <v>8553.49</v>
      </c>
      <c r="BJ35" s="10"/>
      <c r="BK35" s="64">
        <v>20976.19</v>
      </c>
      <c r="BL35" s="10"/>
      <c r="BM35" s="64">
        <v>10012.59</v>
      </c>
      <c r="BN35" s="10"/>
      <c r="BO35" s="34">
        <f t="shared" si="3"/>
        <v>117453.42</v>
      </c>
      <c r="BP35" s="64">
        <v>881.01</v>
      </c>
      <c r="BQ35" s="64">
        <f>881.02+4898.28</f>
        <v>5779.299999999999</v>
      </c>
      <c r="BR35" s="64">
        <v>881.01</v>
      </c>
      <c r="BS35" s="64">
        <v>1321.52</v>
      </c>
      <c r="BT35" s="64">
        <v>574.24</v>
      </c>
      <c r="BU35" s="9">
        <v>1336.98</v>
      </c>
      <c r="BV35" s="64">
        <v>579.4</v>
      </c>
      <c r="BW35" s="64">
        <v>5343.94</v>
      </c>
      <c r="BX35" s="64">
        <v>3163.7</v>
      </c>
      <c r="BY35" s="64">
        <v>445.66</v>
      </c>
      <c r="BZ35" s="64">
        <v>3163.93</v>
      </c>
      <c r="CA35" s="64">
        <v>3297.9</v>
      </c>
      <c r="CB35" s="14">
        <f t="shared" si="4"/>
        <v>26768.59</v>
      </c>
      <c r="CC35" s="64">
        <v>72033.6</v>
      </c>
      <c r="CD35" s="10"/>
      <c r="CE35" s="69">
        <f>55442.4+1360.8</f>
        <v>56803.200000000004</v>
      </c>
      <c r="CF35" s="10"/>
      <c r="CG35" s="64">
        <v>66536.8</v>
      </c>
      <c r="CH35" s="10"/>
      <c r="CI35" s="64">
        <v>75800</v>
      </c>
      <c r="CJ35" s="10"/>
      <c r="CK35" s="76">
        <f>50778+804</f>
        <v>51582</v>
      </c>
      <c r="CL35" s="10"/>
      <c r="CM35" s="64">
        <f>53183.6+582</f>
        <v>53765.6</v>
      </c>
      <c r="CN35" s="10"/>
      <c r="CO35" s="64">
        <v>78840</v>
      </c>
      <c r="CP35" s="10"/>
      <c r="CQ35" s="64">
        <v>52787.6</v>
      </c>
      <c r="CR35" s="10"/>
      <c r="CS35" s="64">
        <v>62212.4</v>
      </c>
      <c r="CT35" s="10"/>
      <c r="CU35" s="76">
        <v>61380</v>
      </c>
      <c r="CV35" s="10"/>
      <c r="CW35" s="64">
        <v>53340</v>
      </c>
      <c r="CX35" s="10"/>
      <c r="CY35" s="64">
        <v>65820</v>
      </c>
      <c r="CZ35" s="12"/>
      <c r="DA35" s="35">
        <f t="shared" si="5"/>
        <v>750901.2</v>
      </c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3">
        <f t="shared" si="6"/>
        <v>0</v>
      </c>
      <c r="DO35" s="21">
        <f t="shared" si="0"/>
        <v>14697243.08</v>
      </c>
      <c r="DP35" s="21">
        <f t="shared" si="18"/>
        <v>750901.2</v>
      </c>
      <c r="DQ35" s="21">
        <f t="shared" si="19"/>
        <v>0</v>
      </c>
      <c r="DS35" s="8"/>
      <c r="DT35" s="44">
        <f t="shared" si="7"/>
        <v>2137645.81</v>
      </c>
      <c r="DU35" s="44">
        <f t="shared" si="8"/>
        <v>1113176.54</v>
      </c>
      <c r="DV35" s="44">
        <f t="shared" si="9"/>
        <v>938340.49</v>
      </c>
      <c r="DW35" s="44">
        <f t="shared" si="10"/>
        <v>1606316.19</v>
      </c>
      <c r="DX35" s="44">
        <f t="shared" si="11"/>
        <v>1054085.26</v>
      </c>
      <c r="DY35" s="44">
        <f t="shared" si="12"/>
        <v>971568.7999999999</v>
      </c>
    </row>
    <row r="36" spans="1:129" ht="12.75">
      <c r="A36" s="24">
        <v>28</v>
      </c>
      <c r="B36" s="71" t="s">
        <v>96</v>
      </c>
      <c r="C36" s="67"/>
      <c r="D36" s="10"/>
      <c r="E36" s="64"/>
      <c r="F36" s="10"/>
      <c r="G36" s="64"/>
      <c r="H36" s="10"/>
      <c r="I36" s="67"/>
      <c r="J36" s="12"/>
      <c r="K36" s="64"/>
      <c r="L36" s="12"/>
      <c r="M36" s="64"/>
      <c r="N36" s="10"/>
      <c r="O36" s="87"/>
      <c r="P36" s="10"/>
      <c r="Q36" s="64"/>
      <c r="R36" s="10"/>
      <c r="S36" s="9"/>
      <c r="T36" s="9"/>
      <c r="U36" s="64"/>
      <c r="V36" s="10"/>
      <c r="W36" s="64">
        <v>320.91</v>
      </c>
      <c r="X36" s="12"/>
      <c r="Y36" s="64">
        <v>604.62</v>
      </c>
      <c r="Z36" s="29"/>
      <c r="AA36" s="34">
        <f t="shared" si="1"/>
        <v>925.53</v>
      </c>
      <c r="AB36" s="64"/>
      <c r="AC36" s="64"/>
      <c r="AD36" s="64"/>
      <c r="AE36" s="64"/>
      <c r="AF36" s="64"/>
      <c r="AG36" s="64"/>
      <c r="AH36" s="10"/>
      <c r="AI36" s="64"/>
      <c r="AJ36" s="64"/>
      <c r="AK36" s="10"/>
      <c r="AL36" s="64"/>
      <c r="AM36" s="64"/>
      <c r="AN36" s="64"/>
      <c r="AO36" s="64"/>
      <c r="AP36" s="35"/>
      <c r="AQ36" s="64"/>
      <c r="AR36" s="10"/>
      <c r="AS36" s="64"/>
      <c r="AT36" s="10"/>
      <c r="AU36" s="64"/>
      <c r="AV36" s="10"/>
      <c r="AW36" s="64"/>
      <c r="AX36" s="10"/>
      <c r="AY36" s="64"/>
      <c r="AZ36" s="10"/>
      <c r="BA36" s="9"/>
      <c r="BB36" s="10"/>
      <c r="BC36" s="64"/>
      <c r="BD36" s="10"/>
      <c r="BE36" s="64"/>
      <c r="BF36" s="10"/>
      <c r="BG36" s="64"/>
      <c r="BH36" s="10"/>
      <c r="BI36" s="64"/>
      <c r="BJ36" s="10"/>
      <c r="BK36" s="64"/>
      <c r="BL36" s="10"/>
      <c r="BM36" s="64"/>
      <c r="BN36" s="10"/>
      <c r="BO36" s="34"/>
      <c r="BP36" s="64"/>
      <c r="BQ36" s="64"/>
      <c r="BR36" s="64"/>
      <c r="BS36" s="64"/>
      <c r="BT36" s="64"/>
      <c r="BU36" s="9"/>
      <c r="BV36" s="64"/>
      <c r="BW36" s="64"/>
      <c r="BX36" s="64"/>
      <c r="BY36" s="64"/>
      <c r="BZ36" s="64"/>
      <c r="CA36" s="64"/>
      <c r="CB36" s="14"/>
      <c r="CC36" s="64"/>
      <c r="CD36" s="10"/>
      <c r="CE36" s="69"/>
      <c r="CF36" s="10"/>
      <c r="CG36" s="64"/>
      <c r="CH36" s="10"/>
      <c r="CI36" s="64"/>
      <c r="CJ36" s="10"/>
      <c r="CK36" s="76"/>
      <c r="CL36" s="10"/>
      <c r="CM36" s="64"/>
      <c r="CN36" s="10"/>
      <c r="CO36" s="64"/>
      <c r="CP36" s="10"/>
      <c r="CQ36" s="64"/>
      <c r="CR36" s="10"/>
      <c r="CS36" s="64"/>
      <c r="CT36" s="10"/>
      <c r="CU36" s="76"/>
      <c r="CV36" s="10"/>
      <c r="CW36" s="64"/>
      <c r="CX36" s="10"/>
      <c r="CY36" s="64"/>
      <c r="CZ36" s="12"/>
      <c r="DA36" s="35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3"/>
      <c r="DO36" s="21"/>
      <c r="DP36" s="21"/>
      <c r="DQ36" s="21"/>
      <c r="DS36" s="8"/>
      <c r="DT36" s="44"/>
      <c r="DU36" s="44"/>
      <c r="DV36" s="44"/>
      <c r="DW36" s="44"/>
      <c r="DX36" s="44"/>
      <c r="DY36" s="44"/>
    </row>
    <row r="37" spans="1:129" ht="12.75">
      <c r="A37" s="30">
        <v>29</v>
      </c>
      <c r="B37" s="65" t="s">
        <v>45</v>
      </c>
      <c r="C37" s="64">
        <v>20249.54</v>
      </c>
      <c r="D37" s="10"/>
      <c r="E37" s="64">
        <v>10530.65</v>
      </c>
      <c r="F37" s="10"/>
      <c r="G37" s="64">
        <v>6814.34</v>
      </c>
      <c r="H37" s="10"/>
      <c r="I37" s="67">
        <v>18027.28</v>
      </c>
      <c r="J37" s="12"/>
      <c r="K37" s="64">
        <v>9969.6</v>
      </c>
      <c r="L37" s="12"/>
      <c r="M37" s="64">
        <v>7958</v>
      </c>
      <c r="N37" s="10"/>
      <c r="O37" s="87">
        <v>18693.62</v>
      </c>
      <c r="P37" s="10"/>
      <c r="Q37" s="64">
        <v>10270.73</v>
      </c>
      <c r="R37" s="10"/>
      <c r="S37" s="9">
        <v>1538.62</v>
      </c>
      <c r="T37" s="59"/>
      <c r="U37" s="64">
        <v>24337.51</v>
      </c>
      <c r="V37" s="10"/>
      <c r="W37" s="64">
        <v>12668.59</v>
      </c>
      <c r="X37" s="12"/>
      <c r="Y37" s="64">
        <v>8624.58</v>
      </c>
      <c r="Z37" s="29"/>
      <c r="AA37" s="34">
        <f t="shared" si="1"/>
        <v>149683.05999999997</v>
      </c>
      <c r="AB37" s="64"/>
      <c r="AC37" s="64"/>
      <c r="AD37" s="64"/>
      <c r="AE37" s="64"/>
      <c r="AF37" s="67"/>
      <c r="AG37" s="64"/>
      <c r="AH37" s="10"/>
      <c r="AI37" s="64"/>
      <c r="AJ37" s="64"/>
      <c r="AK37" s="10"/>
      <c r="AL37" s="64"/>
      <c r="AM37" s="64"/>
      <c r="AN37" s="64"/>
      <c r="AO37" s="64"/>
      <c r="AP37" s="35">
        <f t="shared" si="2"/>
        <v>0</v>
      </c>
      <c r="AQ37" s="64"/>
      <c r="AR37" s="10"/>
      <c r="AS37" s="64"/>
      <c r="AT37" s="10"/>
      <c r="AU37" s="64"/>
      <c r="AV37" s="10"/>
      <c r="AW37" s="64"/>
      <c r="AX37" s="10"/>
      <c r="AY37" s="64"/>
      <c r="AZ37" s="10"/>
      <c r="BA37" s="9"/>
      <c r="BB37" s="10"/>
      <c r="BC37" s="64"/>
      <c r="BD37" s="10"/>
      <c r="BE37" s="64">
        <v>611.78</v>
      </c>
      <c r="BF37" s="10"/>
      <c r="BG37" s="64"/>
      <c r="BH37" s="10"/>
      <c r="BI37" s="64"/>
      <c r="BJ37" s="10"/>
      <c r="BK37" s="64"/>
      <c r="BL37" s="10"/>
      <c r="BM37" s="64"/>
      <c r="BN37" s="10"/>
      <c r="BO37" s="34">
        <f t="shared" si="3"/>
        <v>611.78</v>
      </c>
      <c r="BP37" s="64"/>
      <c r="BQ37" s="64"/>
      <c r="BR37" s="64"/>
      <c r="BS37" s="64"/>
      <c r="BT37" s="64"/>
      <c r="BU37" s="9"/>
      <c r="BV37" s="64"/>
      <c r="BW37" s="64"/>
      <c r="BX37" s="64"/>
      <c r="BY37" s="64"/>
      <c r="BZ37" s="64"/>
      <c r="CA37" s="64"/>
      <c r="CB37" s="14">
        <f t="shared" si="4"/>
        <v>0</v>
      </c>
      <c r="CC37" s="64">
        <v>1080</v>
      </c>
      <c r="CD37" s="10"/>
      <c r="CE37" s="9">
        <v>600</v>
      </c>
      <c r="CF37" s="10"/>
      <c r="CG37" s="64">
        <v>840</v>
      </c>
      <c r="CH37" s="10"/>
      <c r="CI37" s="64">
        <v>660</v>
      </c>
      <c r="CJ37" s="10"/>
      <c r="CK37" s="76">
        <v>480</v>
      </c>
      <c r="CL37" s="10"/>
      <c r="CM37" s="64">
        <v>480</v>
      </c>
      <c r="CN37" s="10"/>
      <c r="CO37" s="64">
        <v>720</v>
      </c>
      <c r="CP37" s="10"/>
      <c r="CQ37" s="64">
        <v>720</v>
      </c>
      <c r="CR37" s="10"/>
      <c r="CS37" s="64">
        <v>480</v>
      </c>
      <c r="CT37" s="10"/>
      <c r="CU37" s="76">
        <v>1080</v>
      </c>
      <c r="CV37" s="10"/>
      <c r="CW37" s="64">
        <v>720</v>
      </c>
      <c r="CX37" s="10"/>
      <c r="CY37" s="64">
        <v>720</v>
      </c>
      <c r="CZ37" s="12"/>
      <c r="DA37" s="35">
        <f t="shared" si="5"/>
        <v>8580</v>
      </c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3">
        <f t="shared" si="6"/>
        <v>0</v>
      </c>
      <c r="DO37" s="21">
        <f t="shared" si="0"/>
        <v>150294.83999999997</v>
      </c>
      <c r="DP37" s="21">
        <f t="shared" si="18"/>
        <v>8580</v>
      </c>
      <c r="DQ37" s="21">
        <f t="shared" si="19"/>
        <v>0</v>
      </c>
      <c r="DS37" s="8"/>
      <c r="DT37" s="44">
        <f t="shared" si="7"/>
        <v>21329.54</v>
      </c>
      <c r="DU37" s="44">
        <f t="shared" si="8"/>
        <v>11130.65</v>
      </c>
      <c r="DV37" s="44">
        <f t="shared" si="9"/>
        <v>7654.34</v>
      </c>
      <c r="DW37" s="44">
        <f t="shared" si="10"/>
        <v>18687.28</v>
      </c>
      <c r="DX37" s="44">
        <f t="shared" si="11"/>
        <v>10449.6</v>
      </c>
      <c r="DY37" s="44">
        <f t="shared" si="12"/>
        <v>8438</v>
      </c>
    </row>
    <row r="38" spans="1:129" ht="12.75">
      <c r="A38" s="24">
        <v>30</v>
      </c>
      <c r="B38" s="65" t="s">
        <v>78</v>
      </c>
      <c r="C38" s="64">
        <v>282970.43</v>
      </c>
      <c r="D38" s="10"/>
      <c r="E38" s="64">
        <v>126934.98</v>
      </c>
      <c r="F38" s="10"/>
      <c r="G38" s="64">
        <v>153694.64</v>
      </c>
      <c r="H38" s="10"/>
      <c r="I38" s="67">
        <v>223090.04</v>
      </c>
      <c r="J38" s="12"/>
      <c r="K38" s="64">
        <v>126785.81</v>
      </c>
      <c r="L38" s="12"/>
      <c r="M38" s="64">
        <v>131922.96</v>
      </c>
      <c r="N38" s="10"/>
      <c r="O38" s="87">
        <v>244982.22</v>
      </c>
      <c r="P38" s="10"/>
      <c r="Q38" s="64">
        <v>147504.96</v>
      </c>
      <c r="R38" s="10"/>
      <c r="S38" s="9">
        <v>65897.25</v>
      </c>
      <c r="T38" s="9"/>
      <c r="U38" s="64">
        <v>336089.87</v>
      </c>
      <c r="V38" s="10"/>
      <c r="W38" s="64"/>
      <c r="X38" s="12"/>
      <c r="Y38" s="64"/>
      <c r="Z38" s="29"/>
      <c r="AA38" s="34">
        <f t="shared" si="1"/>
        <v>1839873.1600000001</v>
      </c>
      <c r="AB38" s="64">
        <v>31608.05</v>
      </c>
      <c r="AC38" s="64">
        <v>26944.62</v>
      </c>
      <c r="AD38" s="64">
        <v>15120.62</v>
      </c>
      <c r="AE38" s="64">
        <v>6648.37</v>
      </c>
      <c r="AF38" s="64">
        <v>23464.53</v>
      </c>
      <c r="AG38" s="64">
        <v>28266.72</v>
      </c>
      <c r="AH38" s="10"/>
      <c r="AI38" s="64">
        <v>5543.11</v>
      </c>
      <c r="AJ38" s="64">
        <v>1403.93</v>
      </c>
      <c r="AK38" s="10"/>
      <c r="AL38" s="64">
        <v>14524.73</v>
      </c>
      <c r="AM38" s="64">
        <v>25192.41</v>
      </c>
      <c r="AN38" s="64"/>
      <c r="AO38" s="64"/>
      <c r="AP38" s="35">
        <f t="shared" si="2"/>
        <v>178717.08999999997</v>
      </c>
      <c r="AQ38" s="64"/>
      <c r="AR38" s="10"/>
      <c r="AS38" s="64">
        <v>611.78</v>
      </c>
      <c r="AT38" s="10"/>
      <c r="AU38" s="64"/>
      <c r="AV38" s="10"/>
      <c r="AW38" s="64"/>
      <c r="AX38" s="10"/>
      <c r="AY38" s="64">
        <v>611.78</v>
      </c>
      <c r="AZ38" s="10"/>
      <c r="BA38" s="9"/>
      <c r="BB38" s="10"/>
      <c r="BC38" s="64"/>
      <c r="BD38" s="10"/>
      <c r="BE38" s="64"/>
      <c r="BF38" s="10"/>
      <c r="BG38" s="64"/>
      <c r="BH38" s="10"/>
      <c r="BI38" s="64"/>
      <c r="BJ38" s="10"/>
      <c r="BK38" s="64"/>
      <c r="BL38" s="10"/>
      <c r="BM38" s="64"/>
      <c r="BN38" s="10"/>
      <c r="BO38" s="34">
        <f t="shared" si="3"/>
        <v>1223.56</v>
      </c>
      <c r="BP38" s="64"/>
      <c r="BQ38" s="64"/>
      <c r="BR38" s="64">
        <v>133.74</v>
      </c>
      <c r="BS38" s="64"/>
      <c r="BT38" s="64">
        <v>222.9</v>
      </c>
      <c r="BU38" s="9">
        <v>267.48</v>
      </c>
      <c r="BV38" s="64">
        <v>133.74</v>
      </c>
      <c r="BW38" s="64"/>
      <c r="BX38" s="64">
        <v>133.74</v>
      </c>
      <c r="BY38" s="64"/>
      <c r="BZ38" s="64"/>
      <c r="CA38" s="64"/>
      <c r="CB38" s="14">
        <f t="shared" si="4"/>
        <v>891.6</v>
      </c>
      <c r="CC38" s="64">
        <v>14700</v>
      </c>
      <c r="CD38" s="10"/>
      <c r="CE38" s="9">
        <v>10320</v>
      </c>
      <c r="CF38" s="10"/>
      <c r="CG38" s="64">
        <v>16500</v>
      </c>
      <c r="CH38" s="10"/>
      <c r="CI38" s="64">
        <v>15360</v>
      </c>
      <c r="CJ38" s="10"/>
      <c r="CK38" s="76">
        <v>11400</v>
      </c>
      <c r="CL38" s="10"/>
      <c r="CM38" s="64">
        <v>16800</v>
      </c>
      <c r="CN38" s="10"/>
      <c r="CO38" s="67">
        <v>12780</v>
      </c>
      <c r="CP38" s="10"/>
      <c r="CQ38" s="64">
        <v>12300</v>
      </c>
      <c r="CR38" s="10"/>
      <c r="CS38" s="64">
        <v>14640</v>
      </c>
      <c r="CT38" s="10"/>
      <c r="CU38" s="76">
        <v>14940</v>
      </c>
      <c r="CV38" s="10"/>
      <c r="CW38" s="64"/>
      <c r="CX38" s="10"/>
      <c r="CY38" s="64"/>
      <c r="CZ38" s="12"/>
      <c r="DA38" s="35">
        <f t="shared" si="5"/>
        <v>139740</v>
      </c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3">
        <f t="shared" si="6"/>
        <v>0</v>
      </c>
      <c r="DO38" s="21">
        <f t="shared" si="0"/>
        <v>2020705.4100000001</v>
      </c>
      <c r="DP38" s="21">
        <f t="shared" si="18"/>
        <v>139740</v>
      </c>
      <c r="DQ38" s="21">
        <f t="shared" si="19"/>
        <v>0</v>
      </c>
      <c r="DS38" s="8"/>
      <c r="DT38" s="44">
        <f t="shared" si="7"/>
        <v>329278.48</v>
      </c>
      <c r="DU38" s="44">
        <f t="shared" si="8"/>
        <v>164811.38</v>
      </c>
      <c r="DV38" s="44">
        <f t="shared" si="9"/>
        <v>185449</v>
      </c>
      <c r="DW38" s="44">
        <f t="shared" si="10"/>
        <v>245098.41</v>
      </c>
      <c r="DX38" s="44">
        <f t="shared" si="11"/>
        <v>162485.02</v>
      </c>
      <c r="DY38" s="44">
        <f t="shared" si="12"/>
        <v>177257.16</v>
      </c>
    </row>
    <row r="39" spans="1:129" ht="12.75">
      <c r="A39" s="24">
        <v>31</v>
      </c>
      <c r="B39" s="65" t="s">
        <v>46</v>
      </c>
      <c r="C39" s="64">
        <v>2393.61</v>
      </c>
      <c r="D39" s="10"/>
      <c r="E39" s="64">
        <v>2621.39</v>
      </c>
      <c r="F39" s="10"/>
      <c r="G39" s="64">
        <v>2026.76</v>
      </c>
      <c r="H39" s="10"/>
      <c r="I39" s="64">
        <v>1278.37</v>
      </c>
      <c r="J39" s="12"/>
      <c r="K39" s="64">
        <v>1379.2</v>
      </c>
      <c r="L39" s="12"/>
      <c r="M39" s="64">
        <v>2295.88</v>
      </c>
      <c r="N39" s="10"/>
      <c r="O39" s="87">
        <v>1375.84</v>
      </c>
      <c r="P39" s="10"/>
      <c r="Q39" s="64">
        <v>2056.21</v>
      </c>
      <c r="R39" s="10"/>
      <c r="S39" s="9"/>
      <c r="T39" s="9"/>
      <c r="U39" s="64">
        <v>2241.85</v>
      </c>
      <c r="V39" s="10"/>
      <c r="W39" s="64">
        <v>1684.48</v>
      </c>
      <c r="X39" s="12"/>
      <c r="Y39" s="64">
        <v>1675.82</v>
      </c>
      <c r="Z39" s="29"/>
      <c r="AA39" s="34">
        <f t="shared" si="1"/>
        <v>21029.41</v>
      </c>
      <c r="AB39" s="64"/>
      <c r="AC39" s="64"/>
      <c r="AD39" s="64"/>
      <c r="AE39" s="64"/>
      <c r="AF39" s="64"/>
      <c r="AG39" s="64"/>
      <c r="AH39" s="10"/>
      <c r="AI39" s="64"/>
      <c r="AJ39" s="64"/>
      <c r="AK39" s="10"/>
      <c r="AL39" s="64"/>
      <c r="AM39" s="64"/>
      <c r="AN39" s="64"/>
      <c r="AO39" s="64"/>
      <c r="AP39" s="35">
        <f t="shared" si="2"/>
        <v>0</v>
      </c>
      <c r="AQ39" s="64"/>
      <c r="AR39" s="10"/>
      <c r="AS39" s="64"/>
      <c r="AT39" s="10"/>
      <c r="AU39" s="64"/>
      <c r="AV39" s="10"/>
      <c r="AW39" s="64"/>
      <c r="AX39" s="10"/>
      <c r="AY39" s="64"/>
      <c r="AZ39" s="10"/>
      <c r="BA39" s="9"/>
      <c r="BB39" s="10"/>
      <c r="BC39" s="64"/>
      <c r="BD39" s="10"/>
      <c r="BE39" s="64"/>
      <c r="BF39" s="10"/>
      <c r="BG39" s="64"/>
      <c r="BH39" s="10"/>
      <c r="BI39" s="64"/>
      <c r="BJ39" s="10"/>
      <c r="BK39" s="64"/>
      <c r="BL39" s="10"/>
      <c r="BM39" s="64"/>
      <c r="BN39" s="10"/>
      <c r="BO39" s="34">
        <f t="shared" si="3"/>
        <v>0</v>
      </c>
      <c r="BP39" s="64"/>
      <c r="BQ39" s="64"/>
      <c r="BR39" s="64"/>
      <c r="BS39" s="64"/>
      <c r="BT39" s="64"/>
      <c r="BU39" s="9"/>
      <c r="BV39" s="64"/>
      <c r="BW39" s="64"/>
      <c r="BX39" s="64"/>
      <c r="BY39" s="64"/>
      <c r="BZ39" s="64"/>
      <c r="CA39" s="64"/>
      <c r="CB39" s="14">
        <f t="shared" si="4"/>
        <v>0</v>
      </c>
      <c r="CC39" s="64"/>
      <c r="CD39" s="10"/>
      <c r="CE39" s="9"/>
      <c r="CF39" s="10"/>
      <c r="CG39" s="64"/>
      <c r="CH39" s="10"/>
      <c r="CI39" s="64"/>
      <c r="CJ39" s="10"/>
      <c r="CK39" s="76"/>
      <c r="CL39" s="10"/>
      <c r="CM39" s="64"/>
      <c r="CN39" s="10"/>
      <c r="CO39" s="64"/>
      <c r="CP39" s="10"/>
      <c r="CQ39" s="64"/>
      <c r="CR39" s="10"/>
      <c r="CS39" s="64"/>
      <c r="CT39" s="10"/>
      <c r="CU39" s="76"/>
      <c r="CV39" s="10"/>
      <c r="CW39" s="64"/>
      <c r="CX39" s="10"/>
      <c r="CY39" s="64"/>
      <c r="CZ39" s="12"/>
      <c r="DA39" s="35">
        <f t="shared" si="5"/>
        <v>0</v>
      </c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3">
        <f t="shared" si="6"/>
        <v>0</v>
      </c>
      <c r="DO39" s="21">
        <f t="shared" si="0"/>
        <v>21029.41</v>
      </c>
      <c r="DP39" s="21">
        <f t="shared" si="18"/>
        <v>0</v>
      </c>
      <c r="DQ39" s="21">
        <f t="shared" si="19"/>
        <v>0</v>
      </c>
      <c r="DS39" s="8"/>
      <c r="DT39" s="44">
        <f t="shared" si="7"/>
        <v>2393.61</v>
      </c>
      <c r="DU39" s="44">
        <f t="shared" si="8"/>
        <v>2621.39</v>
      </c>
      <c r="DV39" s="44">
        <f t="shared" si="9"/>
        <v>2026.76</v>
      </c>
      <c r="DW39" s="44">
        <f t="shared" si="10"/>
        <v>1278.37</v>
      </c>
      <c r="DX39" s="44">
        <f t="shared" si="11"/>
        <v>1379.2</v>
      </c>
      <c r="DY39" s="44">
        <f t="shared" si="12"/>
        <v>2295.88</v>
      </c>
    </row>
    <row r="40" spans="1:129" ht="12.75">
      <c r="A40" s="24">
        <v>32</v>
      </c>
      <c r="B40" s="65" t="s">
        <v>47</v>
      </c>
      <c r="C40" s="64"/>
      <c r="D40" s="10">
        <v>3738.02</v>
      </c>
      <c r="E40" s="64"/>
      <c r="F40" s="10">
        <v>5647.75</v>
      </c>
      <c r="G40" s="64">
        <v>4844.51</v>
      </c>
      <c r="H40" s="10"/>
      <c r="I40" s="64"/>
      <c r="J40" s="71">
        <v>6263.88</v>
      </c>
      <c r="K40" s="64"/>
      <c r="L40" s="71">
        <v>3048.47</v>
      </c>
      <c r="M40" s="64">
        <v>4202.83</v>
      </c>
      <c r="N40" s="10"/>
      <c r="O40" s="87">
        <v>9034.59</v>
      </c>
      <c r="P40" s="10"/>
      <c r="Q40" s="64">
        <v>3185.02</v>
      </c>
      <c r="R40" s="10"/>
      <c r="S40" s="9">
        <v>1359.67</v>
      </c>
      <c r="T40" s="9"/>
      <c r="U40" s="64">
        <v>9878.82</v>
      </c>
      <c r="V40" s="10"/>
      <c r="W40" s="64">
        <v>1385.66</v>
      </c>
      <c r="X40" s="12"/>
      <c r="Y40" s="64">
        <v>6982.07</v>
      </c>
      <c r="Z40" s="29"/>
      <c r="AA40" s="34">
        <f t="shared" si="1"/>
        <v>59571.29</v>
      </c>
      <c r="AB40" s="64"/>
      <c r="AC40" s="64"/>
      <c r="AD40" s="64"/>
      <c r="AE40" s="64"/>
      <c r="AF40" s="64"/>
      <c r="AG40" s="64">
        <v>137.18</v>
      </c>
      <c r="AH40" s="10"/>
      <c r="AI40" s="64"/>
      <c r="AJ40" s="64"/>
      <c r="AK40" s="10"/>
      <c r="AL40" s="64"/>
      <c r="AM40" s="64"/>
      <c r="AN40" s="64"/>
      <c r="AO40" s="64"/>
      <c r="AP40" s="35">
        <f t="shared" si="2"/>
        <v>137.18</v>
      </c>
      <c r="AQ40" s="64"/>
      <c r="AR40" s="10"/>
      <c r="AS40" s="64"/>
      <c r="AT40" s="10"/>
      <c r="AU40" s="64"/>
      <c r="AV40" s="10"/>
      <c r="AW40" s="64"/>
      <c r="AX40" s="10"/>
      <c r="AY40" s="64"/>
      <c r="AZ40" s="10"/>
      <c r="BA40" s="9"/>
      <c r="BB40" s="10"/>
      <c r="BC40" s="64"/>
      <c r="BD40" s="10"/>
      <c r="BE40" s="64"/>
      <c r="BF40" s="10"/>
      <c r="BG40" s="64"/>
      <c r="BH40" s="10"/>
      <c r="BI40" s="64"/>
      <c r="BJ40" s="10"/>
      <c r="BK40" s="64"/>
      <c r="BL40" s="10"/>
      <c r="BM40" s="64"/>
      <c r="BN40" s="10"/>
      <c r="BO40" s="34">
        <f t="shared" si="3"/>
        <v>0</v>
      </c>
      <c r="BP40" s="64"/>
      <c r="BQ40" s="64"/>
      <c r="BR40" s="64"/>
      <c r="BS40" s="64"/>
      <c r="BT40" s="64"/>
      <c r="BU40" s="9"/>
      <c r="BV40" s="64"/>
      <c r="BW40" s="64"/>
      <c r="BX40" s="64"/>
      <c r="BY40" s="64"/>
      <c r="BZ40" s="64"/>
      <c r="CA40" s="64"/>
      <c r="CB40" s="14">
        <f t="shared" si="4"/>
        <v>0</v>
      </c>
      <c r="CC40" s="64"/>
      <c r="CD40" s="10"/>
      <c r="CE40" s="9"/>
      <c r="CF40" s="10">
        <v>900</v>
      </c>
      <c r="CG40" s="64">
        <v>480</v>
      </c>
      <c r="CH40" s="10"/>
      <c r="CI40" s="64">
        <v>540</v>
      </c>
      <c r="CJ40" s="10"/>
      <c r="CK40" s="76"/>
      <c r="CL40" s="10">
        <v>120</v>
      </c>
      <c r="CM40" s="64">
        <v>480</v>
      </c>
      <c r="CN40" s="10"/>
      <c r="CO40" s="64">
        <v>900</v>
      </c>
      <c r="CP40" s="10"/>
      <c r="CQ40" s="64">
        <v>180</v>
      </c>
      <c r="CR40" s="10"/>
      <c r="CS40" s="64">
        <v>360</v>
      </c>
      <c r="CT40" s="10"/>
      <c r="CU40" s="76">
        <v>660</v>
      </c>
      <c r="CV40" s="10"/>
      <c r="CW40" s="64"/>
      <c r="CX40" s="10"/>
      <c r="CY40" s="64">
        <v>540</v>
      </c>
      <c r="CZ40" s="12"/>
      <c r="DA40" s="35">
        <f t="shared" si="5"/>
        <v>5160</v>
      </c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3">
        <f t="shared" si="6"/>
        <v>0</v>
      </c>
      <c r="DO40" s="21">
        <f t="shared" si="0"/>
        <v>59708.47</v>
      </c>
      <c r="DP40" s="21">
        <f t="shared" si="18"/>
        <v>5160</v>
      </c>
      <c r="DQ40" s="21">
        <f t="shared" si="19"/>
        <v>0</v>
      </c>
      <c r="DS40" s="8"/>
      <c r="DT40" s="44">
        <f t="shared" si="7"/>
        <v>0</v>
      </c>
      <c r="DU40" s="44">
        <f t="shared" si="8"/>
        <v>0</v>
      </c>
      <c r="DV40" s="44">
        <f t="shared" si="9"/>
        <v>5324.51</v>
      </c>
      <c r="DW40" s="44">
        <f t="shared" si="10"/>
        <v>540</v>
      </c>
      <c r="DX40" s="44">
        <f t="shared" si="11"/>
        <v>0</v>
      </c>
      <c r="DY40" s="44">
        <f t="shared" si="12"/>
        <v>4820.01</v>
      </c>
    </row>
    <row r="41" spans="1:129" ht="12.75">
      <c r="A41" s="30">
        <v>33</v>
      </c>
      <c r="B41" s="65" t="s">
        <v>48</v>
      </c>
      <c r="C41" s="64"/>
      <c r="D41" s="10"/>
      <c r="E41" s="64"/>
      <c r="F41" s="10">
        <v>46.29</v>
      </c>
      <c r="G41" s="64"/>
      <c r="H41" s="10"/>
      <c r="I41" s="64"/>
      <c r="J41" s="12"/>
      <c r="K41" s="64"/>
      <c r="L41" s="12"/>
      <c r="M41" s="64"/>
      <c r="N41" s="10"/>
      <c r="O41" s="87"/>
      <c r="P41" s="10"/>
      <c r="Q41" s="64"/>
      <c r="R41" s="10"/>
      <c r="S41" s="9"/>
      <c r="T41" s="9"/>
      <c r="U41" s="64"/>
      <c r="V41" s="10"/>
      <c r="W41" s="64"/>
      <c r="X41" s="12"/>
      <c r="Y41" s="64"/>
      <c r="Z41" s="29"/>
      <c r="AA41" s="34">
        <f t="shared" si="1"/>
        <v>46.29</v>
      </c>
      <c r="AB41" s="64"/>
      <c r="AC41" s="64"/>
      <c r="AD41" s="64"/>
      <c r="AE41" s="64"/>
      <c r="AF41" s="64"/>
      <c r="AG41" s="64"/>
      <c r="AH41" s="10"/>
      <c r="AI41" s="64"/>
      <c r="AJ41" s="64"/>
      <c r="AK41" s="10"/>
      <c r="AL41" s="64"/>
      <c r="AM41" s="64"/>
      <c r="AN41" s="64"/>
      <c r="AO41" s="64"/>
      <c r="AP41" s="35">
        <f t="shared" si="2"/>
        <v>0</v>
      </c>
      <c r="AQ41" s="64">
        <v>2772.56</v>
      </c>
      <c r="AR41" s="10"/>
      <c r="AS41" s="64"/>
      <c r="AT41" s="10"/>
      <c r="AU41" s="64"/>
      <c r="AV41" s="10"/>
      <c r="AW41" s="64"/>
      <c r="AX41" s="10"/>
      <c r="AY41" s="64"/>
      <c r="AZ41" s="10"/>
      <c r="BA41" s="9"/>
      <c r="BB41" s="10"/>
      <c r="BC41" s="64"/>
      <c r="BD41" s="10"/>
      <c r="BE41" s="64">
        <v>1430.47</v>
      </c>
      <c r="BF41" s="10"/>
      <c r="BG41" s="64"/>
      <c r="BH41" s="10"/>
      <c r="BI41" s="64"/>
      <c r="BJ41" s="10"/>
      <c r="BK41" s="64"/>
      <c r="BL41" s="10"/>
      <c r="BM41" s="64"/>
      <c r="BN41" s="10"/>
      <c r="BO41" s="34">
        <f t="shared" si="3"/>
        <v>4203.03</v>
      </c>
      <c r="BP41" s="64"/>
      <c r="BQ41" s="64"/>
      <c r="BR41" s="64"/>
      <c r="BS41" s="64"/>
      <c r="BT41" s="64"/>
      <c r="BU41" s="9"/>
      <c r="BV41" s="64"/>
      <c r="BW41" s="64"/>
      <c r="BX41" s="64"/>
      <c r="BY41" s="64"/>
      <c r="BZ41" s="64"/>
      <c r="CA41" s="64"/>
      <c r="CB41" s="14">
        <f t="shared" si="4"/>
        <v>0</v>
      </c>
      <c r="CC41" s="64"/>
      <c r="CD41" s="10"/>
      <c r="CE41" s="9"/>
      <c r="CF41" s="10"/>
      <c r="CG41" s="64"/>
      <c r="CH41" s="10"/>
      <c r="CI41" s="64"/>
      <c r="CJ41" s="10"/>
      <c r="CK41" s="76"/>
      <c r="CL41" s="10"/>
      <c r="CM41" s="64"/>
      <c r="CN41" s="10"/>
      <c r="CO41" s="64"/>
      <c r="CP41" s="10"/>
      <c r="CQ41" s="64"/>
      <c r="CR41" s="10"/>
      <c r="CS41" s="64"/>
      <c r="CT41" s="10"/>
      <c r="CU41" s="76"/>
      <c r="CV41" s="10"/>
      <c r="CW41" s="64"/>
      <c r="CX41" s="10"/>
      <c r="CY41" s="64"/>
      <c r="CZ41" s="12"/>
      <c r="DA41" s="35">
        <f t="shared" si="5"/>
        <v>0</v>
      </c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3">
        <f t="shared" si="6"/>
        <v>0</v>
      </c>
      <c r="DO41" s="21">
        <f t="shared" si="0"/>
        <v>4249.32</v>
      </c>
      <c r="DP41" s="21">
        <f t="shared" si="18"/>
        <v>0</v>
      </c>
      <c r="DQ41" s="21">
        <f t="shared" si="19"/>
        <v>0</v>
      </c>
      <c r="DS41" s="8"/>
      <c r="DT41" s="44">
        <f t="shared" si="7"/>
        <v>2772.56</v>
      </c>
      <c r="DU41" s="44">
        <f t="shared" si="8"/>
        <v>0</v>
      </c>
      <c r="DV41" s="44">
        <f t="shared" si="9"/>
        <v>0</v>
      </c>
      <c r="DW41" s="44">
        <f t="shared" si="10"/>
        <v>0</v>
      </c>
      <c r="DX41" s="44">
        <f t="shared" si="11"/>
        <v>0</v>
      </c>
      <c r="DY41" s="44">
        <f t="shared" si="12"/>
        <v>0</v>
      </c>
    </row>
    <row r="42" spans="1:129" ht="12.75">
      <c r="A42" s="24">
        <v>34</v>
      </c>
      <c r="B42" s="65" t="s">
        <v>49</v>
      </c>
      <c r="C42" s="67">
        <v>22205.27</v>
      </c>
      <c r="D42" s="10"/>
      <c r="E42" s="64">
        <v>16371.17</v>
      </c>
      <c r="F42" s="10"/>
      <c r="G42" s="64">
        <v>10182.73</v>
      </c>
      <c r="H42" s="10"/>
      <c r="I42" s="64">
        <v>17932.13</v>
      </c>
      <c r="J42" s="12"/>
      <c r="K42" s="64">
        <v>18165.41</v>
      </c>
      <c r="L42" s="12"/>
      <c r="M42" s="64">
        <v>12734.81</v>
      </c>
      <c r="N42" s="10"/>
      <c r="O42" s="87">
        <v>20696.2</v>
      </c>
      <c r="P42" s="10"/>
      <c r="Q42" s="64">
        <v>24249.88</v>
      </c>
      <c r="R42" s="10"/>
      <c r="S42" s="9">
        <v>7512.54</v>
      </c>
      <c r="T42" s="9"/>
      <c r="U42" s="64">
        <v>33766.34</v>
      </c>
      <c r="V42" s="10"/>
      <c r="W42" s="64">
        <v>19078.39</v>
      </c>
      <c r="X42" s="12"/>
      <c r="Y42" s="64">
        <v>20015.28</v>
      </c>
      <c r="Z42" s="29"/>
      <c r="AA42" s="34">
        <f t="shared" si="1"/>
        <v>222910.15</v>
      </c>
      <c r="AB42" s="64">
        <v>222.34</v>
      </c>
      <c r="AC42" s="64">
        <v>1323.81</v>
      </c>
      <c r="AD42" s="64">
        <v>676.56</v>
      </c>
      <c r="AE42" s="64">
        <v>111.17</v>
      </c>
      <c r="AF42" s="64">
        <v>2061.58</v>
      </c>
      <c r="AG42" s="64">
        <v>137.18</v>
      </c>
      <c r="AH42" s="10"/>
      <c r="AI42" s="64">
        <v>353.07</v>
      </c>
      <c r="AJ42" s="64">
        <v>1670.24</v>
      </c>
      <c r="AK42" s="10"/>
      <c r="AL42" s="64">
        <v>12756.72</v>
      </c>
      <c r="AM42" s="64">
        <v>12665.89</v>
      </c>
      <c r="AN42" s="64">
        <v>1211.26</v>
      </c>
      <c r="AO42" s="64">
        <v>25125.76</v>
      </c>
      <c r="AP42" s="35">
        <f t="shared" si="2"/>
        <v>58315.58</v>
      </c>
      <c r="AQ42" s="64"/>
      <c r="AR42" s="10"/>
      <c r="AS42" s="64">
        <v>1956.73</v>
      </c>
      <c r="AT42" s="10"/>
      <c r="AU42" s="64">
        <v>3251.16</v>
      </c>
      <c r="AV42" s="10"/>
      <c r="AW42" s="64"/>
      <c r="AX42" s="10"/>
      <c r="AY42" s="64"/>
      <c r="AZ42" s="10"/>
      <c r="BA42" s="9">
        <v>3323.41</v>
      </c>
      <c r="BB42" s="10"/>
      <c r="BC42" s="64"/>
      <c r="BD42" s="10"/>
      <c r="BE42" s="64"/>
      <c r="BF42" s="10"/>
      <c r="BG42" s="64">
        <v>736.16</v>
      </c>
      <c r="BH42" s="10"/>
      <c r="BI42" s="64"/>
      <c r="BJ42" s="10"/>
      <c r="BK42" s="64">
        <v>1444.42</v>
      </c>
      <c r="BL42" s="10"/>
      <c r="BM42" s="64"/>
      <c r="BN42" s="10"/>
      <c r="BO42" s="34">
        <f t="shared" si="3"/>
        <v>10711.88</v>
      </c>
      <c r="BP42" s="64">
        <v>2718.04</v>
      </c>
      <c r="BQ42" s="64"/>
      <c r="BR42" s="64">
        <v>2584.3</v>
      </c>
      <c r="BS42" s="64">
        <v>2584.3</v>
      </c>
      <c r="BT42" s="64">
        <v>2584.3</v>
      </c>
      <c r="BU42" s="9">
        <v>2614.66</v>
      </c>
      <c r="BV42" s="64">
        <v>2584.3</v>
      </c>
      <c r="BW42" s="64">
        <v>2614.66</v>
      </c>
      <c r="BX42" s="64">
        <v>2622.25</v>
      </c>
      <c r="BY42" s="64">
        <v>48.49</v>
      </c>
      <c r="BZ42" s="64">
        <v>48.49</v>
      </c>
      <c r="CA42" s="64">
        <v>48.49</v>
      </c>
      <c r="CB42" s="14">
        <f t="shared" si="4"/>
        <v>21052.280000000006</v>
      </c>
      <c r="CC42" s="64">
        <v>720</v>
      </c>
      <c r="CD42" s="10"/>
      <c r="CE42" s="9">
        <v>1320</v>
      </c>
      <c r="CF42" s="10"/>
      <c r="CG42" s="64">
        <v>960</v>
      </c>
      <c r="CH42" s="10"/>
      <c r="CI42" s="64">
        <v>960</v>
      </c>
      <c r="CJ42" s="10"/>
      <c r="CK42" s="76">
        <v>1260</v>
      </c>
      <c r="CL42" s="10"/>
      <c r="CM42" s="64">
        <v>1440</v>
      </c>
      <c r="CN42" s="10"/>
      <c r="CO42" s="64">
        <v>960</v>
      </c>
      <c r="CP42" s="10"/>
      <c r="CQ42" s="64">
        <v>1502.4</v>
      </c>
      <c r="CR42" s="10"/>
      <c r="CS42" s="64">
        <v>1440</v>
      </c>
      <c r="CT42" s="10"/>
      <c r="CU42" s="76">
        <v>1440</v>
      </c>
      <c r="CV42" s="10"/>
      <c r="CW42" s="64">
        <v>1080</v>
      </c>
      <c r="CX42" s="10"/>
      <c r="CY42" s="64">
        <v>1260</v>
      </c>
      <c r="CZ42" s="12"/>
      <c r="DA42" s="35">
        <f t="shared" si="5"/>
        <v>14342.4</v>
      </c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3">
        <f t="shared" si="6"/>
        <v>0</v>
      </c>
      <c r="DO42" s="21">
        <f t="shared" si="0"/>
        <v>312989.89</v>
      </c>
      <c r="DP42" s="21">
        <f t="shared" si="18"/>
        <v>14342.4</v>
      </c>
      <c r="DQ42" s="21">
        <f t="shared" si="19"/>
        <v>0</v>
      </c>
      <c r="DS42" s="8"/>
      <c r="DT42" s="44">
        <f t="shared" si="7"/>
        <v>25865.65</v>
      </c>
      <c r="DU42" s="44">
        <f t="shared" si="8"/>
        <v>20971.71</v>
      </c>
      <c r="DV42" s="44">
        <f t="shared" si="9"/>
        <v>17654.75</v>
      </c>
      <c r="DW42" s="44">
        <f t="shared" si="10"/>
        <v>21587.6</v>
      </c>
      <c r="DX42" s="44">
        <f t="shared" si="11"/>
        <v>24071.289999999997</v>
      </c>
      <c r="DY42" s="44">
        <f t="shared" si="12"/>
        <v>20250.059999999998</v>
      </c>
    </row>
    <row r="43" spans="1:129" ht="12.75">
      <c r="A43" s="24">
        <v>35</v>
      </c>
      <c r="B43" s="65" t="s">
        <v>79</v>
      </c>
      <c r="C43" s="64">
        <v>46.29</v>
      </c>
      <c r="D43" s="10"/>
      <c r="E43" s="64"/>
      <c r="F43" s="10"/>
      <c r="G43" s="64"/>
      <c r="H43" s="10"/>
      <c r="I43" s="64">
        <v>46.29</v>
      </c>
      <c r="J43" s="12"/>
      <c r="K43" s="64"/>
      <c r="L43" s="12"/>
      <c r="M43" s="64">
        <v>92.58</v>
      </c>
      <c r="N43" s="10"/>
      <c r="O43" s="87"/>
      <c r="P43" s="10"/>
      <c r="Q43" s="64"/>
      <c r="R43" s="10"/>
      <c r="S43" s="9"/>
      <c r="T43" s="9"/>
      <c r="U43" s="64"/>
      <c r="V43" s="10"/>
      <c r="W43" s="64"/>
      <c r="X43" s="12"/>
      <c r="Y43" s="64"/>
      <c r="Z43" s="29"/>
      <c r="AA43" s="34">
        <f t="shared" si="1"/>
        <v>185.16</v>
      </c>
      <c r="AB43" s="64"/>
      <c r="AC43" s="64"/>
      <c r="AD43" s="64"/>
      <c r="AE43" s="64"/>
      <c r="AF43" s="64"/>
      <c r="AG43" s="64"/>
      <c r="AH43" s="10"/>
      <c r="AI43" s="64"/>
      <c r="AJ43" s="64"/>
      <c r="AK43" s="10"/>
      <c r="AL43" s="64"/>
      <c r="AM43" s="64"/>
      <c r="AN43" s="64"/>
      <c r="AO43" s="64"/>
      <c r="AP43" s="35">
        <f t="shared" si="2"/>
        <v>0</v>
      </c>
      <c r="AQ43" s="64"/>
      <c r="AR43" s="10"/>
      <c r="AS43" s="64"/>
      <c r="AT43" s="10"/>
      <c r="AU43" s="64"/>
      <c r="AV43" s="10"/>
      <c r="AW43" s="64"/>
      <c r="AX43" s="10"/>
      <c r="AY43" s="64"/>
      <c r="AZ43" s="10"/>
      <c r="BA43" s="9"/>
      <c r="BB43" s="10"/>
      <c r="BC43" s="64"/>
      <c r="BD43" s="10"/>
      <c r="BE43" s="64"/>
      <c r="BF43" s="10"/>
      <c r="BG43" s="64"/>
      <c r="BH43" s="10"/>
      <c r="BI43" s="64"/>
      <c r="BJ43" s="10"/>
      <c r="BK43" s="64"/>
      <c r="BL43" s="10"/>
      <c r="BM43" s="64"/>
      <c r="BN43" s="10"/>
      <c r="BO43" s="34">
        <f t="shared" si="3"/>
        <v>0</v>
      </c>
      <c r="BP43" s="64"/>
      <c r="BQ43" s="64"/>
      <c r="BR43" s="64"/>
      <c r="BS43" s="64"/>
      <c r="BT43" s="64"/>
      <c r="BU43" s="9"/>
      <c r="BV43" s="64"/>
      <c r="BW43" s="64"/>
      <c r="BX43" s="64"/>
      <c r="BY43" s="64"/>
      <c r="BZ43" s="64"/>
      <c r="CA43" s="64"/>
      <c r="CB43" s="14">
        <f t="shared" si="4"/>
        <v>0</v>
      </c>
      <c r="CC43" s="64"/>
      <c r="CD43" s="10"/>
      <c r="CE43" s="9"/>
      <c r="CF43" s="10"/>
      <c r="CG43" s="64"/>
      <c r="CH43" s="10"/>
      <c r="CI43" s="64"/>
      <c r="CJ43" s="10"/>
      <c r="CK43" s="76"/>
      <c r="CL43" s="10"/>
      <c r="CM43" s="64"/>
      <c r="CN43" s="10"/>
      <c r="CO43" s="64"/>
      <c r="CP43" s="10"/>
      <c r="CQ43" s="64"/>
      <c r="CR43" s="10"/>
      <c r="CS43" s="64"/>
      <c r="CT43" s="10"/>
      <c r="CU43" s="76"/>
      <c r="CV43" s="10"/>
      <c r="CW43" s="64"/>
      <c r="CX43" s="10"/>
      <c r="CY43" s="64"/>
      <c r="CZ43" s="12"/>
      <c r="DA43" s="35">
        <f t="shared" si="5"/>
        <v>0</v>
      </c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3">
        <f t="shared" si="6"/>
        <v>0</v>
      </c>
      <c r="DO43" s="21">
        <f t="shared" si="0"/>
        <v>185.16</v>
      </c>
      <c r="DP43" s="21">
        <f t="shared" si="18"/>
        <v>0</v>
      </c>
      <c r="DQ43" s="21">
        <f t="shared" si="19"/>
        <v>0</v>
      </c>
      <c r="DS43" s="8"/>
      <c r="DT43" s="44">
        <f t="shared" si="7"/>
        <v>46.29</v>
      </c>
      <c r="DU43" s="44">
        <f t="shared" si="8"/>
        <v>0</v>
      </c>
      <c r="DV43" s="44">
        <f t="shared" si="9"/>
        <v>0</v>
      </c>
      <c r="DW43" s="44">
        <f t="shared" si="10"/>
        <v>46.29</v>
      </c>
      <c r="DX43" s="44">
        <f t="shared" si="11"/>
        <v>0</v>
      </c>
      <c r="DY43" s="44">
        <f t="shared" si="12"/>
        <v>92.58</v>
      </c>
    </row>
    <row r="44" spans="1:129" ht="12.75">
      <c r="A44" s="24">
        <v>36</v>
      </c>
      <c r="B44" s="65" t="s">
        <v>50</v>
      </c>
      <c r="C44" s="64">
        <v>1312.38</v>
      </c>
      <c r="D44" s="10"/>
      <c r="E44" s="64">
        <v>1002.66</v>
      </c>
      <c r="F44" s="10"/>
      <c r="G44" s="64">
        <v>964.14</v>
      </c>
      <c r="H44" s="10"/>
      <c r="I44" s="64">
        <v>1254.45</v>
      </c>
      <c r="J44" s="12"/>
      <c r="K44" s="64">
        <v>899.85</v>
      </c>
      <c r="L44" s="12"/>
      <c r="M44" s="64">
        <v>741.01</v>
      </c>
      <c r="N44" s="10"/>
      <c r="O44" s="87">
        <v>1103.79</v>
      </c>
      <c r="P44" s="10"/>
      <c r="Q44" s="64">
        <v>2471.15</v>
      </c>
      <c r="R44" s="10"/>
      <c r="S44" s="9"/>
      <c r="T44" s="9"/>
      <c r="U44" s="64">
        <v>4542.07</v>
      </c>
      <c r="V44" s="10"/>
      <c r="W44" s="64">
        <v>668.29</v>
      </c>
      <c r="X44" s="12"/>
      <c r="Y44" s="64">
        <v>2359.93</v>
      </c>
      <c r="Z44" s="29"/>
      <c r="AA44" s="34">
        <f t="shared" si="1"/>
        <v>17319.72</v>
      </c>
      <c r="AB44" s="64"/>
      <c r="AC44" s="64"/>
      <c r="AD44" s="64"/>
      <c r="AE44" s="64"/>
      <c r="AF44" s="64"/>
      <c r="AG44" s="64"/>
      <c r="AH44" s="10"/>
      <c r="AI44" s="64"/>
      <c r="AJ44" s="64"/>
      <c r="AK44" s="10"/>
      <c r="AL44" s="64"/>
      <c r="AM44" s="64"/>
      <c r="AN44" s="64"/>
      <c r="AO44" s="64"/>
      <c r="AP44" s="35">
        <f t="shared" si="2"/>
        <v>0</v>
      </c>
      <c r="AQ44" s="67"/>
      <c r="AR44" s="10"/>
      <c r="AS44" s="64"/>
      <c r="AT44" s="10"/>
      <c r="AU44" s="64"/>
      <c r="AV44" s="10"/>
      <c r="AW44" s="64"/>
      <c r="AX44" s="10"/>
      <c r="AY44" s="64"/>
      <c r="AZ44" s="10"/>
      <c r="BA44" s="9"/>
      <c r="BB44" s="10"/>
      <c r="BC44" s="64"/>
      <c r="BD44" s="10"/>
      <c r="BE44" s="64"/>
      <c r="BF44" s="10"/>
      <c r="BG44" s="64"/>
      <c r="BH44" s="10"/>
      <c r="BI44" s="64"/>
      <c r="BJ44" s="10"/>
      <c r="BK44" s="64"/>
      <c r="BL44" s="10"/>
      <c r="BM44" s="64"/>
      <c r="BN44" s="10"/>
      <c r="BO44" s="34">
        <f t="shared" si="3"/>
        <v>0</v>
      </c>
      <c r="BP44" s="64"/>
      <c r="BQ44" s="64"/>
      <c r="BR44" s="64"/>
      <c r="BS44" s="64"/>
      <c r="BT44" s="64"/>
      <c r="BU44" s="9"/>
      <c r="BV44" s="64"/>
      <c r="BW44" s="64"/>
      <c r="BX44" s="64"/>
      <c r="BY44" s="64"/>
      <c r="BZ44" s="64"/>
      <c r="CA44" s="64"/>
      <c r="CB44" s="14">
        <f t="shared" si="4"/>
        <v>0</v>
      </c>
      <c r="CC44" s="64"/>
      <c r="CD44" s="10"/>
      <c r="CE44" s="9"/>
      <c r="CF44" s="10"/>
      <c r="CG44" s="64"/>
      <c r="CH44" s="10"/>
      <c r="CI44" s="64"/>
      <c r="CJ44" s="10"/>
      <c r="CK44" s="76"/>
      <c r="CL44" s="10"/>
      <c r="CM44" s="64"/>
      <c r="CN44" s="10"/>
      <c r="CO44" s="64"/>
      <c r="CP44" s="10"/>
      <c r="CQ44" s="64"/>
      <c r="CR44" s="10"/>
      <c r="CS44" s="64"/>
      <c r="CT44" s="10"/>
      <c r="CU44" s="76"/>
      <c r="CV44" s="10"/>
      <c r="CW44" s="64"/>
      <c r="CX44" s="10"/>
      <c r="CY44" s="64"/>
      <c r="CZ44" s="12"/>
      <c r="DA44" s="35">
        <f t="shared" si="5"/>
        <v>0</v>
      </c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3">
        <f t="shared" si="6"/>
        <v>0</v>
      </c>
      <c r="DO44" s="21">
        <f t="shared" si="0"/>
        <v>17319.72</v>
      </c>
      <c r="DP44" s="21">
        <f t="shared" si="18"/>
        <v>0</v>
      </c>
      <c r="DQ44" s="21">
        <f t="shared" si="19"/>
        <v>0</v>
      </c>
      <c r="DS44" s="8"/>
      <c r="DT44" s="44">
        <f t="shared" si="7"/>
        <v>1312.38</v>
      </c>
      <c r="DU44" s="44">
        <f t="shared" si="8"/>
        <v>1002.66</v>
      </c>
      <c r="DV44" s="44">
        <f t="shared" si="9"/>
        <v>964.14</v>
      </c>
      <c r="DW44" s="44">
        <f t="shared" si="10"/>
        <v>1254.45</v>
      </c>
      <c r="DX44" s="44">
        <f t="shared" si="11"/>
        <v>899.85</v>
      </c>
      <c r="DY44" s="44">
        <f t="shared" si="12"/>
        <v>741.01</v>
      </c>
    </row>
    <row r="45" spans="1:129" ht="12.75">
      <c r="A45" s="30">
        <v>37</v>
      </c>
      <c r="B45" s="65" t="s">
        <v>51</v>
      </c>
      <c r="C45" s="67">
        <v>4542.17</v>
      </c>
      <c r="D45" s="10"/>
      <c r="E45" s="64">
        <v>1291.73</v>
      </c>
      <c r="F45" s="10"/>
      <c r="G45" s="64">
        <v>4630.12</v>
      </c>
      <c r="H45" s="10"/>
      <c r="I45" s="64">
        <v>1547.45</v>
      </c>
      <c r="J45" s="12"/>
      <c r="K45" s="64">
        <v>1514.68</v>
      </c>
      <c r="L45" s="12"/>
      <c r="M45" s="64">
        <v>1927.37</v>
      </c>
      <c r="N45" s="10"/>
      <c r="O45" s="87">
        <v>1476.74</v>
      </c>
      <c r="P45" s="10"/>
      <c r="Q45" s="64">
        <v>1168.87</v>
      </c>
      <c r="R45" s="10"/>
      <c r="S45" s="9">
        <v>449.78</v>
      </c>
      <c r="T45" s="59"/>
      <c r="U45" s="64">
        <v>3419.13</v>
      </c>
      <c r="V45" s="10"/>
      <c r="W45" s="64">
        <v>793.34</v>
      </c>
      <c r="X45" s="12"/>
      <c r="Y45" s="64">
        <v>2884.13</v>
      </c>
      <c r="Z45" s="29"/>
      <c r="AA45" s="34">
        <f t="shared" si="1"/>
        <v>25645.510000000002</v>
      </c>
      <c r="AB45" s="64"/>
      <c r="AC45" s="64"/>
      <c r="AD45" s="64"/>
      <c r="AE45" s="64"/>
      <c r="AF45" s="64"/>
      <c r="AG45" s="64"/>
      <c r="AH45" s="10"/>
      <c r="AI45" s="64"/>
      <c r="AJ45" s="64"/>
      <c r="AK45" s="10"/>
      <c r="AL45" s="64"/>
      <c r="AM45" s="64"/>
      <c r="AN45" s="64"/>
      <c r="AO45" s="64"/>
      <c r="AP45" s="35">
        <f t="shared" si="2"/>
        <v>0</v>
      </c>
      <c r="AQ45" s="64"/>
      <c r="AR45" s="10"/>
      <c r="AS45" s="64"/>
      <c r="AT45" s="10"/>
      <c r="AU45" s="64"/>
      <c r="AV45" s="10"/>
      <c r="AW45" s="64"/>
      <c r="AX45" s="10"/>
      <c r="AY45" s="64"/>
      <c r="AZ45" s="10"/>
      <c r="BA45" s="9"/>
      <c r="BB45" s="10"/>
      <c r="BC45" s="64"/>
      <c r="BD45" s="10"/>
      <c r="BE45" s="64"/>
      <c r="BF45" s="10"/>
      <c r="BG45" s="64"/>
      <c r="BH45" s="10"/>
      <c r="BI45" s="64"/>
      <c r="BJ45" s="10"/>
      <c r="BK45" s="64"/>
      <c r="BL45" s="10"/>
      <c r="BM45" s="64"/>
      <c r="BN45" s="10"/>
      <c r="BO45" s="34">
        <f t="shared" si="3"/>
        <v>0</v>
      </c>
      <c r="BP45" s="64">
        <v>2673.46</v>
      </c>
      <c r="BQ45" s="64">
        <v>2673.46</v>
      </c>
      <c r="BR45" s="64">
        <v>2673.46</v>
      </c>
      <c r="BS45" s="64">
        <v>2673.46</v>
      </c>
      <c r="BT45" s="64">
        <v>2584.3</v>
      </c>
      <c r="BU45" s="9">
        <v>2673.46</v>
      </c>
      <c r="BV45" s="64">
        <v>2673.46</v>
      </c>
      <c r="BW45" s="64"/>
      <c r="BX45" s="64"/>
      <c r="BY45" s="64">
        <v>2718.27</v>
      </c>
      <c r="BZ45" s="64">
        <v>2673.61</v>
      </c>
      <c r="CA45" s="64">
        <v>2718.27</v>
      </c>
      <c r="CB45" s="14">
        <f t="shared" si="4"/>
        <v>26735.21</v>
      </c>
      <c r="CC45" s="64"/>
      <c r="CD45" s="10"/>
      <c r="CE45" s="9"/>
      <c r="CF45" s="10"/>
      <c r="CG45" s="64">
        <v>240</v>
      </c>
      <c r="CH45" s="10"/>
      <c r="CI45" s="64"/>
      <c r="CJ45" s="10"/>
      <c r="CK45" s="76"/>
      <c r="CL45" s="10"/>
      <c r="CM45" s="64">
        <v>120</v>
      </c>
      <c r="CN45" s="10"/>
      <c r="CO45" s="64"/>
      <c r="CP45" s="10"/>
      <c r="CQ45" s="64"/>
      <c r="CR45" s="10"/>
      <c r="CS45" s="64">
        <v>120</v>
      </c>
      <c r="CT45" s="10"/>
      <c r="CU45" s="76"/>
      <c r="CV45" s="10"/>
      <c r="CW45" s="64"/>
      <c r="CX45" s="10"/>
      <c r="CY45" s="64">
        <v>120</v>
      </c>
      <c r="CZ45" s="12"/>
      <c r="DA45" s="35">
        <f t="shared" si="5"/>
        <v>600</v>
      </c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3">
        <f t="shared" si="6"/>
        <v>0</v>
      </c>
      <c r="DO45" s="21">
        <f t="shared" si="0"/>
        <v>52380.72</v>
      </c>
      <c r="DP45" s="21">
        <f t="shared" si="18"/>
        <v>600</v>
      </c>
      <c r="DQ45" s="21">
        <f t="shared" si="19"/>
        <v>0</v>
      </c>
      <c r="DS45" s="8"/>
      <c r="DT45" s="44">
        <f t="shared" si="7"/>
        <v>7215.63</v>
      </c>
      <c r="DU45" s="44">
        <f t="shared" si="8"/>
        <v>3965.19</v>
      </c>
      <c r="DV45" s="44">
        <f t="shared" si="9"/>
        <v>7543.58</v>
      </c>
      <c r="DW45" s="44">
        <f t="shared" si="10"/>
        <v>4220.91</v>
      </c>
      <c r="DX45" s="44">
        <f t="shared" si="11"/>
        <v>4098.9800000000005</v>
      </c>
      <c r="DY45" s="44">
        <f t="shared" si="12"/>
        <v>4720.83</v>
      </c>
    </row>
    <row r="46" spans="1:129" ht="12.75">
      <c r="A46" s="24">
        <v>38</v>
      </c>
      <c r="B46" s="65" t="s">
        <v>52</v>
      </c>
      <c r="C46" s="64">
        <v>5175.86</v>
      </c>
      <c r="D46" s="10"/>
      <c r="E46" s="64">
        <v>3213.05</v>
      </c>
      <c r="F46" s="10"/>
      <c r="G46" s="64">
        <v>1411.46</v>
      </c>
      <c r="H46" s="10"/>
      <c r="I46" s="64">
        <v>2660.68</v>
      </c>
      <c r="J46" s="12"/>
      <c r="K46" s="64">
        <v>1968.2</v>
      </c>
      <c r="L46" s="12"/>
      <c r="M46" s="64">
        <v>5294.02</v>
      </c>
      <c r="N46" s="10"/>
      <c r="O46" s="87">
        <v>5529.35</v>
      </c>
      <c r="P46" s="10"/>
      <c r="Q46" s="64">
        <v>4703.78</v>
      </c>
      <c r="R46" s="10"/>
      <c r="S46" s="9"/>
      <c r="T46" s="9"/>
      <c r="U46" s="64">
        <v>9694.86</v>
      </c>
      <c r="V46" s="10"/>
      <c r="W46" s="64">
        <v>5735.21</v>
      </c>
      <c r="X46" s="12"/>
      <c r="Y46" s="64">
        <v>3012.41</v>
      </c>
      <c r="Z46" s="29"/>
      <c r="AA46" s="34">
        <f t="shared" si="1"/>
        <v>48398.880000000005</v>
      </c>
      <c r="AB46" s="64">
        <v>488.6</v>
      </c>
      <c r="AC46" s="64">
        <v>550.67</v>
      </c>
      <c r="AD46" s="64">
        <v>1071.88</v>
      </c>
      <c r="AE46" s="64">
        <v>550.67</v>
      </c>
      <c r="AF46" s="64">
        <v>997.31</v>
      </c>
      <c r="AG46" s="64">
        <v>671</v>
      </c>
      <c r="AH46" s="10"/>
      <c r="AI46" s="64">
        <v>997.31</v>
      </c>
      <c r="AJ46" s="64">
        <v>1220.62</v>
      </c>
      <c r="AK46" s="10"/>
      <c r="AL46" s="64">
        <v>671</v>
      </c>
      <c r="AM46" s="64">
        <v>695.37</v>
      </c>
      <c r="AN46" s="64">
        <v>1293.48</v>
      </c>
      <c r="AO46" s="64">
        <v>266.06</v>
      </c>
      <c r="AP46" s="35">
        <f t="shared" si="2"/>
        <v>9473.97</v>
      </c>
      <c r="AQ46" s="64"/>
      <c r="AR46" s="10"/>
      <c r="AS46" s="64">
        <v>2929.01</v>
      </c>
      <c r="AT46" s="10"/>
      <c r="AU46" s="64"/>
      <c r="AV46" s="10"/>
      <c r="AW46" s="64">
        <v>1952.67</v>
      </c>
      <c r="AX46" s="10"/>
      <c r="AY46" s="64"/>
      <c r="AZ46" s="10"/>
      <c r="BA46" s="9"/>
      <c r="BB46" s="10"/>
      <c r="BC46" s="64">
        <v>2929.01</v>
      </c>
      <c r="BD46" s="10"/>
      <c r="BE46" s="64"/>
      <c r="BF46" s="10"/>
      <c r="BG46" s="64"/>
      <c r="BH46" s="10"/>
      <c r="BI46" s="64">
        <v>1952.3</v>
      </c>
      <c r="BJ46" s="10"/>
      <c r="BK46" s="64">
        <v>976.15</v>
      </c>
      <c r="BL46" s="10"/>
      <c r="BM46" s="64"/>
      <c r="BN46" s="10"/>
      <c r="BO46" s="34">
        <f t="shared" si="3"/>
        <v>10739.14</v>
      </c>
      <c r="BP46" s="64"/>
      <c r="BQ46" s="64"/>
      <c r="BR46" s="64"/>
      <c r="BS46" s="64"/>
      <c r="BT46" s="64"/>
      <c r="BU46" s="9"/>
      <c r="BV46" s="64"/>
      <c r="BW46" s="64"/>
      <c r="BX46" s="64"/>
      <c r="BY46" s="64"/>
      <c r="BZ46" s="64"/>
      <c r="CA46" s="64"/>
      <c r="CB46" s="14">
        <f t="shared" si="4"/>
        <v>0</v>
      </c>
      <c r="CC46" s="64"/>
      <c r="CD46" s="10"/>
      <c r="CE46" s="9"/>
      <c r="CF46" s="10"/>
      <c r="CG46" s="64"/>
      <c r="CH46" s="10"/>
      <c r="CI46" s="64"/>
      <c r="CJ46" s="10"/>
      <c r="CK46" s="76"/>
      <c r="CL46" s="10"/>
      <c r="CM46" s="64"/>
      <c r="CN46" s="10"/>
      <c r="CO46" s="64"/>
      <c r="CP46" s="10"/>
      <c r="CQ46" s="64"/>
      <c r="CR46" s="10"/>
      <c r="CS46" s="64"/>
      <c r="CT46" s="10"/>
      <c r="CU46" s="76"/>
      <c r="CV46" s="10"/>
      <c r="CW46" s="64"/>
      <c r="CX46" s="10"/>
      <c r="CY46" s="64"/>
      <c r="CZ46" s="12"/>
      <c r="DA46" s="35">
        <f t="shared" si="5"/>
        <v>0</v>
      </c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3">
        <f t="shared" si="6"/>
        <v>0</v>
      </c>
      <c r="DO46" s="21">
        <f t="shared" si="0"/>
        <v>68611.99</v>
      </c>
      <c r="DP46" s="21">
        <f t="shared" si="18"/>
        <v>0</v>
      </c>
      <c r="DQ46" s="21">
        <f t="shared" si="19"/>
        <v>0</v>
      </c>
      <c r="DS46" s="8"/>
      <c r="DT46" s="44">
        <f t="shared" si="7"/>
        <v>5664.46</v>
      </c>
      <c r="DU46" s="44">
        <f t="shared" si="8"/>
        <v>6692.7300000000005</v>
      </c>
      <c r="DV46" s="44">
        <f t="shared" si="9"/>
        <v>2483.34</v>
      </c>
      <c r="DW46" s="44">
        <f t="shared" si="10"/>
        <v>5164.02</v>
      </c>
      <c r="DX46" s="44">
        <f t="shared" si="11"/>
        <v>2965.51</v>
      </c>
      <c r="DY46" s="44">
        <f t="shared" si="12"/>
        <v>5965.02</v>
      </c>
    </row>
    <row r="47" spans="1:129" ht="12.75">
      <c r="A47" s="24">
        <v>39</v>
      </c>
      <c r="B47" s="65" t="s">
        <v>53</v>
      </c>
      <c r="C47" s="64">
        <v>160.13</v>
      </c>
      <c r="D47" s="10"/>
      <c r="E47" s="64">
        <v>99.32</v>
      </c>
      <c r="F47" s="10"/>
      <c r="G47" s="64">
        <v>305.67</v>
      </c>
      <c r="H47" s="10"/>
      <c r="I47" s="64">
        <v>101.6</v>
      </c>
      <c r="J47" s="12"/>
      <c r="K47" s="64">
        <v>123.59</v>
      </c>
      <c r="L47" s="12"/>
      <c r="M47" s="64">
        <v>1092.33</v>
      </c>
      <c r="N47" s="10"/>
      <c r="O47" s="87">
        <v>497.5</v>
      </c>
      <c r="P47" s="10"/>
      <c r="Q47" s="64">
        <v>101.6</v>
      </c>
      <c r="R47" s="10"/>
      <c r="S47" s="9">
        <v>371.71</v>
      </c>
      <c r="T47" s="9"/>
      <c r="U47" s="64">
        <v>1006.5</v>
      </c>
      <c r="V47" s="10"/>
      <c r="W47" s="64">
        <v>209.57</v>
      </c>
      <c r="X47" s="12"/>
      <c r="Y47" s="64">
        <v>1080.39</v>
      </c>
      <c r="Z47" s="29"/>
      <c r="AA47" s="34">
        <f t="shared" si="1"/>
        <v>5149.91</v>
      </c>
      <c r="AB47" s="64"/>
      <c r="AC47" s="64"/>
      <c r="AD47" s="64"/>
      <c r="AE47" s="64"/>
      <c r="AF47" s="64"/>
      <c r="AG47" s="64"/>
      <c r="AH47" s="10"/>
      <c r="AI47" s="64"/>
      <c r="AJ47" s="64"/>
      <c r="AK47" s="10"/>
      <c r="AL47" s="64"/>
      <c r="AM47" s="64"/>
      <c r="AN47" s="64"/>
      <c r="AO47" s="64"/>
      <c r="AP47" s="35">
        <f t="shared" si="2"/>
        <v>0</v>
      </c>
      <c r="AQ47" s="64"/>
      <c r="AR47" s="10"/>
      <c r="AS47" s="64"/>
      <c r="AT47" s="10"/>
      <c r="AU47" s="64"/>
      <c r="AV47" s="10"/>
      <c r="AW47" s="64"/>
      <c r="AX47" s="10"/>
      <c r="AY47" s="64"/>
      <c r="AZ47" s="10"/>
      <c r="BA47" s="9"/>
      <c r="BB47" s="10"/>
      <c r="BC47" s="64"/>
      <c r="BD47" s="10"/>
      <c r="BE47" s="64"/>
      <c r="BF47" s="10"/>
      <c r="BG47" s="64"/>
      <c r="BH47" s="10"/>
      <c r="BI47" s="64"/>
      <c r="BJ47" s="10"/>
      <c r="BK47" s="64"/>
      <c r="BL47" s="10"/>
      <c r="BM47" s="64"/>
      <c r="BN47" s="10"/>
      <c r="BO47" s="34">
        <f t="shared" si="3"/>
        <v>0</v>
      </c>
      <c r="BP47" s="64"/>
      <c r="BQ47" s="64"/>
      <c r="BR47" s="64"/>
      <c r="BS47" s="64"/>
      <c r="BT47" s="64"/>
      <c r="BU47" s="9"/>
      <c r="BV47" s="64"/>
      <c r="BW47" s="64"/>
      <c r="BX47" s="64"/>
      <c r="BY47" s="64"/>
      <c r="BZ47" s="64"/>
      <c r="CA47" s="64"/>
      <c r="CB47" s="14">
        <f t="shared" si="4"/>
        <v>0</v>
      </c>
      <c r="CC47" s="64"/>
      <c r="CD47" s="10"/>
      <c r="CE47" s="9"/>
      <c r="CF47" s="10"/>
      <c r="CG47" s="64"/>
      <c r="CH47" s="10"/>
      <c r="CI47" s="64"/>
      <c r="CJ47" s="10"/>
      <c r="CK47" s="76"/>
      <c r="CL47" s="10"/>
      <c r="CM47" s="64">
        <v>2.4</v>
      </c>
      <c r="CN47" s="10"/>
      <c r="CO47" s="64"/>
      <c r="CP47" s="10"/>
      <c r="CQ47" s="64"/>
      <c r="CR47" s="10"/>
      <c r="CS47" s="64">
        <v>2.4</v>
      </c>
      <c r="CT47" s="10"/>
      <c r="CU47" s="76"/>
      <c r="CV47" s="10"/>
      <c r="CW47" s="64"/>
      <c r="CX47" s="10"/>
      <c r="CY47" s="64">
        <v>120</v>
      </c>
      <c r="CZ47" s="12"/>
      <c r="DA47" s="35">
        <f t="shared" si="5"/>
        <v>124.8</v>
      </c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3">
        <f t="shared" si="6"/>
        <v>0</v>
      </c>
      <c r="DO47" s="21">
        <f>+AA47+AP47+BO47+CB47</f>
        <v>5149.91</v>
      </c>
      <c r="DP47" s="21">
        <f>+DA47</f>
        <v>124.8</v>
      </c>
      <c r="DQ47" s="21">
        <f>+DN47</f>
        <v>0</v>
      </c>
      <c r="DS47" s="8"/>
      <c r="DT47" s="44">
        <f t="shared" si="7"/>
        <v>160.13</v>
      </c>
      <c r="DU47" s="44">
        <f t="shared" si="8"/>
        <v>99.32</v>
      </c>
      <c r="DV47" s="44">
        <f t="shared" si="9"/>
        <v>305.67</v>
      </c>
      <c r="DW47" s="44">
        <f t="shared" si="10"/>
        <v>101.6</v>
      </c>
      <c r="DX47" s="44">
        <f t="shared" si="11"/>
        <v>123.59</v>
      </c>
      <c r="DY47" s="44">
        <f t="shared" si="12"/>
        <v>1094.73</v>
      </c>
    </row>
    <row r="48" spans="1:129" ht="12.75">
      <c r="A48" s="24">
        <v>40</v>
      </c>
      <c r="B48" s="65" t="s">
        <v>54</v>
      </c>
      <c r="C48" s="64"/>
      <c r="D48" s="10"/>
      <c r="E48" s="64"/>
      <c r="F48" s="10"/>
      <c r="G48" s="64"/>
      <c r="H48" s="10"/>
      <c r="I48" s="64"/>
      <c r="J48" s="12"/>
      <c r="K48" s="64"/>
      <c r="L48" s="12"/>
      <c r="M48" s="64"/>
      <c r="N48" s="10"/>
      <c r="O48" s="87"/>
      <c r="P48" s="10"/>
      <c r="Q48" s="64"/>
      <c r="R48" s="10"/>
      <c r="S48" s="9"/>
      <c r="T48" s="59"/>
      <c r="U48" s="64"/>
      <c r="V48" s="10"/>
      <c r="W48" s="64">
        <v>57.39</v>
      </c>
      <c r="X48" s="12"/>
      <c r="Y48" s="64">
        <v>69.27</v>
      </c>
      <c r="Z48" s="29"/>
      <c r="AA48" s="34">
        <f t="shared" si="1"/>
        <v>126.66</v>
      </c>
      <c r="AB48" s="64"/>
      <c r="AC48" s="64"/>
      <c r="AD48" s="64"/>
      <c r="AE48" s="64"/>
      <c r="AF48" s="64"/>
      <c r="AG48" s="64"/>
      <c r="AH48" s="10"/>
      <c r="AI48" s="64"/>
      <c r="AJ48" s="64"/>
      <c r="AK48" s="10"/>
      <c r="AL48" s="64"/>
      <c r="AM48" s="64"/>
      <c r="AN48" s="64"/>
      <c r="AO48" s="64"/>
      <c r="AP48" s="35">
        <f t="shared" si="2"/>
        <v>0</v>
      </c>
      <c r="AQ48" s="67"/>
      <c r="AR48" s="10"/>
      <c r="AS48" s="64"/>
      <c r="AT48" s="10"/>
      <c r="AU48" s="64"/>
      <c r="AV48" s="10"/>
      <c r="AW48" s="64"/>
      <c r="AX48" s="10"/>
      <c r="AY48" s="64"/>
      <c r="AZ48" s="10"/>
      <c r="BA48" s="9"/>
      <c r="BB48" s="10"/>
      <c r="BC48" s="64"/>
      <c r="BD48" s="10"/>
      <c r="BE48" s="64">
        <v>4715.75</v>
      </c>
      <c r="BF48" s="10"/>
      <c r="BG48" s="64"/>
      <c r="BH48" s="10"/>
      <c r="BI48" s="64"/>
      <c r="BJ48" s="10"/>
      <c r="BK48" s="64"/>
      <c r="BL48" s="10"/>
      <c r="BM48" s="64"/>
      <c r="BN48" s="10"/>
      <c r="BO48" s="34">
        <f t="shared" si="3"/>
        <v>4715.75</v>
      </c>
      <c r="BP48" s="64"/>
      <c r="BQ48" s="64"/>
      <c r="BR48" s="64"/>
      <c r="BS48" s="64"/>
      <c r="BT48" s="64"/>
      <c r="BU48" s="9"/>
      <c r="BV48" s="64"/>
      <c r="BW48" s="64"/>
      <c r="BX48" s="64"/>
      <c r="BY48" s="64"/>
      <c r="BZ48" s="64"/>
      <c r="CA48" s="64"/>
      <c r="CB48" s="14">
        <f t="shared" si="4"/>
        <v>0</v>
      </c>
      <c r="CC48" s="64"/>
      <c r="CD48" s="10"/>
      <c r="CE48" s="9"/>
      <c r="CF48" s="10"/>
      <c r="CG48" s="64"/>
      <c r="CH48" s="10"/>
      <c r="CI48" s="64"/>
      <c r="CJ48" s="10"/>
      <c r="CK48" s="76"/>
      <c r="CL48" s="10"/>
      <c r="CM48" s="64"/>
      <c r="CN48" s="10"/>
      <c r="CO48" s="64"/>
      <c r="CP48" s="10"/>
      <c r="CQ48" s="64"/>
      <c r="CR48" s="10"/>
      <c r="CS48" s="64"/>
      <c r="CT48" s="10"/>
      <c r="CU48" s="76"/>
      <c r="CV48" s="10"/>
      <c r="CW48" s="64"/>
      <c r="CX48" s="10"/>
      <c r="CY48" s="64"/>
      <c r="CZ48" s="12"/>
      <c r="DA48" s="35">
        <f t="shared" si="5"/>
        <v>0</v>
      </c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3">
        <f t="shared" si="6"/>
        <v>0</v>
      </c>
      <c r="DO48" s="21">
        <f>+AA48+AP48+BO48+CB48</f>
        <v>4842.41</v>
      </c>
      <c r="DP48" s="21">
        <f>+DA48</f>
        <v>0</v>
      </c>
      <c r="DQ48" s="21">
        <f>+DN48</f>
        <v>0</v>
      </c>
      <c r="DS48" s="8"/>
      <c r="DT48" s="44">
        <f t="shared" si="7"/>
        <v>0</v>
      </c>
      <c r="DU48" s="44">
        <f t="shared" si="8"/>
        <v>0</v>
      </c>
      <c r="DV48" s="44">
        <f t="shared" si="9"/>
        <v>0</v>
      </c>
      <c r="DW48" s="44">
        <f t="shared" si="10"/>
        <v>0</v>
      </c>
      <c r="DX48" s="44">
        <f t="shared" si="11"/>
        <v>0</v>
      </c>
      <c r="DY48" s="44">
        <f t="shared" si="12"/>
        <v>0</v>
      </c>
    </row>
    <row r="49" spans="1:129" ht="12.75">
      <c r="A49" s="30">
        <v>41</v>
      </c>
      <c r="B49" s="65" t="s">
        <v>55</v>
      </c>
      <c r="C49" s="67">
        <v>15661.21</v>
      </c>
      <c r="D49" s="10"/>
      <c r="E49" s="64">
        <v>5952.43</v>
      </c>
      <c r="F49" s="10"/>
      <c r="G49" s="64">
        <v>3684.61</v>
      </c>
      <c r="H49" s="10"/>
      <c r="I49" s="64">
        <v>2560.6</v>
      </c>
      <c r="J49" s="12"/>
      <c r="K49" s="64">
        <v>6789.58</v>
      </c>
      <c r="L49" s="12"/>
      <c r="M49" s="64">
        <v>5321.01</v>
      </c>
      <c r="N49" s="10"/>
      <c r="O49" s="87">
        <v>6679.79</v>
      </c>
      <c r="P49" s="10"/>
      <c r="Q49" s="64">
        <v>7442.19</v>
      </c>
      <c r="R49" s="10"/>
      <c r="S49" s="9">
        <v>968.76</v>
      </c>
      <c r="T49" s="59"/>
      <c r="U49" s="64">
        <v>7421.12</v>
      </c>
      <c r="V49" s="10"/>
      <c r="W49" s="64">
        <v>8282.8</v>
      </c>
      <c r="X49" s="12"/>
      <c r="Y49" s="64">
        <v>3222.83</v>
      </c>
      <c r="Z49" s="29"/>
      <c r="AA49" s="34">
        <f t="shared" si="1"/>
        <v>73986.93000000001</v>
      </c>
      <c r="AB49" s="64"/>
      <c r="AC49" s="64"/>
      <c r="AD49" s="64">
        <v>218.59</v>
      </c>
      <c r="AE49" s="64"/>
      <c r="AF49" s="64"/>
      <c r="AG49" s="64">
        <v>218.59</v>
      </c>
      <c r="AH49" s="10"/>
      <c r="AI49" s="64"/>
      <c r="AJ49" s="64"/>
      <c r="AK49" s="10"/>
      <c r="AL49" s="64">
        <v>218.59</v>
      </c>
      <c r="AM49" s="64"/>
      <c r="AN49" s="64"/>
      <c r="AO49" s="64">
        <v>218.59</v>
      </c>
      <c r="AP49" s="35">
        <f t="shared" si="2"/>
        <v>874.36</v>
      </c>
      <c r="AQ49" s="64"/>
      <c r="AR49" s="10"/>
      <c r="AS49" s="64">
        <v>4715.75</v>
      </c>
      <c r="AT49" s="10"/>
      <c r="AU49" s="64"/>
      <c r="AV49" s="10"/>
      <c r="AW49" s="64"/>
      <c r="AX49" s="10"/>
      <c r="AY49" s="64">
        <v>2956.91</v>
      </c>
      <c r="AZ49" s="10"/>
      <c r="BA49" s="9"/>
      <c r="BB49" s="10"/>
      <c r="BC49" s="64"/>
      <c r="BD49" s="10"/>
      <c r="BE49" s="64"/>
      <c r="BF49" s="10"/>
      <c r="BG49" s="64"/>
      <c r="BH49" s="10"/>
      <c r="BI49" s="64"/>
      <c r="BJ49" s="10"/>
      <c r="BK49" s="64">
        <v>1693.13</v>
      </c>
      <c r="BL49" s="10"/>
      <c r="BM49" s="64">
        <v>3944.98</v>
      </c>
      <c r="BN49" s="10"/>
      <c r="BO49" s="34">
        <f t="shared" si="3"/>
        <v>13310.77</v>
      </c>
      <c r="BP49" s="67"/>
      <c r="BQ49" s="64"/>
      <c r="BR49" s="64"/>
      <c r="BS49" s="64"/>
      <c r="BT49" s="64"/>
      <c r="BU49" s="9"/>
      <c r="BV49" s="64"/>
      <c r="BW49" s="64"/>
      <c r="BX49" s="64"/>
      <c r="BY49" s="64"/>
      <c r="BZ49" s="64"/>
      <c r="CA49" s="64"/>
      <c r="CB49" s="14">
        <f t="shared" si="4"/>
        <v>0</v>
      </c>
      <c r="CC49" s="64">
        <v>192</v>
      </c>
      <c r="CD49" s="10"/>
      <c r="CE49" s="9">
        <v>240</v>
      </c>
      <c r="CF49" s="10"/>
      <c r="CG49" s="64">
        <v>240</v>
      </c>
      <c r="CH49" s="10"/>
      <c r="CI49" s="64">
        <v>120</v>
      </c>
      <c r="CJ49" s="10"/>
      <c r="CK49" s="76">
        <v>360</v>
      </c>
      <c r="CL49" s="10"/>
      <c r="CM49" s="64">
        <v>600</v>
      </c>
      <c r="CN49" s="10"/>
      <c r="CO49" s="64">
        <v>240</v>
      </c>
      <c r="CP49" s="10"/>
      <c r="CQ49" s="64">
        <v>360</v>
      </c>
      <c r="CR49" s="10"/>
      <c r="CS49" s="64">
        <v>120</v>
      </c>
      <c r="CT49" s="10"/>
      <c r="CU49" s="76">
        <v>840</v>
      </c>
      <c r="CV49" s="10"/>
      <c r="CW49" s="64">
        <v>480</v>
      </c>
      <c r="CX49" s="10"/>
      <c r="CY49" s="64">
        <v>120</v>
      </c>
      <c r="CZ49" s="12"/>
      <c r="DA49" s="35">
        <f t="shared" si="5"/>
        <v>3912</v>
      </c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3">
        <f t="shared" si="6"/>
        <v>0</v>
      </c>
      <c r="DO49" s="21">
        <f>+AA49+AP49+BO49+CB49</f>
        <v>88172.06000000001</v>
      </c>
      <c r="DP49" s="21">
        <f>+DA49</f>
        <v>3912</v>
      </c>
      <c r="DQ49" s="21">
        <f>+DN49</f>
        <v>0</v>
      </c>
      <c r="DS49" s="8"/>
      <c r="DT49" s="44">
        <f t="shared" si="7"/>
        <v>15853.21</v>
      </c>
      <c r="DU49" s="44">
        <f t="shared" si="8"/>
        <v>10908.18</v>
      </c>
      <c r="DV49" s="44">
        <f t="shared" si="9"/>
        <v>4143.200000000001</v>
      </c>
      <c r="DW49" s="44">
        <f t="shared" si="10"/>
        <v>2680.6</v>
      </c>
      <c r="DX49" s="44">
        <f t="shared" si="11"/>
        <v>10106.49</v>
      </c>
      <c r="DY49" s="44">
        <f t="shared" si="12"/>
        <v>6139.6</v>
      </c>
    </row>
    <row r="50" spans="1:129" ht="12.75">
      <c r="A50" s="24">
        <v>42</v>
      </c>
      <c r="B50" s="65" t="s">
        <v>56</v>
      </c>
      <c r="C50" s="64">
        <v>3537.09</v>
      </c>
      <c r="D50" s="10"/>
      <c r="E50" s="64">
        <v>427.14</v>
      </c>
      <c r="F50" s="10"/>
      <c r="G50" s="64">
        <v>161.23</v>
      </c>
      <c r="H50" s="10"/>
      <c r="I50" s="64">
        <v>1257.95</v>
      </c>
      <c r="J50" s="12"/>
      <c r="K50" s="64">
        <v>404.25</v>
      </c>
      <c r="L50" s="12"/>
      <c r="M50" s="64">
        <v>372.54</v>
      </c>
      <c r="N50" s="10"/>
      <c r="O50" s="87">
        <v>3010.26</v>
      </c>
      <c r="P50" s="10"/>
      <c r="Q50" s="64">
        <v>627.26</v>
      </c>
      <c r="R50" s="10"/>
      <c r="S50" s="9">
        <v>1264.96</v>
      </c>
      <c r="T50" s="9"/>
      <c r="U50" s="64">
        <v>1382.17</v>
      </c>
      <c r="V50" s="10"/>
      <c r="W50" s="64">
        <v>568.11</v>
      </c>
      <c r="X50" s="12"/>
      <c r="Y50" s="64">
        <v>177.51</v>
      </c>
      <c r="Z50" s="29"/>
      <c r="AA50" s="34">
        <f t="shared" si="1"/>
        <v>13190.470000000001</v>
      </c>
      <c r="AB50" s="64"/>
      <c r="AC50" s="64"/>
      <c r="AD50" s="64"/>
      <c r="AE50" s="64"/>
      <c r="AF50" s="64"/>
      <c r="AG50" s="64"/>
      <c r="AH50" s="10"/>
      <c r="AI50" s="64"/>
      <c r="AJ50" s="64"/>
      <c r="AK50" s="10"/>
      <c r="AL50" s="64"/>
      <c r="AM50" s="64"/>
      <c r="AN50" s="64"/>
      <c r="AO50" s="64"/>
      <c r="AP50" s="35">
        <f t="shared" si="2"/>
        <v>0</v>
      </c>
      <c r="AQ50" s="64"/>
      <c r="AR50" s="10"/>
      <c r="AS50" s="64"/>
      <c r="AT50" s="10"/>
      <c r="AU50" s="64"/>
      <c r="AV50" s="10"/>
      <c r="AW50" s="64"/>
      <c r="AX50" s="10"/>
      <c r="AY50" s="64"/>
      <c r="AZ50" s="10"/>
      <c r="BA50" s="9"/>
      <c r="BB50" s="10"/>
      <c r="BC50" s="64"/>
      <c r="BD50" s="10"/>
      <c r="BE50" s="64"/>
      <c r="BF50" s="10"/>
      <c r="BG50" s="64"/>
      <c r="BH50" s="10"/>
      <c r="BI50" s="64"/>
      <c r="BJ50" s="10"/>
      <c r="BK50" s="64"/>
      <c r="BL50" s="10"/>
      <c r="BM50" s="64"/>
      <c r="BN50" s="10"/>
      <c r="BO50" s="34">
        <f t="shared" si="3"/>
        <v>0</v>
      </c>
      <c r="BP50" s="64"/>
      <c r="BQ50" s="64"/>
      <c r="BR50" s="64"/>
      <c r="BS50" s="64"/>
      <c r="BT50" s="64"/>
      <c r="BU50" s="9"/>
      <c r="BV50" s="64"/>
      <c r="BW50" s="64"/>
      <c r="BX50" s="64"/>
      <c r="BY50" s="64"/>
      <c r="BZ50" s="64"/>
      <c r="CA50" s="64"/>
      <c r="CB50" s="14">
        <f t="shared" si="4"/>
        <v>0</v>
      </c>
      <c r="CC50" s="64">
        <v>240</v>
      </c>
      <c r="CD50" s="10"/>
      <c r="CE50" s="9"/>
      <c r="CF50" s="10"/>
      <c r="CG50" s="64"/>
      <c r="CH50" s="10"/>
      <c r="CI50" s="64">
        <v>120</v>
      </c>
      <c r="CJ50" s="10"/>
      <c r="CK50" s="76"/>
      <c r="CL50" s="10"/>
      <c r="CM50" s="64"/>
      <c r="CN50" s="10"/>
      <c r="CO50" s="64">
        <v>120</v>
      </c>
      <c r="CP50" s="10"/>
      <c r="CQ50" s="64"/>
      <c r="CR50" s="10"/>
      <c r="CS50" s="64">
        <v>120</v>
      </c>
      <c r="CT50" s="10"/>
      <c r="CU50" s="76"/>
      <c r="CV50" s="10"/>
      <c r="CW50" s="64"/>
      <c r="CX50" s="10"/>
      <c r="CY50" s="64"/>
      <c r="CZ50" s="12"/>
      <c r="DA50" s="35">
        <f t="shared" si="5"/>
        <v>600</v>
      </c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3">
        <f t="shared" si="6"/>
        <v>0</v>
      </c>
      <c r="DO50" s="21">
        <f>+AA50+AP50+BO50+CB50</f>
        <v>13190.470000000001</v>
      </c>
      <c r="DP50" s="21">
        <f>+DA50</f>
        <v>600</v>
      </c>
      <c r="DQ50" s="21">
        <f>+DN50</f>
        <v>0</v>
      </c>
      <c r="DS50" s="8"/>
      <c r="DT50" s="44">
        <f t="shared" si="7"/>
        <v>3777.09</v>
      </c>
      <c r="DU50" s="44">
        <f t="shared" si="8"/>
        <v>427.14</v>
      </c>
      <c r="DV50" s="44">
        <f t="shared" si="9"/>
        <v>161.23</v>
      </c>
      <c r="DW50" s="44">
        <f t="shared" si="10"/>
        <v>1377.95</v>
      </c>
      <c r="DX50" s="44">
        <f t="shared" si="11"/>
        <v>404.25</v>
      </c>
      <c r="DY50" s="44">
        <f t="shared" si="12"/>
        <v>372.54</v>
      </c>
    </row>
    <row r="51" spans="1:129" ht="12.75">
      <c r="A51" s="24">
        <v>43</v>
      </c>
      <c r="B51" s="65" t="s">
        <v>57</v>
      </c>
      <c r="C51" s="64">
        <v>144.81</v>
      </c>
      <c r="D51" s="10"/>
      <c r="E51" s="64"/>
      <c r="F51" s="10"/>
      <c r="G51" s="64">
        <v>185.88</v>
      </c>
      <c r="H51" s="10"/>
      <c r="I51" s="64">
        <v>119.22</v>
      </c>
      <c r="J51" s="12"/>
      <c r="K51" s="64">
        <v>81.93</v>
      </c>
      <c r="L51" s="12"/>
      <c r="M51" s="64">
        <v>17.82</v>
      </c>
      <c r="N51" s="10"/>
      <c r="O51" s="87">
        <v>62.7</v>
      </c>
      <c r="P51" s="10"/>
      <c r="Q51" s="64">
        <v>36.94</v>
      </c>
      <c r="R51" s="10"/>
      <c r="S51" s="9"/>
      <c r="T51" s="9"/>
      <c r="U51" s="64">
        <v>27.74</v>
      </c>
      <c r="V51" s="10"/>
      <c r="W51" s="64">
        <v>16.41</v>
      </c>
      <c r="X51" s="12"/>
      <c r="Y51" s="64"/>
      <c r="Z51" s="29"/>
      <c r="AA51" s="34">
        <f t="shared" si="1"/>
        <v>693.4499999999999</v>
      </c>
      <c r="AB51" s="64"/>
      <c r="AC51" s="64"/>
      <c r="AD51" s="64"/>
      <c r="AE51" s="64"/>
      <c r="AF51" s="64"/>
      <c r="AG51" s="64"/>
      <c r="AH51" s="10"/>
      <c r="AI51" s="64"/>
      <c r="AJ51" s="64"/>
      <c r="AK51" s="10"/>
      <c r="AL51" s="64"/>
      <c r="AM51" s="64"/>
      <c r="AN51" s="64"/>
      <c r="AO51" s="64"/>
      <c r="AP51" s="35">
        <f t="shared" si="2"/>
        <v>0</v>
      </c>
      <c r="AQ51" s="67"/>
      <c r="AR51" s="10"/>
      <c r="AS51" s="64"/>
      <c r="AT51" s="10"/>
      <c r="AU51" s="64"/>
      <c r="AV51" s="10"/>
      <c r="AW51" s="64"/>
      <c r="AX51" s="10"/>
      <c r="AY51" s="64"/>
      <c r="AZ51" s="10"/>
      <c r="BA51" s="9"/>
      <c r="BB51" s="10"/>
      <c r="BC51" s="64"/>
      <c r="BD51" s="10"/>
      <c r="BE51" s="64"/>
      <c r="BF51" s="10"/>
      <c r="BG51" s="64"/>
      <c r="BH51" s="10"/>
      <c r="BI51" s="64"/>
      <c r="BJ51" s="10"/>
      <c r="BK51" s="64"/>
      <c r="BL51" s="10"/>
      <c r="BM51" s="64"/>
      <c r="BN51" s="10"/>
      <c r="BO51" s="34">
        <f t="shared" si="3"/>
        <v>0</v>
      </c>
      <c r="BP51" s="64"/>
      <c r="BQ51" s="64"/>
      <c r="BR51" s="64"/>
      <c r="BS51" s="64"/>
      <c r="BT51" s="64"/>
      <c r="BU51" s="9"/>
      <c r="BV51" s="64"/>
      <c r="BW51" s="64"/>
      <c r="BX51" s="64"/>
      <c r="BY51" s="64"/>
      <c r="BZ51" s="64"/>
      <c r="CA51" s="64"/>
      <c r="CB51" s="14">
        <f t="shared" si="4"/>
        <v>0</v>
      </c>
      <c r="CC51" s="64"/>
      <c r="CD51" s="10"/>
      <c r="CE51" s="9"/>
      <c r="CF51" s="10"/>
      <c r="CG51" s="64"/>
      <c r="CH51" s="10"/>
      <c r="CI51" s="64"/>
      <c r="CJ51" s="10"/>
      <c r="CK51" s="76"/>
      <c r="CL51" s="10"/>
      <c r="CM51" s="64"/>
      <c r="CN51" s="10"/>
      <c r="CO51" s="64"/>
      <c r="CP51" s="10"/>
      <c r="CQ51" s="64"/>
      <c r="CR51" s="10"/>
      <c r="CS51" s="64"/>
      <c r="CT51" s="10"/>
      <c r="CU51" s="76"/>
      <c r="CV51" s="10"/>
      <c r="CW51" s="64"/>
      <c r="CX51" s="10"/>
      <c r="CY51" s="64"/>
      <c r="CZ51" s="12"/>
      <c r="DA51" s="35">
        <f t="shared" si="5"/>
        <v>0</v>
      </c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3">
        <f t="shared" si="6"/>
        <v>0</v>
      </c>
      <c r="DO51" s="21">
        <f>+AA51+AP51+BO51+CB51</f>
        <v>693.4499999999999</v>
      </c>
      <c r="DP51" s="21">
        <f>+DA51</f>
        <v>0</v>
      </c>
      <c r="DQ51" s="21">
        <f>+DN51</f>
        <v>0</v>
      </c>
      <c r="DS51" s="8"/>
      <c r="DT51" s="44">
        <f t="shared" si="7"/>
        <v>144.81</v>
      </c>
      <c r="DU51" s="44">
        <f t="shared" si="8"/>
        <v>0</v>
      </c>
      <c r="DV51" s="44">
        <f t="shared" si="9"/>
        <v>185.88</v>
      </c>
      <c r="DW51" s="44">
        <f t="shared" si="10"/>
        <v>119.22</v>
      </c>
      <c r="DX51" s="44">
        <f t="shared" si="11"/>
        <v>81.93</v>
      </c>
      <c r="DY51" s="44">
        <f t="shared" si="12"/>
        <v>17.82</v>
      </c>
    </row>
    <row r="52" spans="1:129" ht="12.75">
      <c r="A52" s="24">
        <v>44</v>
      </c>
      <c r="B52" s="65" t="s">
        <v>58</v>
      </c>
      <c r="C52" s="67">
        <v>16809.7</v>
      </c>
      <c r="D52" s="10"/>
      <c r="E52" s="64">
        <v>7454.37</v>
      </c>
      <c r="F52" s="10"/>
      <c r="G52" s="64">
        <v>12491.73</v>
      </c>
      <c r="H52" s="10"/>
      <c r="I52" s="64">
        <v>9247.93</v>
      </c>
      <c r="J52" s="12"/>
      <c r="K52" s="64">
        <v>6636.29</v>
      </c>
      <c r="L52" s="12"/>
      <c r="M52" s="64">
        <v>9116.03</v>
      </c>
      <c r="N52" s="10"/>
      <c r="O52" s="87">
        <v>13614.14</v>
      </c>
      <c r="P52" s="10"/>
      <c r="Q52" s="64">
        <v>13200.26</v>
      </c>
      <c r="R52" s="10"/>
      <c r="S52" s="9">
        <v>1736.96</v>
      </c>
      <c r="T52" s="59"/>
      <c r="U52" s="64">
        <v>23348.69</v>
      </c>
      <c r="V52" s="10"/>
      <c r="W52" s="64">
        <v>12209.58</v>
      </c>
      <c r="X52" s="12"/>
      <c r="Y52" s="64">
        <v>15486.52</v>
      </c>
      <c r="Z52" s="29"/>
      <c r="AA52" s="34">
        <f t="shared" si="1"/>
        <v>141352.2</v>
      </c>
      <c r="AB52" s="64">
        <v>419.5</v>
      </c>
      <c r="AC52" s="64">
        <v>556.68</v>
      </c>
      <c r="AD52" s="64">
        <v>417.34</v>
      </c>
      <c r="AE52" s="64">
        <v>744.45</v>
      </c>
      <c r="AF52" s="64">
        <v>338.09</v>
      </c>
      <c r="AG52" s="64">
        <v>509.9</v>
      </c>
      <c r="AH52" s="10"/>
      <c r="AI52" s="64">
        <v>519.27</v>
      </c>
      <c r="AJ52" s="64">
        <v>1856.22</v>
      </c>
      <c r="AK52" s="10"/>
      <c r="AL52" s="64">
        <v>3488.98</v>
      </c>
      <c r="AM52" s="64">
        <v>269.54</v>
      </c>
      <c r="AN52" s="64">
        <f>225.1+1.5</f>
        <v>226.6</v>
      </c>
      <c r="AO52" s="64">
        <v>741.95</v>
      </c>
      <c r="AP52" s="35">
        <f t="shared" si="2"/>
        <v>10088.520000000002</v>
      </c>
      <c r="AQ52" s="67"/>
      <c r="AR52" s="10"/>
      <c r="AS52" s="64"/>
      <c r="AT52" s="10"/>
      <c r="AU52" s="64"/>
      <c r="AV52" s="10"/>
      <c r="AW52" s="64"/>
      <c r="AX52" s="10"/>
      <c r="AY52" s="64"/>
      <c r="AZ52" s="10"/>
      <c r="BA52" s="9"/>
      <c r="BB52" s="10"/>
      <c r="BC52" s="64"/>
      <c r="BD52" s="10"/>
      <c r="BE52" s="64"/>
      <c r="BF52" s="10"/>
      <c r="BG52" s="64"/>
      <c r="BH52" s="10"/>
      <c r="BI52" s="64"/>
      <c r="BJ52" s="10"/>
      <c r="BK52" s="64"/>
      <c r="BL52" s="10"/>
      <c r="BM52" s="64"/>
      <c r="BN52" s="10"/>
      <c r="BO52" s="34">
        <f t="shared" si="3"/>
        <v>0</v>
      </c>
      <c r="BP52" s="67"/>
      <c r="BQ52" s="64"/>
      <c r="BR52" s="64"/>
      <c r="BS52" s="64"/>
      <c r="BT52" s="64"/>
      <c r="BU52" s="9"/>
      <c r="BV52" s="64"/>
      <c r="BW52" s="64"/>
      <c r="BX52" s="64"/>
      <c r="BY52" s="64"/>
      <c r="BZ52" s="64"/>
      <c r="CA52" s="64"/>
      <c r="CB52" s="14">
        <f t="shared" si="4"/>
        <v>0</v>
      </c>
      <c r="CC52" s="64">
        <v>600</v>
      </c>
      <c r="CD52" s="10"/>
      <c r="CE52" s="9">
        <v>240</v>
      </c>
      <c r="CF52" s="10"/>
      <c r="CG52" s="64">
        <v>480</v>
      </c>
      <c r="CH52" s="10"/>
      <c r="CI52" s="64">
        <v>840</v>
      </c>
      <c r="CJ52" s="10"/>
      <c r="CK52" s="76">
        <v>360</v>
      </c>
      <c r="CL52" s="10"/>
      <c r="CM52" s="64">
        <v>600</v>
      </c>
      <c r="CN52" s="10"/>
      <c r="CO52" s="64">
        <v>720</v>
      </c>
      <c r="CP52" s="10"/>
      <c r="CQ52" s="64">
        <v>480</v>
      </c>
      <c r="CR52" s="10"/>
      <c r="CS52" s="64">
        <v>420</v>
      </c>
      <c r="CT52" s="10"/>
      <c r="CU52" s="76">
        <v>720</v>
      </c>
      <c r="CV52" s="10"/>
      <c r="CW52" s="64">
        <v>840</v>
      </c>
      <c r="CX52" s="10"/>
      <c r="CY52" s="64">
        <v>660</v>
      </c>
      <c r="CZ52" s="12"/>
      <c r="DA52" s="35">
        <f t="shared" si="5"/>
        <v>6960</v>
      </c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3">
        <f t="shared" si="6"/>
        <v>0</v>
      </c>
      <c r="DO52" s="21">
        <f aca="true" t="shared" si="20" ref="DO52:DO62">+AA52+AP52+BO52+CB52</f>
        <v>151440.72</v>
      </c>
      <c r="DP52" s="21">
        <f t="shared" si="18"/>
        <v>6960</v>
      </c>
      <c r="DQ52" s="21">
        <f t="shared" si="19"/>
        <v>0</v>
      </c>
      <c r="DS52" s="8"/>
      <c r="DT52" s="44">
        <f t="shared" si="7"/>
        <v>17829.2</v>
      </c>
      <c r="DU52" s="44">
        <f t="shared" si="8"/>
        <v>8251.05</v>
      </c>
      <c r="DV52" s="44">
        <f t="shared" si="9"/>
        <v>13389.07</v>
      </c>
      <c r="DW52" s="44">
        <f t="shared" si="10"/>
        <v>10832.380000000001</v>
      </c>
      <c r="DX52" s="44">
        <f t="shared" si="11"/>
        <v>7334.38</v>
      </c>
      <c r="DY52" s="44">
        <f t="shared" si="12"/>
        <v>10225.93</v>
      </c>
    </row>
    <row r="53" spans="1:129" ht="12.75">
      <c r="A53" s="30">
        <v>45</v>
      </c>
      <c r="B53" s="65" t="s">
        <v>59</v>
      </c>
      <c r="C53" s="67">
        <v>5438.93</v>
      </c>
      <c r="D53" s="10"/>
      <c r="E53" s="64">
        <v>1862.25</v>
      </c>
      <c r="F53" s="10"/>
      <c r="G53" s="64">
        <v>4080.34</v>
      </c>
      <c r="H53" s="10"/>
      <c r="I53" s="64">
        <v>1672.11</v>
      </c>
      <c r="J53" s="12"/>
      <c r="K53" s="64">
        <v>3092.67</v>
      </c>
      <c r="L53" s="12"/>
      <c r="M53" s="64">
        <v>1350.36</v>
      </c>
      <c r="N53" s="10"/>
      <c r="O53" s="87">
        <v>4386.05</v>
      </c>
      <c r="P53" s="10"/>
      <c r="Q53" s="64">
        <v>2549.55</v>
      </c>
      <c r="R53" s="10"/>
      <c r="S53" s="9">
        <v>1189.84</v>
      </c>
      <c r="T53" s="9"/>
      <c r="U53" s="64">
        <v>6611.9</v>
      </c>
      <c r="V53" s="10"/>
      <c r="W53" s="64">
        <v>2092.89</v>
      </c>
      <c r="X53" s="12"/>
      <c r="Y53" s="64">
        <v>2544.29</v>
      </c>
      <c r="Z53" s="29"/>
      <c r="AA53" s="34">
        <f t="shared" si="1"/>
        <v>36871.18</v>
      </c>
      <c r="AB53" s="64"/>
      <c r="AC53" s="64"/>
      <c r="AD53" s="64"/>
      <c r="AE53" s="64"/>
      <c r="AF53" s="64"/>
      <c r="AG53" s="64"/>
      <c r="AH53" s="10"/>
      <c r="AI53" s="64"/>
      <c r="AJ53" s="64"/>
      <c r="AK53" s="10"/>
      <c r="AL53" s="64"/>
      <c r="AM53" s="64"/>
      <c r="AN53" s="64"/>
      <c r="AO53" s="64"/>
      <c r="AP53" s="35">
        <f t="shared" si="2"/>
        <v>0</v>
      </c>
      <c r="AQ53" s="64"/>
      <c r="AR53" s="10"/>
      <c r="AS53" s="64"/>
      <c r="AT53" s="10"/>
      <c r="AU53" s="64"/>
      <c r="AV53" s="10"/>
      <c r="AW53" s="64"/>
      <c r="AX53" s="10"/>
      <c r="AY53" s="64"/>
      <c r="AZ53" s="10"/>
      <c r="BA53" s="9"/>
      <c r="BB53" s="10"/>
      <c r="BC53" s="64"/>
      <c r="BD53" s="10"/>
      <c r="BE53" s="64"/>
      <c r="BF53" s="10"/>
      <c r="BG53" s="64"/>
      <c r="BH53" s="10"/>
      <c r="BI53" s="64"/>
      <c r="BJ53" s="10"/>
      <c r="BK53" s="64"/>
      <c r="BL53" s="10"/>
      <c r="BM53" s="64"/>
      <c r="BN53" s="10"/>
      <c r="BO53" s="34">
        <f t="shared" si="3"/>
        <v>0</v>
      </c>
      <c r="BP53" s="67"/>
      <c r="BQ53" s="64"/>
      <c r="BR53" s="64"/>
      <c r="BS53" s="64"/>
      <c r="BT53" s="64"/>
      <c r="BU53" s="9"/>
      <c r="BV53" s="64"/>
      <c r="BW53" s="64"/>
      <c r="BX53" s="64"/>
      <c r="BY53" s="64"/>
      <c r="BZ53" s="64"/>
      <c r="CA53" s="64"/>
      <c r="CB53" s="14">
        <f t="shared" si="4"/>
        <v>0</v>
      </c>
      <c r="CC53" s="64">
        <v>540</v>
      </c>
      <c r="CD53" s="10"/>
      <c r="CE53" s="9"/>
      <c r="CF53" s="10"/>
      <c r="CG53" s="64">
        <v>312</v>
      </c>
      <c r="CH53" s="10"/>
      <c r="CI53" s="64">
        <v>240</v>
      </c>
      <c r="CJ53" s="10"/>
      <c r="CK53" s="76">
        <v>120</v>
      </c>
      <c r="CL53" s="10"/>
      <c r="CM53" s="64">
        <v>240</v>
      </c>
      <c r="CN53" s="10"/>
      <c r="CO53" s="64">
        <v>360</v>
      </c>
      <c r="CP53" s="10"/>
      <c r="CQ53" s="64">
        <v>120</v>
      </c>
      <c r="CR53" s="10"/>
      <c r="CS53" s="64">
        <v>240</v>
      </c>
      <c r="CT53" s="10"/>
      <c r="CU53" s="76">
        <v>360</v>
      </c>
      <c r="CV53" s="10"/>
      <c r="CW53" s="64">
        <v>120</v>
      </c>
      <c r="CX53" s="10"/>
      <c r="CY53" s="64">
        <v>240</v>
      </c>
      <c r="CZ53" s="12"/>
      <c r="DA53" s="35">
        <f t="shared" si="5"/>
        <v>2892</v>
      </c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3">
        <f t="shared" si="6"/>
        <v>0</v>
      </c>
      <c r="DO53" s="21">
        <f t="shared" si="20"/>
        <v>36871.18</v>
      </c>
      <c r="DP53" s="21">
        <f t="shared" si="18"/>
        <v>2892</v>
      </c>
      <c r="DQ53" s="21">
        <f t="shared" si="19"/>
        <v>0</v>
      </c>
      <c r="DS53" s="8"/>
      <c r="DT53" s="44">
        <f t="shared" si="7"/>
        <v>5978.93</v>
      </c>
      <c r="DU53" s="44">
        <f t="shared" si="8"/>
        <v>1862.25</v>
      </c>
      <c r="DV53" s="44">
        <f t="shared" si="9"/>
        <v>4392.34</v>
      </c>
      <c r="DW53" s="44">
        <f t="shared" si="10"/>
        <v>1912.11</v>
      </c>
      <c r="DX53" s="44">
        <f t="shared" si="11"/>
        <v>3212.67</v>
      </c>
      <c r="DY53" s="44">
        <f t="shared" si="12"/>
        <v>1590.36</v>
      </c>
    </row>
    <row r="54" spans="1:129" ht="12.75">
      <c r="A54" s="24">
        <v>46</v>
      </c>
      <c r="B54" s="65" t="s">
        <v>60</v>
      </c>
      <c r="C54" s="64">
        <v>37.58</v>
      </c>
      <c r="D54" s="10"/>
      <c r="E54" s="64">
        <v>45.53</v>
      </c>
      <c r="F54" s="10"/>
      <c r="G54" s="64">
        <v>1012.84</v>
      </c>
      <c r="H54" s="10"/>
      <c r="I54" s="64"/>
      <c r="J54" s="12"/>
      <c r="K54" s="64">
        <v>701.18</v>
      </c>
      <c r="L54" s="12"/>
      <c r="M54" s="64">
        <v>688.27</v>
      </c>
      <c r="N54" s="10"/>
      <c r="O54" s="87">
        <v>965.72</v>
      </c>
      <c r="P54" s="10"/>
      <c r="Q54" s="64">
        <v>55.41</v>
      </c>
      <c r="R54" s="10"/>
      <c r="S54" s="9"/>
      <c r="T54" s="9"/>
      <c r="U54" s="64">
        <v>1303.39</v>
      </c>
      <c r="V54" s="10"/>
      <c r="W54" s="64">
        <v>172.32</v>
      </c>
      <c r="X54" s="12"/>
      <c r="Y54" s="64">
        <v>498.16</v>
      </c>
      <c r="Z54" s="29"/>
      <c r="AA54" s="34">
        <f t="shared" si="1"/>
        <v>5480.4</v>
      </c>
      <c r="AB54" s="64"/>
      <c r="AC54" s="64"/>
      <c r="AD54" s="64"/>
      <c r="AE54" s="64"/>
      <c r="AF54" s="64"/>
      <c r="AG54" s="64"/>
      <c r="AH54" s="10"/>
      <c r="AI54" s="64"/>
      <c r="AJ54" s="64"/>
      <c r="AK54" s="10"/>
      <c r="AL54" s="64"/>
      <c r="AM54" s="64"/>
      <c r="AN54" s="64"/>
      <c r="AO54" s="64"/>
      <c r="AP54" s="20">
        <f aca="true" t="shared" si="21" ref="AP54:AP62">SUM(AB54:AO54)</f>
        <v>0</v>
      </c>
      <c r="AQ54" s="64"/>
      <c r="AR54" s="10"/>
      <c r="AS54" s="64"/>
      <c r="AT54" s="10"/>
      <c r="AU54" s="64"/>
      <c r="AV54" s="10"/>
      <c r="AW54" s="64"/>
      <c r="AX54" s="10"/>
      <c r="AY54" s="64"/>
      <c r="AZ54" s="10"/>
      <c r="BA54" s="9"/>
      <c r="BB54" s="10"/>
      <c r="BC54" s="64"/>
      <c r="BD54" s="10"/>
      <c r="BE54" s="64"/>
      <c r="BF54" s="10"/>
      <c r="BG54" s="64"/>
      <c r="BH54" s="10"/>
      <c r="BI54" s="64"/>
      <c r="BJ54" s="10"/>
      <c r="BK54" s="64"/>
      <c r="BL54" s="10"/>
      <c r="BM54" s="64"/>
      <c r="BN54" s="10"/>
      <c r="BO54" s="34">
        <f t="shared" si="3"/>
        <v>0</v>
      </c>
      <c r="BP54" s="64"/>
      <c r="BQ54" s="64"/>
      <c r="BR54" s="64"/>
      <c r="BS54" s="64"/>
      <c r="BT54" s="64"/>
      <c r="BU54" s="9"/>
      <c r="BV54" s="64"/>
      <c r="BW54" s="64"/>
      <c r="BX54" s="64"/>
      <c r="BY54" s="64"/>
      <c r="BZ54" s="64"/>
      <c r="CA54" s="64"/>
      <c r="CB54" s="14">
        <f t="shared" si="4"/>
        <v>0</v>
      </c>
      <c r="CC54" s="64"/>
      <c r="CD54" s="10"/>
      <c r="CE54" s="9"/>
      <c r="CF54" s="10"/>
      <c r="CG54" s="64"/>
      <c r="CH54" s="10"/>
      <c r="CI54" s="64"/>
      <c r="CJ54" s="10"/>
      <c r="CK54" s="76"/>
      <c r="CL54" s="10"/>
      <c r="CM54" s="64"/>
      <c r="CN54" s="10"/>
      <c r="CO54" s="64"/>
      <c r="CP54" s="10"/>
      <c r="CQ54" s="64"/>
      <c r="CR54" s="10"/>
      <c r="CS54" s="64"/>
      <c r="CT54" s="10"/>
      <c r="CU54" s="76"/>
      <c r="CV54" s="10"/>
      <c r="CW54" s="64"/>
      <c r="CX54" s="10"/>
      <c r="CY54" s="64"/>
      <c r="CZ54" s="12"/>
      <c r="DA54" s="35">
        <f t="shared" si="5"/>
        <v>0</v>
      </c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3">
        <f t="shared" si="6"/>
        <v>0</v>
      </c>
      <c r="DO54" s="21">
        <f t="shared" si="20"/>
        <v>5480.4</v>
      </c>
      <c r="DP54" s="21">
        <f t="shared" si="18"/>
        <v>0</v>
      </c>
      <c r="DQ54" s="21">
        <f t="shared" si="19"/>
        <v>0</v>
      </c>
      <c r="DS54" s="8"/>
      <c r="DT54" s="44">
        <f t="shared" si="7"/>
        <v>37.58</v>
      </c>
      <c r="DU54" s="44">
        <f t="shared" si="8"/>
        <v>45.53</v>
      </c>
      <c r="DV54" s="44">
        <f t="shared" si="9"/>
        <v>1012.84</v>
      </c>
      <c r="DW54" s="44">
        <f t="shared" si="10"/>
        <v>0</v>
      </c>
      <c r="DX54" s="44">
        <f t="shared" si="11"/>
        <v>701.18</v>
      </c>
      <c r="DY54" s="44">
        <f t="shared" si="12"/>
        <v>688.27</v>
      </c>
    </row>
    <row r="55" spans="1:129" ht="12.75">
      <c r="A55" s="24">
        <v>47</v>
      </c>
      <c r="B55" s="65" t="s">
        <v>61</v>
      </c>
      <c r="C55" s="64">
        <v>124.22</v>
      </c>
      <c r="D55" s="10"/>
      <c r="E55" s="64">
        <v>298.27</v>
      </c>
      <c r="F55" s="10"/>
      <c r="G55" s="64">
        <v>94.49</v>
      </c>
      <c r="H55" s="10"/>
      <c r="I55" s="64"/>
      <c r="J55" s="12"/>
      <c r="K55" s="64">
        <v>380.89</v>
      </c>
      <c r="L55" s="12"/>
      <c r="M55" s="64">
        <v>86.16</v>
      </c>
      <c r="N55" s="10"/>
      <c r="O55" s="87">
        <v>201.98</v>
      </c>
      <c r="P55" s="10"/>
      <c r="Q55" s="64">
        <v>417.67</v>
      </c>
      <c r="R55" s="10"/>
      <c r="S55" s="9"/>
      <c r="T55" s="9"/>
      <c r="U55" s="64">
        <v>144.5</v>
      </c>
      <c r="V55" s="10"/>
      <c r="W55" s="64">
        <v>342.31</v>
      </c>
      <c r="X55" s="12"/>
      <c r="Y55" s="64">
        <v>415.61</v>
      </c>
      <c r="Z55" s="29"/>
      <c r="AA55" s="34">
        <f t="shared" si="1"/>
        <v>2506.1000000000004</v>
      </c>
      <c r="AB55" s="64"/>
      <c r="AC55" s="64"/>
      <c r="AD55" s="64"/>
      <c r="AE55" s="64"/>
      <c r="AF55" s="64"/>
      <c r="AG55" s="64"/>
      <c r="AH55" s="10"/>
      <c r="AI55" s="64"/>
      <c r="AJ55" s="64"/>
      <c r="AK55" s="10"/>
      <c r="AL55" s="64"/>
      <c r="AM55" s="64"/>
      <c r="AN55" s="64"/>
      <c r="AO55" s="64"/>
      <c r="AP55" s="20">
        <f t="shared" si="21"/>
        <v>0</v>
      </c>
      <c r="AQ55" s="64">
        <v>7913.41</v>
      </c>
      <c r="AR55" s="10"/>
      <c r="AS55" s="64"/>
      <c r="AT55" s="10"/>
      <c r="AU55" s="64"/>
      <c r="AV55" s="10"/>
      <c r="AW55" s="64"/>
      <c r="AX55" s="10"/>
      <c r="AY55" s="64"/>
      <c r="AZ55" s="10"/>
      <c r="BA55" s="9"/>
      <c r="BB55" s="10"/>
      <c r="BC55" s="64"/>
      <c r="BD55" s="10"/>
      <c r="BE55" s="64">
        <v>5687.01</v>
      </c>
      <c r="BF55" s="10"/>
      <c r="BG55" s="64"/>
      <c r="BH55" s="10"/>
      <c r="BI55" s="64"/>
      <c r="BJ55" s="10"/>
      <c r="BK55" s="64"/>
      <c r="BL55" s="10"/>
      <c r="BM55" s="64"/>
      <c r="BN55" s="10"/>
      <c r="BO55" s="34">
        <f t="shared" si="3"/>
        <v>13600.42</v>
      </c>
      <c r="BP55" s="64"/>
      <c r="BQ55" s="64"/>
      <c r="BR55" s="64"/>
      <c r="BS55" s="64"/>
      <c r="BT55" s="64"/>
      <c r="BU55" s="9"/>
      <c r="BV55" s="64"/>
      <c r="BW55" s="64"/>
      <c r="BX55" s="64"/>
      <c r="BY55" s="64"/>
      <c r="BZ55" s="64"/>
      <c r="CA55" s="64"/>
      <c r="CB55" s="14">
        <f t="shared" si="4"/>
        <v>0</v>
      </c>
      <c r="CC55" s="64"/>
      <c r="CD55" s="10"/>
      <c r="CE55" s="9"/>
      <c r="CF55" s="10"/>
      <c r="CG55" s="64"/>
      <c r="CH55" s="10"/>
      <c r="CI55" s="64"/>
      <c r="CJ55" s="10"/>
      <c r="CK55" s="76"/>
      <c r="CL55" s="10"/>
      <c r="CM55" s="64"/>
      <c r="CN55" s="10"/>
      <c r="CO55" s="64"/>
      <c r="CP55" s="10"/>
      <c r="CQ55" s="64"/>
      <c r="CR55" s="10"/>
      <c r="CS55" s="64"/>
      <c r="CT55" s="10"/>
      <c r="CU55" s="76"/>
      <c r="CV55" s="10"/>
      <c r="CW55" s="64"/>
      <c r="CX55" s="10"/>
      <c r="CY55" s="64"/>
      <c r="CZ55" s="12"/>
      <c r="DA55" s="35">
        <f t="shared" si="5"/>
        <v>0</v>
      </c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3">
        <f t="shared" si="6"/>
        <v>0</v>
      </c>
      <c r="DO55" s="21">
        <f t="shared" si="20"/>
        <v>16106.52</v>
      </c>
      <c r="DP55" s="21">
        <f t="shared" si="18"/>
        <v>0</v>
      </c>
      <c r="DQ55" s="21">
        <f t="shared" si="19"/>
        <v>0</v>
      </c>
      <c r="DS55" s="8"/>
      <c r="DT55" s="44">
        <f t="shared" si="7"/>
        <v>8037.63</v>
      </c>
      <c r="DU55" s="44">
        <f t="shared" si="8"/>
        <v>298.27</v>
      </c>
      <c r="DV55" s="44">
        <f t="shared" si="9"/>
        <v>94.49</v>
      </c>
      <c r="DW55" s="44">
        <f t="shared" si="10"/>
        <v>0</v>
      </c>
      <c r="DX55" s="44">
        <f t="shared" si="11"/>
        <v>380.89</v>
      </c>
      <c r="DY55" s="44">
        <f t="shared" si="12"/>
        <v>86.16</v>
      </c>
    </row>
    <row r="56" spans="1:129" ht="12.75">
      <c r="A56" s="24">
        <v>48</v>
      </c>
      <c r="B56" s="65" t="s">
        <v>77</v>
      </c>
      <c r="C56" s="67">
        <v>84613.33</v>
      </c>
      <c r="D56" s="10"/>
      <c r="E56" s="64">
        <v>34288.72</v>
      </c>
      <c r="F56" s="10"/>
      <c r="G56" s="64">
        <v>41330.5</v>
      </c>
      <c r="H56" s="10"/>
      <c r="I56" s="67">
        <v>81523.49</v>
      </c>
      <c r="J56" s="12"/>
      <c r="K56" s="64">
        <v>48661.91</v>
      </c>
      <c r="L56" s="12"/>
      <c r="M56" s="64">
        <v>53422.6</v>
      </c>
      <c r="N56" s="10"/>
      <c r="O56" s="87">
        <v>84093.23</v>
      </c>
      <c r="P56" s="10"/>
      <c r="Q56" s="64">
        <v>51646.93</v>
      </c>
      <c r="R56" s="10"/>
      <c r="S56" s="9">
        <v>24211.43</v>
      </c>
      <c r="T56" s="9"/>
      <c r="U56" s="64">
        <v>122486.37</v>
      </c>
      <c r="V56" s="10"/>
      <c r="W56" s="64">
        <v>73144.96</v>
      </c>
      <c r="X56" s="12"/>
      <c r="Y56" s="64">
        <v>72435.21</v>
      </c>
      <c r="Z56" s="29"/>
      <c r="AA56" s="34">
        <f t="shared" si="1"/>
        <v>771858.6799999998</v>
      </c>
      <c r="AB56" s="64">
        <v>18041.66</v>
      </c>
      <c r="AC56" s="64">
        <v>24275.87</v>
      </c>
      <c r="AD56" s="64">
        <v>23497.21</v>
      </c>
      <c r="AE56" s="64">
        <v>3622.22</v>
      </c>
      <c r="AF56" s="64">
        <v>31963.73</v>
      </c>
      <c r="AG56" s="64">
        <v>16041.13</v>
      </c>
      <c r="AH56" s="10"/>
      <c r="AI56" s="64">
        <v>15866.43</v>
      </c>
      <c r="AJ56" s="64">
        <v>15236.63</v>
      </c>
      <c r="AK56" s="10"/>
      <c r="AL56" s="64">
        <v>16061.42</v>
      </c>
      <c r="AM56" s="64">
        <v>16772.04</v>
      </c>
      <c r="AN56" s="64">
        <v>15554.98</v>
      </c>
      <c r="AO56" s="64">
        <v>15174.21</v>
      </c>
      <c r="AP56" s="20">
        <f t="shared" si="21"/>
        <v>212107.53000000003</v>
      </c>
      <c r="AQ56" s="64"/>
      <c r="AR56" s="10"/>
      <c r="AS56" s="64">
        <v>7419.46</v>
      </c>
      <c r="AT56" s="10"/>
      <c r="AU56" s="64">
        <v>9560.78</v>
      </c>
      <c r="AV56" s="10"/>
      <c r="AW56" s="64">
        <v>14985.52</v>
      </c>
      <c r="AX56" s="10"/>
      <c r="AY56" s="64">
        <v>12241.41</v>
      </c>
      <c r="AZ56" s="14"/>
      <c r="BA56" s="9">
        <v>8376.53</v>
      </c>
      <c r="BB56" s="10"/>
      <c r="BC56" s="64">
        <v>9412.7</v>
      </c>
      <c r="BD56" s="10"/>
      <c r="BE56" s="64"/>
      <c r="BF56" s="10"/>
      <c r="BG56" s="64">
        <v>16590.56</v>
      </c>
      <c r="BH56" s="10"/>
      <c r="BI56" s="64">
        <v>8927.6</v>
      </c>
      <c r="BJ56" s="10"/>
      <c r="BK56" s="64">
        <v>7815.71</v>
      </c>
      <c r="BL56" s="10"/>
      <c r="BM56" s="64">
        <v>15973.83</v>
      </c>
      <c r="BN56" s="10"/>
      <c r="BO56" s="34">
        <f t="shared" si="3"/>
        <v>111304.1</v>
      </c>
      <c r="BP56" s="64">
        <v>2629.83</v>
      </c>
      <c r="BQ56" s="64">
        <v>2629.83</v>
      </c>
      <c r="BR56" s="64">
        <v>2629.83</v>
      </c>
      <c r="BS56" s="64">
        <v>2629.83</v>
      </c>
      <c r="BT56" s="64">
        <v>2629.83</v>
      </c>
      <c r="BU56" s="9">
        <v>2629.83</v>
      </c>
      <c r="BV56" s="64">
        <v>3070.33</v>
      </c>
      <c r="BW56" s="64">
        <v>2629.83</v>
      </c>
      <c r="BX56" s="64">
        <v>2629.83</v>
      </c>
      <c r="BY56" s="64">
        <v>2642.47</v>
      </c>
      <c r="BZ56" s="64">
        <v>2642.47</v>
      </c>
      <c r="CA56" s="64">
        <v>2642.47</v>
      </c>
      <c r="CB56" s="14">
        <f t="shared" si="4"/>
        <v>32036.380000000005</v>
      </c>
      <c r="CC56" s="64">
        <v>4968</v>
      </c>
      <c r="CD56" s="10"/>
      <c r="CE56" s="9">
        <v>1800</v>
      </c>
      <c r="CF56" s="10"/>
      <c r="CG56" s="64">
        <v>4260</v>
      </c>
      <c r="CH56" s="10"/>
      <c r="CI56" s="64">
        <v>4500</v>
      </c>
      <c r="CJ56" s="10"/>
      <c r="CK56" s="76">
        <v>2460</v>
      </c>
      <c r="CL56" s="10"/>
      <c r="CM56" s="64">
        <v>3780</v>
      </c>
      <c r="CN56" s="10"/>
      <c r="CO56" s="64">
        <v>4920</v>
      </c>
      <c r="CP56" s="10"/>
      <c r="CQ56" s="64">
        <v>2640</v>
      </c>
      <c r="CR56" s="10"/>
      <c r="CS56" s="64">
        <v>3840</v>
      </c>
      <c r="CT56" s="10"/>
      <c r="CU56" s="76">
        <v>5760</v>
      </c>
      <c r="CV56" s="10"/>
      <c r="CW56" s="64">
        <v>4800</v>
      </c>
      <c r="CX56" s="10"/>
      <c r="CY56" s="64">
        <v>3840</v>
      </c>
      <c r="CZ56" s="12"/>
      <c r="DA56" s="35">
        <f t="shared" si="5"/>
        <v>47568</v>
      </c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3">
        <f t="shared" si="6"/>
        <v>0</v>
      </c>
      <c r="DO56" s="21">
        <f t="shared" si="20"/>
        <v>1127306.69</v>
      </c>
      <c r="DP56" s="21">
        <f t="shared" si="18"/>
        <v>47568</v>
      </c>
      <c r="DQ56" s="21">
        <f t="shared" si="19"/>
        <v>0</v>
      </c>
      <c r="DS56" s="8"/>
      <c r="DT56" s="44">
        <f t="shared" si="7"/>
        <v>110252.82</v>
      </c>
      <c r="DU56" s="44">
        <f t="shared" si="8"/>
        <v>70413.88</v>
      </c>
      <c r="DV56" s="44">
        <f t="shared" si="9"/>
        <v>81278.32</v>
      </c>
      <c r="DW56" s="44">
        <f t="shared" si="10"/>
        <v>107261.06000000001</v>
      </c>
      <c r="DX56" s="44">
        <f t="shared" si="11"/>
        <v>97956.88</v>
      </c>
      <c r="DY56" s="44">
        <f t="shared" si="12"/>
        <v>84250.09</v>
      </c>
    </row>
    <row r="57" spans="1:129" ht="12.75">
      <c r="A57" s="30">
        <v>49</v>
      </c>
      <c r="B57" s="65" t="s">
        <v>62</v>
      </c>
      <c r="C57" s="64">
        <v>18.79</v>
      </c>
      <c r="D57" s="10"/>
      <c r="E57" s="64"/>
      <c r="F57" s="10"/>
      <c r="G57" s="64"/>
      <c r="H57" s="10"/>
      <c r="I57" s="64"/>
      <c r="J57" s="12"/>
      <c r="K57" s="64">
        <v>111.6</v>
      </c>
      <c r="L57" s="12"/>
      <c r="M57" s="64"/>
      <c r="N57" s="10"/>
      <c r="O57" s="87">
        <v>111.6</v>
      </c>
      <c r="P57" s="10"/>
      <c r="Q57" s="64">
        <v>32.91</v>
      </c>
      <c r="R57" s="10"/>
      <c r="S57" s="9"/>
      <c r="T57" s="9"/>
      <c r="U57" s="64"/>
      <c r="V57" s="10"/>
      <c r="W57" s="64">
        <v>405.33</v>
      </c>
      <c r="X57" s="12"/>
      <c r="Y57" s="64"/>
      <c r="Z57" s="29"/>
      <c r="AA57" s="34">
        <f t="shared" si="1"/>
        <v>680.23</v>
      </c>
      <c r="AB57" s="64"/>
      <c r="AC57" s="64"/>
      <c r="AD57" s="64"/>
      <c r="AE57" s="64"/>
      <c r="AF57" s="64"/>
      <c r="AG57" s="64"/>
      <c r="AH57" s="10"/>
      <c r="AI57" s="64"/>
      <c r="AJ57" s="64"/>
      <c r="AK57" s="10"/>
      <c r="AL57" s="64"/>
      <c r="AM57" s="64"/>
      <c r="AN57" s="64"/>
      <c r="AO57" s="64"/>
      <c r="AP57" s="20">
        <f t="shared" si="21"/>
        <v>0</v>
      </c>
      <c r="AQ57" s="64"/>
      <c r="AR57" s="10"/>
      <c r="AS57" s="64"/>
      <c r="AT57" s="10"/>
      <c r="AU57" s="64"/>
      <c r="AV57" s="10"/>
      <c r="AW57" s="64"/>
      <c r="AX57" s="10"/>
      <c r="AY57" s="64"/>
      <c r="AZ57" s="10"/>
      <c r="BA57" s="9"/>
      <c r="BB57" s="10"/>
      <c r="BC57" s="64"/>
      <c r="BD57" s="10"/>
      <c r="BE57" s="64"/>
      <c r="BF57" s="10"/>
      <c r="BG57" s="64"/>
      <c r="BH57" s="10"/>
      <c r="BI57" s="64"/>
      <c r="BJ57" s="10"/>
      <c r="BK57" s="64"/>
      <c r="BL57" s="10"/>
      <c r="BM57" s="64"/>
      <c r="BN57" s="10"/>
      <c r="BO57" s="34">
        <f t="shared" si="3"/>
        <v>0</v>
      </c>
      <c r="BP57" s="64"/>
      <c r="BQ57" s="64"/>
      <c r="BR57" s="64"/>
      <c r="BS57" s="64"/>
      <c r="BT57" s="64"/>
      <c r="BU57" s="9"/>
      <c r="BV57" s="64"/>
      <c r="BW57" s="64"/>
      <c r="BX57" s="64"/>
      <c r="BY57" s="64"/>
      <c r="BZ57" s="64"/>
      <c r="CA57" s="64"/>
      <c r="CB57" s="14">
        <f t="shared" si="4"/>
        <v>0</v>
      </c>
      <c r="CC57" s="64"/>
      <c r="CD57" s="10"/>
      <c r="CE57" s="9"/>
      <c r="CF57" s="10"/>
      <c r="CG57" s="64"/>
      <c r="CH57" s="10"/>
      <c r="CI57" s="64"/>
      <c r="CJ57" s="10"/>
      <c r="CK57" s="76"/>
      <c r="CL57" s="10"/>
      <c r="CM57" s="64"/>
      <c r="CN57" s="10"/>
      <c r="CO57" s="64"/>
      <c r="CP57" s="10"/>
      <c r="CQ57" s="64"/>
      <c r="CR57" s="10"/>
      <c r="CS57" s="64"/>
      <c r="CT57" s="10"/>
      <c r="CU57" s="76"/>
      <c r="CV57" s="10"/>
      <c r="CW57" s="64"/>
      <c r="CX57" s="10"/>
      <c r="CY57" s="64"/>
      <c r="CZ57" s="12"/>
      <c r="DA57" s="35">
        <f t="shared" si="5"/>
        <v>0</v>
      </c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3">
        <f t="shared" si="6"/>
        <v>0</v>
      </c>
      <c r="DO57" s="21">
        <f t="shared" si="20"/>
        <v>680.23</v>
      </c>
      <c r="DP57" s="21">
        <f t="shared" si="18"/>
        <v>0</v>
      </c>
      <c r="DQ57" s="21">
        <f t="shared" si="19"/>
        <v>0</v>
      </c>
      <c r="DS57" s="8"/>
      <c r="DT57" s="44">
        <f>+C57+AB57+AQ57+BP57+CC57</f>
        <v>18.79</v>
      </c>
      <c r="DU57" s="44">
        <f t="shared" si="8"/>
        <v>0</v>
      </c>
      <c r="DV57" s="44">
        <f t="shared" si="9"/>
        <v>0</v>
      </c>
      <c r="DW57" s="44">
        <f t="shared" si="10"/>
        <v>0</v>
      </c>
      <c r="DX57" s="44">
        <f t="shared" si="11"/>
        <v>111.6</v>
      </c>
      <c r="DY57" s="44">
        <f t="shared" si="12"/>
        <v>0</v>
      </c>
    </row>
    <row r="58" spans="1:129" ht="12.75">
      <c r="A58" s="24">
        <v>50</v>
      </c>
      <c r="B58" s="65" t="s">
        <v>63</v>
      </c>
      <c r="C58" s="64">
        <v>609.76</v>
      </c>
      <c r="D58" s="10"/>
      <c r="E58" s="64">
        <v>169.98</v>
      </c>
      <c r="F58" s="10"/>
      <c r="G58" s="64">
        <v>46.29</v>
      </c>
      <c r="H58" s="10"/>
      <c r="I58" s="64">
        <v>65.08</v>
      </c>
      <c r="J58" s="12"/>
      <c r="K58" s="64">
        <v>181.32</v>
      </c>
      <c r="L58" s="12"/>
      <c r="M58" s="64">
        <v>119.46</v>
      </c>
      <c r="N58" s="10"/>
      <c r="O58" s="87"/>
      <c r="P58" s="10">
        <v>96.39</v>
      </c>
      <c r="Q58" s="64"/>
      <c r="R58" s="10">
        <v>591.84</v>
      </c>
      <c r="S58" s="9"/>
      <c r="T58" s="9"/>
      <c r="U58" s="64">
        <v>61.87</v>
      </c>
      <c r="V58" s="10">
        <v>126.01</v>
      </c>
      <c r="W58" s="64"/>
      <c r="X58" s="71">
        <v>182.92</v>
      </c>
      <c r="Y58" s="64"/>
      <c r="Z58" s="29">
        <v>154.45</v>
      </c>
      <c r="AA58" s="34">
        <f t="shared" si="1"/>
        <v>2405.3700000000003</v>
      </c>
      <c r="AB58" s="64"/>
      <c r="AC58" s="64"/>
      <c r="AD58" s="64"/>
      <c r="AE58" s="64"/>
      <c r="AF58" s="64"/>
      <c r="AG58" s="64"/>
      <c r="AH58" s="10"/>
      <c r="AI58" s="64"/>
      <c r="AJ58" s="64"/>
      <c r="AK58" s="10"/>
      <c r="AL58" s="64"/>
      <c r="AM58" s="64"/>
      <c r="AN58" s="64"/>
      <c r="AO58" s="64"/>
      <c r="AP58" s="20">
        <f t="shared" si="21"/>
        <v>0</v>
      </c>
      <c r="AQ58" s="67"/>
      <c r="AR58" s="10"/>
      <c r="AS58" s="64"/>
      <c r="AT58" s="10"/>
      <c r="AU58" s="64"/>
      <c r="AV58" s="10"/>
      <c r="AW58" s="64"/>
      <c r="AX58" s="10"/>
      <c r="AY58" s="64"/>
      <c r="AZ58" s="10"/>
      <c r="BA58" s="9"/>
      <c r="BB58" s="10"/>
      <c r="BC58" s="64"/>
      <c r="BD58" s="10"/>
      <c r="BE58" s="64"/>
      <c r="BF58" s="10"/>
      <c r="BG58" s="64"/>
      <c r="BH58" s="10"/>
      <c r="BI58" s="64"/>
      <c r="BJ58" s="10"/>
      <c r="BK58" s="64"/>
      <c r="BL58" s="10"/>
      <c r="BM58" s="64"/>
      <c r="BN58" s="10"/>
      <c r="BO58" s="34">
        <f t="shared" si="3"/>
        <v>0</v>
      </c>
      <c r="BP58" s="64"/>
      <c r="BQ58" s="64"/>
      <c r="BR58" s="64"/>
      <c r="BS58" s="64"/>
      <c r="BT58" s="64"/>
      <c r="BU58" s="9"/>
      <c r="BV58" s="64"/>
      <c r="BW58" s="64"/>
      <c r="BX58" s="64"/>
      <c r="BY58" s="64"/>
      <c r="BZ58" s="64"/>
      <c r="CA58" s="64"/>
      <c r="CB58" s="14">
        <f t="shared" si="4"/>
        <v>0</v>
      </c>
      <c r="CC58" s="64"/>
      <c r="CD58" s="10"/>
      <c r="CE58" s="9"/>
      <c r="CF58" s="10"/>
      <c r="CG58" s="64"/>
      <c r="CH58" s="10"/>
      <c r="CI58" s="64"/>
      <c r="CJ58" s="10"/>
      <c r="CK58" s="76"/>
      <c r="CL58" s="10"/>
      <c r="CM58" s="64"/>
      <c r="CN58" s="10"/>
      <c r="CO58" s="64"/>
      <c r="CP58" s="10"/>
      <c r="CQ58" s="64"/>
      <c r="CR58" s="10"/>
      <c r="CS58" s="64"/>
      <c r="CT58" s="10"/>
      <c r="CU58" s="76"/>
      <c r="CV58" s="10"/>
      <c r="CW58" s="64"/>
      <c r="CX58" s="10"/>
      <c r="CY58" s="64"/>
      <c r="CZ58" s="12"/>
      <c r="DA58" s="35">
        <f t="shared" si="5"/>
        <v>0</v>
      </c>
      <c r="DB58" s="10">
        <v>2000</v>
      </c>
      <c r="DC58" s="10">
        <v>1520</v>
      </c>
      <c r="DD58" s="10">
        <v>1300</v>
      </c>
      <c r="DE58" s="10">
        <v>1000</v>
      </c>
      <c r="DF58" s="10">
        <v>1320</v>
      </c>
      <c r="DG58" s="10">
        <v>1460</v>
      </c>
      <c r="DH58" s="10">
        <v>1620</v>
      </c>
      <c r="DI58" s="10">
        <v>1420</v>
      </c>
      <c r="DJ58" s="10">
        <v>1500</v>
      </c>
      <c r="DK58" s="10">
        <v>1000</v>
      </c>
      <c r="DL58" s="10">
        <v>1000</v>
      </c>
      <c r="DM58" s="10">
        <v>2960</v>
      </c>
      <c r="DN58" s="13">
        <f t="shared" si="6"/>
        <v>18100</v>
      </c>
      <c r="DO58" s="21">
        <f t="shared" si="20"/>
        <v>2405.3700000000003</v>
      </c>
      <c r="DP58" s="21">
        <f t="shared" si="18"/>
        <v>0</v>
      </c>
      <c r="DQ58" s="21">
        <f t="shared" si="19"/>
        <v>18100</v>
      </c>
      <c r="DS58" s="8"/>
      <c r="DT58" s="44">
        <f t="shared" si="7"/>
        <v>609.76</v>
      </c>
      <c r="DU58" s="44">
        <f t="shared" si="8"/>
        <v>169.98</v>
      </c>
      <c r="DV58" s="44">
        <f t="shared" si="9"/>
        <v>46.29</v>
      </c>
      <c r="DW58" s="44">
        <f t="shared" si="10"/>
        <v>65.08</v>
      </c>
      <c r="DX58" s="44">
        <f t="shared" si="11"/>
        <v>181.32</v>
      </c>
      <c r="DY58" s="44">
        <f t="shared" si="12"/>
        <v>119.46</v>
      </c>
    </row>
    <row r="59" spans="1:129" ht="12.75">
      <c r="A59" s="24">
        <v>51</v>
      </c>
      <c r="B59" s="65" t="s">
        <v>64</v>
      </c>
      <c r="C59" s="67">
        <v>152757.05</v>
      </c>
      <c r="D59" s="10"/>
      <c r="E59" s="64">
        <v>65349.73</v>
      </c>
      <c r="F59" s="10"/>
      <c r="G59" s="64">
        <v>62967.03</v>
      </c>
      <c r="H59" s="10"/>
      <c r="I59" s="67">
        <v>135350.01</v>
      </c>
      <c r="J59" s="12"/>
      <c r="K59" s="64">
        <v>77636.01</v>
      </c>
      <c r="L59" s="12"/>
      <c r="M59" s="64">
        <v>72137</v>
      </c>
      <c r="N59" s="10"/>
      <c r="O59" s="87">
        <v>155255.3</v>
      </c>
      <c r="P59" s="10"/>
      <c r="Q59" s="64">
        <v>88116.65</v>
      </c>
      <c r="R59" s="10"/>
      <c r="S59" s="9">
        <v>46922.7</v>
      </c>
      <c r="T59" s="9"/>
      <c r="U59" s="64">
        <v>192626.04</v>
      </c>
      <c r="V59" s="10"/>
      <c r="W59" s="64">
        <v>96211.43</v>
      </c>
      <c r="X59" s="12"/>
      <c r="Y59" s="64">
        <v>133397.16</v>
      </c>
      <c r="Z59" s="29"/>
      <c r="AA59" s="34">
        <f t="shared" si="1"/>
        <v>1278726.1099999999</v>
      </c>
      <c r="AB59" s="64">
        <v>3717.84</v>
      </c>
      <c r="AC59" s="64">
        <v>5888.8</v>
      </c>
      <c r="AD59" s="64">
        <v>6081.53</v>
      </c>
      <c r="AE59" s="64">
        <v>5667.72</v>
      </c>
      <c r="AF59" s="64">
        <v>4282.11</v>
      </c>
      <c r="AG59" s="64">
        <v>3680.59</v>
      </c>
      <c r="AH59" s="10"/>
      <c r="AI59" s="64">
        <v>3732.27</v>
      </c>
      <c r="AJ59" s="64">
        <v>1864.28</v>
      </c>
      <c r="AK59" s="10"/>
      <c r="AL59" s="64">
        <v>3482.37</v>
      </c>
      <c r="AM59" s="64">
        <v>3982.03</v>
      </c>
      <c r="AN59" s="64">
        <v>6093.46</v>
      </c>
      <c r="AO59" s="64">
        <v>3029.55</v>
      </c>
      <c r="AP59" s="20">
        <f t="shared" si="21"/>
        <v>51502.55</v>
      </c>
      <c r="AQ59" s="64"/>
      <c r="AR59" s="10"/>
      <c r="AS59" s="64"/>
      <c r="AT59" s="10"/>
      <c r="AU59" s="64"/>
      <c r="AV59" s="10"/>
      <c r="AW59" s="64"/>
      <c r="AX59" s="10"/>
      <c r="AY59" s="64"/>
      <c r="AZ59" s="10"/>
      <c r="BA59" s="9"/>
      <c r="BB59" s="10"/>
      <c r="BC59" s="64"/>
      <c r="BD59" s="10"/>
      <c r="BE59" s="64"/>
      <c r="BF59" s="10"/>
      <c r="BG59" s="64"/>
      <c r="BH59" s="10"/>
      <c r="BI59" s="64"/>
      <c r="BJ59" s="10"/>
      <c r="BK59" s="64"/>
      <c r="BL59" s="10"/>
      <c r="BM59" s="64"/>
      <c r="BN59" s="10"/>
      <c r="BO59" s="34">
        <f t="shared" si="3"/>
        <v>0</v>
      </c>
      <c r="BP59" s="64">
        <v>2584.3</v>
      </c>
      <c r="BQ59" s="64"/>
      <c r="BR59" s="64">
        <v>5168.6</v>
      </c>
      <c r="BS59" s="64"/>
      <c r="BT59" s="64">
        <v>5168.6</v>
      </c>
      <c r="BU59" s="9">
        <v>2584.3</v>
      </c>
      <c r="BV59" s="64">
        <v>2584.3</v>
      </c>
      <c r="BW59" s="64">
        <v>2584.3</v>
      </c>
      <c r="BX59" s="64">
        <v>2584.3</v>
      </c>
      <c r="BY59" s="64">
        <v>2584.3</v>
      </c>
      <c r="BZ59" s="64"/>
      <c r="CA59" s="64">
        <v>2584.3</v>
      </c>
      <c r="CB59" s="14">
        <f t="shared" si="4"/>
        <v>28427.299999999996</v>
      </c>
      <c r="CC59" s="64">
        <v>8820</v>
      </c>
      <c r="CD59" s="10"/>
      <c r="CE59" s="9">
        <v>5640</v>
      </c>
      <c r="CF59" s="10"/>
      <c r="CG59" s="64">
        <v>9060</v>
      </c>
      <c r="CH59" s="10"/>
      <c r="CI59" s="64">
        <v>9600</v>
      </c>
      <c r="CJ59" s="10"/>
      <c r="CK59" s="76">
        <v>6360</v>
      </c>
      <c r="CL59" s="10"/>
      <c r="CM59" s="64">
        <v>10440</v>
      </c>
      <c r="CN59" s="10"/>
      <c r="CO59" s="64">
        <v>8940</v>
      </c>
      <c r="CP59" s="10"/>
      <c r="CQ59" s="64">
        <v>6540</v>
      </c>
      <c r="CR59" s="10"/>
      <c r="CS59" s="64">
        <v>8820</v>
      </c>
      <c r="CT59" s="10"/>
      <c r="CU59" s="76">
        <v>9960</v>
      </c>
      <c r="CV59" s="10"/>
      <c r="CW59" s="64">
        <v>7440</v>
      </c>
      <c r="CX59" s="10"/>
      <c r="CY59" s="64">
        <v>10080</v>
      </c>
      <c r="CZ59" s="12"/>
      <c r="DA59" s="35">
        <f t="shared" si="5"/>
        <v>101700</v>
      </c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3">
        <f t="shared" si="6"/>
        <v>0</v>
      </c>
      <c r="DO59" s="21">
        <f t="shared" si="20"/>
        <v>1358655.96</v>
      </c>
      <c r="DP59" s="21">
        <f t="shared" si="18"/>
        <v>101700</v>
      </c>
      <c r="DQ59" s="21">
        <f t="shared" si="19"/>
        <v>0</v>
      </c>
      <c r="DS59" s="8"/>
      <c r="DT59" s="44">
        <f t="shared" si="7"/>
        <v>167879.18999999997</v>
      </c>
      <c r="DU59" s="44">
        <f t="shared" si="8"/>
        <v>76878.53</v>
      </c>
      <c r="DV59" s="44">
        <f t="shared" si="9"/>
        <v>83277.16</v>
      </c>
      <c r="DW59" s="44">
        <f t="shared" si="10"/>
        <v>150617.73</v>
      </c>
      <c r="DX59" s="44">
        <f t="shared" si="11"/>
        <v>93446.72</v>
      </c>
      <c r="DY59" s="44">
        <f t="shared" si="12"/>
        <v>88841.89</v>
      </c>
    </row>
    <row r="60" spans="1:129" ht="12.75">
      <c r="A60" s="24">
        <v>52</v>
      </c>
      <c r="B60" s="65" t="s">
        <v>65</v>
      </c>
      <c r="C60" s="64">
        <v>997.36</v>
      </c>
      <c r="D60" s="10"/>
      <c r="E60" s="64">
        <v>744.36</v>
      </c>
      <c r="F60" s="10"/>
      <c r="G60" s="64">
        <v>397.88</v>
      </c>
      <c r="H60" s="10"/>
      <c r="I60" s="64">
        <v>1033.99</v>
      </c>
      <c r="J60" s="12"/>
      <c r="K60" s="64">
        <v>1274.38</v>
      </c>
      <c r="L60" s="12"/>
      <c r="M60" s="64">
        <v>1095.88</v>
      </c>
      <c r="N60" s="10"/>
      <c r="O60" s="87">
        <v>618.22</v>
      </c>
      <c r="P60" s="10"/>
      <c r="Q60" s="64">
        <v>2193.7</v>
      </c>
      <c r="R60" s="10"/>
      <c r="S60" s="9">
        <v>233.77</v>
      </c>
      <c r="T60" s="9"/>
      <c r="U60" s="64">
        <v>3577.01</v>
      </c>
      <c r="V60" s="10"/>
      <c r="W60" s="64">
        <v>3339.13</v>
      </c>
      <c r="X60" s="12"/>
      <c r="Y60" s="64">
        <v>775.05</v>
      </c>
      <c r="Z60" s="29"/>
      <c r="AA60" s="34">
        <f t="shared" si="1"/>
        <v>16280.73</v>
      </c>
      <c r="AB60" s="64"/>
      <c r="AC60" s="64"/>
      <c r="AD60" s="64"/>
      <c r="AE60" s="64"/>
      <c r="AF60" s="64"/>
      <c r="AG60" s="64"/>
      <c r="AH60" s="10"/>
      <c r="AI60" s="64"/>
      <c r="AJ60" s="64"/>
      <c r="AK60" s="10"/>
      <c r="AL60" s="64"/>
      <c r="AM60" s="64"/>
      <c r="AN60" s="64"/>
      <c r="AO60" s="64"/>
      <c r="AP60" s="20">
        <f t="shared" si="21"/>
        <v>0</v>
      </c>
      <c r="AQ60" s="64"/>
      <c r="AR60" s="10"/>
      <c r="AS60" s="64"/>
      <c r="AT60" s="10"/>
      <c r="AU60" s="64"/>
      <c r="AV60" s="10"/>
      <c r="AW60" s="64"/>
      <c r="AX60" s="10"/>
      <c r="AY60" s="64"/>
      <c r="AZ60" s="10"/>
      <c r="BA60" s="9"/>
      <c r="BB60" s="10"/>
      <c r="BC60" s="64"/>
      <c r="BD60" s="10"/>
      <c r="BE60" s="64"/>
      <c r="BF60" s="10"/>
      <c r="BG60" s="64"/>
      <c r="BH60" s="10"/>
      <c r="BI60" s="64"/>
      <c r="BJ60" s="10"/>
      <c r="BK60" s="64"/>
      <c r="BL60" s="10"/>
      <c r="BM60" s="64"/>
      <c r="BN60" s="10"/>
      <c r="BO60" s="34">
        <f t="shared" si="3"/>
        <v>0</v>
      </c>
      <c r="BP60" s="64"/>
      <c r="BQ60" s="64"/>
      <c r="BR60" s="64"/>
      <c r="BS60" s="64"/>
      <c r="BT60" s="64"/>
      <c r="BU60" s="9"/>
      <c r="BV60" s="64"/>
      <c r="BW60" s="64"/>
      <c r="BX60" s="64"/>
      <c r="BY60" s="64"/>
      <c r="BZ60" s="64"/>
      <c r="CA60" s="64"/>
      <c r="CB60" s="14">
        <f t="shared" si="4"/>
        <v>0</v>
      </c>
      <c r="CC60" s="64"/>
      <c r="CD60" s="10"/>
      <c r="CE60" s="9"/>
      <c r="CF60" s="10"/>
      <c r="CG60" s="64"/>
      <c r="CH60" s="10"/>
      <c r="CI60" s="64"/>
      <c r="CJ60" s="10"/>
      <c r="CK60" s="76"/>
      <c r="CL60" s="10"/>
      <c r="CM60" s="64">
        <v>120</v>
      </c>
      <c r="CN60" s="10"/>
      <c r="CO60" s="64"/>
      <c r="CP60" s="10"/>
      <c r="CQ60" s="64"/>
      <c r="CR60" s="10"/>
      <c r="CS60" s="64">
        <v>120</v>
      </c>
      <c r="CT60" s="10"/>
      <c r="CU60" s="76">
        <v>120</v>
      </c>
      <c r="CV60" s="10"/>
      <c r="CW60" s="64"/>
      <c r="CX60" s="10"/>
      <c r="CY60" s="64"/>
      <c r="CZ60" s="12"/>
      <c r="DA60" s="35">
        <f t="shared" si="5"/>
        <v>360</v>
      </c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3">
        <f t="shared" si="6"/>
        <v>0</v>
      </c>
      <c r="DO60" s="21">
        <f t="shared" si="20"/>
        <v>16280.73</v>
      </c>
      <c r="DP60" s="21">
        <f t="shared" si="18"/>
        <v>360</v>
      </c>
      <c r="DQ60" s="21">
        <f t="shared" si="19"/>
        <v>0</v>
      </c>
      <c r="DS60" s="8"/>
      <c r="DT60" s="44">
        <f t="shared" si="7"/>
        <v>997.36</v>
      </c>
      <c r="DU60" s="44">
        <f t="shared" si="8"/>
        <v>744.36</v>
      </c>
      <c r="DV60" s="44">
        <f t="shared" si="9"/>
        <v>397.88</v>
      </c>
      <c r="DW60" s="44">
        <f t="shared" si="10"/>
        <v>1033.99</v>
      </c>
      <c r="DX60" s="44">
        <f t="shared" si="11"/>
        <v>1274.38</v>
      </c>
      <c r="DY60" s="44">
        <f t="shared" si="12"/>
        <v>1215.88</v>
      </c>
    </row>
    <row r="61" spans="1:129" ht="12.75">
      <c r="A61" s="30">
        <v>53</v>
      </c>
      <c r="B61" s="65" t="s">
        <v>66</v>
      </c>
      <c r="C61" s="64">
        <v>929.37</v>
      </c>
      <c r="D61" s="10"/>
      <c r="E61" s="64">
        <v>890.18</v>
      </c>
      <c r="F61" s="10"/>
      <c r="G61" s="64">
        <v>972.89</v>
      </c>
      <c r="H61" s="10"/>
      <c r="I61" s="64">
        <v>408.39</v>
      </c>
      <c r="J61" s="12"/>
      <c r="K61" s="64">
        <v>606.18</v>
      </c>
      <c r="L61" s="12"/>
      <c r="M61" s="64">
        <v>1195.5</v>
      </c>
      <c r="N61" s="10"/>
      <c r="O61" s="87">
        <v>738.75</v>
      </c>
      <c r="P61" s="10"/>
      <c r="Q61" s="64">
        <v>997.74</v>
      </c>
      <c r="R61" s="10"/>
      <c r="S61" s="9"/>
      <c r="T61" s="9"/>
      <c r="U61" s="64">
        <v>2717.86</v>
      </c>
      <c r="V61" s="10"/>
      <c r="W61" s="64">
        <v>541.55</v>
      </c>
      <c r="X61" s="12"/>
      <c r="Y61" s="64">
        <v>1707.54</v>
      </c>
      <c r="Z61" s="29"/>
      <c r="AA61" s="34">
        <f t="shared" si="1"/>
        <v>11705.95</v>
      </c>
      <c r="AB61" s="64">
        <v>256.32</v>
      </c>
      <c r="AC61" s="64">
        <v>912.04</v>
      </c>
      <c r="AD61" s="64"/>
      <c r="AE61" s="64">
        <v>1168.36</v>
      </c>
      <c r="AF61" s="64">
        <v>912.04</v>
      </c>
      <c r="AG61" s="64">
        <v>912.04</v>
      </c>
      <c r="AH61" s="10"/>
      <c r="AI61" s="64">
        <v>256.32</v>
      </c>
      <c r="AJ61" s="64"/>
      <c r="AK61" s="10"/>
      <c r="AL61" s="64"/>
      <c r="AM61" s="64">
        <v>256.32</v>
      </c>
      <c r="AN61" s="64"/>
      <c r="AO61" s="64"/>
      <c r="AP61" s="20">
        <f t="shared" si="21"/>
        <v>4673.439999999999</v>
      </c>
      <c r="AQ61" s="64">
        <v>1741.26</v>
      </c>
      <c r="AR61" s="10"/>
      <c r="AS61" s="64"/>
      <c r="AT61" s="10"/>
      <c r="AU61" s="64"/>
      <c r="AV61" s="10"/>
      <c r="AW61" s="64"/>
      <c r="AX61" s="10"/>
      <c r="AY61" s="64"/>
      <c r="AZ61" s="10"/>
      <c r="BA61" s="9"/>
      <c r="BB61" s="10"/>
      <c r="BC61" s="64"/>
      <c r="BD61" s="10"/>
      <c r="BE61" s="64">
        <v>3234.8</v>
      </c>
      <c r="BF61" s="10"/>
      <c r="BG61" s="64"/>
      <c r="BH61" s="10"/>
      <c r="BI61" s="64"/>
      <c r="BJ61" s="10"/>
      <c r="BK61" s="64"/>
      <c r="BL61" s="10"/>
      <c r="BM61" s="64"/>
      <c r="BN61" s="10"/>
      <c r="BO61" s="34">
        <f t="shared" si="3"/>
        <v>4976.06</v>
      </c>
      <c r="BP61" s="64"/>
      <c r="BQ61" s="64"/>
      <c r="BR61" s="64"/>
      <c r="BS61" s="64"/>
      <c r="BT61" s="64"/>
      <c r="BU61" s="9"/>
      <c r="BV61" s="64"/>
      <c r="BW61" s="64"/>
      <c r="BX61" s="64"/>
      <c r="BY61" s="64"/>
      <c r="BZ61" s="64"/>
      <c r="CA61" s="64"/>
      <c r="CB61" s="14">
        <f t="shared" si="4"/>
        <v>0</v>
      </c>
      <c r="CC61" s="64"/>
      <c r="CD61" s="10"/>
      <c r="CE61" s="9"/>
      <c r="CF61" s="10"/>
      <c r="CG61" s="64"/>
      <c r="CH61" s="10"/>
      <c r="CI61" s="64"/>
      <c r="CJ61" s="10"/>
      <c r="CK61" s="76"/>
      <c r="CL61" s="10"/>
      <c r="CM61" s="64"/>
      <c r="CN61" s="10"/>
      <c r="CO61" s="64"/>
      <c r="CP61" s="10"/>
      <c r="CQ61" s="64"/>
      <c r="CR61" s="10"/>
      <c r="CS61" s="64"/>
      <c r="CT61" s="10"/>
      <c r="CU61" s="76"/>
      <c r="CV61" s="10"/>
      <c r="CW61" s="64"/>
      <c r="CX61" s="10"/>
      <c r="CY61" s="64"/>
      <c r="CZ61" s="12"/>
      <c r="DA61" s="35">
        <f t="shared" si="5"/>
        <v>0</v>
      </c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3">
        <f t="shared" si="6"/>
        <v>0</v>
      </c>
      <c r="DO61" s="21">
        <f t="shared" si="20"/>
        <v>21355.45</v>
      </c>
      <c r="DP61" s="21">
        <f t="shared" si="18"/>
        <v>0</v>
      </c>
      <c r="DQ61" s="21">
        <f t="shared" si="19"/>
        <v>0</v>
      </c>
      <c r="DS61" s="8"/>
      <c r="DT61" s="44">
        <f t="shared" si="7"/>
        <v>2926.95</v>
      </c>
      <c r="DU61" s="44">
        <f t="shared" si="8"/>
        <v>1802.2199999999998</v>
      </c>
      <c r="DV61" s="44">
        <f t="shared" si="9"/>
        <v>972.89</v>
      </c>
      <c r="DW61" s="44">
        <f t="shared" si="10"/>
        <v>1576.75</v>
      </c>
      <c r="DX61" s="44">
        <f t="shared" si="11"/>
        <v>1518.2199999999998</v>
      </c>
      <c r="DY61" s="44">
        <f t="shared" si="12"/>
        <v>2107.54</v>
      </c>
    </row>
    <row r="62" spans="1:129" ht="12.75">
      <c r="A62" s="24">
        <v>54</v>
      </c>
      <c r="B62" s="65" t="s">
        <v>67</v>
      </c>
      <c r="C62" s="67">
        <v>172988.19</v>
      </c>
      <c r="D62" s="10"/>
      <c r="E62" s="64">
        <v>103682.62</v>
      </c>
      <c r="F62" s="10"/>
      <c r="G62" s="64">
        <v>56263.14</v>
      </c>
      <c r="H62" s="10"/>
      <c r="I62" s="67">
        <v>151569.4</v>
      </c>
      <c r="J62" s="12"/>
      <c r="K62" s="64">
        <v>96592.6</v>
      </c>
      <c r="L62" s="12"/>
      <c r="M62" s="64">
        <v>63396.16</v>
      </c>
      <c r="N62" s="10"/>
      <c r="O62" s="87">
        <v>178185.97</v>
      </c>
      <c r="P62" s="10"/>
      <c r="Q62" s="64">
        <v>116692.62</v>
      </c>
      <c r="R62" s="10"/>
      <c r="S62" s="9">
        <v>59791.8</v>
      </c>
      <c r="T62" s="9"/>
      <c r="U62" s="64">
        <v>212342.13</v>
      </c>
      <c r="V62" s="10"/>
      <c r="W62" s="64">
        <v>135218.36</v>
      </c>
      <c r="X62" s="12"/>
      <c r="Y62" s="64">
        <v>145899.03</v>
      </c>
      <c r="Z62" s="29"/>
      <c r="AA62" s="34">
        <f t="shared" si="1"/>
        <v>1492622.0199999998</v>
      </c>
      <c r="AB62" s="64">
        <v>729.28</v>
      </c>
      <c r="AC62" s="64">
        <v>111.17</v>
      </c>
      <c r="AD62" s="64"/>
      <c r="AE62" s="64">
        <v>692.22</v>
      </c>
      <c r="AF62" s="64">
        <v>111.17</v>
      </c>
      <c r="AG62" s="64">
        <v>223.79</v>
      </c>
      <c r="AH62" s="10"/>
      <c r="AI62" s="64">
        <v>7119.26</v>
      </c>
      <c r="AJ62" s="64">
        <v>12122.48</v>
      </c>
      <c r="AK62" s="10"/>
      <c r="AL62" s="64">
        <v>14499.37</v>
      </c>
      <c r="AM62" s="64">
        <v>13071.64</v>
      </c>
      <c r="AN62" s="64">
        <v>14599.18</v>
      </c>
      <c r="AO62" s="64">
        <v>12011.31</v>
      </c>
      <c r="AP62" s="20">
        <f t="shared" si="21"/>
        <v>75290.87</v>
      </c>
      <c r="AQ62" s="10"/>
      <c r="AR62" s="10"/>
      <c r="AS62" s="64">
        <v>3713.4</v>
      </c>
      <c r="AT62" s="10"/>
      <c r="AU62" s="64">
        <v>5097.77</v>
      </c>
      <c r="AV62" s="10"/>
      <c r="AW62" s="64"/>
      <c r="AX62" s="10"/>
      <c r="AY62" s="64">
        <v>4443.2</v>
      </c>
      <c r="AZ62" s="10"/>
      <c r="BA62" s="9">
        <v>888.93</v>
      </c>
      <c r="BB62" s="10"/>
      <c r="BC62" s="64">
        <v>2750.82</v>
      </c>
      <c r="BD62" s="10"/>
      <c r="BE62" s="10"/>
      <c r="BF62" s="10"/>
      <c r="BG62" s="64">
        <v>1561.84</v>
      </c>
      <c r="BH62" s="10"/>
      <c r="BI62" s="64">
        <v>1340.68</v>
      </c>
      <c r="BJ62" s="10"/>
      <c r="BK62" s="64">
        <v>3116.08</v>
      </c>
      <c r="BL62" s="10"/>
      <c r="BM62" s="64"/>
      <c r="BN62" s="10"/>
      <c r="BO62" s="34">
        <f t="shared" si="3"/>
        <v>22912.72</v>
      </c>
      <c r="BP62" s="64">
        <v>45.54</v>
      </c>
      <c r="BQ62" s="64">
        <v>45.54</v>
      </c>
      <c r="BR62" s="64"/>
      <c r="BS62" s="64">
        <v>45.54</v>
      </c>
      <c r="BT62" s="64"/>
      <c r="BU62" s="9">
        <v>45.54</v>
      </c>
      <c r="BV62" s="64">
        <v>45.54</v>
      </c>
      <c r="BW62" s="64"/>
      <c r="BX62" s="64">
        <v>45.54</v>
      </c>
      <c r="BY62" s="64">
        <v>58.19</v>
      </c>
      <c r="BZ62" s="64"/>
      <c r="CA62" s="64">
        <v>58.19</v>
      </c>
      <c r="CB62" s="14">
        <f t="shared" si="4"/>
        <v>389.62</v>
      </c>
      <c r="CC62" s="64">
        <v>11640</v>
      </c>
      <c r="CD62" s="10"/>
      <c r="CE62" s="9">
        <v>12720</v>
      </c>
      <c r="CF62" s="10"/>
      <c r="CG62" s="64">
        <v>13200</v>
      </c>
      <c r="CH62" s="10"/>
      <c r="CI62" s="64">
        <v>12600</v>
      </c>
      <c r="CJ62" s="10"/>
      <c r="CK62" s="76">
        <v>11400</v>
      </c>
      <c r="CL62" s="10"/>
      <c r="CM62" s="64">
        <v>14160</v>
      </c>
      <c r="CN62" s="10"/>
      <c r="CO62" s="67">
        <v>12480</v>
      </c>
      <c r="CP62" s="10"/>
      <c r="CQ62" s="64">
        <v>11640</v>
      </c>
      <c r="CR62" s="10"/>
      <c r="CS62" s="64">
        <v>15960</v>
      </c>
      <c r="CT62" s="10"/>
      <c r="CU62" s="76">
        <v>12720</v>
      </c>
      <c r="CV62" s="10"/>
      <c r="CW62" s="64">
        <v>13500</v>
      </c>
      <c r="CX62" s="10"/>
      <c r="CY62" s="64">
        <v>16860</v>
      </c>
      <c r="CZ62" s="12"/>
      <c r="DA62" s="35">
        <f t="shared" si="5"/>
        <v>158880</v>
      </c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3">
        <f t="shared" si="6"/>
        <v>0</v>
      </c>
      <c r="DO62" s="21">
        <f t="shared" si="20"/>
        <v>1591215.2299999997</v>
      </c>
      <c r="DP62" s="21">
        <f t="shared" si="18"/>
        <v>158880</v>
      </c>
      <c r="DQ62" s="21">
        <f t="shared" si="19"/>
        <v>0</v>
      </c>
      <c r="DS62" s="8"/>
      <c r="DT62" s="44">
        <f t="shared" si="7"/>
        <v>185403.01</v>
      </c>
      <c r="DU62" s="44">
        <f t="shared" si="8"/>
        <v>120272.72999999998</v>
      </c>
      <c r="DV62" s="44">
        <f t="shared" si="9"/>
        <v>74560.91</v>
      </c>
      <c r="DW62" s="44">
        <f t="shared" si="10"/>
        <v>164907.16</v>
      </c>
      <c r="DX62" s="44">
        <f t="shared" si="11"/>
        <v>112546.97</v>
      </c>
      <c r="DY62" s="44">
        <f t="shared" si="12"/>
        <v>78714.42000000001</v>
      </c>
    </row>
    <row r="63" spans="1:123" s="40" customFormat="1" ht="13.5" thickBot="1">
      <c r="A63" s="9"/>
      <c r="B63" s="9"/>
      <c r="C63" s="110">
        <f>SUM(C9:D62)</f>
        <v>3852580</v>
      </c>
      <c r="D63" s="110"/>
      <c r="E63" s="110">
        <f>SUM(E9:F62)</f>
        <v>1929776.6599999997</v>
      </c>
      <c r="F63" s="110"/>
      <c r="G63" s="101">
        <f>SUM(G9:H62)</f>
        <v>1516544.94</v>
      </c>
      <c r="H63" s="102"/>
      <c r="I63" s="106">
        <f>SUM(I9:J62)</f>
        <v>3016236.8100000015</v>
      </c>
      <c r="J63" s="107"/>
      <c r="K63" s="112">
        <f>SUM(K9:L62)</f>
        <v>2050791.5199999998</v>
      </c>
      <c r="L63" s="113"/>
      <c r="M63" s="108">
        <f>SUM(M9:N62)</f>
        <v>1488971.6700000002</v>
      </c>
      <c r="N63" s="108"/>
      <c r="O63" s="103">
        <f>SUM(O9:P62)</f>
        <v>3292922.930000001</v>
      </c>
      <c r="P63" s="104"/>
      <c r="Q63" s="101">
        <f>SUM(Q9:R62)</f>
        <v>2177703.9399999995</v>
      </c>
      <c r="R63" s="102"/>
      <c r="S63" s="101">
        <f>SUM(S9:T62)</f>
        <v>996461.8500000001</v>
      </c>
      <c r="T63" s="102"/>
      <c r="U63" s="101">
        <f>SUM(U9:V62)</f>
        <v>3824713.879999999</v>
      </c>
      <c r="V63" s="102"/>
      <c r="W63" s="101">
        <f>SUM(W9:X62)</f>
        <v>2067163.4899999998</v>
      </c>
      <c r="X63" s="102"/>
      <c r="Y63" s="101">
        <f>SUM(Y9:Z62)</f>
        <v>2100010.29</v>
      </c>
      <c r="Z63" s="102"/>
      <c r="AA63" s="13">
        <f>SUM(AA9:AA62)</f>
        <v>28313877.979999993</v>
      </c>
      <c r="AB63" s="14">
        <f>SUM(AB9:AB62)</f>
        <v>858432.7899999999</v>
      </c>
      <c r="AC63" s="19">
        <f>SUM(AC9:AC62)</f>
        <v>513579.6199999999</v>
      </c>
      <c r="AD63" s="19">
        <f>SUM(AD9:AD62)</f>
        <v>500180.90000000014</v>
      </c>
      <c r="AE63" s="14">
        <f>SUM(AE9:AE62)</f>
        <v>518692.31999999983</v>
      </c>
      <c r="AF63" s="13">
        <f>SUM(AF8:AF62)</f>
        <v>447516.93</v>
      </c>
      <c r="AG63" s="101">
        <f>SUM(AG9:AH62)</f>
        <v>539860.27</v>
      </c>
      <c r="AH63" s="102"/>
      <c r="AI63" s="14">
        <f aca="true" t="shared" si="22" ref="AI63:AP63">SUM(AI9:AI62)</f>
        <v>545313.63</v>
      </c>
      <c r="AJ63" s="101">
        <f>SUM(AJ9:AK62)</f>
        <v>584827.32</v>
      </c>
      <c r="AK63" s="102"/>
      <c r="AL63" s="14">
        <f t="shared" si="22"/>
        <v>244996.11000000002</v>
      </c>
      <c r="AM63" s="14">
        <f t="shared" si="22"/>
        <v>866212.06</v>
      </c>
      <c r="AN63" s="14">
        <f t="shared" si="22"/>
        <v>542394.9099999999</v>
      </c>
      <c r="AO63" s="14">
        <f t="shared" si="22"/>
        <v>478727.34</v>
      </c>
      <c r="AP63" s="14">
        <f t="shared" si="22"/>
        <v>6640734.2</v>
      </c>
      <c r="AQ63" s="101">
        <f>SUM(AQ9:AR62)</f>
        <v>48238.82</v>
      </c>
      <c r="AR63" s="102"/>
      <c r="AS63" s="101">
        <f>SUM(AS9:AT62)</f>
        <v>55584.46000000001</v>
      </c>
      <c r="AT63" s="102"/>
      <c r="AU63" s="101">
        <f>SUM(AU9:AV62)</f>
        <v>60046.67000000001</v>
      </c>
      <c r="AV63" s="102"/>
      <c r="AW63" s="101">
        <f>SUM(AW9:AX62)</f>
        <v>54591.55</v>
      </c>
      <c r="AX63" s="102"/>
      <c r="AY63" s="101">
        <f>SUM(AY9:AZ62)</f>
        <v>43866.369999999995</v>
      </c>
      <c r="AZ63" s="102"/>
      <c r="BA63" s="101">
        <f>SUM(BA9:BB62)</f>
        <v>51028.74</v>
      </c>
      <c r="BB63" s="102"/>
      <c r="BC63" s="101">
        <f>SUM(BC9:BD62)</f>
        <v>57183.37</v>
      </c>
      <c r="BD63" s="102"/>
      <c r="BE63" s="101">
        <f>SUM(BE9:BF62)</f>
        <v>53669.060000000005</v>
      </c>
      <c r="BF63" s="102"/>
      <c r="BG63" s="101">
        <f>SUM(BG9:BH62)</f>
        <v>59630.96000000001</v>
      </c>
      <c r="BH63" s="102"/>
      <c r="BI63" s="101">
        <f>SUM(BI9:BJ62)</f>
        <v>41140</v>
      </c>
      <c r="BJ63" s="102"/>
      <c r="BK63" s="101">
        <f>SUM(BK9:BL62)</f>
        <v>61919.99999999999</v>
      </c>
      <c r="BL63" s="102"/>
      <c r="BM63" s="101">
        <f>SUM(BM9:BN62)</f>
        <v>46255.22</v>
      </c>
      <c r="BN63" s="102"/>
      <c r="BO63" s="14">
        <f aca="true" t="shared" si="23" ref="BO63:CB63">SUM(BO9:BO62)</f>
        <v>633155.2200000001</v>
      </c>
      <c r="BP63" s="14">
        <f t="shared" si="23"/>
        <v>17933.510000000002</v>
      </c>
      <c r="BQ63" s="14">
        <f t="shared" si="23"/>
        <v>18850.989999999998</v>
      </c>
      <c r="BR63" s="14">
        <f t="shared" si="23"/>
        <v>27043.18</v>
      </c>
      <c r="BS63" s="14">
        <f t="shared" si="23"/>
        <v>12370.54</v>
      </c>
      <c r="BT63" s="14">
        <f t="shared" si="23"/>
        <v>22219.839999999997</v>
      </c>
      <c r="BU63" s="14">
        <f t="shared" si="23"/>
        <v>18409.100000000002</v>
      </c>
      <c r="BV63" s="14">
        <f t="shared" si="23"/>
        <v>15208.060000000001</v>
      </c>
      <c r="BW63" s="14">
        <f t="shared" si="23"/>
        <v>16706.97</v>
      </c>
      <c r="BX63" s="14">
        <f t="shared" si="23"/>
        <v>14716.350000000002</v>
      </c>
      <c r="BY63" s="14">
        <f t="shared" si="23"/>
        <v>13396.640000000001</v>
      </c>
      <c r="BZ63" s="14">
        <f t="shared" si="23"/>
        <v>12090.779999999999</v>
      </c>
      <c r="CA63" s="14">
        <f t="shared" si="23"/>
        <v>14911.9</v>
      </c>
      <c r="CB63" s="14">
        <f t="shared" si="23"/>
        <v>203857.86</v>
      </c>
      <c r="CC63" s="101">
        <f>SUM(CC9:CD62)</f>
        <v>194388</v>
      </c>
      <c r="CD63" s="102"/>
      <c r="CE63" s="101">
        <f>SUM(CE9:CF62)</f>
        <v>168463.2</v>
      </c>
      <c r="CF63" s="102"/>
      <c r="CG63" s="101">
        <f>SUM(CG9:CH62)</f>
        <v>199148.8</v>
      </c>
      <c r="CH63" s="102"/>
      <c r="CI63" s="101">
        <f>SUM(CI9:CJ62)</f>
        <v>206960</v>
      </c>
      <c r="CJ63" s="102"/>
      <c r="CK63" s="101">
        <f>SUM(CK9:CL62)</f>
        <v>169040</v>
      </c>
      <c r="CL63" s="102"/>
      <c r="CM63" s="101">
        <f>SUM(CM9:CN62)</f>
        <v>194000</v>
      </c>
      <c r="CN63" s="102"/>
      <c r="CO63" s="101">
        <f>SUM(CO9:CP62)</f>
        <v>210000</v>
      </c>
      <c r="CP63" s="102"/>
      <c r="CQ63" s="101">
        <f>SUM(CQ9:CR62)</f>
        <v>173630</v>
      </c>
      <c r="CR63" s="102"/>
      <c r="CS63" s="101">
        <f>SUM(CS9:CT62)</f>
        <v>196133.6</v>
      </c>
      <c r="CT63" s="102"/>
      <c r="CU63" s="101">
        <f>SUM(CU9:CV62)</f>
        <v>192300</v>
      </c>
      <c r="CV63" s="102"/>
      <c r="CW63" s="101">
        <f>SUM(CW9:CX62)</f>
        <v>166980</v>
      </c>
      <c r="CX63" s="102"/>
      <c r="CY63" s="101">
        <f>SUM(CY9:CZ62)</f>
        <v>191160</v>
      </c>
      <c r="CZ63" s="102"/>
      <c r="DA63" s="14">
        <f aca="true" t="shared" si="24" ref="DA63:DQ63">SUM(DA9:DA62)</f>
        <v>2262203.5999999996</v>
      </c>
      <c r="DB63" s="14">
        <f t="shared" si="24"/>
        <v>2000</v>
      </c>
      <c r="DC63" s="14">
        <f t="shared" si="24"/>
        <v>1520</v>
      </c>
      <c r="DD63" s="14">
        <f t="shared" si="24"/>
        <v>1300</v>
      </c>
      <c r="DE63" s="14">
        <f t="shared" si="24"/>
        <v>1000</v>
      </c>
      <c r="DF63" s="14">
        <f t="shared" si="24"/>
        <v>1320</v>
      </c>
      <c r="DG63" s="14">
        <f t="shared" si="24"/>
        <v>1460</v>
      </c>
      <c r="DH63" s="14">
        <f t="shared" si="24"/>
        <v>1620</v>
      </c>
      <c r="DI63" s="14">
        <f t="shared" si="24"/>
        <v>1420</v>
      </c>
      <c r="DJ63" s="14">
        <f t="shared" si="24"/>
        <v>1500</v>
      </c>
      <c r="DK63" s="14">
        <f t="shared" si="24"/>
        <v>1000</v>
      </c>
      <c r="DL63" s="14">
        <f t="shared" si="24"/>
        <v>1000</v>
      </c>
      <c r="DM63" s="14">
        <f t="shared" si="24"/>
        <v>2960</v>
      </c>
      <c r="DN63" s="14">
        <f t="shared" si="24"/>
        <v>18100</v>
      </c>
      <c r="DO63" s="21">
        <f t="shared" si="24"/>
        <v>35790699.72999999</v>
      </c>
      <c r="DP63" s="21">
        <f t="shared" si="24"/>
        <v>2262203.5999999996</v>
      </c>
      <c r="DQ63" s="21">
        <f t="shared" si="24"/>
        <v>18100</v>
      </c>
      <c r="DR63" s="7"/>
      <c r="DS63" s="7"/>
    </row>
    <row r="64" spans="12:121" ht="13.5" thickTop="1">
      <c r="L64" s="45"/>
      <c r="M64" s="45"/>
      <c r="N64" s="45"/>
      <c r="O64" s="27"/>
      <c r="BQ64" s="8"/>
      <c r="BR64" s="8"/>
      <c r="BS64" s="8"/>
      <c r="BT64" s="8"/>
      <c r="BU64" s="8"/>
      <c r="BV64" s="8"/>
      <c r="CB64" s="8"/>
      <c r="DO64" s="18"/>
      <c r="DP64" s="18"/>
      <c r="DQ64" s="18"/>
    </row>
    <row r="65" spans="1:123" s="43" customFormat="1" ht="11.25">
      <c r="A65" s="26"/>
      <c r="B65" s="26"/>
      <c r="C65" s="11"/>
      <c r="D65" s="11"/>
      <c r="E65" s="11"/>
      <c r="F65" s="11"/>
      <c r="G65" s="11"/>
      <c r="H65" s="11"/>
      <c r="I65" s="11"/>
      <c r="J65" s="11"/>
      <c r="K65" s="11"/>
      <c r="L65" s="44"/>
      <c r="M65" s="44"/>
      <c r="N65" s="44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11"/>
      <c r="AQ65" s="26"/>
      <c r="AR65" s="26"/>
      <c r="AS65" s="26"/>
      <c r="AT65" s="26"/>
      <c r="AU65" s="26"/>
      <c r="AV65" s="11"/>
      <c r="AW65" s="11"/>
      <c r="AX65" s="11"/>
      <c r="AY65" s="26"/>
      <c r="AZ65" s="26"/>
      <c r="BA65" s="26"/>
      <c r="BB65" s="26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26"/>
      <c r="BQ65" s="26"/>
      <c r="BR65" s="26"/>
      <c r="BS65" s="26"/>
      <c r="BT65" s="26"/>
      <c r="BU65" s="26"/>
      <c r="BV65" s="26"/>
      <c r="BW65" s="11"/>
      <c r="BX65" s="11"/>
      <c r="BY65" s="11"/>
      <c r="BZ65" s="11"/>
      <c r="CA65" s="11"/>
      <c r="CB65" s="11"/>
      <c r="CC65" s="26"/>
      <c r="CD65" s="26"/>
      <c r="CE65" s="26"/>
      <c r="CF65" s="26"/>
      <c r="CG65" s="11"/>
      <c r="CH65" s="11"/>
      <c r="CI65" s="26"/>
      <c r="CJ65" s="26"/>
      <c r="CK65" s="26"/>
      <c r="CL65" s="26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11"/>
      <c r="DO65" s="42"/>
      <c r="DP65" s="42"/>
      <c r="DQ65" s="42"/>
      <c r="DR65" s="26"/>
      <c r="DS65" s="26"/>
    </row>
    <row r="66" spans="12:121" ht="12.75">
      <c r="L66" s="45"/>
      <c r="M66" s="45"/>
      <c r="N66" s="45"/>
      <c r="O66" s="27"/>
      <c r="AA66" s="11"/>
      <c r="AP66" s="11"/>
      <c r="BO66" s="11"/>
      <c r="CB66" s="11"/>
      <c r="CG66" s="7"/>
      <c r="DA66" s="11"/>
      <c r="DN66" s="11">
        <f>+DN63-DN65</f>
        <v>18100</v>
      </c>
      <c r="DO66" s="11">
        <f>+DO63-DO65</f>
        <v>35790699.72999999</v>
      </c>
      <c r="DP66" s="11">
        <f>+DP63-DP65</f>
        <v>2262203.5999999996</v>
      </c>
      <c r="DQ66" s="11">
        <f>+DQ63-DQ65</f>
        <v>18100</v>
      </c>
    </row>
    <row r="67" spans="12:121" ht="12.75">
      <c r="L67" s="45"/>
      <c r="M67" s="45"/>
      <c r="N67" s="45"/>
      <c r="O67" s="27"/>
      <c r="CG67" s="7"/>
      <c r="DO67" s="18"/>
      <c r="DP67" s="18"/>
      <c r="DQ67" s="18"/>
    </row>
    <row r="68" spans="12:121" ht="12.75">
      <c r="L68" s="45"/>
      <c r="M68" s="45"/>
      <c r="N68" s="45"/>
      <c r="O68" s="27"/>
      <c r="CG68" s="7"/>
      <c r="DO68" s="18"/>
      <c r="DP68" s="18"/>
      <c r="DQ68" s="18"/>
    </row>
    <row r="69" spans="12:121" ht="12.75">
      <c r="L69" s="45"/>
      <c r="M69" s="45"/>
      <c r="N69" s="45"/>
      <c r="O69" s="27"/>
      <c r="CG69" s="7"/>
      <c r="DO69" s="18"/>
      <c r="DP69" s="18"/>
      <c r="DQ69" s="18"/>
    </row>
    <row r="70" spans="1:85" ht="12.75">
      <c r="A70" s="3" t="s">
        <v>1</v>
      </c>
      <c r="B70" s="3" t="s">
        <v>2</v>
      </c>
      <c r="L70" s="45"/>
      <c r="M70" s="45"/>
      <c r="N70" s="45"/>
      <c r="O70" s="27"/>
      <c r="AB70" s="50" t="s">
        <v>73</v>
      </c>
      <c r="AC70" s="50"/>
      <c r="AD70" s="50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4"/>
      <c r="BW70"/>
      <c r="CG70" s="7"/>
    </row>
    <row r="71" spans="1:85" ht="12.75">
      <c r="A71" s="25"/>
      <c r="B71" s="25"/>
      <c r="L71" s="45"/>
      <c r="M71" s="45"/>
      <c r="N71" s="45"/>
      <c r="O71" s="27"/>
      <c r="AB71" s="22" t="s">
        <v>5</v>
      </c>
      <c r="AC71" s="22" t="s">
        <v>6</v>
      </c>
      <c r="AD71" s="22" t="s">
        <v>7</v>
      </c>
      <c r="AE71" s="22" t="s">
        <v>8</v>
      </c>
      <c r="AF71" s="96" t="s">
        <v>9</v>
      </c>
      <c r="AG71" s="96"/>
      <c r="AH71" s="22" t="s">
        <v>10</v>
      </c>
      <c r="AI71" s="96" t="s">
        <v>11</v>
      </c>
      <c r="AJ71" s="96"/>
      <c r="AK71" s="22" t="s">
        <v>12</v>
      </c>
      <c r="AL71" s="22" t="s">
        <v>13</v>
      </c>
      <c r="AM71" s="22" t="s">
        <v>14</v>
      </c>
      <c r="AN71" s="22" t="s">
        <v>15</v>
      </c>
      <c r="AO71" s="22" t="s">
        <v>16</v>
      </c>
      <c r="AP71" s="15" t="s">
        <v>17</v>
      </c>
      <c r="BW71"/>
      <c r="CG71" s="7"/>
    </row>
    <row r="72" spans="1:85" ht="12.75">
      <c r="A72" s="37"/>
      <c r="B72" s="37"/>
      <c r="W72" s="38"/>
      <c r="X72" s="38"/>
      <c r="AB72" s="22" t="s">
        <v>68</v>
      </c>
      <c r="AC72" s="22" t="s">
        <v>68</v>
      </c>
      <c r="AD72" s="22" t="s">
        <v>68</v>
      </c>
      <c r="AE72" s="22" t="s">
        <v>68</v>
      </c>
      <c r="AF72" s="22" t="s">
        <v>68</v>
      </c>
      <c r="AG72" s="51" t="s">
        <v>69</v>
      </c>
      <c r="AH72" s="22" t="s">
        <v>68</v>
      </c>
      <c r="AI72" s="22" t="s">
        <v>68</v>
      </c>
      <c r="AJ72" s="51" t="s">
        <v>69</v>
      </c>
      <c r="AK72" s="22" t="s">
        <v>68</v>
      </c>
      <c r="AL72" s="22" t="s">
        <v>68</v>
      </c>
      <c r="AM72" s="22" t="s">
        <v>68</v>
      </c>
      <c r="AN72" s="22" t="s">
        <v>68</v>
      </c>
      <c r="AO72" s="22" t="s">
        <v>68</v>
      </c>
      <c r="AP72" s="15"/>
      <c r="BW72"/>
      <c r="CG72" s="7"/>
    </row>
    <row r="73" spans="1:85" ht="12.75">
      <c r="A73" s="80">
        <v>1</v>
      </c>
      <c r="B73" s="71" t="s">
        <v>28</v>
      </c>
      <c r="W73" s="38"/>
      <c r="X73" s="38"/>
      <c r="AB73" s="22"/>
      <c r="AC73" s="22"/>
      <c r="AD73" s="73"/>
      <c r="AE73" s="22"/>
      <c r="AF73" s="22"/>
      <c r="AG73" s="51"/>
      <c r="AH73" s="71">
        <v>65461.96</v>
      </c>
      <c r="AI73" s="64">
        <v>42605.34</v>
      </c>
      <c r="AJ73" s="51"/>
      <c r="AK73" s="64">
        <v>42605.34</v>
      </c>
      <c r="AL73" s="85"/>
      <c r="AM73" s="22"/>
      <c r="AN73" s="22"/>
      <c r="AO73" s="22"/>
      <c r="AP73" s="22">
        <f aca="true" t="shared" si="25" ref="AP73:AP82">SUM(AB73:AO73)</f>
        <v>150672.63999999998</v>
      </c>
      <c r="BW73"/>
      <c r="CG73" s="7"/>
    </row>
    <row r="74" spans="1:123" s="40" customFormat="1" ht="12.75">
      <c r="A74" s="81">
        <v>2</v>
      </c>
      <c r="B74" s="46" t="s">
        <v>30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38"/>
      <c r="X74" s="38"/>
      <c r="Y74" s="8"/>
      <c r="Z74" s="8"/>
      <c r="AA74" s="8"/>
      <c r="AB74" s="49"/>
      <c r="AC74" s="49"/>
      <c r="AD74" s="70"/>
      <c r="AE74" s="22"/>
      <c r="AF74" s="53"/>
      <c r="AG74" s="52"/>
      <c r="AH74" s="78"/>
      <c r="AI74" s="84"/>
      <c r="AJ74" s="9"/>
      <c r="AK74" s="84"/>
      <c r="AL74" s="93"/>
      <c r="AM74" s="52"/>
      <c r="AN74" s="52"/>
      <c r="AO74" s="89"/>
      <c r="AP74" s="22">
        <f t="shared" si="25"/>
        <v>0</v>
      </c>
      <c r="AR74" s="7"/>
      <c r="AS74"/>
      <c r="AT74"/>
      <c r="AU74" s="7"/>
      <c r="AV74" s="8"/>
      <c r="AW74" s="8"/>
      <c r="AX74" s="8"/>
      <c r="AY74" s="7"/>
      <c r="AZ74" s="7"/>
      <c r="BA74" s="7"/>
      <c r="BB74" s="7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7"/>
      <c r="BP74" s="7"/>
      <c r="BQ74" s="7"/>
      <c r="BR74" s="7"/>
      <c r="BS74" s="7"/>
      <c r="BT74" s="7"/>
      <c r="BU74" s="7"/>
      <c r="BV74"/>
      <c r="BW74"/>
      <c r="BX74" s="8"/>
      <c r="BY74" s="8"/>
      <c r="BZ74" s="8"/>
      <c r="CA74" s="8"/>
      <c r="CB74" s="7"/>
      <c r="CC74" s="7"/>
      <c r="CD74" s="7"/>
      <c r="CE74" s="7"/>
      <c r="CF74" s="7"/>
      <c r="CG74" s="7"/>
      <c r="CH74" s="8"/>
      <c r="CI74" s="7"/>
      <c r="CJ74" s="7"/>
      <c r="CK74" s="7"/>
      <c r="CL74" s="7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7"/>
      <c r="DB74" s="7"/>
      <c r="DC74" s="7"/>
      <c r="DD74" s="7"/>
      <c r="DE74" s="7"/>
      <c r="DF74" s="7"/>
      <c r="DG74"/>
      <c r="DH74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</row>
    <row r="75" spans="1:85" ht="12.75">
      <c r="A75" s="80">
        <v>3</v>
      </c>
      <c r="B75" s="9" t="s">
        <v>44</v>
      </c>
      <c r="C75" s="8"/>
      <c r="W75" s="38"/>
      <c r="X75" s="38"/>
      <c r="AB75" s="64">
        <f>53846.6+56559.18</f>
        <v>110405.78</v>
      </c>
      <c r="AC75" s="64">
        <v>82126.19</v>
      </c>
      <c r="AD75" s="71">
        <v>27003.91</v>
      </c>
      <c r="AE75" s="9">
        <f>69985.51+69975.54</f>
        <v>139961.05</v>
      </c>
      <c r="AF75" s="71">
        <v>56559.18</v>
      </c>
      <c r="AG75" s="54"/>
      <c r="AH75" s="71">
        <v>55132.25</v>
      </c>
      <c r="AI75" s="64">
        <v>26852.66</v>
      </c>
      <c r="AJ75" s="9"/>
      <c r="AK75" s="64">
        <v>26852.66</v>
      </c>
      <c r="AL75" s="71">
        <v>40795.56</v>
      </c>
      <c r="AM75" s="64">
        <v>123437.31</v>
      </c>
      <c r="AN75" s="64">
        <v>95833.29</v>
      </c>
      <c r="AO75" s="8">
        <v>83092</v>
      </c>
      <c r="AP75" s="22">
        <f t="shared" si="25"/>
        <v>868051.8400000001</v>
      </c>
      <c r="AS75" s="4"/>
      <c r="AT75" s="4"/>
      <c r="BW75"/>
      <c r="CG75" s="7"/>
    </row>
    <row r="76" spans="1:75" ht="12.75">
      <c r="A76" s="81">
        <v>4</v>
      </c>
      <c r="B76" s="9" t="s">
        <v>49</v>
      </c>
      <c r="C76" s="8"/>
      <c r="W76" s="38"/>
      <c r="X76" s="38"/>
      <c r="AB76" s="64">
        <v>13426.33</v>
      </c>
      <c r="AC76" s="64">
        <v>13426.33</v>
      </c>
      <c r="AD76" s="72"/>
      <c r="AE76" s="10"/>
      <c r="AF76" s="54"/>
      <c r="AG76" s="54"/>
      <c r="AH76" s="79"/>
      <c r="AI76" s="77"/>
      <c r="AJ76" s="9"/>
      <c r="AK76" s="77"/>
      <c r="AL76" s="94"/>
      <c r="AM76" s="77"/>
      <c r="AN76" s="77"/>
      <c r="AO76" s="95"/>
      <c r="AP76" s="22">
        <f t="shared" si="25"/>
        <v>26852.66</v>
      </c>
      <c r="BV76" s="4"/>
      <c r="BW76" s="4"/>
    </row>
    <row r="77" spans="1:42" ht="12.75">
      <c r="A77" s="80">
        <v>5</v>
      </c>
      <c r="B77" s="7" t="s">
        <v>38</v>
      </c>
      <c r="C77" s="8"/>
      <c r="W77" s="38"/>
      <c r="X77" s="38"/>
      <c r="AB77" s="64">
        <f>8907.53+73604.51</f>
        <v>82512.04</v>
      </c>
      <c r="AC77" s="64">
        <v>60178.18</v>
      </c>
      <c r="AD77" s="71">
        <v>26852.66</v>
      </c>
      <c r="AE77" s="9">
        <v>26852.66</v>
      </c>
      <c r="AF77" s="71">
        <v>105953.53</v>
      </c>
      <c r="AG77" s="54"/>
      <c r="AH77" s="71">
        <v>40278.99</v>
      </c>
      <c r="AI77" s="64">
        <v>40278.99</v>
      </c>
      <c r="AJ77" s="9"/>
      <c r="AK77" s="64">
        <v>69458</v>
      </c>
      <c r="AL77" s="71">
        <v>56031.67</v>
      </c>
      <c r="AM77" s="64">
        <v>13426.33</v>
      </c>
      <c r="AN77" s="64">
        <v>69458</v>
      </c>
      <c r="AO77" s="8">
        <v>56031.67</v>
      </c>
      <c r="AP77" s="22">
        <f t="shared" si="25"/>
        <v>647312.7200000001</v>
      </c>
    </row>
    <row r="78" spans="1:42" ht="12.75">
      <c r="A78" s="81">
        <v>6</v>
      </c>
      <c r="B78" s="7" t="s">
        <v>42</v>
      </c>
      <c r="C78" s="8"/>
      <c r="W78" s="38"/>
      <c r="X78" s="38"/>
      <c r="AB78" s="64"/>
      <c r="AC78" s="64"/>
      <c r="AD78" s="71"/>
      <c r="AE78" s="9">
        <v>13426.33</v>
      </c>
      <c r="AF78" s="71">
        <v>13426.33</v>
      </c>
      <c r="AG78" s="54"/>
      <c r="AH78" s="71">
        <v>13426.33</v>
      </c>
      <c r="AI78" s="64">
        <v>13426.33</v>
      </c>
      <c r="AJ78" s="9"/>
      <c r="AK78" s="64">
        <v>13426.33</v>
      </c>
      <c r="AL78" s="94"/>
      <c r="AM78" s="64">
        <v>26852.66</v>
      </c>
      <c r="AN78" s="77"/>
      <c r="AO78" s="8">
        <v>13426.33</v>
      </c>
      <c r="AP78" s="22">
        <f t="shared" si="25"/>
        <v>107410.64</v>
      </c>
    </row>
    <row r="79" spans="1:42" ht="12.75">
      <c r="A79" s="80">
        <v>7</v>
      </c>
      <c r="B79" s="9" t="s">
        <v>78</v>
      </c>
      <c r="C79" s="8"/>
      <c r="AB79" s="10"/>
      <c r="AC79" s="10"/>
      <c r="AD79" s="72"/>
      <c r="AE79" s="10"/>
      <c r="AF79" s="54"/>
      <c r="AG79" s="54"/>
      <c r="AH79" s="79"/>
      <c r="AI79" s="77"/>
      <c r="AJ79" s="9"/>
      <c r="AK79" s="77"/>
      <c r="AL79" s="94"/>
      <c r="AM79" s="64">
        <v>42605.34</v>
      </c>
      <c r="AN79" s="77"/>
      <c r="AO79" s="95"/>
      <c r="AP79" s="22">
        <f t="shared" si="25"/>
        <v>42605.34</v>
      </c>
    </row>
    <row r="80" spans="1:42" ht="12.75">
      <c r="A80" s="81">
        <v>8</v>
      </c>
      <c r="B80" s="7" t="s">
        <v>77</v>
      </c>
      <c r="C80" s="8"/>
      <c r="AB80" s="10"/>
      <c r="AC80" s="10"/>
      <c r="AD80" s="72"/>
      <c r="AE80" s="10"/>
      <c r="AF80" s="54"/>
      <c r="AG80" s="54"/>
      <c r="AH80" s="79"/>
      <c r="AI80" s="77"/>
      <c r="AJ80" s="9"/>
      <c r="AK80" s="77"/>
      <c r="AL80" s="71"/>
      <c r="AM80" s="77"/>
      <c r="AN80" s="77"/>
      <c r="AO80" s="95"/>
      <c r="AP80" s="22">
        <f t="shared" si="25"/>
        <v>0</v>
      </c>
    </row>
    <row r="81" spans="1:42" ht="12.75">
      <c r="A81" s="80">
        <v>9</v>
      </c>
      <c r="B81" s="9" t="s">
        <v>53</v>
      </c>
      <c r="C81" s="8"/>
      <c r="AB81" s="10"/>
      <c r="AC81" s="10"/>
      <c r="AD81" s="72"/>
      <c r="AE81" s="10"/>
      <c r="AF81" s="54"/>
      <c r="AG81" s="54"/>
      <c r="AH81" s="79"/>
      <c r="AI81" s="77"/>
      <c r="AJ81" s="9"/>
      <c r="AK81" s="77"/>
      <c r="AL81" s="94"/>
      <c r="AM81" s="77"/>
      <c r="AN81" s="77"/>
      <c r="AO81" s="95"/>
      <c r="AP81" s="22">
        <f t="shared" si="25"/>
        <v>0</v>
      </c>
    </row>
    <row r="82" spans="1:42" ht="12.75">
      <c r="A82" s="81">
        <v>10</v>
      </c>
      <c r="B82" s="9" t="s">
        <v>67</v>
      </c>
      <c r="C82" s="8"/>
      <c r="AB82" s="64">
        <v>16638.9</v>
      </c>
      <c r="AC82" s="10"/>
      <c r="AD82" s="71">
        <v>16638.9</v>
      </c>
      <c r="AE82" s="9">
        <v>16638.9</v>
      </c>
      <c r="AF82" s="54"/>
      <c r="AG82" s="54"/>
      <c r="AH82" s="71">
        <v>33277.8</v>
      </c>
      <c r="AI82" s="64">
        <v>16638.9</v>
      </c>
      <c r="AJ82" s="9"/>
      <c r="AK82" s="77"/>
      <c r="AL82" s="71">
        <v>19877.42</v>
      </c>
      <c r="AM82" s="64">
        <v>9938.71</v>
      </c>
      <c r="AN82" s="64">
        <v>9938.71</v>
      </c>
      <c r="AO82" s="8"/>
      <c r="AP82" s="13">
        <f t="shared" si="25"/>
        <v>139588.24</v>
      </c>
    </row>
    <row r="83" spans="1:123" s="39" customFormat="1" ht="12.75">
      <c r="A83" s="4"/>
      <c r="B83" s="4" t="s">
        <v>17</v>
      </c>
      <c r="C83" s="6"/>
      <c r="D83" s="6"/>
      <c r="E83" s="11"/>
      <c r="F83" s="11"/>
      <c r="G83" s="6"/>
      <c r="H83" s="11"/>
      <c r="I83" s="6"/>
      <c r="J83" s="6"/>
      <c r="K83" s="6"/>
      <c r="L83" s="6"/>
      <c r="M83" s="6"/>
      <c r="N83" s="6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6"/>
      <c r="AB83" s="13">
        <f>SUM(AB74:AB82)</f>
        <v>222983.05</v>
      </c>
      <c r="AC83" s="13">
        <f>SUM(AC74:AC82)</f>
        <v>155730.7</v>
      </c>
      <c r="AD83" s="13">
        <f>SUM(AD74:AD82)</f>
        <v>70495.47</v>
      </c>
      <c r="AE83" s="13">
        <f>SUM(AE74:AE82)</f>
        <v>196878.93999999997</v>
      </c>
      <c r="AF83" s="97">
        <f>SUM(AF74:AG82)</f>
        <v>175939.03999999998</v>
      </c>
      <c r="AG83" s="98"/>
      <c r="AH83" s="13">
        <f>SUM(AH73:AH82)</f>
        <v>207577.32999999996</v>
      </c>
      <c r="AI83" s="97">
        <f>SUM(AI73:AJ82)</f>
        <v>139802.22</v>
      </c>
      <c r="AJ83" s="98"/>
      <c r="AK83" s="13">
        <f>SUM(AK73:AK82)</f>
        <v>152342.33</v>
      </c>
      <c r="AL83" s="13">
        <f>SUM(AL74:AL82)</f>
        <v>116704.65</v>
      </c>
      <c r="AM83" s="92">
        <f>SUM(AM74:AM82)</f>
        <v>216260.34999999998</v>
      </c>
      <c r="AN83" s="92">
        <f>SUM(AN74:AN82)</f>
        <v>175229.99999999997</v>
      </c>
      <c r="AO83" s="13">
        <f>SUM(AO74:AO82)</f>
        <v>152549.99999999997</v>
      </c>
      <c r="AP83" s="13">
        <f>SUM(AP73:AP82)</f>
        <v>1982494.0800000003</v>
      </c>
      <c r="AR83" s="4"/>
      <c r="AS83" s="4"/>
      <c r="AT83" s="4"/>
      <c r="AU83" s="4"/>
      <c r="AV83" s="11"/>
      <c r="AW83" s="11"/>
      <c r="AX83" s="11"/>
      <c r="AY83" s="4"/>
      <c r="AZ83" s="4"/>
      <c r="BA83" s="4"/>
      <c r="BB83" s="4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4"/>
      <c r="BP83" s="4"/>
      <c r="BQ83" s="4"/>
      <c r="BR83" s="4"/>
      <c r="BS83" s="4"/>
      <c r="BT83" s="4"/>
      <c r="BU83" s="4"/>
      <c r="BV83" s="4"/>
      <c r="BW83" s="11"/>
      <c r="BX83" s="11"/>
      <c r="BY83" s="11"/>
      <c r="BZ83" s="11"/>
      <c r="CA83" s="11"/>
      <c r="CB83" s="4"/>
      <c r="CC83" s="4"/>
      <c r="CD83" s="4"/>
      <c r="CE83" s="4"/>
      <c r="CF83" s="4"/>
      <c r="CG83" s="11"/>
      <c r="CH83" s="11"/>
      <c r="CI83" s="26"/>
      <c r="CJ83" s="26"/>
      <c r="CK83" s="4"/>
      <c r="CL83" s="4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</row>
    <row r="85" ht="12.75">
      <c r="AN85"/>
    </row>
    <row r="86" ht="12.75">
      <c r="AP86" s="5"/>
    </row>
    <row r="87" ht="12.75">
      <c r="AP87" s="5"/>
    </row>
    <row r="88" spans="28:29" ht="12.75">
      <c r="AB88"/>
      <c r="AC88"/>
    </row>
    <row r="89" spans="28:34" ht="12.75">
      <c r="AB89"/>
      <c r="AC89"/>
      <c r="AG89"/>
      <c r="AH89"/>
    </row>
    <row r="90" spans="3:34" ht="12.75">
      <c r="C90"/>
      <c r="AB90"/>
      <c r="AC90"/>
      <c r="AD90"/>
      <c r="AG90"/>
      <c r="AH90"/>
    </row>
    <row r="91" spans="3:34" ht="12.75">
      <c r="C91"/>
      <c r="AB91"/>
      <c r="AC91"/>
      <c r="AD91"/>
      <c r="AG91"/>
      <c r="AH91"/>
    </row>
    <row r="92" spans="3:30" ht="12.75">
      <c r="C92"/>
      <c r="AB92" s="56"/>
      <c r="AC92" s="56"/>
      <c r="AD92"/>
    </row>
    <row r="93" spans="3:30" ht="12.75">
      <c r="C93"/>
      <c r="AB93"/>
      <c r="AC93"/>
      <c r="AD93"/>
    </row>
    <row r="94" spans="3:30" ht="12.75">
      <c r="C94"/>
      <c r="AB94"/>
      <c r="AC94"/>
      <c r="AD94" s="88"/>
    </row>
    <row r="95" spans="3:29" ht="12.75">
      <c r="C95" s="56"/>
      <c r="AB95"/>
      <c r="AC95"/>
    </row>
    <row r="96" spans="3:29" ht="12.75">
      <c r="C96" s="56"/>
      <c r="AB96"/>
      <c r="AC96"/>
    </row>
    <row r="97" spans="28:29" ht="12.75">
      <c r="AB97"/>
      <c r="AC97"/>
    </row>
    <row r="98" spans="28:29" ht="12.75">
      <c r="AB98"/>
      <c r="AC98"/>
    </row>
    <row r="99" spans="28:29" ht="12.75">
      <c r="AB99"/>
      <c r="AC99"/>
    </row>
    <row r="100" spans="28:29" ht="12.75">
      <c r="AB100" s="56"/>
      <c r="AC100" s="56"/>
    </row>
  </sheetData>
  <sheetProtection/>
  <mergeCells count="82">
    <mergeCell ref="CK7:CL7"/>
    <mergeCell ref="CK63:CL63"/>
    <mergeCell ref="AF71:AG71"/>
    <mergeCell ref="AF83:AG83"/>
    <mergeCell ref="CC7:CD7"/>
    <mergeCell ref="CC63:CD63"/>
    <mergeCell ref="BI7:BJ7"/>
    <mergeCell ref="BI63:BJ63"/>
    <mergeCell ref="BK63:BL63"/>
    <mergeCell ref="BM63:BN63"/>
    <mergeCell ref="K7:L7"/>
    <mergeCell ref="K63:L63"/>
    <mergeCell ref="CW7:CX7"/>
    <mergeCell ref="CY7:CZ7"/>
    <mergeCell ref="CW63:CX63"/>
    <mergeCell ref="CY63:CZ63"/>
    <mergeCell ref="M7:N7"/>
    <mergeCell ref="BC7:BD7"/>
    <mergeCell ref="BC63:BD63"/>
    <mergeCell ref="O7:P7"/>
    <mergeCell ref="C5:DQ5"/>
    <mergeCell ref="C63:D63"/>
    <mergeCell ref="C7:D7"/>
    <mergeCell ref="E7:F7"/>
    <mergeCell ref="E63:F63"/>
    <mergeCell ref="DO6:DQ6"/>
    <mergeCell ref="AU7:AV7"/>
    <mergeCell ref="AU63:AV63"/>
    <mergeCell ref="Q7:R7"/>
    <mergeCell ref="G7:H7"/>
    <mergeCell ref="G63:H63"/>
    <mergeCell ref="CI7:CJ7"/>
    <mergeCell ref="CI63:CJ63"/>
    <mergeCell ref="I7:J7"/>
    <mergeCell ref="I63:J63"/>
    <mergeCell ref="CG7:CH7"/>
    <mergeCell ref="CG63:CH63"/>
    <mergeCell ref="AW7:AX7"/>
    <mergeCell ref="AW63:AX63"/>
    <mergeCell ref="M63:N63"/>
    <mergeCell ref="O63:P63"/>
    <mergeCell ref="U7:V7"/>
    <mergeCell ref="W7:X7"/>
    <mergeCell ref="Y7:Z7"/>
    <mergeCell ref="W63:X63"/>
    <mergeCell ref="Y63:Z63"/>
    <mergeCell ref="Q63:R63"/>
    <mergeCell ref="CM7:CN7"/>
    <mergeCell ref="CM63:CN63"/>
    <mergeCell ref="S7:T7"/>
    <mergeCell ref="S63:T63"/>
    <mergeCell ref="BE7:BF7"/>
    <mergeCell ref="BG7:BH7"/>
    <mergeCell ref="BG63:BH63"/>
    <mergeCell ref="U63:V63"/>
    <mergeCell ref="AQ7:AR7"/>
    <mergeCell ref="AQ63:AR63"/>
    <mergeCell ref="CU7:CV7"/>
    <mergeCell ref="CU63:CV63"/>
    <mergeCell ref="CO63:CP63"/>
    <mergeCell ref="CO7:CP7"/>
    <mergeCell ref="CQ7:CR7"/>
    <mergeCell ref="CS7:CT7"/>
    <mergeCell ref="CQ63:CR63"/>
    <mergeCell ref="CS63:CT63"/>
    <mergeCell ref="CE7:CF7"/>
    <mergeCell ref="CE63:CF63"/>
    <mergeCell ref="BE63:BF63"/>
    <mergeCell ref="AY7:AZ7"/>
    <mergeCell ref="AY63:AZ63"/>
    <mergeCell ref="BK7:BL7"/>
    <mergeCell ref="BM7:BN7"/>
    <mergeCell ref="AI71:AJ71"/>
    <mergeCell ref="AI83:AJ83"/>
    <mergeCell ref="AG7:AH7"/>
    <mergeCell ref="BA7:BB7"/>
    <mergeCell ref="AG63:AH63"/>
    <mergeCell ref="BA63:BB63"/>
    <mergeCell ref="AS7:AT7"/>
    <mergeCell ref="AS63:AT63"/>
    <mergeCell ref="AJ7:AK7"/>
    <mergeCell ref="AJ63:AK63"/>
  </mergeCells>
  <printOptions/>
  <pageMargins left="0.15748031496062992" right="0.15748031496062992" top="0.1968503937007874" bottom="0.1968503937007874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zoomScalePageLayoutView="0" workbookViewId="0" topLeftCell="A1">
      <selection activeCell="B1" sqref="B1:B54"/>
    </sheetView>
  </sheetViews>
  <sheetFormatPr defaultColWidth="9.140625" defaultRowHeight="12.75"/>
  <cols>
    <col min="1" max="1" width="32.140625" style="38" customWidth="1"/>
    <col min="2" max="2" width="14.57421875" style="40" customWidth="1"/>
    <col min="3" max="3" width="28.28125" style="38" bestFit="1" customWidth="1"/>
    <col min="4" max="4" width="9.7109375" style="38" bestFit="1" customWidth="1"/>
    <col min="5" max="5" width="9.140625" style="38" customWidth="1"/>
    <col min="6" max="6" width="41.00390625" style="40" customWidth="1"/>
    <col min="7" max="7" width="21.7109375" style="0" customWidth="1"/>
    <col min="8" max="8" width="11.8515625" style="0" customWidth="1"/>
    <col min="9" max="9" width="18.421875" style="0" customWidth="1"/>
    <col min="10" max="10" width="19.28125" style="0" customWidth="1"/>
  </cols>
  <sheetData>
    <row r="1" spans="1:6" ht="12.75">
      <c r="A1"/>
      <c r="B1"/>
      <c r="C1" s="23" t="s">
        <v>25</v>
      </c>
      <c r="D1" s="45"/>
      <c r="F1"/>
    </row>
    <row r="2" spans="1:7" ht="12.75">
      <c r="A2" t="s">
        <v>26</v>
      </c>
      <c r="B2">
        <v>7620</v>
      </c>
      <c r="C2" s="23" t="s">
        <v>26</v>
      </c>
      <c r="D2" s="45"/>
      <c r="F2" t="s">
        <v>25</v>
      </c>
      <c r="G2">
        <v>888.94</v>
      </c>
    </row>
    <row r="3" spans="1:7" ht="12.75">
      <c r="A3" t="s">
        <v>27</v>
      </c>
      <c r="B3">
        <v>15300</v>
      </c>
      <c r="C3" s="23" t="s">
        <v>27</v>
      </c>
      <c r="D3" s="45"/>
      <c r="F3" t="s">
        <v>26</v>
      </c>
      <c r="G3">
        <v>2285.18</v>
      </c>
    </row>
    <row r="4" spans="1:7" ht="12.75">
      <c r="A4" t="s">
        <v>28</v>
      </c>
      <c r="B4">
        <v>480</v>
      </c>
      <c r="C4" s="23" t="s">
        <v>28</v>
      </c>
      <c r="D4" s="45"/>
      <c r="F4" t="s">
        <v>27</v>
      </c>
      <c r="G4">
        <v>10413.32</v>
      </c>
    </row>
    <row r="5" spans="3:7" ht="12.75">
      <c r="C5" s="23" t="s">
        <v>29</v>
      </c>
      <c r="D5" s="45"/>
      <c r="F5" t="s">
        <v>34</v>
      </c>
      <c r="G5">
        <v>400.22</v>
      </c>
    </row>
    <row r="6" spans="3:7" ht="12.75">
      <c r="C6" s="47" t="s">
        <v>30</v>
      </c>
      <c r="D6" s="45"/>
      <c r="F6" t="s">
        <v>36</v>
      </c>
      <c r="G6">
        <v>626.65</v>
      </c>
    </row>
    <row r="7" spans="1:7" ht="12.75">
      <c r="A7" t="s">
        <v>31</v>
      </c>
      <c r="B7">
        <v>2640</v>
      </c>
      <c r="C7" s="23" t="s">
        <v>31</v>
      </c>
      <c r="D7" s="45"/>
      <c r="F7" t="s">
        <v>38</v>
      </c>
      <c r="G7">
        <v>73608.48</v>
      </c>
    </row>
    <row r="8" spans="3:7" ht="12.75">
      <c r="C8" s="40" t="s">
        <v>90</v>
      </c>
      <c r="D8" s="45"/>
      <c r="F8" t="s">
        <v>89</v>
      </c>
      <c r="G8">
        <v>68.63</v>
      </c>
    </row>
    <row r="9" spans="3:7" ht="12.75">
      <c r="C9" s="68" t="s">
        <v>87</v>
      </c>
      <c r="D9" s="45"/>
      <c r="F9" t="s">
        <v>39</v>
      </c>
      <c r="G9">
        <v>934.28</v>
      </c>
    </row>
    <row r="10" spans="3:7" ht="12.75">
      <c r="C10" s="23" t="s">
        <v>32</v>
      </c>
      <c r="D10" s="45"/>
      <c r="F10" t="s">
        <v>41</v>
      </c>
      <c r="G10">
        <v>1636.28</v>
      </c>
    </row>
    <row r="11" spans="3:7" ht="12.75">
      <c r="C11" s="23" t="s">
        <v>33</v>
      </c>
      <c r="D11" s="45"/>
      <c r="F11" t="s">
        <v>42</v>
      </c>
      <c r="G11">
        <v>400.88</v>
      </c>
    </row>
    <row r="12" spans="1:7" ht="12.75">
      <c r="A12" t="s">
        <v>34</v>
      </c>
      <c r="B12">
        <v>11700</v>
      </c>
      <c r="C12" s="23" t="s">
        <v>34</v>
      </c>
      <c r="D12" s="45"/>
      <c r="F12" t="s">
        <v>44</v>
      </c>
      <c r="G12">
        <v>330897.05</v>
      </c>
    </row>
    <row r="13" spans="3:7" ht="12.75">
      <c r="C13" s="7" t="s">
        <v>85</v>
      </c>
      <c r="D13" s="45"/>
      <c r="F13" t="s">
        <v>49</v>
      </c>
      <c r="G13">
        <v>25125.76</v>
      </c>
    </row>
    <row r="14" spans="3:7" ht="12.75">
      <c r="C14" s="23" t="s">
        <v>35</v>
      </c>
      <c r="D14" s="45"/>
      <c r="F14" t="s">
        <v>52</v>
      </c>
      <c r="G14">
        <v>266.06</v>
      </c>
    </row>
    <row r="15" spans="3:7" ht="12.75">
      <c r="C15" s="23" t="s">
        <v>88</v>
      </c>
      <c r="D15" s="45"/>
      <c r="F15" t="s">
        <v>55</v>
      </c>
      <c r="G15">
        <v>218.59</v>
      </c>
    </row>
    <row r="16" spans="1:7" ht="12.75">
      <c r="A16" t="s">
        <v>36</v>
      </c>
      <c r="B16">
        <v>2160</v>
      </c>
      <c r="C16" s="23" t="s">
        <v>36</v>
      </c>
      <c r="D16" s="45"/>
      <c r="F16" t="s">
        <v>58</v>
      </c>
      <c r="G16">
        <v>741.95</v>
      </c>
    </row>
    <row r="17" spans="3:7" ht="12.75">
      <c r="C17" s="55" t="s">
        <v>37</v>
      </c>
      <c r="D17" s="45"/>
      <c r="F17" t="s">
        <v>97</v>
      </c>
      <c r="G17">
        <v>15174.21</v>
      </c>
    </row>
    <row r="18" spans="3:7" ht="12.75">
      <c r="C18" s="23" t="s">
        <v>70</v>
      </c>
      <c r="D18" s="45"/>
      <c r="F18" t="s">
        <v>64</v>
      </c>
      <c r="G18">
        <v>3029.55</v>
      </c>
    </row>
    <row r="19" spans="1:7" ht="12.75">
      <c r="A19" t="s">
        <v>38</v>
      </c>
      <c r="B19">
        <v>47760</v>
      </c>
      <c r="C19" s="23" t="s">
        <v>38</v>
      </c>
      <c r="D19" s="45"/>
      <c r="F19" t="s">
        <v>67</v>
      </c>
      <c r="G19">
        <v>12011.31</v>
      </c>
    </row>
    <row r="20" spans="1:7" ht="12.75">
      <c r="A20" t="s">
        <v>89</v>
      </c>
      <c r="B20">
        <v>120</v>
      </c>
      <c r="C20" s="23" t="s">
        <v>89</v>
      </c>
      <c r="D20" s="45"/>
      <c r="F20" t="s">
        <v>99</v>
      </c>
      <c r="G20">
        <v>12867.33</v>
      </c>
    </row>
    <row r="21" spans="1:7" ht="12.75">
      <c r="A21" t="s">
        <v>39</v>
      </c>
      <c r="B21">
        <v>960</v>
      </c>
      <c r="C21" s="23" t="s">
        <v>39</v>
      </c>
      <c r="D21" s="45"/>
      <c r="F21" t="s">
        <v>100</v>
      </c>
      <c r="G21">
        <v>36119.37</v>
      </c>
    </row>
    <row r="22" spans="3:6" ht="12.75">
      <c r="C22" s="23" t="s">
        <v>72</v>
      </c>
      <c r="D22" s="45"/>
      <c r="F22"/>
    </row>
    <row r="23" spans="3:7" ht="13.5" customHeight="1">
      <c r="C23" s="90" t="s">
        <v>40</v>
      </c>
      <c r="D23" s="45"/>
      <c r="F23" s="56" t="s">
        <v>101</v>
      </c>
      <c r="G23" s="56">
        <f>SUM(G2:G22)</f>
        <v>527714.04</v>
      </c>
    </row>
    <row r="24" spans="1:6" ht="12.75">
      <c r="A24" t="s">
        <v>41</v>
      </c>
      <c r="B24">
        <v>1200</v>
      </c>
      <c r="C24" s="23" t="s">
        <v>41</v>
      </c>
      <c r="D24" s="45"/>
      <c r="F24"/>
    </row>
    <row r="25" spans="1:6" ht="12.75">
      <c r="A25" t="s">
        <v>42</v>
      </c>
      <c r="B25">
        <v>720</v>
      </c>
      <c r="C25" s="23" t="s">
        <v>42</v>
      </c>
      <c r="D25" s="45"/>
      <c r="F25"/>
    </row>
    <row r="26" spans="1:7" ht="12.75">
      <c r="A26" t="s">
        <v>43</v>
      </c>
      <c r="B26">
        <v>120</v>
      </c>
      <c r="C26" s="23" t="s">
        <v>43</v>
      </c>
      <c r="D26" s="45"/>
      <c r="F26" t="s">
        <v>38</v>
      </c>
      <c r="G26">
        <v>56031.67</v>
      </c>
    </row>
    <row r="27" spans="1:7" ht="12.75">
      <c r="A27" t="s">
        <v>44</v>
      </c>
      <c r="B27">
        <v>65820</v>
      </c>
      <c r="C27" s="23" t="s">
        <v>44</v>
      </c>
      <c r="D27" s="45"/>
      <c r="F27" t="s">
        <v>42</v>
      </c>
      <c r="G27">
        <v>13426.33</v>
      </c>
    </row>
    <row r="28" spans="1:7" ht="12.75">
      <c r="A28"/>
      <c r="B28"/>
      <c r="C28" s="71" t="s">
        <v>96</v>
      </c>
      <c r="D28" s="45"/>
      <c r="F28" t="s">
        <v>44</v>
      </c>
      <c r="G28">
        <v>83092</v>
      </c>
    </row>
    <row r="29" spans="1:6" ht="12.75">
      <c r="A29" t="s">
        <v>45</v>
      </c>
      <c r="B29">
        <v>720</v>
      </c>
      <c r="C29" s="23" t="s">
        <v>45</v>
      </c>
      <c r="D29" s="45"/>
      <c r="F29"/>
    </row>
    <row r="30" spans="3:7" ht="12.75">
      <c r="C30" s="23" t="s">
        <v>78</v>
      </c>
      <c r="D30" s="45"/>
      <c r="F30" s="56" t="s">
        <v>102</v>
      </c>
      <c r="G30" s="56">
        <f>SUM(G26:G29)</f>
        <v>152550</v>
      </c>
    </row>
    <row r="31" spans="1:6" ht="12.75">
      <c r="A31"/>
      <c r="B31"/>
      <c r="C31" s="23" t="s">
        <v>46</v>
      </c>
      <c r="D31" s="45"/>
      <c r="F31"/>
    </row>
    <row r="32" spans="1:6" ht="12.75">
      <c r="A32" t="s">
        <v>47</v>
      </c>
      <c r="B32">
        <v>540</v>
      </c>
      <c r="C32" s="23" t="s">
        <v>47</v>
      </c>
      <c r="D32" s="45"/>
      <c r="F32"/>
    </row>
    <row r="33" spans="3:6" ht="12.75">
      <c r="C33" s="23" t="s">
        <v>48</v>
      </c>
      <c r="D33" s="45"/>
      <c r="F33"/>
    </row>
    <row r="34" spans="1:7" ht="12.75">
      <c r="A34" t="s">
        <v>49</v>
      </c>
      <c r="B34">
        <v>1260</v>
      </c>
      <c r="C34" s="23" t="s">
        <v>49</v>
      </c>
      <c r="D34" s="45"/>
      <c r="F34" t="s">
        <v>25</v>
      </c>
      <c r="G34">
        <v>1087.64</v>
      </c>
    </row>
    <row r="35" spans="3:7" ht="12.75">
      <c r="C35" s="23" t="s">
        <v>79</v>
      </c>
      <c r="D35" s="45"/>
      <c r="F35" t="s">
        <v>26</v>
      </c>
      <c r="G35">
        <v>90751.3</v>
      </c>
    </row>
    <row r="36" spans="1:7" ht="12.75">
      <c r="A36"/>
      <c r="B36"/>
      <c r="C36" s="23" t="s">
        <v>50</v>
      </c>
      <c r="D36" s="45"/>
      <c r="F36" t="s">
        <v>27</v>
      </c>
      <c r="G36">
        <v>198014.89</v>
      </c>
    </row>
    <row r="37" spans="1:7" ht="12.75">
      <c r="A37" t="s">
        <v>51</v>
      </c>
      <c r="B37">
        <v>120</v>
      </c>
      <c r="C37" s="23" t="s">
        <v>51</v>
      </c>
      <c r="D37" s="45"/>
      <c r="F37" t="s">
        <v>28</v>
      </c>
      <c r="G37">
        <v>10080.63</v>
      </c>
    </row>
    <row r="38" spans="1:7" ht="12.75">
      <c r="A38"/>
      <c r="B38"/>
      <c r="C38" s="23" t="s">
        <v>52</v>
      </c>
      <c r="D38" s="45"/>
      <c r="F38" t="s">
        <v>29</v>
      </c>
      <c r="G38">
        <v>420.55</v>
      </c>
    </row>
    <row r="39" spans="1:7" ht="12.75">
      <c r="A39" t="s">
        <v>53</v>
      </c>
      <c r="B39">
        <v>120</v>
      </c>
      <c r="C39" s="23" t="s">
        <v>53</v>
      </c>
      <c r="D39" s="45"/>
      <c r="F39" t="s">
        <v>31</v>
      </c>
      <c r="G39">
        <v>33892.78</v>
      </c>
    </row>
    <row r="40" spans="1:7" ht="12.75">
      <c r="A40"/>
      <c r="B40"/>
      <c r="C40" s="90" t="s">
        <v>54</v>
      </c>
      <c r="D40" s="45"/>
      <c r="F40" t="s">
        <v>32</v>
      </c>
      <c r="G40">
        <v>922.54</v>
      </c>
    </row>
    <row r="41" spans="1:7" ht="12.75">
      <c r="A41" t="s">
        <v>55</v>
      </c>
      <c r="B41">
        <v>120</v>
      </c>
      <c r="C41" s="23" t="s">
        <v>55</v>
      </c>
      <c r="D41" s="45"/>
      <c r="F41" t="s">
        <v>33</v>
      </c>
      <c r="G41">
        <v>317.69</v>
      </c>
    </row>
    <row r="42" spans="1:7" ht="12.75">
      <c r="A42"/>
      <c r="B42"/>
      <c r="C42" s="23" t="s">
        <v>56</v>
      </c>
      <c r="D42" s="45"/>
      <c r="F42" t="s">
        <v>34</v>
      </c>
      <c r="G42">
        <v>90969.49</v>
      </c>
    </row>
    <row r="43" spans="1:7" ht="12.75">
      <c r="A43"/>
      <c r="B43"/>
      <c r="C43" s="23" t="s">
        <v>57</v>
      </c>
      <c r="D43" s="45"/>
      <c r="F43" t="s">
        <v>35</v>
      </c>
      <c r="G43">
        <v>1168.01</v>
      </c>
    </row>
    <row r="44" spans="1:7" ht="12.75">
      <c r="A44" t="s">
        <v>58</v>
      </c>
      <c r="B44">
        <v>660</v>
      </c>
      <c r="C44" s="23" t="s">
        <v>58</v>
      </c>
      <c r="D44" s="45"/>
      <c r="F44" t="s">
        <v>36</v>
      </c>
      <c r="G44">
        <v>22819.29</v>
      </c>
    </row>
    <row r="45" spans="1:7" ht="12.75">
      <c r="A45" t="s">
        <v>59</v>
      </c>
      <c r="B45">
        <v>240</v>
      </c>
      <c r="C45" s="23" t="s">
        <v>59</v>
      </c>
      <c r="D45" s="45"/>
      <c r="F45" t="s">
        <v>70</v>
      </c>
      <c r="G45">
        <v>43.22</v>
      </c>
    </row>
    <row r="46" spans="1:7" ht="12.75">
      <c r="A46"/>
      <c r="B46"/>
      <c r="C46" s="23" t="s">
        <v>60</v>
      </c>
      <c r="D46" s="45"/>
      <c r="F46" t="s">
        <v>38</v>
      </c>
      <c r="G46">
        <v>428903.29</v>
      </c>
    </row>
    <row r="47" spans="1:7" ht="12.75">
      <c r="A47"/>
      <c r="B47"/>
      <c r="C47" s="23" t="s">
        <v>61</v>
      </c>
      <c r="D47" s="45"/>
      <c r="F47" t="s">
        <v>89</v>
      </c>
      <c r="G47">
        <v>5733.73</v>
      </c>
    </row>
    <row r="48" spans="1:7" ht="13.5" customHeight="1">
      <c r="A48" t="s">
        <v>97</v>
      </c>
      <c r="B48">
        <v>3840</v>
      </c>
      <c r="C48" s="23" t="s">
        <v>77</v>
      </c>
      <c r="D48" s="45"/>
      <c r="F48" t="s">
        <v>39</v>
      </c>
      <c r="G48">
        <v>17637.51</v>
      </c>
    </row>
    <row r="49" spans="1:7" ht="13.5" customHeight="1">
      <c r="A49"/>
      <c r="B49"/>
      <c r="C49" s="23" t="s">
        <v>62</v>
      </c>
      <c r="D49" s="45"/>
      <c r="F49" t="s">
        <v>72</v>
      </c>
      <c r="G49">
        <v>764.85</v>
      </c>
    </row>
    <row r="50" spans="1:8" ht="12.75">
      <c r="A50"/>
      <c r="B50"/>
      <c r="C50" s="23" t="s">
        <v>63</v>
      </c>
      <c r="D50" s="45"/>
      <c r="F50" t="s">
        <v>40</v>
      </c>
      <c r="G50">
        <v>12.53</v>
      </c>
      <c r="H50" s="82"/>
    </row>
    <row r="51" spans="1:7" ht="12.75">
      <c r="A51" t="s">
        <v>64</v>
      </c>
      <c r="B51">
        <v>10080</v>
      </c>
      <c r="C51" s="23" t="s">
        <v>64</v>
      </c>
      <c r="D51" s="45"/>
      <c r="F51" t="s">
        <v>41</v>
      </c>
      <c r="G51">
        <v>26859.86</v>
      </c>
    </row>
    <row r="52" spans="1:7" ht="12.75">
      <c r="A52"/>
      <c r="B52"/>
      <c r="C52" s="23" t="s">
        <v>65</v>
      </c>
      <c r="D52" s="45"/>
      <c r="F52" t="s">
        <v>42</v>
      </c>
      <c r="G52">
        <v>8186.63</v>
      </c>
    </row>
    <row r="53" spans="1:7" ht="12.75">
      <c r="A53"/>
      <c r="B53"/>
      <c r="C53" s="23" t="s">
        <v>66</v>
      </c>
      <c r="D53" s="45"/>
      <c r="F53" t="s">
        <v>43</v>
      </c>
      <c r="G53">
        <v>3229.55</v>
      </c>
    </row>
    <row r="54" spans="1:7" ht="12.75">
      <c r="A54" t="s">
        <v>67</v>
      </c>
      <c r="B54">
        <v>16860</v>
      </c>
      <c r="C54" s="23" t="s">
        <v>67</v>
      </c>
      <c r="D54" s="45"/>
      <c r="F54" t="s">
        <v>44</v>
      </c>
      <c r="G54">
        <v>734172.45</v>
      </c>
    </row>
    <row r="55" spans="1:7" ht="12.75">
      <c r="A55" s="62"/>
      <c r="B55"/>
      <c r="C55" s="27"/>
      <c r="D55" s="45"/>
      <c r="F55" t="s">
        <v>45</v>
      </c>
      <c r="G55">
        <v>8624.58</v>
      </c>
    </row>
    <row r="56" spans="1:7" ht="12.75">
      <c r="A56" s="60"/>
      <c r="B56" s="61"/>
      <c r="C56" s="27"/>
      <c r="D56" s="45"/>
      <c r="F56" t="s">
        <v>46</v>
      </c>
      <c r="G56">
        <v>1675.82</v>
      </c>
    </row>
    <row r="57" spans="1:7" ht="12.75">
      <c r="A57" s="40"/>
      <c r="B57" s="58">
        <f>SUM(B1:B56)</f>
        <v>191160</v>
      </c>
      <c r="C57" s="27"/>
      <c r="D57" s="45"/>
      <c r="F57" t="s">
        <v>47</v>
      </c>
      <c r="G57">
        <v>6982.07</v>
      </c>
    </row>
    <row r="58" spans="1:7" ht="12.75">
      <c r="A58" s="40"/>
      <c r="C58" s="27"/>
      <c r="D58" s="45"/>
      <c r="F58" t="s">
        <v>49</v>
      </c>
      <c r="G58">
        <v>20015.28</v>
      </c>
    </row>
    <row r="59" spans="1:7" ht="12.75">
      <c r="A59" s="40"/>
      <c r="C59" s="27"/>
      <c r="D59" s="45"/>
      <c r="F59" t="s">
        <v>50</v>
      </c>
      <c r="G59">
        <v>2359.93</v>
      </c>
    </row>
    <row r="60" spans="1:7" ht="17.25" customHeight="1">
      <c r="A60" s="40"/>
      <c r="F60" t="s">
        <v>51</v>
      </c>
      <c r="G60">
        <v>2884.13</v>
      </c>
    </row>
    <row r="61" spans="1:7" ht="12.75">
      <c r="A61" s="58"/>
      <c r="F61" t="s">
        <v>52</v>
      </c>
      <c r="G61">
        <v>3012.41</v>
      </c>
    </row>
    <row r="62" spans="1:7" ht="12.75">
      <c r="A62"/>
      <c r="B62" s="57"/>
      <c r="F62" t="s">
        <v>53</v>
      </c>
      <c r="G62">
        <v>1080.39</v>
      </c>
    </row>
    <row r="63" spans="1:7" ht="12.75">
      <c r="A63" s="40"/>
      <c r="F63" t="s">
        <v>54</v>
      </c>
      <c r="G63">
        <v>69.27</v>
      </c>
    </row>
    <row r="64" spans="1:7" ht="12.75">
      <c r="A64" s="40"/>
      <c r="F64" t="s">
        <v>55</v>
      </c>
      <c r="G64">
        <v>3222.83</v>
      </c>
    </row>
    <row r="65" spans="1:7" ht="12.75">
      <c r="A65" s="40"/>
      <c r="F65" t="s">
        <v>56</v>
      </c>
      <c r="G65">
        <v>177.51</v>
      </c>
    </row>
    <row r="66" spans="1:7" ht="12.75">
      <c r="A66" s="40"/>
      <c r="F66" t="s">
        <v>58</v>
      </c>
      <c r="G66">
        <v>15486.52</v>
      </c>
    </row>
    <row r="67" spans="1:7" ht="12.75">
      <c r="A67"/>
      <c r="B67"/>
      <c r="F67" t="s">
        <v>96</v>
      </c>
      <c r="G67">
        <v>604.62</v>
      </c>
    </row>
    <row r="68" spans="1:7" ht="12.75">
      <c r="A68" s="58"/>
      <c r="F68" t="s">
        <v>59</v>
      </c>
      <c r="G68">
        <v>2544.29</v>
      </c>
    </row>
    <row r="69" spans="1:7" ht="12.75">
      <c r="A69"/>
      <c r="B69"/>
      <c r="F69" t="s">
        <v>60</v>
      </c>
      <c r="G69">
        <v>498.16</v>
      </c>
    </row>
    <row r="70" spans="1:7" ht="12.75">
      <c r="A70"/>
      <c r="B70"/>
      <c r="F70" t="s">
        <v>61</v>
      </c>
      <c r="G70">
        <v>415.61</v>
      </c>
    </row>
    <row r="71" spans="1:7" ht="12.75">
      <c r="A71" s="40"/>
      <c r="F71" t="s">
        <v>97</v>
      </c>
      <c r="G71">
        <v>72435.21</v>
      </c>
    </row>
    <row r="72" spans="1:7" ht="12.75">
      <c r="A72" s="40"/>
      <c r="F72" t="s">
        <v>64</v>
      </c>
      <c r="G72">
        <v>133397.16</v>
      </c>
    </row>
    <row r="73" spans="1:7" ht="12.75">
      <c r="A73" s="40"/>
      <c r="F73" t="s">
        <v>65</v>
      </c>
      <c r="G73">
        <v>775.05</v>
      </c>
    </row>
    <row r="74" spans="1:7" ht="12.75">
      <c r="A74" s="40"/>
      <c r="F74" t="s">
        <v>66</v>
      </c>
      <c r="G74">
        <v>1707.54</v>
      </c>
    </row>
    <row r="75" spans="1:7" ht="12.75">
      <c r="A75" s="40"/>
      <c r="F75" t="s">
        <v>67</v>
      </c>
      <c r="G75">
        <v>145899.03</v>
      </c>
    </row>
    <row r="76" spans="1:8" ht="12.75">
      <c r="A76" s="40"/>
      <c r="F76" t="s">
        <v>95</v>
      </c>
      <c r="G76">
        <v>154.45</v>
      </c>
      <c r="H76" t="s">
        <v>98</v>
      </c>
    </row>
    <row r="77" spans="1:6" ht="12.75">
      <c r="A77" s="40"/>
      <c r="F77"/>
    </row>
    <row r="78" spans="1:7" ht="12.75">
      <c r="A78" s="40"/>
      <c r="F78" s="56" t="s">
        <v>91</v>
      </c>
      <c r="G78" s="56">
        <f>SUM(G34:G77)</f>
        <v>2100010.29</v>
      </c>
    </row>
    <row r="79" spans="1:6" ht="12.75">
      <c r="A79" s="40"/>
      <c r="F79"/>
    </row>
    <row r="80" spans="1:6" ht="12.75">
      <c r="A80" s="40"/>
      <c r="F80"/>
    </row>
    <row r="81" spans="1:6" ht="12.75">
      <c r="A81" s="40"/>
      <c r="F81"/>
    </row>
    <row r="82" spans="1:7" ht="12.75">
      <c r="A82" s="40"/>
      <c r="F82" t="s">
        <v>26</v>
      </c>
      <c r="G82">
        <v>5862.31</v>
      </c>
    </row>
    <row r="83" spans="1:7" ht="12.75">
      <c r="A83" s="40"/>
      <c r="F83" t="s">
        <v>31</v>
      </c>
      <c r="G83">
        <v>3326.26</v>
      </c>
    </row>
    <row r="84" spans="1:7" ht="12.75">
      <c r="A84" s="40"/>
      <c r="F84" t="s">
        <v>38</v>
      </c>
      <c r="G84">
        <v>7135.25</v>
      </c>
    </row>
    <row r="85" spans="1:7" ht="12.75">
      <c r="A85" s="40"/>
      <c r="F85" t="s">
        <v>44</v>
      </c>
      <c r="G85">
        <v>10012.59</v>
      </c>
    </row>
    <row r="86" spans="1:7" ht="12.75">
      <c r="A86" s="40"/>
      <c r="F86" t="s">
        <v>55</v>
      </c>
      <c r="G86">
        <v>3944.98</v>
      </c>
    </row>
    <row r="87" spans="1:7" ht="12.75">
      <c r="A87" s="40"/>
      <c r="F87" t="s">
        <v>97</v>
      </c>
      <c r="G87">
        <v>15973.83</v>
      </c>
    </row>
    <row r="88" spans="1:9" ht="12.75">
      <c r="A88" s="40"/>
      <c r="F88"/>
      <c r="H88" s="57"/>
      <c r="I88" s="57"/>
    </row>
    <row r="89" spans="1:7" ht="12.75">
      <c r="A89" s="40"/>
      <c r="F89" s="56" t="s">
        <v>103</v>
      </c>
      <c r="G89" s="56">
        <f>SUM(G82:G88)</f>
        <v>46255.22</v>
      </c>
    </row>
    <row r="90" spans="1:6" ht="12.75">
      <c r="A90" s="40"/>
      <c r="F90"/>
    </row>
    <row r="91" spans="1:9" ht="12.75">
      <c r="A91" s="40"/>
      <c r="F91"/>
      <c r="H91" s="56"/>
      <c r="I91" s="56"/>
    </row>
    <row r="92" spans="1:6" ht="12.75">
      <c r="A92" s="40"/>
      <c r="F92"/>
    </row>
    <row r="93" spans="1:9" ht="12.75">
      <c r="A93" s="40"/>
      <c r="F93" t="s">
        <v>31</v>
      </c>
      <c r="G93">
        <v>415.95</v>
      </c>
      <c r="H93" s="57"/>
      <c r="I93" s="57"/>
    </row>
    <row r="94" spans="1:9" ht="12.75">
      <c r="A94" s="40"/>
      <c r="F94" t="s">
        <v>34</v>
      </c>
      <c r="G94">
        <v>445.66</v>
      </c>
      <c r="H94" s="57"/>
      <c r="I94" s="57"/>
    </row>
    <row r="95" spans="1:9" ht="12.75">
      <c r="A95" s="40"/>
      <c r="F95" t="s">
        <v>38</v>
      </c>
      <c r="G95">
        <v>2700.67</v>
      </c>
      <c r="H95" s="57"/>
      <c r="I95" s="57"/>
    </row>
    <row r="96" spans="1:9" ht="12.75">
      <c r="A96" s="40"/>
      <c r="F96" t="s">
        <v>44</v>
      </c>
      <c r="G96">
        <v>3297.9</v>
      </c>
      <c r="H96" s="57"/>
      <c r="I96" s="57"/>
    </row>
    <row r="97" spans="1:9" ht="12.75">
      <c r="A97" s="40"/>
      <c r="F97" t="s">
        <v>49</v>
      </c>
      <c r="G97">
        <v>48.49</v>
      </c>
      <c r="H97" s="57"/>
      <c r="I97" s="57"/>
    </row>
    <row r="98" spans="1:9" ht="12.75">
      <c r="A98" s="40"/>
      <c r="F98" t="s">
        <v>51</v>
      </c>
      <c r="G98">
        <v>2718.27</v>
      </c>
      <c r="H98" s="57"/>
      <c r="I98" s="57"/>
    </row>
    <row r="99" spans="1:9" ht="12.75">
      <c r="A99" s="40"/>
      <c r="F99" t="s">
        <v>97</v>
      </c>
      <c r="G99">
        <v>2642.47</v>
      </c>
      <c r="H99" s="57"/>
      <c r="I99" s="57"/>
    </row>
    <row r="100" spans="1:9" ht="12.75">
      <c r="A100" s="40"/>
      <c r="F100" t="s">
        <v>64</v>
      </c>
      <c r="G100">
        <v>2584.3</v>
      </c>
      <c r="H100" s="57"/>
      <c r="I100" s="57"/>
    </row>
    <row r="101" spans="1:9" ht="12.75">
      <c r="A101" s="40"/>
      <c r="F101" t="s">
        <v>67</v>
      </c>
      <c r="G101">
        <v>58.19</v>
      </c>
      <c r="H101" s="57"/>
      <c r="I101" s="57"/>
    </row>
    <row r="102" spans="1:9" ht="12.75">
      <c r="A102" s="40"/>
      <c r="F102"/>
      <c r="H102" s="57"/>
      <c r="I102" s="57"/>
    </row>
    <row r="103" spans="1:9" ht="12.75">
      <c r="A103" s="40"/>
      <c r="F103" s="56" t="s">
        <v>104</v>
      </c>
      <c r="G103" s="91">
        <f>SUM(G93:G102)</f>
        <v>14911.9</v>
      </c>
      <c r="H103" s="57"/>
      <c r="I103" s="57"/>
    </row>
    <row r="104" spans="1:9" ht="12.75">
      <c r="A104" s="40"/>
      <c r="F104"/>
      <c r="H104" s="57"/>
      <c r="I104" s="57"/>
    </row>
    <row r="105" spans="1:9" ht="12.75">
      <c r="A105" s="40"/>
      <c r="F105"/>
      <c r="H105" s="57"/>
      <c r="I105" s="57"/>
    </row>
    <row r="106" spans="1:9" ht="12.75">
      <c r="A106" s="40"/>
      <c r="F106"/>
      <c r="H106" s="57"/>
      <c r="I106" s="57"/>
    </row>
    <row r="107" spans="1:9" ht="12.75">
      <c r="A107" s="40"/>
      <c r="F107"/>
      <c r="H107" s="57"/>
      <c r="I107" s="57"/>
    </row>
    <row r="108" spans="1:9" ht="12.75">
      <c r="A108" s="40"/>
      <c r="F108" t="s">
        <v>26</v>
      </c>
      <c r="G108">
        <v>7620</v>
      </c>
      <c r="H108" s="57"/>
      <c r="I108" s="57"/>
    </row>
    <row r="109" spans="1:9" ht="12.75">
      <c r="A109" s="40"/>
      <c r="F109" t="s">
        <v>27</v>
      </c>
      <c r="G109">
        <v>15300</v>
      </c>
      <c r="H109" s="57"/>
      <c r="I109" s="57"/>
    </row>
    <row r="110" spans="1:9" ht="12.75">
      <c r="A110" s="40"/>
      <c r="F110" t="s">
        <v>28</v>
      </c>
      <c r="G110">
        <v>480</v>
      </c>
      <c r="H110" s="57"/>
      <c r="I110" s="57"/>
    </row>
    <row r="111" spans="1:9" ht="12.75">
      <c r="A111" s="40"/>
      <c r="F111" t="s">
        <v>31</v>
      </c>
      <c r="G111">
        <v>2640</v>
      </c>
      <c r="H111" s="57"/>
      <c r="I111" s="57"/>
    </row>
    <row r="112" spans="1:9" ht="12.75">
      <c r="A112" s="40"/>
      <c r="F112" t="s">
        <v>34</v>
      </c>
      <c r="G112">
        <v>11700</v>
      </c>
      <c r="H112" s="57"/>
      <c r="I112" s="57"/>
    </row>
    <row r="113" spans="1:9" ht="12.75">
      <c r="A113" s="40"/>
      <c r="F113" t="s">
        <v>36</v>
      </c>
      <c r="G113">
        <v>2160</v>
      </c>
      <c r="H113" s="57"/>
      <c r="I113" s="57"/>
    </row>
    <row r="114" spans="1:9" ht="12.75">
      <c r="A114" s="40"/>
      <c r="F114" t="s">
        <v>38</v>
      </c>
      <c r="G114">
        <v>47760</v>
      </c>
      <c r="H114" s="57"/>
      <c r="I114" s="57"/>
    </row>
    <row r="115" spans="1:9" ht="12.75">
      <c r="A115" s="40"/>
      <c r="F115" t="s">
        <v>89</v>
      </c>
      <c r="G115">
        <v>120</v>
      </c>
      <c r="H115" s="57"/>
      <c r="I115" s="57"/>
    </row>
    <row r="116" spans="6:9" ht="12.75">
      <c r="F116" t="s">
        <v>39</v>
      </c>
      <c r="G116">
        <v>960</v>
      </c>
      <c r="H116" s="57"/>
      <c r="I116" s="57"/>
    </row>
    <row r="117" spans="6:9" ht="12.75">
      <c r="F117" t="s">
        <v>41</v>
      </c>
      <c r="G117">
        <v>1200</v>
      </c>
      <c r="H117" s="57"/>
      <c r="I117" s="57"/>
    </row>
    <row r="118" spans="6:9" ht="12.75">
      <c r="F118" t="s">
        <v>42</v>
      </c>
      <c r="G118">
        <v>720</v>
      </c>
      <c r="H118" s="57"/>
      <c r="I118" s="57"/>
    </row>
    <row r="119" spans="6:9" ht="12.75">
      <c r="F119" t="s">
        <v>43</v>
      </c>
      <c r="G119">
        <v>120</v>
      </c>
      <c r="H119" s="57"/>
      <c r="I119" s="57"/>
    </row>
    <row r="120" spans="6:9" ht="12.75">
      <c r="F120" t="s">
        <v>44</v>
      </c>
      <c r="G120">
        <v>65820</v>
      </c>
      <c r="H120" s="57"/>
      <c r="I120" s="57"/>
    </row>
    <row r="121" spans="6:9" ht="12.75">
      <c r="F121" t="s">
        <v>45</v>
      </c>
      <c r="G121">
        <v>720</v>
      </c>
      <c r="H121" s="57"/>
      <c r="I121" s="57"/>
    </row>
    <row r="122" spans="6:9" ht="12.75">
      <c r="F122" t="s">
        <v>47</v>
      </c>
      <c r="G122">
        <v>540</v>
      </c>
      <c r="H122" s="57"/>
      <c r="I122" s="57"/>
    </row>
    <row r="123" spans="6:9" ht="12.75">
      <c r="F123" t="s">
        <v>49</v>
      </c>
      <c r="G123">
        <v>1260</v>
      </c>
      <c r="H123" s="57"/>
      <c r="I123" s="57"/>
    </row>
    <row r="124" spans="6:9" ht="12.75">
      <c r="F124" t="s">
        <v>51</v>
      </c>
      <c r="G124">
        <v>120</v>
      </c>
      <c r="H124" s="57"/>
      <c r="I124" s="57"/>
    </row>
    <row r="125" spans="6:9" ht="12.75">
      <c r="F125" t="s">
        <v>53</v>
      </c>
      <c r="G125">
        <v>120</v>
      </c>
      <c r="H125" s="57"/>
      <c r="I125" s="57"/>
    </row>
    <row r="126" spans="6:9" ht="12.75">
      <c r="F126" t="s">
        <v>55</v>
      </c>
      <c r="G126">
        <v>120</v>
      </c>
      <c r="H126" s="57"/>
      <c r="I126" s="57"/>
    </row>
    <row r="127" spans="6:9" ht="12.75">
      <c r="F127" t="s">
        <v>58</v>
      </c>
      <c r="G127">
        <v>660</v>
      </c>
      <c r="H127" s="57"/>
      <c r="I127" s="57"/>
    </row>
    <row r="128" spans="6:9" ht="12.75">
      <c r="F128" t="s">
        <v>59</v>
      </c>
      <c r="G128">
        <v>240</v>
      </c>
      <c r="H128" s="57"/>
      <c r="I128" s="57"/>
    </row>
    <row r="129" spans="6:9" ht="12.75">
      <c r="F129" t="s">
        <v>97</v>
      </c>
      <c r="G129">
        <v>3840</v>
      </c>
      <c r="H129" s="57"/>
      <c r="I129" s="57"/>
    </row>
    <row r="130" spans="6:9" ht="12.75">
      <c r="F130" t="s">
        <v>64</v>
      </c>
      <c r="G130">
        <v>10080</v>
      </c>
      <c r="H130" s="57"/>
      <c r="I130" s="57"/>
    </row>
    <row r="131" spans="6:9" ht="12.75">
      <c r="F131" t="s">
        <v>67</v>
      </c>
      <c r="G131">
        <v>16860</v>
      </c>
      <c r="H131" s="57"/>
      <c r="I131" s="57"/>
    </row>
    <row r="132" spans="6:9" ht="12.75">
      <c r="F132"/>
      <c r="H132" s="57"/>
      <c r="I132" s="57"/>
    </row>
    <row r="133" spans="6:9" ht="12.75">
      <c r="F133" s="56" t="s">
        <v>105</v>
      </c>
      <c r="G133" s="56">
        <f>SUM(G108:G132)</f>
        <v>191160</v>
      </c>
      <c r="H133" s="57"/>
      <c r="I133" s="57"/>
    </row>
    <row r="134" spans="6:9" ht="12.75">
      <c r="F134"/>
      <c r="H134" s="57"/>
      <c r="I134" s="57"/>
    </row>
    <row r="135" spans="6:9" ht="12.75">
      <c r="F135"/>
      <c r="H135" s="57"/>
      <c r="I135" s="57"/>
    </row>
    <row r="136" spans="6:9" ht="12.75">
      <c r="F136"/>
      <c r="H136" s="57"/>
      <c r="I136" s="57"/>
    </row>
    <row r="137" spans="6:9" ht="12.75">
      <c r="F137"/>
      <c r="H137" s="57"/>
      <c r="I137" s="57"/>
    </row>
    <row r="138" spans="6:9" ht="12.75">
      <c r="F138"/>
      <c r="H138" s="57"/>
      <c r="I138" s="57"/>
    </row>
    <row r="139" spans="6:9" ht="12.75">
      <c r="F139"/>
      <c r="H139" s="57"/>
      <c r="I139" s="57"/>
    </row>
    <row r="140" spans="6:9" ht="12.75">
      <c r="F140"/>
      <c r="H140" s="57"/>
      <c r="I140" s="57"/>
    </row>
    <row r="141" spans="6:9" ht="12.75">
      <c r="F141"/>
      <c r="H141" s="57"/>
      <c r="I141" s="57"/>
    </row>
    <row r="142" spans="6:9" ht="12.75">
      <c r="F142"/>
      <c r="H142" s="57"/>
      <c r="I142" s="57"/>
    </row>
    <row r="143" spans="6:9" ht="12.75">
      <c r="F143"/>
      <c r="H143" s="57"/>
      <c r="I143" s="57"/>
    </row>
    <row r="144" spans="6:9" ht="12.75">
      <c r="F144" s="56"/>
      <c r="G144" s="56"/>
      <c r="H144" s="57"/>
      <c r="I144" s="57"/>
    </row>
    <row r="145" spans="6:9" ht="12.75">
      <c r="F145"/>
      <c r="H145" s="57"/>
      <c r="I145" s="57"/>
    </row>
    <row r="146" spans="6:9" ht="12.75">
      <c r="F146"/>
      <c r="H146" s="57"/>
      <c r="I146" s="57"/>
    </row>
    <row r="147" spans="6:9" ht="12.75">
      <c r="F147"/>
      <c r="H147" s="57"/>
      <c r="I147" s="57"/>
    </row>
    <row r="148" spans="6:9" ht="12.75">
      <c r="F148"/>
      <c r="H148" s="57"/>
      <c r="I148" s="57"/>
    </row>
    <row r="149" spans="6:9" ht="12.75">
      <c r="F149"/>
      <c r="H149" s="57"/>
      <c r="I149" s="57"/>
    </row>
    <row r="150" spans="6:9" ht="12.75">
      <c r="F150"/>
      <c r="H150" s="57"/>
      <c r="I150" s="57"/>
    </row>
    <row r="151" spans="6:9" ht="12.75">
      <c r="F151"/>
      <c r="H151" s="57"/>
      <c r="I151" s="57"/>
    </row>
    <row r="152" spans="6:9" ht="12.75">
      <c r="F152"/>
      <c r="H152" s="57"/>
      <c r="I152" s="57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spans="6:7" ht="12.75">
      <c r="F211"/>
      <c r="G211" s="83"/>
    </row>
    <row r="213" spans="6:7" ht="12.75">
      <c r="F213"/>
      <c r="G213" s="5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38" customWidth="1"/>
    <col min="2" max="2" width="10.140625" style="27" bestFit="1" customWidth="1"/>
    <col min="3" max="8" width="9.140625" style="38" customWidth="1"/>
    <col min="9" max="9" width="35.28125" style="38" bestFit="1" customWidth="1"/>
    <col min="10" max="10" width="11.7109375" style="38" bestFit="1" customWidth="1"/>
    <col min="11" max="11" width="11.7109375" style="40" bestFit="1" customWidth="1"/>
    <col min="12" max="12" width="9.140625" style="38" customWidth="1"/>
    <col min="13" max="13" width="35.28125" style="38" bestFit="1" customWidth="1"/>
    <col min="14" max="14" width="10.00390625" style="27" bestFit="1" customWidth="1"/>
    <col min="15" max="15" width="9.140625" style="38" customWidth="1"/>
    <col min="16" max="16" width="35.28125" style="38" bestFit="1" customWidth="1"/>
    <col min="17" max="28" width="9.140625" style="38" customWidth="1"/>
  </cols>
  <sheetData>
    <row r="1" spans="3:14" ht="12.75">
      <c r="C1" s="40"/>
      <c r="J1" s="45"/>
      <c r="K1" s="27"/>
      <c r="N1" s="45"/>
    </row>
    <row r="2" spans="3:15" ht="12.75">
      <c r="C2" s="40"/>
      <c r="J2" s="45"/>
      <c r="K2" s="27"/>
      <c r="N2" s="45"/>
      <c r="O2" s="45"/>
    </row>
    <row r="3" spans="3:14" ht="12.75">
      <c r="C3" s="40"/>
      <c r="J3" s="45"/>
      <c r="N3" s="45"/>
    </row>
    <row r="4" spans="3:14" ht="12.75">
      <c r="C4" s="40"/>
      <c r="J4" s="45"/>
      <c r="K4" s="27"/>
      <c r="N4" s="45"/>
    </row>
    <row r="5" spans="3:14" ht="12.75">
      <c r="C5" s="40"/>
      <c r="J5" s="45"/>
      <c r="K5" s="27"/>
      <c r="N5" s="45"/>
    </row>
    <row r="6" spans="3:14" ht="12.75">
      <c r="C6" s="40"/>
      <c r="J6" s="45"/>
      <c r="N6" s="45"/>
    </row>
    <row r="7" spans="3:15" ht="12.75">
      <c r="C7" s="40"/>
      <c r="J7" s="45"/>
      <c r="K7" s="27"/>
      <c r="N7" s="45"/>
      <c r="O7" s="45"/>
    </row>
    <row r="8" spans="3:14" ht="12.75">
      <c r="C8" s="40"/>
      <c r="J8" s="45"/>
      <c r="K8" s="27"/>
      <c r="N8" s="45"/>
    </row>
    <row r="9" spans="3:14" ht="12.75">
      <c r="C9" s="40"/>
      <c r="J9" s="45"/>
      <c r="N9" s="45"/>
    </row>
    <row r="10" spans="3:14" ht="12.75">
      <c r="C10" s="40"/>
      <c r="J10" s="45"/>
      <c r="K10" s="27"/>
      <c r="N10" s="45"/>
    </row>
    <row r="11" spans="3:14" ht="12.75">
      <c r="C11" s="40"/>
      <c r="J11" s="45"/>
      <c r="K11" s="27"/>
      <c r="N11" s="45"/>
    </row>
    <row r="12" spans="3:14" ht="12.75">
      <c r="C12" s="40"/>
      <c r="J12" s="45"/>
      <c r="N12" s="45"/>
    </row>
    <row r="13" spans="3:14" ht="12.75">
      <c r="C13" s="40"/>
      <c r="J13" s="45"/>
      <c r="N13" s="45"/>
    </row>
    <row r="14" spans="3:14" ht="12.75">
      <c r="C14" s="40"/>
      <c r="J14" s="45"/>
      <c r="K14" s="27"/>
      <c r="N14" s="45"/>
    </row>
    <row r="15" spans="3:14" ht="12.75">
      <c r="C15" s="40"/>
      <c r="J15" s="45"/>
      <c r="K15" s="27"/>
      <c r="N15" s="45"/>
    </row>
    <row r="16" spans="3:14" ht="12.75">
      <c r="C16" s="40"/>
      <c r="J16" s="45"/>
      <c r="K16" s="27"/>
      <c r="N16" s="45"/>
    </row>
    <row r="17" spans="3:14" ht="12.75">
      <c r="C17" s="40"/>
      <c r="J17" s="45"/>
      <c r="N17" s="45"/>
    </row>
    <row r="18" spans="3:14" ht="12.75">
      <c r="C18" s="40"/>
      <c r="J18" s="45"/>
      <c r="N18" s="45"/>
    </row>
    <row r="19" spans="3:14" ht="12.75">
      <c r="C19" s="40"/>
      <c r="J19" s="45"/>
      <c r="K19" s="27"/>
      <c r="N19" s="45"/>
    </row>
    <row r="20" spans="3:14" ht="12.75">
      <c r="C20" s="40"/>
      <c r="J20" s="45"/>
      <c r="K20" s="27"/>
      <c r="N20" s="45"/>
    </row>
    <row r="21" spans="3:15" ht="12.75">
      <c r="C21" s="40"/>
      <c r="J21" s="45"/>
      <c r="N21" s="45"/>
      <c r="O21" s="45"/>
    </row>
    <row r="22" spans="3:14" ht="12.75">
      <c r="C22" s="40"/>
      <c r="J22" s="45"/>
      <c r="K22" s="27"/>
      <c r="N22" s="45"/>
    </row>
    <row r="23" spans="3:14" ht="12.75">
      <c r="C23" s="40"/>
      <c r="J23" s="45"/>
      <c r="K23" s="27"/>
      <c r="N23" s="45"/>
    </row>
    <row r="24" spans="3:14" ht="12.75">
      <c r="C24" s="40"/>
      <c r="J24" s="45"/>
      <c r="K24" s="27"/>
      <c r="N24" s="45"/>
    </row>
    <row r="25" spans="3:14" ht="12.75">
      <c r="C25" s="40"/>
      <c r="J25" s="45"/>
      <c r="K25" s="27"/>
      <c r="N25" s="45"/>
    </row>
    <row r="26" spans="3:14" ht="12.75">
      <c r="C26" s="40"/>
      <c r="J26" s="45"/>
      <c r="N26" s="45"/>
    </row>
    <row r="27" spans="3:14" ht="12.75">
      <c r="C27" s="40"/>
      <c r="J27" s="45"/>
      <c r="N27" s="45"/>
    </row>
    <row r="28" spans="3:14" ht="12.75">
      <c r="C28" s="40"/>
      <c r="J28" s="45"/>
      <c r="K28" s="27"/>
      <c r="N28" s="45"/>
    </row>
    <row r="29" spans="3:15" ht="12.75">
      <c r="C29" s="40"/>
      <c r="J29" s="45"/>
      <c r="N29" s="45"/>
      <c r="O29" s="45"/>
    </row>
    <row r="30" spans="3:14" ht="12.75">
      <c r="C30" s="40"/>
      <c r="J30" s="45"/>
      <c r="N30" s="45"/>
    </row>
    <row r="31" spans="3:15" ht="12.75">
      <c r="C31" s="40"/>
      <c r="J31" s="45"/>
      <c r="K31" s="27"/>
      <c r="N31" s="45"/>
      <c r="O31" s="45"/>
    </row>
    <row r="32" spans="3:11" ht="12.75">
      <c r="C32" s="40"/>
      <c r="J32" s="45"/>
      <c r="K32" s="27"/>
    </row>
    <row r="33" spans="3:11" ht="12.75">
      <c r="C33" s="40"/>
      <c r="J33" s="45"/>
      <c r="K33" s="27"/>
    </row>
    <row r="34" spans="3:10" ht="12.75">
      <c r="C34" s="40"/>
      <c r="J34" s="45"/>
    </row>
    <row r="35" spans="3:11" ht="12.75">
      <c r="C35" s="40"/>
      <c r="J35" s="45"/>
      <c r="K35" s="27"/>
    </row>
    <row r="36" spans="3:10" ht="12.75">
      <c r="C36" s="40"/>
      <c r="J36" s="45"/>
    </row>
    <row r="37" spans="3:10" ht="12.75">
      <c r="C37" s="40"/>
      <c r="J37" s="45"/>
    </row>
    <row r="38" spans="3:11" ht="12.75">
      <c r="C38" s="40"/>
      <c r="J38" s="45"/>
      <c r="K38" s="27"/>
    </row>
    <row r="39" spans="3:11" ht="12.75">
      <c r="C39" s="40"/>
      <c r="J39" s="45"/>
      <c r="K39" s="27"/>
    </row>
    <row r="40" spans="3:10" ht="12.75">
      <c r="C40" s="40"/>
      <c r="J40" s="45"/>
    </row>
    <row r="41" spans="3:11" ht="12.75">
      <c r="C41" s="40"/>
      <c r="J41" s="45"/>
      <c r="K41" s="27"/>
    </row>
    <row r="42" spans="3:11" ht="12.75">
      <c r="C42" s="40"/>
      <c r="J42" s="45"/>
      <c r="K42" s="27"/>
    </row>
    <row r="43" spans="3:11" ht="12.75">
      <c r="C43" s="40"/>
      <c r="J43" s="45"/>
      <c r="K43" s="27"/>
    </row>
    <row r="44" spans="3:11" ht="12.75">
      <c r="C44" s="40"/>
      <c r="J44" s="45"/>
      <c r="K44" s="27"/>
    </row>
    <row r="45" spans="3:11" ht="12.75">
      <c r="C45" s="40"/>
      <c r="J45" s="45"/>
      <c r="K45" s="27"/>
    </row>
    <row r="46" spans="3:10" ht="12.75">
      <c r="C46" s="40"/>
      <c r="J46" s="45"/>
    </row>
    <row r="47" spans="3:11" ht="12.75">
      <c r="C47" s="40"/>
      <c r="J47" s="45"/>
      <c r="K47" s="27"/>
    </row>
    <row r="48" spans="3:11" ht="12.75">
      <c r="C48" s="40"/>
      <c r="J48" s="45"/>
      <c r="K48" s="27"/>
    </row>
    <row r="49" spans="3:11" ht="12.75">
      <c r="C49" s="40"/>
      <c r="J49" s="45"/>
      <c r="K49" s="27"/>
    </row>
    <row r="50" spans="3:11" ht="12.75">
      <c r="C50" s="40"/>
      <c r="J50" s="45"/>
      <c r="K50" s="27"/>
    </row>
    <row r="51" spans="3:11" ht="12.75">
      <c r="C51" s="40"/>
      <c r="J51" s="45"/>
      <c r="K51" s="27"/>
    </row>
    <row r="52" spans="3:11" ht="12.75">
      <c r="C52" s="40"/>
      <c r="J52" s="45"/>
      <c r="K52" s="27"/>
    </row>
    <row r="53" spans="10:11" ht="12.75">
      <c r="J53" s="45"/>
      <c r="K53" s="27"/>
    </row>
    <row r="54" spans="10:11" ht="12.75">
      <c r="J54" s="45"/>
      <c r="K54" s="27"/>
    </row>
    <row r="55" spans="2:11" ht="12.75">
      <c r="B55" s="28"/>
      <c r="J55" s="45"/>
      <c r="K55" s="27"/>
    </row>
    <row r="56" spans="10:11" ht="12.75">
      <c r="J56" s="45"/>
      <c r="K56" s="27"/>
    </row>
    <row r="57" spans="10:11" ht="12.75">
      <c r="J57" s="45"/>
      <c r="K57" s="27"/>
    </row>
    <row r="58" spans="10:11" ht="12.75">
      <c r="J58" s="45"/>
      <c r="K58" s="27"/>
    </row>
    <row r="59" spans="10:11" ht="12.75">
      <c r="J59" s="45"/>
      <c r="K59" s="27"/>
    </row>
    <row r="60" spans="10:11" ht="12.75">
      <c r="J60" s="45"/>
      <c r="K60" s="27"/>
    </row>
    <row r="61" spans="10:11" ht="12.75">
      <c r="J61" s="45"/>
      <c r="K61" s="27"/>
    </row>
    <row r="62" spans="10:11" ht="12.75">
      <c r="J62" s="45"/>
      <c r="K62" s="27"/>
    </row>
    <row r="63" spans="10:11" ht="12.75">
      <c r="J63" s="45"/>
      <c r="K63" s="27"/>
    </row>
    <row r="64" spans="10:11" ht="12.75">
      <c r="J64" s="45"/>
      <c r="K64" s="27"/>
    </row>
    <row r="65" spans="10:11" ht="12.75">
      <c r="J65" s="45"/>
      <c r="K65" s="27"/>
    </row>
    <row r="66" spans="10:11" ht="12.75">
      <c r="J66" s="45"/>
      <c r="K66" s="27"/>
    </row>
    <row r="67" spans="10:11" ht="12.75">
      <c r="J67" s="45"/>
      <c r="K67" s="27"/>
    </row>
    <row r="68" spans="10:11" ht="12.75">
      <c r="J68" s="45"/>
      <c r="K68" s="27"/>
    </row>
    <row r="69" ht="12.75">
      <c r="J69" s="45"/>
    </row>
    <row r="70" ht="12.75">
      <c r="J70" s="45"/>
    </row>
    <row r="71" spans="10:11" ht="12.75">
      <c r="J71" s="45"/>
      <c r="K71" s="27"/>
    </row>
    <row r="72" spans="10:11" ht="12.75">
      <c r="J72" s="45"/>
      <c r="K72" s="27"/>
    </row>
    <row r="73" spans="10:11" ht="12.75">
      <c r="J73" s="45"/>
      <c r="K73" s="27"/>
    </row>
    <row r="74" spans="10:11" ht="12.75">
      <c r="J74" s="45"/>
      <c r="K74" s="27"/>
    </row>
    <row r="75" ht="12.75">
      <c r="J75" s="45"/>
    </row>
    <row r="76" spans="10:11" ht="12.75">
      <c r="J76" s="45"/>
      <c r="K76" s="27"/>
    </row>
    <row r="77" spans="10:11" ht="12.75">
      <c r="J77" s="45"/>
      <c r="K77" s="27"/>
    </row>
    <row r="78" spans="10:11" ht="12.75">
      <c r="J78" s="45"/>
      <c r="K78" s="27"/>
    </row>
    <row r="79" spans="10:11" ht="12.75">
      <c r="J79" s="45"/>
      <c r="K79" s="27"/>
    </row>
    <row r="80" ht="12.75">
      <c r="J80" s="45"/>
    </row>
    <row r="81" spans="10:11" ht="12.75">
      <c r="J81" s="45"/>
      <c r="K81" s="27"/>
    </row>
    <row r="82" spans="10:11" ht="12.75">
      <c r="J82" s="45"/>
      <c r="K82" s="27"/>
    </row>
    <row r="83" spans="10:11" ht="12.75">
      <c r="J83" s="45"/>
      <c r="K83" s="27"/>
    </row>
    <row r="84" spans="10:11" ht="12.75">
      <c r="J84" s="45"/>
      <c r="K84" s="27"/>
    </row>
    <row r="85" ht="12.75">
      <c r="J85" s="45"/>
    </row>
    <row r="86" ht="12.75">
      <c r="J86" s="45"/>
    </row>
    <row r="87" spans="10:11" ht="12.75">
      <c r="J87" s="45"/>
      <c r="K87" s="27"/>
    </row>
    <row r="88" spans="10:11" ht="12.75">
      <c r="J88" s="45"/>
      <c r="K88" s="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livita</cp:lastModifiedBy>
  <cp:lastPrinted>2021-03-08T09:13:23Z</cp:lastPrinted>
  <dcterms:created xsi:type="dcterms:W3CDTF">2019-03-05T09:40:39Z</dcterms:created>
  <dcterms:modified xsi:type="dcterms:W3CDTF">2022-01-12T10:08:08Z</dcterms:modified>
  <cp:category/>
  <cp:version/>
  <cp:contentType/>
  <cp:contentStatus/>
</cp:coreProperties>
</file>