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90" windowWidth="11355" windowHeight="8700" tabRatio="411"/>
  </bookViews>
  <sheets>
    <sheet name="SPITALE CONT-REALIZ DEC IAN FEB" sheetId="68" r:id="rId1"/>
  </sheets>
  <definedNames>
    <definedName name="_xlnm.Database" localSheetId="0">#REF!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E68" i="68"/>
  <c r="F68"/>
  <c r="G68"/>
  <c r="H68"/>
  <c r="I68"/>
  <c r="J68"/>
  <c r="K68"/>
  <c r="L68"/>
  <c r="D68"/>
  <c r="E59"/>
  <c r="F59"/>
  <c r="G59"/>
  <c r="H59"/>
  <c r="I59"/>
  <c r="J59"/>
  <c r="K59"/>
  <c r="L59"/>
  <c r="D59"/>
  <c r="E50"/>
  <c r="F50"/>
  <c r="G50"/>
  <c r="H50"/>
  <c r="I50"/>
  <c r="J50"/>
  <c r="K50"/>
  <c r="L50"/>
  <c r="D50"/>
  <c r="E41"/>
  <c r="F41"/>
  <c r="G41"/>
  <c r="H41"/>
  <c r="I41"/>
  <c r="J41"/>
  <c r="K41"/>
  <c r="L41"/>
  <c r="D41"/>
  <c r="E32"/>
  <c r="F32"/>
  <c r="G32"/>
  <c r="H32"/>
  <c r="I32"/>
  <c r="J32"/>
  <c r="K32"/>
  <c r="L32"/>
  <c r="D32"/>
  <c r="E23"/>
  <c r="F23"/>
  <c r="G23"/>
  <c r="H23"/>
  <c r="I23"/>
  <c r="J23"/>
  <c r="K23"/>
  <c r="L23"/>
  <c r="D23"/>
  <c r="E14"/>
  <c r="F14"/>
  <c r="G14"/>
  <c r="H14"/>
  <c r="I14"/>
  <c r="J14"/>
  <c r="K14"/>
  <c r="L14"/>
  <c r="D14"/>
  <c r="L66"/>
  <c r="J66"/>
  <c r="I66"/>
  <c r="H66"/>
  <c r="G66"/>
  <c r="E66"/>
  <c r="D66"/>
  <c r="L65"/>
  <c r="J65"/>
  <c r="I65"/>
  <c r="H65"/>
  <c r="G65"/>
  <c r="E65"/>
  <c r="D65"/>
  <c r="L64"/>
  <c r="J64"/>
  <c r="I64"/>
  <c r="H64"/>
  <c r="G64"/>
  <c r="E64"/>
  <c r="L62"/>
  <c r="J62"/>
  <c r="I62"/>
  <c r="H62"/>
  <c r="G62"/>
  <c r="E62"/>
  <c r="D62"/>
  <c r="L61"/>
  <c r="J61"/>
  <c r="I61"/>
  <c r="H61"/>
  <c r="G61"/>
  <c r="E61"/>
  <c r="D61"/>
  <c r="J60"/>
  <c r="I60"/>
  <c r="H60"/>
  <c r="G60"/>
  <c r="E60"/>
  <c r="L58"/>
  <c r="J58"/>
  <c r="I58"/>
  <c r="H58"/>
  <c r="G58"/>
  <c r="E58"/>
  <c r="D58"/>
  <c r="K57"/>
  <c r="F57"/>
  <c r="K56"/>
  <c r="F56"/>
  <c r="K55"/>
  <c r="K58" s="1"/>
  <c r="F55"/>
  <c r="F58" s="1"/>
  <c r="L54"/>
  <c r="J54"/>
  <c r="I54"/>
  <c r="H54"/>
  <c r="G54"/>
  <c r="E54"/>
  <c r="D54"/>
  <c r="K53"/>
  <c r="F53"/>
  <c r="K52"/>
  <c r="F52"/>
  <c r="K51"/>
  <c r="K54" s="1"/>
  <c r="F51"/>
  <c r="F54" s="1"/>
  <c r="L49"/>
  <c r="J49"/>
  <c r="I49"/>
  <c r="H49"/>
  <c r="G49"/>
  <c r="E49"/>
  <c r="D49"/>
  <c r="K48"/>
  <c r="F48"/>
  <c r="K47"/>
  <c r="F47"/>
  <c r="K46"/>
  <c r="K49" s="1"/>
  <c r="F46"/>
  <c r="L45"/>
  <c r="J45"/>
  <c r="I45"/>
  <c r="H45"/>
  <c r="G45"/>
  <c r="E45"/>
  <c r="D45"/>
  <c r="K44"/>
  <c r="F44"/>
  <c r="K43"/>
  <c r="F43"/>
  <c r="K42"/>
  <c r="K45" s="1"/>
  <c r="F42"/>
  <c r="F45" s="1"/>
  <c r="L40"/>
  <c r="J40"/>
  <c r="I40"/>
  <c r="H40"/>
  <c r="G40"/>
  <c r="E40"/>
  <c r="K39"/>
  <c r="F39"/>
  <c r="K38"/>
  <c r="F38"/>
  <c r="D37"/>
  <c r="K37" s="1"/>
  <c r="J36"/>
  <c r="I36"/>
  <c r="H36"/>
  <c r="G36"/>
  <c r="E36"/>
  <c r="K35"/>
  <c r="F35"/>
  <c r="K34"/>
  <c r="F34"/>
  <c r="L33"/>
  <c r="D33"/>
  <c r="L31"/>
  <c r="J31"/>
  <c r="I31"/>
  <c r="H31"/>
  <c r="G31"/>
  <c r="E31"/>
  <c r="K30"/>
  <c r="F30"/>
  <c r="K29"/>
  <c r="F29"/>
  <c r="D28"/>
  <c r="K28" s="1"/>
  <c r="K31" s="1"/>
  <c r="J27"/>
  <c r="I27"/>
  <c r="H27"/>
  <c r="G27"/>
  <c r="E27"/>
  <c r="K26"/>
  <c r="F26"/>
  <c r="K25"/>
  <c r="F25"/>
  <c r="L24"/>
  <c r="D24"/>
  <c r="D60" s="1"/>
  <c r="L22"/>
  <c r="J22"/>
  <c r="I22"/>
  <c r="H22"/>
  <c r="G22"/>
  <c r="E22"/>
  <c r="K21"/>
  <c r="F21"/>
  <c r="K20"/>
  <c r="F20"/>
  <c r="D19"/>
  <c r="F19" s="1"/>
  <c r="F22" s="1"/>
  <c r="J18"/>
  <c r="I18"/>
  <c r="H18"/>
  <c r="G18"/>
  <c r="E18"/>
  <c r="D18"/>
  <c r="K17"/>
  <c r="F17"/>
  <c r="K16"/>
  <c r="F16"/>
  <c r="L15"/>
  <c r="K15"/>
  <c r="F15"/>
  <c r="L13"/>
  <c r="J13"/>
  <c r="J67" s="1"/>
  <c r="I13"/>
  <c r="H13"/>
  <c r="H67" s="1"/>
  <c r="G13"/>
  <c r="E13"/>
  <c r="E67" s="1"/>
  <c r="D13"/>
  <c r="K12"/>
  <c r="K66" s="1"/>
  <c r="F12"/>
  <c r="K11"/>
  <c r="K65" s="1"/>
  <c r="F11"/>
  <c r="K10"/>
  <c r="F10"/>
  <c r="J9"/>
  <c r="J63" s="1"/>
  <c r="I9"/>
  <c r="H9"/>
  <c r="H63" s="1"/>
  <c r="G9"/>
  <c r="E9"/>
  <c r="E63" s="1"/>
  <c r="D9"/>
  <c r="K8"/>
  <c r="K62" s="1"/>
  <c r="F8"/>
  <c r="K7"/>
  <c r="K61" s="1"/>
  <c r="F7"/>
  <c r="L6"/>
  <c r="L60" s="1"/>
  <c r="K6"/>
  <c r="F6"/>
  <c r="K9" l="1"/>
  <c r="F61"/>
  <c r="F62"/>
  <c r="G63"/>
  <c r="I63"/>
  <c r="F65"/>
  <c r="F66"/>
  <c r="G67"/>
  <c r="I67"/>
  <c r="L67"/>
  <c r="K18"/>
  <c r="D64"/>
  <c r="F37"/>
  <c r="L9"/>
  <c r="F18"/>
  <c r="L18"/>
  <c r="D31"/>
  <c r="L36"/>
  <c r="D22"/>
  <c r="L27"/>
  <c r="F28"/>
  <c r="F64" s="1"/>
  <c r="K40"/>
  <c r="D40"/>
  <c r="F13"/>
  <c r="K19"/>
  <c r="K22" s="1"/>
  <c r="F24"/>
  <c r="F27" s="1"/>
  <c r="F33"/>
  <c r="F36" s="1"/>
  <c r="F9"/>
  <c r="K64"/>
  <c r="K13"/>
  <c r="K24"/>
  <c r="K27" s="1"/>
  <c r="D27"/>
  <c r="F31"/>
  <c r="K33"/>
  <c r="K36" s="1"/>
  <c r="D36"/>
  <c r="F40"/>
  <c r="F49"/>
  <c r="K67" l="1"/>
  <c r="D67"/>
  <c r="L63"/>
  <c r="F63"/>
  <c r="K60"/>
  <c r="F67"/>
  <c r="K63"/>
  <c r="D63"/>
  <c r="F60"/>
</calcChain>
</file>

<file path=xl/sharedStrings.xml><?xml version="1.0" encoding="utf-8"?>
<sst xmlns="http://schemas.openxmlformats.org/spreadsheetml/2006/main" count="107" uniqueCount="32">
  <si>
    <t>DRG</t>
  </si>
  <si>
    <t>CRONICI</t>
  </si>
  <si>
    <t>SPIT. ZI</t>
  </si>
  <si>
    <t>IAN</t>
  </si>
  <si>
    <t>CONTRACTAT</t>
  </si>
  <si>
    <t>REALIZAT</t>
  </si>
  <si>
    <t>FEB</t>
  </si>
  <si>
    <t>UNITATEA SPITALICEASCA</t>
  </si>
  <si>
    <t>ATI
1%</t>
  </si>
  <si>
    <t>SPITALUL DE PSIHIATRIE MURGENI</t>
  </si>
  <si>
    <t>SPITALUL MUNICIPAL DIMITRIE CASTROIAN HUSI</t>
  </si>
  <si>
    <t>SPITALUL JUDETEAN DE URGENTA VASLUI</t>
  </si>
  <si>
    <t>Decont SIUI</t>
  </si>
  <si>
    <t>Total  DRG+ CRONICI</t>
  </si>
  <si>
    <t>dif.cheltuieli efective peste val. ctr. 2022</t>
  </si>
  <si>
    <t>dif.cheltuieli efective decembrie 2021</t>
  </si>
  <si>
    <t>DISPONIBIL</t>
  </si>
  <si>
    <t>DIPONIBIL</t>
  </si>
  <si>
    <t>SPITALUL MUNICIPAL ELENA BELDIMAN</t>
  </si>
  <si>
    <t xml:space="preserve">SPITALIS </t>
  </si>
  <si>
    <t>SC RECUMED SRL VASLUI</t>
  </si>
  <si>
    <t>TOTAL SPITALE</t>
  </si>
  <si>
    <t>TOTAL CONTRACT 2023</t>
  </si>
  <si>
    <t>NORMA HRANA 2023</t>
  </si>
  <si>
    <t xml:space="preserve"> </t>
  </si>
  <si>
    <t>IAN+FEB</t>
  </si>
  <si>
    <t>ECONOMII</t>
  </si>
  <si>
    <t>PERIOADA    AN 2023</t>
  </si>
  <si>
    <t>CAS VASLUI</t>
  </si>
  <si>
    <t>INDICATORI SPITALE IANUARIE SI FEBRUARIE 2023</t>
  </si>
  <si>
    <t>CONTRACTAT- REALIZAT- DECONTAT AN 2023</t>
  </si>
  <si>
    <t>Data: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</si>
</sst>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3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</font>
    <font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b/>
      <sz val="7"/>
      <name val="Arial"/>
      <family val="2"/>
    </font>
    <font>
      <b/>
      <sz val="8"/>
      <color rgb="FF0070C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medium">
        <color indexed="64"/>
      </bottom>
      <diagonal/>
    </border>
  </borders>
  <cellStyleXfs count="74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64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3" fontId="4" fillId="0" borderId="0"/>
    <xf numFmtId="3" fontId="13" fillId="0" borderId="0"/>
    <xf numFmtId="3" fontId="13" fillId="0" borderId="0"/>
    <xf numFmtId="0" fontId="15" fillId="0" borderId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" fillId="23" borderId="7" applyNumberFormat="0" applyFont="0" applyAlignment="0" applyProtection="0"/>
    <xf numFmtId="0" fontId="13" fillId="23" borderId="7" applyNumberFormat="0" applyFont="0" applyAlignment="0" applyProtection="0"/>
    <xf numFmtId="0" fontId="24" fillId="20" borderId="8" applyNumberFormat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3" fillId="0" borderId="0"/>
    <xf numFmtId="0" fontId="27" fillId="0" borderId="0" applyNumberFormat="0" applyFill="0" applyBorder="0" applyAlignment="0" applyProtection="0"/>
    <xf numFmtId="43" fontId="32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Alignment="1"/>
    <xf numFmtId="0" fontId="5" fillId="0" borderId="0" xfId="0" applyFont="1" applyAlignment="1">
      <alignment wrapText="1"/>
    </xf>
    <xf numFmtId="4" fontId="5" fillId="0" borderId="10" xfId="0" applyNumberFormat="1" applyFont="1" applyBorder="1"/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7" fillId="24" borderId="10" xfId="0" applyNumberFormat="1" applyFont="1" applyFill="1" applyBorder="1" applyAlignment="1">
      <alignment horizontal="right"/>
    </xf>
    <xf numFmtId="0" fontId="5" fillId="0" borderId="0" xfId="0" applyFont="1" applyFill="1" applyAlignment="1"/>
    <xf numFmtId="14" fontId="5" fillId="0" borderId="0" xfId="0" applyNumberFormat="1" applyFont="1" applyFill="1" applyAlignment="1"/>
    <xf numFmtId="4" fontId="29" fillId="0" borderId="10" xfId="0" applyNumberFormat="1" applyFont="1" applyBorder="1"/>
    <xf numFmtId="4" fontId="30" fillId="0" borderId="10" xfId="0" applyNumberFormat="1" applyFont="1" applyBorder="1" applyAlignment="1">
      <alignment horizontal="right"/>
    </xf>
    <xf numFmtId="4" fontId="30" fillId="0" borderId="10" xfId="0" applyNumberFormat="1" applyFont="1" applyFill="1" applyBorder="1" applyAlignment="1">
      <alignment horizontal="right"/>
    </xf>
    <xf numFmtId="4" fontId="30" fillId="24" borderId="10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4" fontId="34" fillId="0" borderId="10" xfId="0" applyNumberFormat="1" applyFont="1" applyBorder="1"/>
    <xf numFmtId="4" fontId="34" fillId="0" borderId="10" xfId="0" applyNumberFormat="1" applyFont="1" applyBorder="1" applyAlignment="1">
      <alignment horizontal="right"/>
    </xf>
    <xf numFmtId="4" fontId="34" fillId="26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0" fillId="0" borderId="0" xfId="0" applyNumberFormat="1"/>
    <xf numFmtId="4" fontId="34" fillId="26" borderId="10" xfId="0" applyNumberFormat="1" applyFont="1" applyFill="1" applyBorder="1"/>
    <xf numFmtId="0" fontId="31" fillId="0" borderId="0" xfId="0" applyFont="1"/>
    <xf numFmtId="0" fontId="2" fillId="0" borderId="0" xfId="0" applyFont="1"/>
    <xf numFmtId="0" fontId="35" fillId="0" borderId="0" xfId="0" applyFont="1"/>
    <xf numFmtId="43" fontId="36" fillId="0" borderId="0" xfId="73" applyFont="1" applyAlignment="1">
      <alignment horizontal="right"/>
    </xf>
    <xf numFmtId="43" fontId="37" fillId="0" borderId="0" xfId="73" applyFont="1"/>
    <xf numFmtId="4" fontId="5" fillId="0" borderId="19" xfId="0" applyNumberFormat="1" applyFont="1" applyBorder="1"/>
    <xf numFmtId="4" fontId="5" fillId="24" borderId="19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4" fontId="5" fillId="26" borderId="20" xfId="0" applyNumberFormat="1" applyFont="1" applyFill="1" applyBorder="1" applyAlignment="1">
      <alignment horizontal="right"/>
    </xf>
    <xf numFmtId="4" fontId="5" fillId="26" borderId="22" xfId="0" applyNumberFormat="1" applyFont="1" applyFill="1" applyBorder="1" applyAlignment="1">
      <alignment horizontal="right"/>
    </xf>
    <xf numFmtId="4" fontId="30" fillId="26" borderId="22" xfId="0" applyNumberFormat="1" applyFont="1" applyFill="1" applyBorder="1" applyAlignment="1">
      <alignment horizontal="right"/>
    </xf>
    <xf numFmtId="4" fontId="34" fillId="0" borderId="22" xfId="0" applyNumberFormat="1" applyFont="1" applyBorder="1" applyAlignment="1">
      <alignment horizontal="right"/>
    </xf>
    <xf numFmtId="4" fontId="34" fillId="0" borderId="23" xfId="0" applyNumberFormat="1" applyFont="1" applyBorder="1"/>
    <xf numFmtId="4" fontId="34" fillId="0" borderId="23" xfId="0" applyNumberFormat="1" applyFont="1" applyBorder="1" applyAlignment="1">
      <alignment horizontal="right"/>
    </xf>
    <xf numFmtId="4" fontId="34" fillId="0" borderId="24" xfId="0" applyNumberFormat="1" applyFont="1" applyBorder="1" applyAlignment="1">
      <alignment horizontal="right"/>
    </xf>
    <xf numFmtId="4" fontId="34" fillId="0" borderId="11" xfId="0" applyNumberFormat="1" applyFont="1" applyBorder="1"/>
    <xf numFmtId="4" fontId="34" fillId="0" borderId="11" xfId="0" applyNumberFormat="1" applyFont="1" applyBorder="1" applyAlignment="1">
      <alignment horizontal="right"/>
    </xf>
    <xf numFmtId="4" fontId="34" fillId="0" borderId="26" xfId="0" applyNumberFormat="1" applyFont="1" applyBorder="1" applyAlignment="1">
      <alignment horizontal="right"/>
    </xf>
    <xf numFmtId="4" fontId="38" fillId="0" borderId="13" xfId="0" applyNumberFormat="1" applyFont="1" applyBorder="1"/>
    <xf numFmtId="4" fontId="38" fillId="0" borderId="13" xfId="0" applyNumberFormat="1" applyFont="1" applyBorder="1" applyAlignment="1">
      <alignment horizontal="right"/>
    </xf>
    <xf numFmtId="4" fontId="38" fillId="0" borderId="17" xfId="0" applyNumberFormat="1" applyFont="1" applyBorder="1"/>
    <xf numFmtId="4" fontId="38" fillId="0" borderId="17" xfId="0" applyNumberFormat="1" applyFont="1" applyBorder="1" applyAlignment="1">
      <alignment horizontal="right"/>
    </xf>
    <xf numFmtId="4" fontId="38" fillId="0" borderId="28" xfId="0" applyNumberFormat="1" applyFont="1" applyBorder="1" applyAlignment="1">
      <alignment horizontal="right"/>
    </xf>
    <xf numFmtId="4" fontId="34" fillId="26" borderId="11" xfId="0" applyNumberFormat="1" applyFont="1" applyFill="1" applyBorder="1"/>
    <xf numFmtId="4" fontId="34" fillId="26" borderId="11" xfId="0" applyNumberFormat="1" applyFont="1" applyFill="1" applyBorder="1" applyAlignment="1">
      <alignment horizontal="right"/>
    </xf>
    <xf numFmtId="4" fontId="34" fillId="26" borderId="22" xfId="0" applyNumberFormat="1" applyFont="1" applyFill="1" applyBorder="1" applyAlignment="1">
      <alignment horizontal="right"/>
    </xf>
    <xf numFmtId="4" fontId="34" fillId="26" borderId="26" xfId="0" applyNumberFormat="1" applyFont="1" applyFill="1" applyBorder="1" applyAlignment="1">
      <alignment horizontal="right"/>
    </xf>
    <xf numFmtId="4" fontId="38" fillId="0" borderId="12" xfId="0" applyNumberFormat="1" applyFont="1" applyBorder="1"/>
    <xf numFmtId="4" fontId="33" fillId="24" borderId="10" xfId="0" applyNumberFormat="1" applyFont="1" applyFill="1" applyBorder="1" applyAlignment="1">
      <alignment horizontal="right"/>
    </xf>
    <xf numFmtId="4" fontId="5" fillId="0" borderId="18" xfId="0" applyNumberFormat="1" applyFont="1" applyBorder="1"/>
    <xf numFmtId="4" fontId="5" fillId="24" borderId="20" xfId="0" applyNumberFormat="1" applyFont="1" applyFill="1" applyBorder="1" applyAlignment="1">
      <alignment horizontal="right"/>
    </xf>
    <xf numFmtId="4" fontId="5" fillId="0" borderId="21" xfId="0" applyNumberFormat="1" applyFont="1" applyBorder="1"/>
    <xf numFmtId="4" fontId="5" fillId="24" borderId="22" xfId="0" applyNumberFormat="1" applyFont="1" applyFill="1" applyBorder="1" applyAlignment="1">
      <alignment horizontal="right"/>
    </xf>
    <xf numFmtId="4" fontId="29" fillId="0" borderId="21" xfId="0" applyNumberFormat="1" applyFont="1" applyBorder="1"/>
    <xf numFmtId="4" fontId="34" fillId="0" borderId="21" xfId="0" applyNumberFormat="1" applyFont="1" applyBorder="1"/>
    <xf numFmtId="4" fontId="33" fillId="24" borderId="22" xfId="0" applyNumberFormat="1" applyFont="1" applyFill="1" applyBorder="1" applyAlignment="1">
      <alignment horizontal="right"/>
    </xf>
    <xf numFmtId="4" fontId="34" fillId="0" borderId="25" xfId="0" applyNumberFormat="1" applyFont="1" applyBorder="1"/>
    <xf numFmtId="4" fontId="33" fillId="24" borderId="11" xfId="0" applyNumberFormat="1" applyFont="1" applyFill="1" applyBorder="1" applyAlignment="1">
      <alignment horizontal="right"/>
    </xf>
    <xf numFmtId="4" fontId="33" fillId="24" borderId="26" xfId="0" applyNumberFormat="1" applyFont="1" applyFill="1" applyBorder="1" applyAlignment="1">
      <alignment horizontal="right"/>
    </xf>
    <xf numFmtId="4" fontId="38" fillId="0" borderId="27" xfId="0" applyNumberFormat="1" applyFont="1" applyBorder="1"/>
    <xf numFmtId="0" fontId="5" fillId="29" borderId="15" xfId="0" applyFont="1" applyFill="1" applyBorder="1" applyAlignment="1">
      <alignment horizontal="center" vertical="center" wrapText="1"/>
    </xf>
    <xf numFmtId="0" fontId="5" fillId="29" borderId="16" xfId="0" applyFont="1" applyFill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center"/>
    </xf>
    <xf numFmtId="0" fontId="28" fillId="29" borderId="17" xfId="0" applyFont="1" applyFill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center" vertical="center" wrapText="1"/>
    </xf>
    <xf numFmtId="0" fontId="28" fillId="29" borderId="17" xfId="0" applyFont="1" applyFill="1" applyBorder="1" applyAlignment="1">
      <alignment horizontal="center" vertical="center"/>
    </xf>
    <xf numFmtId="4" fontId="38" fillId="26" borderId="13" xfId="0" applyNumberFormat="1" applyFont="1" applyFill="1" applyBorder="1" applyAlignment="1">
      <alignment horizontal="right"/>
    </xf>
    <xf numFmtId="4" fontId="38" fillId="0" borderId="12" xfId="0" applyNumberFormat="1" applyFont="1" applyBorder="1" applyAlignment="1">
      <alignment horizontal="right"/>
    </xf>
    <xf numFmtId="0" fontId="3" fillId="0" borderId="0" xfId="0" applyFont="1"/>
    <xf numFmtId="14" fontId="37" fillId="0" borderId="0" xfId="73" applyNumberFormat="1" applyFont="1"/>
    <xf numFmtId="43" fontId="36" fillId="0" borderId="0" xfId="73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27" borderId="15" xfId="0" applyFont="1" applyFill="1" applyBorder="1" applyAlignment="1">
      <alignment horizontal="center" vertical="center" wrapText="1"/>
    </xf>
    <xf numFmtId="0" fontId="5" fillId="27" borderId="40" xfId="0" applyFont="1" applyFill="1" applyBorder="1" applyAlignment="1">
      <alignment horizontal="center" vertical="center" wrapText="1"/>
    </xf>
    <xf numFmtId="0" fontId="5" fillId="27" borderId="4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0" borderId="17" xfId="0" applyFont="1" applyFill="1" applyBorder="1" applyAlignment="1">
      <alignment horizontal="center" vertical="center" wrapText="1"/>
    </xf>
    <xf numFmtId="0" fontId="5" fillId="30" borderId="12" xfId="0" applyFont="1" applyFill="1" applyBorder="1" applyAlignment="1">
      <alignment horizontal="center" vertical="center" wrapText="1"/>
    </xf>
    <xf numFmtId="0" fontId="5" fillId="30" borderId="3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31" borderId="28" xfId="0" applyFont="1" applyFill="1" applyBorder="1" applyAlignment="1">
      <alignment horizontal="center" vertical="center" wrapText="1"/>
    </xf>
    <xf numFmtId="0" fontId="5" fillId="31" borderId="36" xfId="0" applyFont="1" applyFill="1" applyBorder="1" applyAlignment="1">
      <alignment horizontal="center" vertical="center" wrapText="1"/>
    </xf>
    <xf numFmtId="0" fontId="5" fillId="31" borderId="3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5" fillId="23" borderId="42" xfId="62" applyFont="1" applyBorder="1" applyAlignment="1">
      <alignment horizontal="center" vertical="center" wrapText="1"/>
    </xf>
    <xf numFmtId="0" fontId="5" fillId="23" borderId="43" xfId="62" applyFont="1" applyBorder="1" applyAlignment="1">
      <alignment horizontal="center" vertical="center" wrapText="1"/>
    </xf>
    <xf numFmtId="0" fontId="5" fillId="23" borderId="44" xfId="62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8" borderId="34" xfId="0" applyFont="1" applyFill="1" applyBorder="1" applyAlignment="1">
      <alignment horizontal="center" vertical="center" wrapText="1"/>
    </xf>
    <xf numFmtId="0" fontId="5" fillId="28" borderId="35" xfId="0" applyFont="1" applyFill="1" applyBorder="1" applyAlignment="1">
      <alignment horizontal="center" vertical="center" wrapText="1"/>
    </xf>
    <xf numFmtId="0" fontId="5" fillId="28" borderId="3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5" fillId="25" borderId="21" xfId="0" applyFont="1" applyFill="1" applyBorder="1" applyAlignment="1">
      <alignment horizontal="center" vertical="center" wrapText="1"/>
    </xf>
    <xf numFmtId="0" fontId="5" fillId="25" borderId="25" xfId="0" applyFont="1" applyFill="1" applyBorder="1" applyAlignment="1">
      <alignment horizontal="center" vertical="center" wrapText="1"/>
    </xf>
  </cellXfs>
  <cellStyles count="74">
    <cellStyle name="_salarii personal preluat din unitatile desfiintate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omma" xfId="73" builtinId="3"/>
    <cellStyle name="Comma 2" xfId="29"/>
    <cellStyle name="Comma 2 2" xfId="30"/>
    <cellStyle name="Comma 3" xfId="31"/>
    <cellStyle name="Comma 4" xfId="32"/>
    <cellStyle name="Comma0" xfId="33"/>
    <cellStyle name="Comma0 2" xfId="34"/>
    <cellStyle name="Comma0_1  bianca final estimat 2017" xfId="35"/>
    <cellStyle name="Excel Built-in Normal" xfId="36"/>
    <cellStyle name="Explanatory Text" xfId="37" builtinId="53" customBuiltin="1"/>
    <cellStyle name="Good" xfId="38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Input" xfId="43" builtinId="20" customBuiltin="1"/>
    <cellStyle name="Linked Cell" xfId="44" builtinId="24" customBuiltin="1"/>
    <cellStyle name="Neutral" xfId="45" builtinId="28" customBuiltin="1"/>
    <cellStyle name="Normal" xfId="0" builtinId="0"/>
    <cellStyle name="Normal 11" xfId="46"/>
    <cellStyle name="Normal 2" xfId="47"/>
    <cellStyle name="Normal 2 2" xfId="48"/>
    <cellStyle name="Normal 2 6" xfId="49"/>
    <cellStyle name="Normal 2_Calcule  spitale an 2015 11.02.2015" xfId="50"/>
    <cellStyle name="Normal 3" xfId="51"/>
    <cellStyle name="Normal 3 2" xfId="52"/>
    <cellStyle name="Normal 3_1  bianca final estimat 2017" xfId="53"/>
    <cellStyle name="Normal 4" xfId="54"/>
    <cellStyle name="Normal 4 2" xfId="55"/>
    <cellStyle name="Normal 4_1  bianca final estimat 2017" xfId="56"/>
    <cellStyle name="Normal 5" xfId="57"/>
    <cellStyle name="Normal 5 2" xfId="58"/>
    <cellStyle name="Normal 6" xfId="59"/>
    <cellStyle name="Normal 7" xfId="60"/>
    <cellStyle name="Note" xfId="61" builtinId="10" customBuiltin="1"/>
    <cellStyle name="Note 2" xfId="62"/>
    <cellStyle name="Output" xfId="63" builtinId="21" customBuiltin="1"/>
    <cellStyle name="Percent 2" xfId="64"/>
    <cellStyle name="Percent 3" xfId="65"/>
    <cellStyle name="Style 1" xfId="66"/>
    <cellStyle name="Style 1 2" xfId="67"/>
    <cellStyle name="Style 1_1  bianca final estimat 2017" xfId="68"/>
    <cellStyle name="Title" xfId="69" builtinId="15" customBuiltin="1"/>
    <cellStyle name="Total" xfId="70" builtinId="25" customBuiltin="1"/>
    <cellStyle name="Virgulă_propuneri buget 2014 deparolat" xfId="71"/>
    <cellStyle name="Warning Text" xfId="7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topLeftCell="A46" zoomScale="130" zoomScaleNormal="130" workbookViewId="0">
      <selection activeCell="O9" sqref="O9"/>
    </sheetView>
  </sheetViews>
  <sheetFormatPr defaultRowHeight="12.75"/>
  <cols>
    <col min="1" max="1" width="12.7109375" customWidth="1"/>
    <col min="2" max="2" width="9.85546875" customWidth="1"/>
    <col min="3" max="3" width="11.85546875" customWidth="1"/>
    <col min="4" max="4" width="11.42578125" customWidth="1"/>
    <col min="5" max="5" width="11" customWidth="1"/>
    <col min="6" max="6" width="11.140625" customWidth="1"/>
    <col min="7" max="7" width="9.85546875" customWidth="1"/>
    <col min="8" max="8" width="7.5703125" customWidth="1"/>
    <col min="9" max="9" width="0.140625" hidden="1" customWidth="1"/>
    <col min="10" max="10" width="9.140625" hidden="1" customWidth="1"/>
    <col min="11" max="11" width="12" customWidth="1"/>
    <col min="12" max="12" width="10.28515625" customWidth="1"/>
    <col min="13" max="13" width="12.7109375" bestFit="1" customWidth="1"/>
  </cols>
  <sheetData>
    <row r="1" spans="1:13">
      <c r="A1" s="70" t="s">
        <v>28</v>
      </c>
    </row>
    <row r="2" spans="1:13">
      <c r="B2" s="70" t="s">
        <v>29</v>
      </c>
      <c r="C2" s="70"/>
      <c r="D2" s="70"/>
      <c r="E2" s="70"/>
      <c r="F2" s="70"/>
    </row>
    <row r="3" spans="1:13">
      <c r="A3" s="93" t="s">
        <v>30</v>
      </c>
      <c r="B3" s="93"/>
      <c r="C3" s="93"/>
      <c r="D3" s="93"/>
      <c r="E3" s="93"/>
      <c r="F3" s="93"/>
      <c r="G3" s="1"/>
      <c r="H3" s="1"/>
      <c r="I3" s="1"/>
      <c r="J3" s="1"/>
      <c r="K3" s="2"/>
      <c r="L3" s="1"/>
    </row>
    <row r="4" spans="1:13" ht="13.5" thickBot="1">
      <c r="A4" s="4"/>
      <c r="B4" s="1"/>
      <c r="C4" s="3"/>
      <c r="D4" s="3"/>
      <c r="E4" s="3"/>
      <c r="F4" s="9"/>
      <c r="G4" s="3"/>
      <c r="H4" s="3"/>
      <c r="I4" s="3"/>
      <c r="J4" s="3"/>
      <c r="K4" s="10"/>
      <c r="L4" s="3"/>
    </row>
    <row r="5" spans="1:13" ht="83.25" customHeight="1" thickBot="1">
      <c r="A5" s="62" t="s">
        <v>7</v>
      </c>
      <c r="B5" s="63" t="s">
        <v>27</v>
      </c>
      <c r="C5" s="64"/>
      <c r="D5" s="65" t="s">
        <v>0</v>
      </c>
      <c r="E5" s="65" t="s">
        <v>1</v>
      </c>
      <c r="F5" s="66" t="s">
        <v>13</v>
      </c>
      <c r="G5" s="67" t="s">
        <v>2</v>
      </c>
      <c r="H5" s="66" t="s">
        <v>8</v>
      </c>
      <c r="I5" s="66" t="s">
        <v>15</v>
      </c>
      <c r="J5" s="66" t="s">
        <v>14</v>
      </c>
      <c r="K5" s="66" t="s">
        <v>22</v>
      </c>
      <c r="L5" s="65" t="s">
        <v>23</v>
      </c>
    </row>
    <row r="6" spans="1:13">
      <c r="A6" s="104" t="s">
        <v>11</v>
      </c>
      <c r="B6" s="97" t="s">
        <v>3</v>
      </c>
      <c r="C6" s="27" t="s">
        <v>4</v>
      </c>
      <c r="D6" s="28">
        <v>4703821.58</v>
      </c>
      <c r="E6" s="28">
        <v>559899.63</v>
      </c>
      <c r="F6" s="29">
        <f>D6+E6</f>
        <v>5263721.21</v>
      </c>
      <c r="G6" s="28">
        <v>380536.05</v>
      </c>
      <c r="H6" s="28">
        <v>0</v>
      </c>
      <c r="I6" s="28">
        <v>0</v>
      </c>
      <c r="J6" s="28">
        <v>0</v>
      </c>
      <c r="K6" s="29">
        <f>J6+I6+H6+G6+E6+D6</f>
        <v>5644257.2599999998</v>
      </c>
      <c r="L6" s="30">
        <f>275486+36980</f>
        <v>312466</v>
      </c>
      <c r="M6" s="20"/>
    </row>
    <row r="7" spans="1:13">
      <c r="A7" s="105"/>
      <c r="B7" s="73"/>
      <c r="C7" s="5" t="s">
        <v>5</v>
      </c>
      <c r="D7" s="6">
        <v>4232055.01</v>
      </c>
      <c r="E7" s="6">
        <v>339729.12</v>
      </c>
      <c r="F7" s="7">
        <f t="shared" ref="F7:F12" si="0">D7+E7</f>
        <v>4571784.13</v>
      </c>
      <c r="G7" s="6">
        <v>285961.27</v>
      </c>
      <c r="H7" s="15">
        <v>0</v>
      </c>
      <c r="I7" s="15">
        <v>0</v>
      </c>
      <c r="J7" s="15">
        <v>0</v>
      </c>
      <c r="K7" s="7">
        <f>J7+I7+H7+G7+E7+D7</f>
        <v>4857745.3999999994</v>
      </c>
      <c r="L7" s="31">
        <v>312466</v>
      </c>
      <c r="M7" s="20"/>
    </row>
    <row r="8" spans="1:13">
      <c r="A8" s="105"/>
      <c r="B8" s="73"/>
      <c r="C8" s="11" t="s">
        <v>12</v>
      </c>
      <c r="D8" s="12">
        <v>4232055.01</v>
      </c>
      <c r="E8" s="12">
        <v>339729.12</v>
      </c>
      <c r="F8" s="13">
        <f t="shared" si="0"/>
        <v>4571784.13</v>
      </c>
      <c r="G8" s="12">
        <v>285961.27</v>
      </c>
      <c r="H8" s="14">
        <v>0</v>
      </c>
      <c r="I8" s="14">
        <v>0</v>
      </c>
      <c r="J8" s="14">
        <v>0</v>
      </c>
      <c r="K8" s="13">
        <f>J8+I8+H8+G8+E8+D8</f>
        <v>4857745.3999999994</v>
      </c>
      <c r="L8" s="32">
        <v>312466</v>
      </c>
      <c r="M8" s="20"/>
    </row>
    <row r="9" spans="1:13">
      <c r="A9" s="105"/>
      <c r="B9" s="73"/>
      <c r="C9" s="16" t="s">
        <v>16</v>
      </c>
      <c r="D9" s="17">
        <f>D6-D8</f>
        <v>471766.5700000003</v>
      </c>
      <c r="E9" s="17">
        <f t="shared" ref="E9:L9" si="1">E6-E8</f>
        <v>220170.51</v>
      </c>
      <c r="F9" s="17">
        <f t="shared" si="1"/>
        <v>691937.08000000007</v>
      </c>
      <c r="G9" s="17">
        <f t="shared" si="1"/>
        <v>94574.77999999997</v>
      </c>
      <c r="H9" s="17">
        <f t="shared" si="1"/>
        <v>0</v>
      </c>
      <c r="I9" s="17">
        <f t="shared" si="1"/>
        <v>0</v>
      </c>
      <c r="J9" s="17">
        <f t="shared" si="1"/>
        <v>0</v>
      </c>
      <c r="K9" s="17">
        <f t="shared" si="1"/>
        <v>786511.86000000034</v>
      </c>
      <c r="L9" s="33">
        <f t="shared" si="1"/>
        <v>0</v>
      </c>
    </row>
    <row r="10" spans="1:13">
      <c r="A10" s="105"/>
      <c r="B10" s="73" t="s">
        <v>6</v>
      </c>
      <c r="C10" s="5" t="s">
        <v>4</v>
      </c>
      <c r="D10" s="15">
        <v>4703821.58</v>
      </c>
      <c r="E10" s="15">
        <v>559899.63</v>
      </c>
      <c r="F10" s="7">
        <f t="shared" si="0"/>
        <v>5263721.21</v>
      </c>
      <c r="G10" s="15">
        <v>402011.29</v>
      </c>
      <c r="H10" s="15">
        <v>0</v>
      </c>
      <c r="I10" s="15">
        <v>0</v>
      </c>
      <c r="J10" s="8">
        <v>0</v>
      </c>
      <c r="K10" s="7">
        <f>J10+I10+H10+G10+E10+D10</f>
        <v>5665732.5</v>
      </c>
      <c r="L10" s="31">
        <v>302830</v>
      </c>
    </row>
    <row r="11" spans="1:13">
      <c r="A11" s="105"/>
      <c r="B11" s="73"/>
      <c r="C11" s="5" t="s">
        <v>5</v>
      </c>
      <c r="D11" s="6">
        <v>4224925.8600000003</v>
      </c>
      <c r="E11" s="6">
        <v>413122.19</v>
      </c>
      <c r="F11" s="7">
        <f t="shared" si="0"/>
        <v>4638048.0500000007</v>
      </c>
      <c r="G11" s="6">
        <v>310188.74</v>
      </c>
      <c r="H11" s="15">
        <v>0</v>
      </c>
      <c r="I11" s="15">
        <v>0</v>
      </c>
      <c r="J11" s="8">
        <v>0</v>
      </c>
      <c r="K11" s="7">
        <f>J11+I11+H11+G11+E11+D11</f>
        <v>4948236.79</v>
      </c>
      <c r="L11" s="31">
        <v>302830</v>
      </c>
    </row>
    <row r="12" spans="1:13">
      <c r="A12" s="105"/>
      <c r="B12" s="73"/>
      <c r="C12" s="11" t="s">
        <v>12</v>
      </c>
      <c r="D12" s="12">
        <v>4224925.8600000003</v>
      </c>
      <c r="E12" s="12">
        <v>413122.19</v>
      </c>
      <c r="F12" s="13">
        <f t="shared" si="0"/>
        <v>4638048.0500000007</v>
      </c>
      <c r="G12" s="12">
        <v>310188.74</v>
      </c>
      <c r="H12" s="14">
        <v>0</v>
      </c>
      <c r="I12" s="14">
        <v>0</v>
      </c>
      <c r="J12" s="14">
        <v>0</v>
      </c>
      <c r="K12" s="13">
        <f>J12+I12+H12+G12+E12+D12</f>
        <v>4948236.79</v>
      </c>
      <c r="L12" s="32">
        <v>302830</v>
      </c>
      <c r="M12" s="20"/>
    </row>
    <row r="13" spans="1:13" ht="13.5" thickBot="1">
      <c r="A13" s="106"/>
      <c r="B13" s="74"/>
      <c r="C13" s="37" t="s">
        <v>17</v>
      </c>
      <c r="D13" s="38">
        <f>D10-D12</f>
        <v>478895.71999999974</v>
      </c>
      <c r="E13" s="38">
        <f t="shared" ref="E13:J13" si="2">E10-E12</f>
        <v>146777.44</v>
      </c>
      <c r="F13" s="38">
        <f t="shared" si="2"/>
        <v>625673.15999999922</v>
      </c>
      <c r="G13" s="38">
        <f t="shared" si="2"/>
        <v>91822.549999999988</v>
      </c>
      <c r="H13" s="38">
        <f t="shared" si="2"/>
        <v>0</v>
      </c>
      <c r="I13" s="38">
        <f t="shared" si="2"/>
        <v>0</v>
      </c>
      <c r="J13" s="38">
        <f t="shared" si="2"/>
        <v>0</v>
      </c>
      <c r="K13" s="38">
        <f>K10-K12</f>
        <v>717495.71</v>
      </c>
      <c r="L13" s="39">
        <f t="shared" ref="L13" si="3">L10-L12</f>
        <v>0</v>
      </c>
    </row>
    <row r="14" spans="1:13" ht="13.5" thickBot="1">
      <c r="A14" s="75" t="s">
        <v>25</v>
      </c>
      <c r="B14" s="83"/>
      <c r="C14" s="42" t="s">
        <v>26</v>
      </c>
      <c r="D14" s="43">
        <f>D9+D13</f>
        <v>950662.29</v>
      </c>
      <c r="E14" s="43">
        <f t="shared" ref="E14:L14" si="4">E9+E13</f>
        <v>366947.95</v>
      </c>
      <c r="F14" s="43">
        <f t="shared" si="4"/>
        <v>1317610.2399999993</v>
      </c>
      <c r="G14" s="43">
        <f t="shared" si="4"/>
        <v>186397.32999999996</v>
      </c>
      <c r="H14" s="43">
        <f t="shared" si="4"/>
        <v>0</v>
      </c>
      <c r="I14" s="43">
        <f t="shared" si="4"/>
        <v>0</v>
      </c>
      <c r="J14" s="43">
        <f t="shared" si="4"/>
        <v>0</v>
      </c>
      <c r="K14" s="43">
        <f t="shared" si="4"/>
        <v>1504007.5700000003</v>
      </c>
      <c r="L14" s="44">
        <f t="shared" si="4"/>
        <v>0</v>
      </c>
    </row>
    <row r="15" spans="1:13" ht="12.75" customHeight="1">
      <c r="A15" s="77" t="s">
        <v>18</v>
      </c>
      <c r="B15" s="80" t="s">
        <v>3</v>
      </c>
      <c r="C15" s="27" t="s">
        <v>4</v>
      </c>
      <c r="D15" s="28">
        <v>3642291.81</v>
      </c>
      <c r="E15" s="28">
        <v>535256.86</v>
      </c>
      <c r="F15" s="29">
        <f>D15+E15</f>
        <v>4177548.67</v>
      </c>
      <c r="G15" s="28">
        <v>362930.75</v>
      </c>
      <c r="H15" s="28">
        <v>0</v>
      </c>
      <c r="I15" s="28">
        <v>0</v>
      </c>
      <c r="J15" s="28">
        <v>0</v>
      </c>
      <c r="K15" s="29">
        <f>J15+I15+H15+G15+E15+D15</f>
        <v>4540479.42</v>
      </c>
      <c r="L15" s="30">
        <f>194033+44909</f>
        <v>238942</v>
      </c>
    </row>
    <row r="16" spans="1:13">
      <c r="A16" s="78"/>
      <c r="B16" s="81"/>
      <c r="C16" s="5" t="s">
        <v>5</v>
      </c>
      <c r="D16" s="6">
        <v>4333179.46</v>
      </c>
      <c r="E16" s="6">
        <v>228011.7</v>
      </c>
      <c r="F16" s="7">
        <f t="shared" ref="F16:F17" si="5">D16+E16</f>
        <v>4561191.16</v>
      </c>
      <c r="G16" s="6">
        <v>219096.12</v>
      </c>
      <c r="H16" s="15">
        <v>0</v>
      </c>
      <c r="I16" s="15">
        <v>0</v>
      </c>
      <c r="J16" s="15">
        <v>0</v>
      </c>
      <c r="K16" s="7">
        <f>J16+I16+H16+G16+E16+D16</f>
        <v>4780287.28</v>
      </c>
      <c r="L16" s="31">
        <v>238942</v>
      </c>
    </row>
    <row r="17" spans="1:13">
      <c r="A17" s="78"/>
      <c r="B17" s="81"/>
      <c r="C17" s="11" t="s">
        <v>12</v>
      </c>
      <c r="D17" s="12">
        <v>3642071.06</v>
      </c>
      <c r="E17" s="12">
        <v>228011.7</v>
      </c>
      <c r="F17" s="13">
        <f t="shared" si="5"/>
        <v>3870082.7600000002</v>
      </c>
      <c r="G17" s="12">
        <v>219096.12</v>
      </c>
      <c r="H17" s="14">
        <v>0</v>
      </c>
      <c r="I17" s="14">
        <v>0</v>
      </c>
      <c r="J17" s="14">
        <v>0</v>
      </c>
      <c r="K17" s="13">
        <f>J17+I17+H17+G17+E17+D17</f>
        <v>4089178.88</v>
      </c>
      <c r="L17" s="32">
        <v>238942</v>
      </c>
    </row>
    <row r="18" spans="1:13">
      <c r="A18" s="78"/>
      <c r="B18" s="81"/>
      <c r="C18" s="16" t="s">
        <v>16</v>
      </c>
      <c r="D18" s="17">
        <f>D15-D17</f>
        <v>220.75</v>
      </c>
      <c r="E18" s="17">
        <f t="shared" ref="E18:L18" si="6">E15-E17</f>
        <v>307245.15999999997</v>
      </c>
      <c r="F18" s="17">
        <f t="shared" si="6"/>
        <v>307465.90999999968</v>
      </c>
      <c r="G18" s="17">
        <f t="shared" si="6"/>
        <v>143834.63</v>
      </c>
      <c r="H18" s="17">
        <f t="shared" si="6"/>
        <v>0</v>
      </c>
      <c r="I18" s="17">
        <f t="shared" si="6"/>
        <v>0</v>
      </c>
      <c r="J18" s="17">
        <f t="shared" si="6"/>
        <v>0</v>
      </c>
      <c r="K18" s="17">
        <f t="shared" si="6"/>
        <v>451300.54000000004</v>
      </c>
      <c r="L18" s="33">
        <f t="shared" si="6"/>
        <v>0</v>
      </c>
    </row>
    <row r="19" spans="1:13">
      <c r="A19" s="78"/>
      <c r="B19" s="81" t="s">
        <v>6</v>
      </c>
      <c r="C19" s="5" t="s">
        <v>4</v>
      </c>
      <c r="D19" s="15">
        <f>3494353.72</f>
        <v>3494353.72</v>
      </c>
      <c r="E19" s="15">
        <v>535256.86</v>
      </c>
      <c r="F19" s="7">
        <f t="shared" ref="F19:F21" si="7">D19+E19</f>
        <v>4029610.58</v>
      </c>
      <c r="G19" s="15">
        <v>362930.75</v>
      </c>
      <c r="H19" s="15">
        <v>0</v>
      </c>
      <c r="I19" s="15">
        <v>0</v>
      </c>
      <c r="J19" s="8">
        <v>0</v>
      </c>
      <c r="K19" s="7">
        <f>J19+I19+H19+G19+E19+D19</f>
        <v>4392541.33</v>
      </c>
      <c r="L19" s="31">
        <v>215259</v>
      </c>
    </row>
    <row r="20" spans="1:13">
      <c r="A20" s="78"/>
      <c r="B20" s="81"/>
      <c r="C20" s="5" t="s">
        <v>5</v>
      </c>
      <c r="D20" s="6">
        <v>3999804.35</v>
      </c>
      <c r="E20" s="6">
        <v>213975.22</v>
      </c>
      <c r="F20" s="7">
        <f t="shared" si="7"/>
        <v>4213779.57</v>
      </c>
      <c r="G20" s="6">
        <v>302192.46999999997</v>
      </c>
      <c r="H20" s="15">
        <v>0</v>
      </c>
      <c r="I20" s="15">
        <v>0</v>
      </c>
      <c r="J20" s="8">
        <v>0</v>
      </c>
      <c r="K20" s="7">
        <f>J20+I20+H20+G20+E20+D20</f>
        <v>4515972.04</v>
      </c>
      <c r="L20" s="31">
        <v>215259</v>
      </c>
    </row>
    <row r="21" spans="1:13">
      <c r="A21" s="78"/>
      <c r="B21" s="81"/>
      <c r="C21" s="11" t="s">
        <v>12</v>
      </c>
      <c r="D21" s="12">
        <v>3494295.4</v>
      </c>
      <c r="E21" s="12">
        <v>213975.22</v>
      </c>
      <c r="F21" s="13">
        <f t="shared" si="7"/>
        <v>3708270.62</v>
      </c>
      <c r="G21" s="12">
        <v>302192.46999999997</v>
      </c>
      <c r="H21" s="14">
        <v>0</v>
      </c>
      <c r="I21" s="14">
        <v>0</v>
      </c>
      <c r="J21" s="14">
        <v>0</v>
      </c>
      <c r="K21" s="13">
        <f>J21+I21+H21+G21+E21+D21</f>
        <v>4010463.09</v>
      </c>
      <c r="L21" s="32">
        <v>215259</v>
      </c>
      <c r="M21" s="20"/>
    </row>
    <row r="22" spans="1:13" ht="13.5" thickBot="1">
      <c r="A22" s="79"/>
      <c r="B22" s="82"/>
      <c r="C22" s="37" t="s">
        <v>17</v>
      </c>
      <c r="D22" s="38">
        <f>D19-D21</f>
        <v>58.320000000298023</v>
      </c>
      <c r="E22" s="38">
        <f t="shared" ref="E22:J22" si="8">E19-E21</f>
        <v>321281.64</v>
      </c>
      <c r="F22" s="38">
        <f t="shared" si="8"/>
        <v>321339.95999999996</v>
      </c>
      <c r="G22" s="38">
        <f t="shared" si="8"/>
        <v>60738.280000000028</v>
      </c>
      <c r="H22" s="38">
        <f t="shared" si="8"/>
        <v>0</v>
      </c>
      <c r="I22" s="38">
        <f t="shared" si="8"/>
        <v>0</v>
      </c>
      <c r="J22" s="38">
        <f t="shared" si="8"/>
        <v>0</v>
      </c>
      <c r="K22" s="38">
        <f>K19-K21</f>
        <v>382078.24000000022</v>
      </c>
      <c r="L22" s="39">
        <f t="shared" ref="L22" si="9">L19-L21</f>
        <v>0</v>
      </c>
    </row>
    <row r="23" spans="1:13" ht="13.5" thickBot="1">
      <c r="A23" s="75" t="s">
        <v>25</v>
      </c>
      <c r="B23" s="83"/>
      <c r="C23" s="40" t="s">
        <v>26</v>
      </c>
      <c r="D23" s="41">
        <f>D18+D22</f>
        <v>279.07000000029802</v>
      </c>
      <c r="E23" s="41">
        <f t="shared" ref="E23:L23" si="10">E18+E22</f>
        <v>628526.80000000005</v>
      </c>
      <c r="F23" s="41">
        <f t="shared" si="10"/>
        <v>628805.86999999965</v>
      </c>
      <c r="G23" s="41">
        <f t="shared" si="10"/>
        <v>204572.91000000003</v>
      </c>
      <c r="H23" s="41">
        <f t="shared" si="10"/>
        <v>0</v>
      </c>
      <c r="I23" s="41">
        <f t="shared" si="10"/>
        <v>0</v>
      </c>
      <c r="J23" s="41">
        <f t="shared" si="10"/>
        <v>0</v>
      </c>
      <c r="K23" s="41">
        <f t="shared" si="10"/>
        <v>833378.78000000026</v>
      </c>
      <c r="L23" s="41">
        <f t="shared" si="10"/>
        <v>0</v>
      </c>
    </row>
    <row r="24" spans="1:13">
      <c r="A24" s="99" t="s">
        <v>10</v>
      </c>
      <c r="B24" s="102" t="s">
        <v>3</v>
      </c>
      <c r="C24" s="27" t="s">
        <v>4</v>
      </c>
      <c r="D24" s="28">
        <f>1370640.22+285722.58</f>
        <v>1656362.8</v>
      </c>
      <c r="E24" s="28">
        <v>205576.83</v>
      </c>
      <c r="F24" s="29">
        <f>D24+E24</f>
        <v>1861939.6300000001</v>
      </c>
      <c r="G24" s="28">
        <v>306451.07</v>
      </c>
      <c r="H24" s="28">
        <v>0</v>
      </c>
      <c r="I24" s="28">
        <v>0</v>
      </c>
      <c r="J24" s="28">
        <v>0</v>
      </c>
      <c r="K24" s="29">
        <f>J24+I24+H24+G24+E24+D24</f>
        <v>2168390.7000000002</v>
      </c>
      <c r="L24" s="30">
        <f>113049+16234</f>
        <v>129283</v>
      </c>
    </row>
    <row r="25" spans="1:13">
      <c r="A25" s="100"/>
      <c r="B25" s="103"/>
      <c r="C25" s="5" t="s">
        <v>5</v>
      </c>
      <c r="D25" s="6">
        <v>1595663.91</v>
      </c>
      <c r="E25" s="6">
        <v>46615.29</v>
      </c>
      <c r="F25" s="7">
        <f t="shared" ref="F25:F26" si="11">D25+E25</f>
        <v>1642279.2</v>
      </c>
      <c r="G25" s="6">
        <v>256810.74</v>
      </c>
      <c r="H25" s="15">
        <v>0</v>
      </c>
      <c r="I25" s="15">
        <v>0</v>
      </c>
      <c r="J25" s="15">
        <v>0</v>
      </c>
      <c r="K25" s="7">
        <f>J25+I25+H25+G25+E25+D25</f>
        <v>1899089.94</v>
      </c>
      <c r="L25" s="31">
        <v>129283</v>
      </c>
    </row>
    <row r="26" spans="1:13">
      <c r="A26" s="100"/>
      <c r="B26" s="103"/>
      <c r="C26" s="11" t="s">
        <v>12</v>
      </c>
      <c r="D26" s="12">
        <v>1595663.91</v>
      </c>
      <c r="E26" s="12">
        <v>46615.29</v>
      </c>
      <c r="F26" s="13">
        <f t="shared" si="11"/>
        <v>1642279.2</v>
      </c>
      <c r="G26" s="12">
        <v>256810.74</v>
      </c>
      <c r="H26" s="14">
        <v>0</v>
      </c>
      <c r="I26" s="14">
        <v>0</v>
      </c>
      <c r="J26" s="14">
        <v>0</v>
      </c>
      <c r="K26" s="13">
        <f>J26+I26+H26+G26+E26+D26</f>
        <v>1899089.94</v>
      </c>
      <c r="L26" s="32">
        <v>129283</v>
      </c>
    </row>
    <row r="27" spans="1:13">
      <c r="A27" s="100"/>
      <c r="B27" s="103"/>
      <c r="C27" s="21" t="s">
        <v>16</v>
      </c>
      <c r="D27" s="18">
        <f>D24-D26</f>
        <v>60698.89000000013</v>
      </c>
      <c r="E27" s="18">
        <f t="shared" ref="E27:L27" si="12">E24-E26</f>
        <v>158961.53999999998</v>
      </c>
      <c r="F27" s="18">
        <f t="shared" si="12"/>
        <v>219660.43000000017</v>
      </c>
      <c r="G27" s="18">
        <f t="shared" si="12"/>
        <v>49640.330000000016</v>
      </c>
      <c r="H27" s="18">
        <f t="shared" si="12"/>
        <v>0</v>
      </c>
      <c r="I27" s="18">
        <f t="shared" si="12"/>
        <v>0</v>
      </c>
      <c r="J27" s="18">
        <f t="shared" si="12"/>
        <v>0</v>
      </c>
      <c r="K27" s="18">
        <f t="shared" si="12"/>
        <v>269300.76000000024</v>
      </c>
      <c r="L27" s="47">
        <f t="shared" si="12"/>
        <v>0</v>
      </c>
    </row>
    <row r="28" spans="1:13">
      <c r="A28" s="100"/>
      <c r="B28" s="74" t="s">
        <v>6</v>
      </c>
      <c r="C28" s="5" t="s">
        <v>4</v>
      </c>
      <c r="D28" s="15">
        <f>1370640.22+182199.95</f>
        <v>1552840.17</v>
      </c>
      <c r="E28" s="15">
        <v>205576.83</v>
      </c>
      <c r="F28" s="7">
        <f t="shared" ref="F28:F30" si="13">D28+E28</f>
        <v>1758417</v>
      </c>
      <c r="G28" s="15">
        <v>306451.07</v>
      </c>
      <c r="H28" s="15">
        <v>0</v>
      </c>
      <c r="I28" s="15">
        <v>0</v>
      </c>
      <c r="J28" s="8">
        <v>0</v>
      </c>
      <c r="K28" s="7">
        <f>J28+I28+H28+G28+E28+D28</f>
        <v>2064868.0699999998</v>
      </c>
      <c r="L28" s="31">
        <v>113971</v>
      </c>
    </row>
    <row r="29" spans="1:13">
      <c r="A29" s="100"/>
      <c r="B29" s="103"/>
      <c r="C29" s="5" t="s">
        <v>5</v>
      </c>
      <c r="D29" s="6">
        <v>1373187.65</v>
      </c>
      <c r="E29" s="6">
        <v>89258.14</v>
      </c>
      <c r="F29" s="7">
        <f t="shared" si="13"/>
        <v>1462445.7899999998</v>
      </c>
      <c r="G29" s="6">
        <v>271864.53000000003</v>
      </c>
      <c r="H29" s="15">
        <v>0</v>
      </c>
      <c r="I29" s="15">
        <v>0</v>
      </c>
      <c r="J29" s="8">
        <v>0</v>
      </c>
      <c r="K29" s="7">
        <f>J29+I29+H29+G29+E29+D29</f>
        <v>1734310.3199999998</v>
      </c>
      <c r="L29" s="31">
        <v>113971</v>
      </c>
    </row>
    <row r="30" spans="1:13">
      <c r="A30" s="100"/>
      <c r="B30" s="103"/>
      <c r="C30" s="11" t="s">
        <v>12</v>
      </c>
      <c r="D30" s="12">
        <v>1373187.65</v>
      </c>
      <c r="E30" s="12">
        <v>89258.14</v>
      </c>
      <c r="F30" s="13">
        <f t="shared" si="13"/>
        <v>1462445.7899999998</v>
      </c>
      <c r="G30" s="12">
        <v>271864.53000000003</v>
      </c>
      <c r="H30" s="14">
        <v>0</v>
      </c>
      <c r="I30" s="14">
        <v>0</v>
      </c>
      <c r="J30" s="14">
        <v>0</v>
      </c>
      <c r="K30" s="13">
        <f>J30+I30+H30+G30+E30+D30</f>
        <v>1734310.3199999998</v>
      </c>
      <c r="L30" s="32">
        <v>113971</v>
      </c>
      <c r="M30" s="20"/>
    </row>
    <row r="31" spans="1:13" ht="13.5" thickBot="1">
      <c r="A31" s="101"/>
      <c r="B31" s="103"/>
      <c r="C31" s="45" t="s">
        <v>17</v>
      </c>
      <c r="D31" s="46">
        <f>D28-D30</f>
        <v>179652.52000000002</v>
      </c>
      <c r="E31" s="46">
        <f t="shared" ref="E31:J31" si="14">E28-E30</f>
        <v>116318.68999999999</v>
      </c>
      <c r="F31" s="46">
        <f t="shared" si="14"/>
        <v>295971.2100000002</v>
      </c>
      <c r="G31" s="46">
        <f t="shared" si="14"/>
        <v>34586.539999999979</v>
      </c>
      <c r="H31" s="46">
        <f t="shared" si="14"/>
        <v>0</v>
      </c>
      <c r="I31" s="46">
        <f t="shared" si="14"/>
        <v>0</v>
      </c>
      <c r="J31" s="46">
        <f t="shared" si="14"/>
        <v>0</v>
      </c>
      <c r="K31" s="46">
        <f>K28-K30</f>
        <v>330557.75</v>
      </c>
      <c r="L31" s="48">
        <f t="shared" ref="L31" si="15">L28-L30</f>
        <v>0</v>
      </c>
      <c r="M31" s="20"/>
    </row>
    <row r="32" spans="1:13" ht="13.5" thickBot="1">
      <c r="A32" s="75" t="s">
        <v>25</v>
      </c>
      <c r="B32" s="83"/>
      <c r="C32" s="40" t="s">
        <v>26</v>
      </c>
      <c r="D32" s="68">
        <f>D27+D31</f>
        <v>240351.41000000015</v>
      </c>
      <c r="E32" s="68">
        <f t="shared" ref="E32:L32" si="16">E27+E31</f>
        <v>275280.23</v>
      </c>
      <c r="F32" s="68">
        <f t="shared" si="16"/>
        <v>515631.64000000036</v>
      </c>
      <c r="G32" s="68">
        <f t="shared" si="16"/>
        <v>84226.87</v>
      </c>
      <c r="H32" s="68">
        <f t="shared" si="16"/>
        <v>0</v>
      </c>
      <c r="I32" s="68">
        <f t="shared" si="16"/>
        <v>0</v>
      </c>
      <c r="J32" s="68">
        <f t="shared" si="16"/>
        <v>0</v>
      </c>
      <c r="K32" s="68">
        <f t="shared" si="16"/>
        <v>599858.51000000024</v>
      </c>
      <c r="L32" s="68">
        <f t="shared" si="16"/>
        <v>0</v>
      </c>
      <c r="M32" s="20"/>
    </row>
    <row r="33" spans="1:13">
      <c r="A33" s="94" t="s">
        <v>9</v>
      </c>
      <c r="B33" s="97" t="s">
        <v>3</v>
      </c>
      <c r="C33" s="27" t="s">
        <v>4</v>
      </c>
      <c r="D33" s="28">
        <f>11439.1+6863.46</f>
        <v>18302.560000000001</v>
      </c>
      <c r="E33" s="28">
        <v>589808.27</v>
      </c>
      <c r="F33" s="29">
        <f>D33+E33</f>
        <v>608110.83000000007</v>
      </c>
      <c r="G33" s="28">
        <v>0</v>
      </c>
      <c r="H33" s="28">
        <v>0</v>
      </c>
      <c r="I33" s="28">
        <v>0</v>
      </c>
      <c r="J33" s="28">
        <v>0</v>
      </c>
      <c r="K33" s="29">
        <f>J33+I33+H33+G33+E33+D33</f>
        <v>608110.83000000007</v>
      </c>
      <c r="L33" s="30">
        <f>103974-13004</f>
        <v>90970</v>
      </c>
    </row>
    <row r="34" spans="1:13">
      <c r="A34" s="95"/>
      <c r="B34" s="73"/>
      <c r="C34" s="5" t="s">
        <v>5</v>
      </c>
      <c r="D34" s="6">
        <v>21381.599999999999</v>
      </c>
      <c r="E34" s="6">
        <v>657590.69999999995</v>
      </c>
      <c r="F34" s="7">
        <f t="shared" ref="F34:F35" si="17">D34+E34</f>
        <v>678972.29999999993</v>
      </c>
      <c r="G34" s="6">
        <v>0</v>
      </c>
      <c r="H34" s="15">
        <v>0</v>
      </c>
      <c r="I34" s="15">
        <v>0</v>
      </c>
      <c r="J34" s="15">
        <v>0</v>
      </c>
      <c r="K34" s="7">
        <f>J34+I34+H34+G34+E34+D34</f>
        <v>678972.29999999993</v>
      </c>
      <c r="L34" s="31">
        <v>90970</v>
      </c>
    </row>
    <row r="35" spans="1:13">
      <c r="A35" s="95"/>
      <c r="B35" s="73"/>
      <c r="C35" s="11" t="s">
        <v>12</v>
      </c>
      <c r="D35" s="12">
        <v>16224.18</v>
      </c>
      <c r="E35" s="12">
        <v>589705.64</v>
      </c>
      <c r="F35" s="13">
        <f t="shared" si="17"/>
        <v>605929.82000000007</v>
      </c>
      <c r="G35" s="12">
        <v>0</v>
      </c>
      <c r="H35" s="14">
        <v>0</v>
      </c>
      <c r="I35" s="14">
        <v>0</v>
      </c>
      <c r="J35" s="14">
        <v>0</v>
      </c>
      <c r="K35" s="13">
        <f>J35+I35+H35+G35+E35+D35</f>
        <v>605929.82000000007</v>
      </c>
      <c r="L35" s="32">
        <v>90970</v>
      </c>
    </row>
    <row r="36" spans="1:13">
      <c r="A36" s="95"/>
      <c r="B36" s="73"/>
      <c r="C36" s="16" t="s">
        <v>16</v>
      </c>
      <c r="D36" s="17">
        <f>D33-D35</f>
        <v>2078.380000000001</v>
      </c>
      <c r="E36" s="17">
        <f t="shared" ref="E36:L36" si="18">E33-E35</f>
        <v>102.63000000000466</v>
      </c>
      <c r="F36" s="17">
        <f t="shared" si="18"/>
        <v>2181.0100000000093</v>
      </c>
      <c r="G36" s="17">
        <f t="shared" si="18"/>
        <v>0</v>
      </c>
      <c r="H36" s="17">
        <f t="shared" si="18"/>
        <v>0</v>
      </c>
      <c r="I36" s="17">
        <f t="shared" si="18"/>
        <v>0</v>
      </c>
      <c r="J36" s="17">
        <f t="shared" si="18"/>
        <v>0</v>
      </c>
      <c r="K36" s="17">
        <f t="shared" si="18"/>
        <v>2181.0100000000093</v>
      </c>
      <c r="L36" s="33">
        <f t="shared" si="18"/>
        <v>0</v>
      </c>
    </row>
    <row r="37" spans="1:13">
      <c r="A37" s="95"/>
      <c r="B37" s="73" t="s">
        <v>6</v>
      </c>
      <c r="C37" s="5" t="s">
        <v>4</v>
      </c>
      <c r="D37" s="15">
        <f>11439.1+6863.46</f>
        <v>18302.560000000001</v>
      </c>
      <c r="E37" s="15">
        <v>589808.27</v>
      </c>
      <c r="F37" s="7">
        <f t="shared" ref="F37:F39" si="19">D37+E37</f>
        <v>608110.83000000007</v>
      </c>
      <c r="G37" s="15">
        <v>0</v>
      </c>
      <c r="H37" s="15">
        <v>0</v>
      </c>
      <c r="I37" s="15">
        <v>0</v>
      </c>
      <c r="J37" s="8">
        <v>0</v>
      </c>
      <c r="K37" s="7">
        <f>J37+I37+H37+G37+E37+D37</f>
        <v>608110.83000000007</v>
      </c>
      <c r="L37" s="31">
        <v>91179</v>
      </c>
    </row>
    <row r="38" spans="1:13">
      <c r="A38" s="95"/>
      <c r="B38" s="73"/>
      <c r="C38" s="5" t="s">
        <v>5</v>
      </c>
      <c r="D38" s="6">
        <v>31476.87</v>
      </c>
      <c r="E38" s="6">
        <v>590438.74</v>
      </c>
      <c r="F38" s="7">
        <f t="shared" si="19"/>
        <v>621915.61</v>
      </c>
      <c r="G38" s="6">
        <v>0</v>
      </c>
      <c r="H38" s="15">
        <v>0</v>
      </c>
      <c r="I38" s="15">
        <v>0</v>
      </c>
      <c r="J38" s="8">
        <v>0</v>
      </c>
      <c r="K38" s="7">
        <f>J38+I38+H38+G38+E38+D38</f>
        <v>621915.61</v>
      </c>
      <c r="L38" s="31">
        <v>91179</v>
      </c>
    </row>
    <row r="39" spans="1:13">
      <c r="A39" s="95"/>
      <c r="B39" s="73"/>
      <c r="C39" s="11" t="s">
        <v>12</v>
      </c>
      <c r="D39" s="12">
        <v>17758.400000000001</v>
      </c>
      <c r="E39" s="12">
        <v>589705.64</v>
      </c>
      <c r="F39" s="13">
        <f t="shared" si="19"/>
        <v>607464.04</v>
      </c>
      <c r="G39" s="12">
        <v>0</v>
      </c>
      <c r="H39" s="14">
        <v>0</v>
      </c>
      <c r="I39" s="14">
        <v>0</v>
      </c>
      <c r="J39" s="14">
        <v>0</v>
      </c>
      <c r="K39" s="13">
        <f>J39+I39+H39+G39+E39+D39</f>
        <v>607464.04</v>
      </c>
      <c r="L39" s="32">
        <v>91179</v>
      </c>
      <c r="M39" s="20"/>
    </row>
    <row r="40" spans="1:13" ht="13.5" thickBot="1">
      <c r="A40" s="96"/>
      <c r="B40" s="98"/>
      <c r="C40" s="34" t="s">
        <v>17</v>
      </c>
      <c r="D40" s="35">
        <f>D37-D39</f>
        <v>544.15999999999985</v>
      </c>
      <c r="E40" s="35">
        <f t="shared" ref="E40:J40" si="20">E37-E39</f>
        <v>102.63000000000466</v>
      </c>
      <c r="F40" s="35">
        <f t="shared" si="20"/>
        <v>646.79000000003725</v>
      </c>
      <c r="G40" s="35">
        <f t="shared" si="20"/>
        <v>0</v>
      </c>
      <c r="H40" s="35">
        <f t="shared" si="20"/>
        <v>0</v>
      </c>
      <c r="I40" s="35">
        <f t="shared" si="20"/>
        <v>0</v>
      </c>
      <c r="J40" s="35">
        <f t="shared" si="20"/>
        <v>0</v>
      </c>
      <c r="K40" s="35">
        <f>K37-K39</f>
        <v>646.79000000003725</v>
      </c>
      <c r="L40" s="36">
        <f t="shared" ref="L40" si="21">L37-L39</f>
        <v>0</v>
      </c>
    </row>
    <row r="41" spans="1:13" ht="13.5" thickBot="1">
      <c r="A41" s="75" t="s">
        <v>25</v>
      </c>
      <c r="B41" s="83"/>
      <c r="C41" s="49" t="s">
        <v>26</v>
      </c>
      <c r="D41" s="69">
        <f>D36+D40</f>
        <v>2622.5400000000009</v>
      </c>
      <c r="E41" s="69">
        <f t="shared" ref="E41:L41" si="22">E36+E40</f>
        <v>205.26000000000931</v>
      </c>
      <c r="F41" s="69">
        <f t="shared" si="22"/>
        <v>2827.8000000000466</v>
      </c>
      <c r="G41" s="69">
        <f t="shared" si="22"/>
        <v>0</v>
      </c>
      <c r="H41" s="69">
        <f t="shared" si="22"/>
        <v>0</v>
      </c>
      <c r="I41" s="69">
        <f t="shared" si="22"/>
        <v>0</v>
      </c>
      <c r="J41" s="69">
        <f t="shared" si="22"/>
        <v>0</v>
      </c>
      <c r="K41" s="69">
        <f t="shared" si="22"/>
        <v>2827.8000000000466</v>
      </c>
      <c r="L41" s="69">
        <f t="shared" si="22"/>
        <v>0</v>
      </c>
    </row>
    <row r="42" spans="1:13">
      <c r="A42" s="77" t="s">
        <v>19</v>
      </c>
      <c r="B42" s="80" t="s">
        <v>3</v>
      </c>
      <c r="C42" s="27" t="s">
        <v>4</v>
      </c>
      <c r="D42" s="28">
        <v>0</v>
      </c>
      <c r="E42" s="28">
        <v>0</v>
      </c>
      <c r="F42" s="29">
        <f>D42+E42</f>
        <v>0</v>
      </c>
      <c r="G42" s="28">
        <v>100248.07</v>
      </c>
      <c r="H42" s="28">
        <v>0</v>
      </c>
      <c r="I42" s="28">
        <v>0</v>
      </c>
      <c r="J42" s="28">
        <v>0</v>
      </c>
      <c r="K42" s="29">
        <f>J42+I42+H42+G42+E42+D42</f>
        <v>100248.07</v>
      </c>
      <c r="L42" s="30">
        <v>0</v>
      </c>
    </row>
    <row r="43" spans="1:13">
      <c r="A43" s="78"/>
      <c r="B43" s="81"/>
      <c r="C43" s="5" t="s">
        <v>5</v>
      </c>
      <c r="D43" s="6">
        <v>0</v>
      </c>
      <c r="E43" s="6">
        <v>0</v>
      </c>
      <c r="F43" s="7">
        <f t="shared" ref="F43:F44" si="23">D43+E43</f>
        <v>0</v>
      </c>
      <c r="G43" s="6">
        <v>87931.85</v>
      </c>
      <c r="H43" s="15">
        <v>0</v>
      </c>
      <c r="I43" s="15">
        <v>0</v>
      </c>
      <c r="J43" s="15">
        <v>0</v>
      </c>
      <c r="K43" s="7">
        <f>J43+I43+H43+G43+E43+D43</f>
        <v>87931.85</v>
      </c>
      <c r="L43" s="31">
        <v>0</v>
      </c>
    </row>
    <row r="44" spans="1:13">
      <c r="A44" s="78"/>
      <c r="B44" s="81"/>
      <c r="C44" s="11" t="s">
        <v>12</v>
      </c>
      <c r="D44" s="12">
        <v>0</v>
      </c>
      <c r="E44" s="12">
        <v>0</v>
      </c>
      <c r="F44" s="13">
        <f t="shared" si="23"/>
        <v>0</v>
      </c>
      <c r="G44" s="12">
        <v>87931.85</v>
      </c>
      <c r="H44" s="14">
        <v>0</v>
      </c>
      <c r="I44" s="14">
        <v>0</v>
      </c>
      <c r="J44" s="14">
        <v>0</v>
      </c>
      <c r="K44" s="13">
        <f>J44+I44+H44+G44+E44+D44</f>
        <v>87931.85</v>
      </c>
      <c r="L44" s="32">
        <v>0</v>
      </c>
    </row>
    <row r="45" spans="1:13">
      <c r="A45" s="78"/>
      <c r="B45" s="81"/>
      <c r="C45" s="16" t="s">
        <v>16</v>
      </c>
      <c r="D45" s="17">
        <f>D42-D44</f>
        <v>0</v>
      </c>
      <c r="E45" s="17">
        <f t="shared" ref="E45:L45" si="24">E42-E44</f>
        <v>0</v>
      </c>
      <c r="F45" s="17">
        <f t="shared" si="24"/>
        <v>0</v>
      </c>
      <c r="G45" s="17">
        <f t="shared" si="24"/>
        <v>12316.220000000001</v>
      </c>
      <c r="H45" s="17">
        <f t="shared" si="24"/>
        <v>0</v>
      </c>
      <c r="I45" s="17">
        <f t="shared" si="24"/>
        <v>0</v>
      </c>
      <c r="J45" s="17">
        <f t="shared" si="24"/>
        <v>0</v>
      </c>
      <c r="K45" s="17">
        <f t="shared" si="24"/>
        <v>12316.220000000001</v>
      </c>
      <c r="L45" s="33">
        <f t="shared" si="24"/>
        <v>0</v>
      </c>
    </row>
    <row r="46" spans="1:13">
      <c r="A46" s="78"/>
      <c r="B46" s="81" t="s">
        <v>6</v>
      </c>
      <c r="C46" s="5" t="s">
        <v>4</v>
      </c>
      <c r="D46" s="15">
        <v>0</v>
      </c>
      <c r="E46" s="15">
        <v>0</v>
      </c>
      <c r="F46" s="7">
        <f t="shared" ref="F46:F48" si="25">D46+E46</f>
        <v>0</v>
      </c>
      <c r="G46" s="15">
        <v>100248.07</v>
      </c>
      <c r="H46" s="15">
        <v>0</v>
      </c>
      <c r="I46" s="15">
        <v>0</v>
      </c>
      <c r="J46" s="8">
        <v>0</v>
      </c>
      <c r="K46" s="7">
        <f>J46+I46+H46+G46+E46+D46</f>
        <v>100248.07</v>
      </c>
      <c r="L46" s="31">
        <v>0</v>
      </c>
    </row>
    <row r="47" spans="1:13">
      <c r="A47" s="78"/>
      <c r="B47" s="81"/>
      <c r="C47" s="5" t="s">
        <v>5</v>
      </c>
      <c r="D47" s="6">
        <v>0</v>
      </c>
      <c r="E47" s="6">
        <v>0</v>
      </c>
      <c r="F47" s="7">
        <f t="shared" si="25"/>
        <v>0</v>
      </c>
      <c r="G47" s="6">
        <v>96904.24</v>
      </c>
      <c r="H47" s="15">
        <v>0</v>
      </c>
      <c r="I47" s="15">
        <v>0</v>
      </c>
      <c r="J47" s="8">
        <v>0</v>
      </c>
      <c r="K47" s="7">
        <f>J47+I47+H47+G47+E47+D47</f>
        <v>96904.24</v>
      </c>
      <c r="L47" s="31">
        <v>0</v>
      </c>
    </row>
    <row r="48" spans="1:13">
      <c r="A48" s="78"/>
      <c r="B48" s="81"/>
      <c r="C48" s="11" t="s">
        <v>12</v>
      </c>
      <c r="D48" s="12">
        <v>0</v>
      </c>
      <c r="E48" s="12">
        <v>0</v>
      </c>
      <c r="F48" s="13">
        <f t="shared" si="25"/>
        <v>0</v>
      </c>
      <c r="G48" s="19">
        <v>96904.24</v>
      </c>
      <c r="H48" s="14">
        <v>0</v>
      </c>
      <c r="I48" s="14">
        <v>0</v>
      </c>
      <c r="J48" s="14">
        <v>0</v>
      </c>
      <c r="K48" s="13">
        <f>J48+I48+H48+G48+E48+D48</f>
        <v>96904.24</v>
      </c>
      <c r="L48" s="32">
        <v>0</v>
      </c>
    </row>
    <row r="49" spans="1:12" ht="13.5" thickBot="1">
      <c r="A49" s="79"/>
      <c r="B49" s="82"/>
      <c r="C49" s="37" t="s">
        <v>17</v>
      </c>
      <c r="D49" s="38">
        <f>D46-D48</f>
        <v>0</v>
      </c>
      <c r="E49" s="38">
        <f t="shared" ref="E49:J49" si="26">E46-E48</f>
        <v>0</v>
      </c>
      <c r="F49" s="38">
        <f t="shared" si="26"/>
        <v>0</v>
      </c>
      <c r="G49" s="38">
        <f t="shared" si="26"/>
        <v>3343.8300000000017</v>
      </c>
      <c r="H49" s="38">
        <f t="shared" si="26"/>
        <v>0</v>
      </c>
      <c r="I49" s="38">
        <f t="shared" si="26"/>
        <v>0</v>
      </c>
      <c r="J49" s="38">
        <f t="shared" si="26"/>
        <v>0</v>
      </c>
      <c r="K49" s="38">
        <f>K46-K48</f>
        <v>3343.8300000000017</v>
      </c>
      <c r="L49" s="39">
        <f t="shared" ref="L49" si="27">L46-L48</f>
        <v>0</v>
      </c>
    </row>
    <row r="50" spans="1:12" ht="13.5" thickBot="1">
      <c r="A50" s="75" t="s">
        <v>25</v>
      </c>
      <c r="B50" s="83"/>
      <c r="C50" s="42" t="s">
        <v>26</v>
      </c>
      <c r="D50" s="43">
        <f>D45+D49</f>
        <v>0</v>
      </c>
      <c r="E50" s="43">
        <f t="shared" ref="E50:L50" si="28">E45+E49</f>
        <v>0</v>
      </c>
      <c r="F50" s="43">
        <f t="shared" si="28"/>
        <v>0</v>
      </c>
      <c r="G50" s="43">
        <f t="shared" si="28"/>
        <v>15660.050000000003</v>
      </c>
      <c r="H50" s="43">
        <f t="shared" si="28"/>
        <v>0</v>
      </c>
      <c r="I50" s="43">
        <f t="shared" si="28"/>
        <v>0</v>
      </c>
      <c r="J50" s="43">
        <f t="shared" si="28"/>
        <v>0</v>
      </c>
      <c r="K50" s="43">
        <f t="shared" si="28"/>
        <v>15660.050000000003</v>
      </c>
      <c r="L50" s="43">
        <f t="shared" si="28"/>
        <v>0</v>
      </c>
    </row>
    <row r="51" spans="1:12">
      <c r="A51" s="90" t="s">
        <v>20</v>
      </c>
      <c r="B51" s="80" t="s">
        <v>3</v>
      </c>
      <c r="C51" s="27" t="s">
        <v>4</v>
      </c>
      <c r="D51" s="28">
        <v>0</v>
      </c>
      <c r="E51" s="28">
        <v>225564.08</v>
      </c>
      <c r="F51" s="29">
        <f>D51+E51</f>
        <v>225564.08</v>
      </c>
      <c r="G51" s="28">
        <v>0</v>
      </c>
      <c r="H51" s="28">
        <v>0</v>
      </c>
      <c r="I51" s="28">
        <v>0</v>
      </c>
      <c r="J51" s="28">
        <v>0</v>
      </c>
      <c r="K51" s="29">
        <f>J51+I51+H51+G51+E51+D51</f>
        <v>225564.08</v>
      </c>
      <c r="L51" s="30">
        <v>0</v>
      </c>
    </row>
    <row r="52" spans="1:12">
      <c r="A52" s="91"/>
      <c r="B52" s="81"/>
      <c r="C52" s="5" t="s">
        <v>5</v>
      </c>
      <c r="D52" s="6">
        <v>0</v>
      </c>
      <c r="E52" s="15">
        <v>290830.2</v>
      </c>
      <c r="F52" s="7">
        <f t="shared" ref="F52:F53" si="29">D52+E52</f>
        <v>290830.2</v>
      </c>
      <c r="G52" s="6">
        <v>0</v>
      </c>
      <c r="H52" s="15">
        <v>0</v>
      </c>
      <c r="I52" s="15">
        <v>0</v>
      </c>
      <c r="J52" s="15">
        <v>0</v>
      </c>
      <c r="K52" s="7">
        <f>J52+I52+H52+G52+E52+D52</f>
        <v>290830.2</v>
      </c>
      <c r="L52" s="31">
        <v>0</v>
      </c>
    </row>
    <row r="53" spans="1:12">
      <c r="A53" s="91"/>
      <c r="B53" s="81"/>
      <c r="C53" s="11" t="s">
        <v>12</v>
      </c>
      <c r="D53" s="12">
        <v>0</v>
      </c>
      <c r="E53" s="15">
        <v>225564.08</v>
      </c>
      <c r="F53" s="13">
        <f t="shared" si="29"/>
        <v>225564.08</v>
      </c>
      <c r="G53" s="12">
        <v>0</v>
      </c>
      <c r="H53" s="14">
        <v>0</v>
      </c>
      <c r="I53" s="14">
        <v>0</v>
      </c>
      <c r="J53" s="14">
        <v>0</v>
      </c>
      <c r="K53" s="13">
        <f>J53+I53+H53+G53+E53+D53</f>
        <v>225564.08</v>
      </c>
      <c r="L53" s="32">
        <v>0</v>
      </c>
    </row>
    <row r="54" spans="1:12">
      <c r="A54" s="91"/>
      <c r="B54" s="81"/>
      <c r="C54" s="16" t="s">
        <v>16</v>
      </c>
      <c r="D54" s="17">
        <f>D51-D53</f>
        <v>0</v>
      </c>
      <c r="E54" s="17">
        <f t="shared" ref="E54:L54" si="30">E51-E53</f>
        <v>0</v>
      </c>
      <c r="F54" s="17">
        <f t="shared" si="30"/>
        <v>0</v>
      </c>
      <c r="G54" s="17">
        <f t="shared" si="30"/>
        <v>0</v>
      </c>
      <c r="H54" s="17">
        <f t="shared" si="30"/>
        <v>0</v>
      </c>
      <c r="I54" s="17">
        <f t="shared" si="30"/>
        <v>0</v>
      </c>
      <c r="J54" s="17">
        <f t="shared" si="30"/>
        <v>0</v>
      </c>
      <c r="K54" s="17">
        <f t="shared" si="30"/>
        <v>0</v>
      </c>
      <c r="L54" s="33">
        <f t="shared" si="30"/>
        <v>0</v>
      </c>
    </row>
    <row r="55" spans="1:12">
      <c r="A55" s="91"/>
      <c r="B55" s="81" t="s">
        <v>6</v>
      </c>
      <c r="C55" s="5" t="s">
        <v>4</v>
      </c>
      <c r="D55" s="15">
        <v>0</v>
      </c>
      <c r="E55" s="15">
        <v>225564.08</v>
      </c>
      <c r="F55" s="7">
        <f t="shared" ref="F55:F57" si="31">D55+E55</f>
        <v>225564.08</v>
      </c>
      <c r="G55" s="15">
        <v>0</v>
      </c>
      <c r="H55" s="15">
        <v>0</v>
      </c>
      <c r="I55" s="15">
        <v>0</v>
      </c>
      <c r="J55" s="8">
        <v>0</v>
      </c>
      <c r="K55" s="7">
        <f>J55+I55+H55+G55+E55+D55</f>
        <v>225564.08</v>
      </c>
      <c r="L55" s="31">
        <v>0</v>
      </c>
    </row>
    <row r="56" spans="1:12">
      <c r="A56" s="91"/>
      <c r="B56" s="81"/>
      <c r="C56" s="5" t="s">
        <v>5</v>
      </c>
      <c r="D56" s="6">
        <v>0</v>
      </c>
      <c r="E56" s="6">
        <v>267618.40000000002</v>
      </c>
      <c r="F56" s="7">
        <f t="shared" si="31"/>
        <v>267618.40000000002</v>
      </c>
      <c r="G56" s="6">
        <v>0</v>
      </c>
      <c r="H56" s="15">
        <v>0</v>
      </c>
      <c r="I56" s="15">
        <v>0</v>
      </c>
      <c r="J56" s="8">
        <v>0</v>
      </c>
      <c r="K56" s="7">
        <f>J56+I56+H56+G56+E56+D56</f>
        <v>267618.40000000002</v>
      </c>
      <c r="L56" s="31">
        <v>0</v>
      </c>
    </row>
    <row r="57" spans="1:12">
      <c r="A57" s="91"/>
      <c r="B57" s="81"/>
      <c r="C57" s="11" t="s">
        <v>12</v>
      </c>
      <c r="D57" s="12">
        <v>0</v>
      </c>
      <c r="E57" s="12">
        <v>225564.08</v>
      </c>
      <c r="F57" s="13">
        <f t="shared" si="31"/>
        <v>225564.08</v>
      </c>
      <c r="G57" s="12">
        <v>0</v>
      </c>
      <c r="H57" s="14">
        <v>0</v>
      </c>
      <c r="I57" s="14">
        <v>0</v>
      </c>
      <c r="J57" s="14">
        <v>0</v>
      </c>
      <c r="K57" s="13">
        <f>J57+I57+H57+G57+E57+D57</f>
        <v>225564.08</v>
      </c>
      <c r="L57" s="32">
        <v>0</v>
      </c>
    </row>
    <row r="58" spans="1:12" ht="13.5" thickBot="1">
      <c r="A58" s="92"/>
      <c r="B58" s="82"/>
      <c r="C58" s="37" t="s">
        <v>17</v>
      </c>
      <c r="D58" s="38">
        <f>D55-D57</f>
        <v>0</v>
      </c>
      <c r="E58" s="38">
        <f t="shared" ref="E58:J58" si="32">E55-E57</f>
        <v>0</v>
      </c>
      <c r="F58" s="38">
        <f t="shared" si="32"/>
        <v>0</v>
      </c>
      <c r="G58" s="38">
        <f t="shared" si="32"/>
        <v>0</v>
      </c>
      <c r="H58" s="38">
        <f t="shared" si="32"/>
        <v>0</v>
      </c>
      <c r="I58" s="38">
        <f t="shared" si="32"/>
        <v>0</v>
      </c>
      <c r="J58" s="38">
        <f t="shared" si="32"/>
        <v>0</v>
      </c>
      <c r="K58" s="38">
        <f>K55-K57</f>
        <v>0</v>
      </c>
      <c r="L58" s="39">
        <f t="shared" ref="L58" si="33">L55-L57</f>
        <v>0</v>
      </c>
    </row>
    <row r="59" spans="1:12" ht="13.5" thickBot="1">
      <c r="A59" s="75" t="s">
        <v>25</v>
      </c>
      <c r="B59" s="83"/>
      <c r="C59" s="42" t="s">
        <v>26</v>
      </c>
      <c r="D59" s="43">
        <f>D54+D58</f>
        <v>0</v>
      </c>
      <c r="E59" s="43">
        <f t="shared" ref="E59:L59" si="34">E54+E58</f>
        <v>0</v>
      </c>
      <c r="F59" s="43">
        <f t="shared" si="34"/>
        <v>0</v>
      </c>
      <c r="G59" s="43">
        <f t="shared" si="34"/>
        <v>0</v>
      </c>
      <c r="H59" s="43">
        <f t="shared" si="34"/>
        <v>0</v>
      </c>
      <c r="I59" s="43">
        <f t="shared" si="34"/>
        <v>0</v>
      </c>
      <c r="J59" s="43">
        <f t="shared" si="34"/>
        <v>0</v>
      </c>
      <c r="K59" s="43">
        <f t="shared" si="34"/>
        <v>0</v>
      </c>
      <c r="L59" s="43">
        <f t="shared" si="34"/>
        <v>0</v>
      </c>
    </row>
    <row r="60" spans="1:12">
      <c r="A60" s="84" t="s">
        <v>21</v>
      </c>
      <c r="B60" s="87" t="s">
        <v>3</v>
      </c>
      <c r="C60" s="51" t="s">
        <v>4</v>
      </c>
      <c r="D60" s="28">
        <f t="shared" ref="D60:L60" si="35">D6+D15+D24+D33+D42+D51</f>
        <v>10020778.750000002</v>
      </c>
      <c r="E60" s="28">
        <f t="shared" si="35"/>
        <v>2116105.67</v>
      </c>
      <c r="F60" s="28">
        <f t="shared" si="35"/>
        <v>12136884.42</v>
      </c>
      <c r="G60" s="28">
        <f t="shared" si="35"/>
        <v>1150165.9400000002</v>
      </c>
      <c r="H60" s="28">
        <f t="shared" si="35"/>
        <v>0</v>
      </c>
      <c r="I60" s="28">
        <f t="shared" si="35"/>
        <v>0</v>
      </c>
      <c r="J60" s="28">
        <f t="shared" si="35"/>
        <v>0</v>
      </c>
      <c r="K60" s="28">
        <f t="shared" si="35"/>
        <v>13287050.359999999</v>
      </c>
      <c r="L60" s="52">
        <f t="shared" si="35"/>
        <v>771661</v>
      </c>
    </row>
    <row r="61" spans="1:12">
      <c r="A61" s="85"/>
      <c r="B61" s="87"/>
      <c r="C61" s="53" t="s">
        <v>5</v>
      </c>
      <c r="D61" s="15">
        <f t="shared" ref="D61:L61" si="36">D7+D16+D25+D34+D43+D52</f>
        <v>10182279.979999999</v>
      </c>
      <c r="E61" s="15">
        <f t="shared" si="36"/>
        <v>1562777.01</v>
      </c>
      <c r="F61" s="15">
        <f t="shared" si="36"/>
        <v>11745056.989999998</v>
      </c>
      <c r="G61" s="15">
        <f t="shared" si="36"/>
        <v>849799.98</v>
      </c>
      <c r="H61" s="15">
        <f t="shared" si="36"/>
        <v>0</v>
      </c>
      <c r="I61" s="15">
        <f t="shared" si="36"/>
        <v>0</v>
      </c>
      <c r="J61" s="15">
        <f t="shared" si="36"/>
        <v>0</v>
      </c>
      <c r="K61" s="15">
        <f t="shared" si="36"/>
        <v>12594856.969999999</v>
      </c>
      <c r="L61" s="54">
        <f t="shared" si="36"/>
        <v>771661</v>
      </c>
    </row>
    <row r="62" spans="1:12">
      <c r="A62" s="85"/>
      <c r="B62" s="87"/>
      <c r="C62" s="55" t="s">
        <v>12</v>
      </c>
      <c r="D62" s="15">
        <f t="shared" ref="D62:L62" si="37">D8+D17+D26+D35+D44+D53</f>
        <v>9486014.1600000001</v>
      </c>
      <c r="E62" s="15">
        <f t="shared" si="37"/>
        <v>1429625.83</v>
      </c>
      <c r="F62" s="15">
        <f t="shared" si="37"/>
        <v>10915639.99</v>
      </c>
      <c r="G62" s="15">
        <f t="shared" si="37"/>
        <v>849799.98</v>
      </c>
      <c r="H62" s="15">
        <f t="shared" si="37"/>
        <v>0</v>
      </c>
      <c r="I62" s="15">
        <f t="shared" si="37"/>
        <v>0</v>
      </c>
      <c r="J62" s="15">
        <f t="shared" si="37"/>
        <v>0</v>
      </c>
      <c r="K62" s="15">
        <f t="shared" si="37"/>
        <v>11765439.969999999</v>
      </c>
      <c r="L62" s="54">
        <f t="shared" si="37"/>
        <v>771661</v>
      </c>
    </row>
    <row r="63" spans="1:12">
      <c r="A63" s="85"/>
      <c r="B63" s="88"/>
      <c r="C63" s="56" t="s">
        <v>16</v>
      </c>
      <c r="D63" s="50">
        <f t="shared" ref="D63:L63" si="38">D9+D18+D27+D36+D45+D54</f>
        <v>534764.59000000043</v>
      </c>
      <c r="E63" s="50">
        <f t="shared" si="38"/>
        <v>686479.84</v>
      </c>
      <c r="F63" s="50">
        <f t="shared" si="38"/>
        <v>1221244.43</v>
      </c>
      <c r="G63" s="50">
        <f t="shared" si="38"/>
        <v>300365.95999999996</v>
      </c>
      <c r="H63" s="50">
        <f t="shared" si="38"/>
        <v>0</v>
      </c>
      <c r="I63" s="50">
        <f t="shared" si="38"/>
        <v>0</v>
      </c>
      <c r="J63" s="50">
        <f t="shared" si="38"/>
        <v>0</v>
      </c>
      <c r="K63" s="50">
        <f t="shared" si="38"/>
        <v>1521610.3900000006</v>
      </c>
      <c r="L63" s="57">
        <f t="shared" si="38"/>
        <v>0</v>
      </c>
    </row>
    <row r="64" spans="1:12">
      <c r="A64" s="85"/>
      <c r="B64" s="89" t="s">
        <v>6</v>
      </c>
      <c r="C64" s="53" t="s">
        <v>4</v>
      </c>
      <c r="D64" s="15">
        <f t="shared" ref="D64:L64" si="39">D10+D19+D28+D37+D46+D55</f>
        <v>9769318.0300000012</v>
      </c>
      <c r="E64" s="15">
        <f t="shared" si="39"/>
        <v>2116105.67</v>
      </c>
      <c r="F64" s="15">
        <f t="shared" si="39"/>
        <v>11885423.699999999</v>
      </c>
      <c r="G64" s="15">
        <f t="shared" si="39"/>
        <v>1171641.1800000002</v>
      </c>
      <c r="H64" s="15">
        <f t="shared" si="39"/>
        <v>0</v>
      </c>
      <c r="I64" s="15">
        <f t="shared" si="39"/>
        <v>0</v>
      </c>
      <c r="J64" s="15">
        <f t="shared" si="39"/>
        <v>0</v>
      </c>
      <c r="K64" s="15">
        <f t="shared" si="39"/>
        <v>13057064.880000001</v>
      </c>
      <c r="L64" s="54">
        <f t="shared" si="39"/>
        <v>723239</v>
      </c>
    </row>
    <row r="65" spans="1:14">
      <c r="A65" s="85"/>
      <c r="B65" s="87"/>
      <c r="C65" s="53" t="s">
        <v>5</v>
      </c>
      <c r="D65" s="15">
        <f t="shared" ref="D65:L65" si="40">D11+D20+D29+D38+D47+D56</f>
        <v>9629394.7300000004</v>
      </c>
      <c r="E65" s="15">
        <f t="shared" si="40"/>
        <v>1574412.69</v>
      </c>
      <c r="F65" s="15">
        <f t="shared" si="40"/>
        <v>11203807.42</v>
      </c>
      <c r="G65" s="15">
        <f t="shared" si="40"/>
        <v>981149.98</v>
      </c>
      <c r="H65" s="15">
        <f t="shared" si="40"/>
        <v>0</v>
      </c>
      <c r="I65" s="15">
        <f t="shared" si="40"/>
        <v>0</v>
      </c>
      <c r="J65" s="15">
        <f t="shared" si="40"/>
        <v>0</v>
      </c>
      <c r="K65" s="15">
        <f t="shared" si="40"/>
        <v>12184957.4</v>
      </c>
      <c r="L65" s="54">
        <f t="shared" si="40"/>
        <v>723239</v>
      </c>
    </row>
    <row r="66" spans="1:14">
      <c r="A66" s="85"/>
      <c r="B66" s="87"/>
      <c r="C66" s="55" t="s">
        <v>12</v>
      </c>
      <c r="D66" s="15">
        <f t="shared" ref="D66:L66" si="41">D12+D21+D30+D39+D48+D57</f>
        <v>9110167.3100000005</v>
      </c>
      <c r="E66" s="15">
        <f t="shared" si="41"/>
        <v>1531625.27</v>
      </c>
      <c r="F66" s="15">
        <f t="shared" si="41"/>
        <v>10641792.58</v>
      </c>
      <c r="G66" s="15">
        <f t="shared" si="41"/>
        <v>981149.98</v>
      </c>
      <c r="H66" s="15">
        <f t="shared" si="41"/>
        <v>0</v>
      </c>
      <c r="I66" s="15">
        <f t="shared" si="41"/>
        <v>0</v>
      </c>
      <c r="J66" s="15">
        <f t="shared" si="41"/>
        <v>0</v>
      </c>
      <c r="K66" s="15">
        <f t="shared" si="41"/>
        <v>11622942.559999999</v>
      </c>
      <c r="L66" s="54">
        <f t="shared" si="41"/>
        <v>723239</v>
      </c>
    </row>
    <row r="67" spans="1:14" ht="13.5" thickBot="1">
      <c r="A67" s="86"/>
      <c r="B67" s="87"/>
      <c r="C67" s="58" t="s">
        <v>17</v>
      </c>
      <c r="D67" s="59">
        <f t="shared" ref="D67:L67" si="42">D13+D22+D31+D40+D49+D58</f>
        <v>659150.72000000009</v>
      </c>
      <c r="E67" s="59">
        <f t="shared" si="42"/>
        <v>584480.4</v>
      </c>
      <c r="F67" s="59">
        <f t="shared" si="42"/>
        <v>1243631.1199999994</v>
      </c>
      <c r="G67" s="59">
        <f t="shared" si="42"/>
        <v>190491.2</v>
      </c>
      <c r="H67" s="59">
        <f t="shared" si="42"/>
        <v>0</v>
      </c>
      <c r="I67" s="59">
        <f t="shared" si="42"/>
        <v>0</v>
      </c>
      <c r="J67" s="59">
        <f t="shared" si="42"/>
        <v>0</v>
      </c>
      <c r="K67" s="59">
        <f t="shared" si="42"/>
        <v>1434122.3200000003</v>
      </c>
      <c r="L67" s="60">
        <f t="shared" si="42"/>
        <v>0</v>
      </c>
    </row>
    <row r="68" spans="1:14" ht="13.5" thickBot="1">
      <c r="A68" s="75" t="s">
        <v>25</v>
      </c>
      <c r="B68" s="76"/>
      <c r="C68" s="61" t="s">
        <v>26</v>
      </c>
      <c r="D68" s="40">
        <f>D63+D67</f>
        <v>1193915.3100000005</v>
      </c>
      <c r="E68" s="40">
        <f t="shared" ref="E68:L68" si="43">E63+E67</f>
        <v>1270960.24</v>
      </c>
      <c r="F68" s="40">
        <f t="shared" si="43"/>
        <v>2464875.5499999993</v>
      </c>
      <c r="G68" s="40">
        <f t="shared" si="43"/>
        <v>490857.16</v>
      </c>
      <c r="H68" s="40">
        <f t="shared" si="43"/>
        <v>0</v>
      </c>
      <c r="I68" s="40">
        <f t="shared" si="43"/>
        <v>0</v>
      </c>
      <c r="J68" s="40">
        <f t="shared" si="43"/>
        <v>0</v>
      </c>
      <c r="K68" s="40">
        <f t="shared" si="43"/>
        <v>2955732.7100000009</v>
      </c>
      <c r="L68" s="40">
        <f t="shared" si="43"/>
        <v>0</v>
      </c>
    </row>
    <row r="69" spans="1:14">
      <c r="H69" s="23"/>
      <c r="K69" s="25"/>
    </row>
    <row r="70" spans="1:14">
      <c r="H70" s="23"/>
      <c r="K70" s="72" t="s">
        <v>31</v>
      </c>
    </row>
    <row r="71" spans="1:14">
      <c r="H71" s="24"/>
      <c r="I71" s="22"/>
      <c r="J71" s="22"/>
      <c r="K71" s="71">
        <v>44995</v>
      </c>
    </row>
    <row r="72" spans="1:14">
      <c r="H72" s="23"/>
      <c r="K72" s="26"/>
    </row>
    <row r="73" spans="1:14">
      <c r="H73" s="23"/>
      <c r="K73" s="26"/>
    </row>
    <row r="74" spans="1:14">
      <c r="H74" s="23"/>
      <c r="K74" s="26"/>
    </row>
    <row r="80" spans="1:14">
      <c r="N80" t="s">
        <v>24</v>
      </c>
    </row>
  </sheetData>
  <mergeCells count="29">
    <mergeCell ref="A3:F3"/>
    <mergeCell ref="A14:B14"/>
    <mergeCell ref="A23:B23"/>
    <mergeCell ref="A32:B32"/>
    <mergeCell ref="A41:B41"/>
    <mergeCell ref="A33:A40"/>
    <mergeCell ref="B33:B36"/>
    <mergeCell ref="B37:B40"/>
    <mergeCell ref="A24:A31"/>
    <mergeCell ref="B24:B27"/>
    <mergeCell ref="B28:B31"/>
    <mergeCell ref="A15:A22"/>
    <mergeCell ref="B15:B18"/>
    <mergeCell ref="B19:B22"/>
    <mergeCell ref="A6:A13"/>
    <mergeCell ref="B6:B9"/>
    <mergeCell ref="B10:B13"/>
    <mergeCell ref="A68:B68"/>
    <mergeCell ref="A42:A49"/>
    <mergeCell ref="B42:B45"/>
    <mergeCell ref="B46:B49"/>
    <mergeCell ref="A59:B59"/>
    <mergeCell ref="A50:B50"/>
    <mergeCell ref="A60:A67"/>
    <mergeCell ref="B60:B63"/>
    <mergeCell ref="B64:B67"/>
    <mergeCell ref="A51:A58"/>
    <mergeCell ref="B51:B54"/>
    <mergeCell ref="B55:B58"/>
  </mergeCells>
  <pageMargins left="0.17" right="0.16" top="0.75" bottom="0.34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SPITALE CONT-REALIZ DEC IAN FEB</vt:lpstr>
    </vt:vector>
  </TitlesOfParts>
  <Company>CJAS Vaslui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chitariu</cp:lastModifiedBy>
  <cp:lastPrinted>2023-03-10T07:04:17Z</cp:lastPrinted>
  <dcterms:created xsi:type="dcterms:W3CDTF">2014-10-27T09:54:54Z</dcterms:created>
  <dcterms:modified xsi:type="dcterms:W3CDTF">2023-03-10T10:15:45Z</dcterms:modified>
</cp:coreProperties>
</file>