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entralizator" sheetId="1" r:id="rId1"/>
  </sheets>
  <definedNames>
    <definedName name="_xlnm.Print_Area" localSheetId="0">'centralizator'!$A$1:$Z$104</definedName>
  </definedNames>
  <calcPr fullCalcOnLoad="1"/>
</workbook>
</file>

<file path=xl/sharedStrings.xml><?xml version="1.0" encoding="utf-8"?>
<sst xmlns="http://schemas.openxmlformats.org/spreadsheetml/2006/main" count="454" uniqueCount="77">
  <si>
    <t>Tip decont</t>
  </si>
  <si>
    <t>Cod tip vehicul</t>
  </si>
  <si>
    <t>Nume tip vehicul</t>
  </si>
  <si>
    <t>Cod categorie transport</t>
  </si>
  <si>
    <t>Nume categorie transport</t>
  </si>
  <si>
    <t>Tip furnizor</t>
  </si>
  <si>
    <t>Coeficient ajustare</t>
  </si>
  <si>
    <t>Tarif contractat pe km</t>
  </si>
  <si>
    <t>Nr km contractati</t>
  </si>
  <si>
    <t>Nr km contractati urban</t>
  </si>
  <si>
    <t>Nr km contractati rural</t>
  </si>
  <si>
    <t>Nr km raportati</t>
  </si>
  <si>
    <t>Nr km raportati urban</t>
  </si>
  <si>
    <t>Nr km raportati rural</t>
  </si>
  <si>
    <t>Nr km validati</t>
  </si>
  <si>
    <t>Nr km refuzati</t>
  </si>
  <si>
    <t>Valoare contractata</t>
  </si>
  <si>
    <t>Valoare realizata</t>
  </si>
  <si>
    <t>Valoare totala decontata</t>
  </si>
  <si>
    <t>Valoare decontata anterior</t>
  </si>
  <si>
    <t>Valoare decontata</t>
  </si>
  <si>
    <t>AMB_AUTO</t>
  </si>
  <si>
    <t>A2</t>
  </si>
  <si>
    <t>Ambulanta de tip A2</t>
  </si>
  <si>
    <t>AUTO</t>
  </si>
  <si>
    <t>Auto transport</t>
  </si>
  <si>
    <t>Privat</t>
  </si>
  <si>
    <t>A1</t>
  </si>
  <si>
    <t>Ambulanta de tip A1</t>
  </si>
  <si>
    <t>iul</t>
  </si>
  <si>
    <t>aug</t>
  </si>
  <si>
    <t>sep</t>
  </si>
  <si>
    <t>Subtotal  trim III 2023</t>
  </si>
  <si>
    <t>Regularizare trim III 2023</t>
  </si>
  <si>
    <t xml:space="preserve">Regularizare </t>
  </si>
  <si>
    <t xml:space="preserve">Total decontat </t>
  </si>
  <si>
    <t>EDENVIS SRL</t>
  </si>
  <si>
    <t>ASOCIATIA FILANTROPIA ORTODOXA HUSI</t>
  </si>
  <si>
    <t>PAROHIA ODAIA BURSUCANI</t>
  </si>
  <si>
    <t>oct</t>
  </si>
  <si>
    <t>nov</t>
  </si>
  <si>
    <t>Total decontat trim III 2023</t>
  </si>
  <si>
    <t>Total decont Trim III 2023</t>
  </si>
  <si>
    <t>nov 1-15</t>
  </si>
  <si>
    <t>oct 1-15</t>
  </si>
  <si>
    <t>km</t>
  </si>
  <si>
    <t>Diferenta intre realizat si contractat</t>
  </si>
  <si>
    <t>Subtotal trim IV ( oct+nov) 2023</t>
  </si>
  <si>
    <t>Regularizare trim IV  (oct+nov) 2023</t>
  </si>
  <si>
    <t>Total iulie- noiembrie 2023</t>
  </si>
  <si>
    <t>Total decont trim IV partial</t>
  </si>
  <si>
    <t>suma nerealizata</t>
  </si>
  <si>
    <t>de suplimentat</t>
  </si>
  <si>
    <t>Total iulie</t>
  </si>
  <si>
    <t>Total august</t>
  </si>
  <si>
    <t>Total septembrie</t>
  </si>
  <si>
    <t>Total octombrie</t>
  </si>
  <si>
    <t>Total noiembrie</t>
  </si>
  <si>
    <t>Serviciul Decontare servicii medicale</t>
  </si>
  <si>
    <t>Director executiv DRC,</t>
  </si>
  <si>
    <t>Ec. Cosma Marian</t>
  </si>
  <si>
    <t>Sef Serviciu DSM,</t>
  </si>
  <si>
    <t>Ec. Haba Maricica</t>
  </si>
  <si>
    <t>Furnizor</t>
  </si>
  <si>
    <t>RECUMED SRL</t>
  </si>
  <si>
    <t>iulie</t>
  </si>
  <si>
    <t>august</t>
  </si>
  <si>
    <t>septembrie</t>
  </si>
  <si>
    <t>trim III</t>
  </si>
  <si>
    <t>octombrie</t>
  </si>
  <si>
    <t>noiembrie</t>
  </si>
  <si>
    <t>trim IV</t>
  </si>
  <si>
    <t>Subtotal trim III</t>
  </si>
  <si>
    <t>PAROHIA ODAIA BURSUCANI HUSI</t>
  </si>
  <si>
    <t>de plata</t>
  </si>
  <si>
    <t>Decont regularizare trimestrul IV 2023 ( perioada iulie- noiembrie 2023) - TRANSPORT SANITAR NEASISTAT</t>
  </si>
  <si>
    <t>Perioada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</si>
</sst>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zoomScalePageLayoutView="0" workbookViewId="0" topLeftCell="A1">
      <selection activeCell="AF27" sqref="AF27"/>
    </sheetView>
  </sheetViews>
  <sheetFormatPr defaultColWidth="9.140625" defaultRowHeight="12.75"/>
  <cols>
    <col min="1" max="1" width="11.00390625" style="11" customWidth="1"/>
    <col min="2" max="2" width="9.140625" style="11" customWidth="1"/>
    <col min="3" max="3" width="6.8515625" style="11" customWidth="1"/>
    <col min="4" max="8" width="9.140625" style="11" hidden="1" customWidth="1"/>
    <col min="9" max="12" width="8.8515625" style="11" bestFit="1" customWidth="1"/>
    <col min="13" max="13" width="7.8515625" style="11" bestFit="1" customWidth="1"/>
    <col min="14" max="14" width="7.7109375" style="11" bestFit="1" customWidth="1"/>
    <col min="15" max="16" width="7.8515625" style="11" bestFit="1" customWidth="1"/>
    <col min="17" max="17" width="7.00390625" style="11" bestFit="1" customWidth="1"/>
    <col min="18" max="18" width="8.8515625" style="11" bestFit="1" customWidth="1"/>
    <col min="19" max="22" width="8.7109375" style="11" bestFit="1" customWidth="1"/>
    <col min="23" max="23" width="9.140625" style="13" hidden="1" customWidth="1"/>
    <col min="24" max="25" width="9.140625" style="11" hidden="1" customWidth="1"/>
    <col min="26" max="26" width="10.28125" style="11" bestFit="1" customWidth="1"/>
    <col min="27" max="16384" width="9.140625" style="11" customWidth="1"/>
  </cols>
  <sheetData>
    <row r="1" ht="15.75">
      <c r="B1" s="12" t="s">
        <v>58</v>
      </c>
    </row>
    <row r="2" ht="12.75">
      <c r="B2" s="14"/>
    </row>
    <row r="3" spans="2:22" ht="15.75">
      <c r="B3" s="12" t="s">
        <v>75</v>
      </c>
      <c r="V3" s="15">
        <v>45274</v>
      </c>
    </row>
    <row r="4" ht="15.75">
      <c r="B4" s="12"/>
    </row>
    <row r="5" spans="1:26" s="19" customFormat="1" ht="45">
      <c r="A5" s="16" t="s">
        <v>63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17" t="s">
        <v>18</v>
      </c>
      <c r="U5" s="17" t="s">
        <v>19</v>
      </c>
      <c r="V5" s="17" t="s">
        <v>20</v>
      </c>
      <c r="W5" s="18"/>
      <c r="X5" s="19" t="s">
        <v>46</v>
      </c>
      <c r="Z5" s="20" t="s">
        <v>76</v>
      </c>
    </row>
    <row r="6" spans="1:26" ht="11.25" hidden="1">
      <c r="A6" s="50" t="s">
        <v>36</v>
      </c>
      <c r="B6" s="5" t="s">
        <v>21</v>
      </c>
      <c r="C6" s="5" t="s">
        <v>27</v>
      </c>
      <c r="D6" s="5" t="s">
        <v>28</v>
      </c>
      <c r="E6" s="5" t="s">
        <v>24</v>
      </c>
      <c r="F6" s="5" t="s">
        <v>25</v>
      </c>
      <c r="G6" s="5" t="s">
        <v>26</v>
      </c>
      <c r="H6" s="6">
        <v>0</v>
      </c>
      <c r="I6" s="6">
        <v>3.05</v>
      </c>
      <c r="J6" s="6">
        <v>8571</v>
      </c>
      <c r="K6" s="6">
        <v>4285</v>
      </c>
      <c r="L6" s="6">
        <v>4286</v>
      </c>
      <c r="M6" s="6">
        <v>8424</v>
      </c>
      <c r="N6" s="6">
        <v>990</v>
      </c>
      <c r="O6" s="6">
        <v>7434</v>
      </c>
      <c r="P6" s="6">
        <v>8424</v>
      </c>
      <c r="Q6" s="6">
        <v>0</v>
      </c>
      <c r="R6" s="6">
        <f>J6*I6</f>
        <v>26141.55</v>
      </c>
      <c r="S6" s="6">
        <v>25693.2</v>
      </c>
      <c r="T6" s="6">
        <v>25693.2</v>
      </c>
      <c r="U6" s="6">
        <v>0</v>
      </c>
      <c r="V6" s="6">
        <v>25693.2</v>
      </c>
      <c r="W6" s="3" t="s">
        <v>29</v>
      </c>
      <c r="Z6" s="21"/>
    </row>
    <row r="7" spans="1:26" ht="11.25" hidden="1">
      <c r="A7" s="51"/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6">
        <v>0</v>
      </c>
      <c r="I7" s="6">
        <v>3.05</v>
      </c>
      <c r="J7" s="6">
        <v>4285</v>
      </c>
      <c r="K7" s="6">
        <v>2142</v>
      </c>
      <c r="L7" s="6">
        <v>2143</v>
      </c>
      <c r="M7" s="6">
        <v>583</v>
      </c>
      <c r="N7" s="6">
        <v>56</v>
      </c>
      <c r="O7" s="6">
        <v>527</v>
      </c>
      <c r="P7" s="6">
        <v>583</v>
      </c>
      <c r="Q7" s="6">
        <v>0</v>
      </c>
      <c r="R7" s="6">
        <f aca="true" t="shared" si="0" ref="R7:R24">J7*I7</f>
        <v>13069.25</v>
      </c>
      <c r="S7" s="6">
        <v>1778.15</v>
      </c>
      <c r="T7" s="6">
        <v>1778.15</v>
      </c>
      <c r="U7" s="6">
        <v>0</v>
      </c>
      <c r="V7" s="6">
        <v>1778.15</v>
      </c>
      <c r="W7" s="3" t="s">
        <v>29</v>
      </c>
      <c r="Z7" s="10"/>
    </row>
    <row r="8" spans="1:26" s="23" customFormat="1" ht="11.25" hidden="1">
      <c r="A8" s="51"/>
      <c r="B8" s="7" t="s">
        <v>53</v>
      </c>
      <c r="C8" s="7"/>
      <c r="D8" s="7"/>
      <c r="E8" s="7"/>
      <c r="F8" s="7"/>
      <c r="G8" s="7"/>
      <c r="H8" s="22"/>
      <c r="I8" s="22"/>
      <c r="J8" s="22">
        <f>SUM(J6:J7)</f>
        <v>12856</v>
      </c>
      <c r="K8" s="22">
        <f aca="true" t="shared" si="1" ref="K8:V8">SUM(K6:K7)</f>
        <v>6427</v>
      </c>
      <c r="L8" s="22">
        <f t="shared" si="1"/>
        <v>6429</v>
      </c>
      <c r="M8" s="22">
        <f t="shared" si="1"/>
        <v>9007</v>
      </c>
      <c r="N8" s="22">
        <f t="shared" si="1"/>
        <v>1046</v>
      </c>
      <c r="O8" s="22">
        <f t="shared" si="1"/>
        <v>7961</v>
      </c>
      <c r="P8" s="22">
        <f t="shared" si="1"/>
        <v>9007</v>
      </c>
      <c r="Q8" s="22">
        <f t="shared" si="1"/>
        <v>0</v>
      </c>
      <c r="R8" s="22">
        <f t="shared" si="1"/>
        <v>39210.8</v>
      </c>
      <c r="S8" s="22">
        <f t="shared" si="1"/>
        <v>27471.350000000002</v>
      </c>
      <c r="T8" s="22">
        <f t="shared" si="1"/>
        <v>27471.350000000002</v>
      </c>
      <c r="U8" s="22">
        <f t="shared" si="1"/>
        <v>0</v>
      </c>
      <c r="V8" s="22">
        <f t="shared" si="1"/>
        <v>27471.350000000002</v>
      </c>
      <c r="W8" s="4"/>
      <c r="Z8" s="24" t="s">
        <v>65</v>
      </c>
    </row>
    <row r="9" spans="1:26" ht="11.25" hidden="1">
      <c r="A9" s="51"/>
      <c r="B9" s="5" t="s">
        <v>21</v>
      </c>
      <c r="C9" s="5" t="s">
        <v>27</v>
      </c>
      <c r="D9" s="5" t="s">
        <v>28</v>
      </c>
      <c r="E9" s="5" t="s">
        <v>24</v>
      </c>
      <c r="F9" s="5" t="s">
        <v>25</v>
      </c>
      <c r="G9" s="5" t="s">
        <v>26</v>
      </c>
      <c r="H9" s="6">
        <v>0</v>
      </c>
      <c r="I9" s="6">
        <v>3.05</v>
      </c>
      <c r="J9" s="6">
        <v>8571</v>
      </c>
      <c r="K9" s="6">
        <v>4285</v>
      </c>
      <c r="L9" s="6">
        <v>4286</v>
      </c>
      <c r="M9" s="6">
        <v>4376</v>
      </c>
      <c r="N9" s="6">
        <v>575</v>
      </c>
      <c r="O9" s="6">
        <v>3801</v>
      </c>
      <c r="P9" s="6">
        <v>4376</v>
      </c>
      <c r="Q9" s="6">
        <v>0</v>
      </c>
      <c r="R9" s="6">
        <f t="shared" si="0"/>
        <v>26141.55</v>
      </c>
      <c r="S9" s="6">
        <v>13346.8</v>
      </c>
      <c r="T9" s="6">
        <v>13346.8</v>
      </c>
      <c r="U9" s="6">
        <v>0</v>
      </c>
      <c r="V9" s="6">
        <v>13346.8</v>
      </c>
      <c r="W9" s="13" t="s">
        <v>30</v>
      </c>
      <c r="Z9" s="21"/>
    </row>
    <row r="10" spans="1:26" ht="11.25" hidden="1">
      <c r="A10" s="51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6">
        <v>0</v>
      </c>
      <c r="I10" s="6">
        <v>3.05</v>
      </c>
      <c r="J10" s="6">
        <v>4285</v>
      </c>
      <c r="K10" s="6">
        <v>2142</v>
      </c>
      <c r="L10" s="6">
        <v>2143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f t="shared" si="0"/>
        <v>13069.25</v>
      </c>
      <c r="S10" s="6">
        <v>0</v>
      </c>
      <c r="T10" s="6">
        <v>0</v>
      </c>
      <c r="U10" s="6">
        <v>0</v>
      </c>
      <c r="V10" s="6">
        <v>0</v>
      </c>
      <c r="Z10" s="10"/>
    </row>
    <row r="11" spans="1:26" s="23" customFormat="1" ht="11.25" hidden="1">
      <c r="A11" s="51"/>
      <c r="B11" s="7" t="s">
        <v>54</v>
      </c>
      <c r="C11" s="7"/>
      <c r="D11" s="7"/>
      <c r="E11" s="7"/>
      <c r="F11" s="7"/>
      <c r="G11" s="7"/>
      <c r="H11" s="22"/>
      <c r="I11" s="22"/>
      <c r="J11" s="22">
        <f>SUM(J9:J10)</f>
        <v>12856</v>
      </c>
      <c r="K11" s="22">
        <f aca="true" t="shared" si="2" ref="K11:V11">SUM(K9:K10)</f>
        <v>6427</v>
      </c>
      <c r="L11" s="22">
        <f t="shared" si="2"/>
        <v>6429</v>
      </c>
      <c r="M11" s="22">
        <f t="shared" si="2"/>
        <v>4376</v>
      </c>
      <c r="N11" s="22">
        <f t="shared" si="2"/>
        <v>575</v>
      </c>
      <c r="O11" s="22">
        <f t="shared" si="2"/>
        <v>3801</v>
      </c>
      <c r="P11" s="22">
        <f t="shared" si="2"/>
        <v>4376</v>
      </c>
      <c r="Q11" s="22">
        <f t="shared" si="2"/>
        <v>0</v>
      </c>
      <c r="R11" s="22">
        <f t="shared" si="2"/>
        <v>39210.8</v>
      </c>
      <c r="S11" s="22">
        <f t="shared" si="2"/>
        <v>13346.8</v>
      </c>
      <c r="T11" s="22">
        <f t="shared" si="2"/>
        <v>13346.8</v>
      </c>
      <c r="U11" s="22">
        <f t="shared" si="2"/>
        <v>0</v>
      </c>
      <c r="V11" s="22">
        <f t="shared" si="2"/>
        <v>13346.8</v>
      </c>
      <c r="W11" s="25"/>
      <c r="Z11" s="24" t="s">
        <v>66</v>
      </c>
    </row>
    <row r="12" spans="1:26" ht="11.25" hidden="1">
      <c r="A12" s="51"/>
      <c r="B12" s="5" t="s">
        <v>21</v>
      </c>
      <c r="C12" s="5" t="s">
        <v>27</v>
      </c>
      <c r="D12" s="5" t="s">
        <v>28</v>
      </c>
      <c r="E12" s="5" t="s">
        <v>24</v>
      </c>
      <c r="F12" s="5" t="s">
        <v>25</v>
      </c>
      <c r="G12" s="5" t="s">
        <v>26</v>
      </c>
      <c r="H12" s="6">
        <v>0</v>
      </c>
      <c r="I12" s="6">
        <v>3.05</v>
      </c>
      <c r="J12" s="6">
        <v>8571</v>
      </c>
      <c r="K12" s="6">
        <v>4285</v>
      </c>
      <c r="L12" s="6">
        <v>4286</v>
      </c>
      <c r="M12" s="6">
        <v>4667</v>
      </c>
      <c r="N12" s="6">
        <v>595</v>
      </c>
      <c r="O12" s="6">
        <v>4072</v>
      </c>
      <c r="P12" s="6">
        <v>4667</v>
      </c>
      <c r="Q12" s="6">
        <v>0</v>
      </c>
      <c r="R12" s="6">
        <f t="shared" si="0"/>
        <v>26141.55</v>
      </c>
      <c r="S12" s="6">
        <v>14234.35</v>
      </c>
      <c r="T12" s="6">
        <v>14234.35</v>
      </c>
      <c r="U12" s="6">
        <v>0</v>
      </c>
      <c r="V12" s="6">
        <v>14234.35</v>
      </c>
      <c r="W12" s="13" t="s">
        <v>31</v>
      </c>
      <c r="Z12" s="21"/>
    </row>
    <row r="13" spans="1:26" ht="11.25" hidden="1">
      <c r="A13" s="51"/>
      <c r="B13" s="5" t="s">
        <v>21</v>
      </c>
      <c r="C13" s="5" t="s">
        <v>22</v>
      </c>
      <c r="D13" s="5" t="s">
        <v>23</v>
      </c>
      <c r="E13" s="5" t="s">
        <v>24</v>
      </c>
      <c r="F13" s="5" t="s">
        <v>25</v>
      </c>
      <c r="G13" s="5" t="s">
        <v>26</v>
      </c>
      <c r="H13" s="6">
        <v>0</v>
      </c>
      <c r="I13" s="6">
        <v>3.05</v>
      </c>
      <c r="J13" s="6">
        <v>4285</v>
      </c>
      <c r="K13" s="6">
        <v>2142</v>
      </c>
      <c r="L13" s="6">
        <v>2143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f t="shared" si="0"/>
        <v>13069.25</v>
      </c>
      <c r="S13" s="6">
        <v>0</v>
      </c>
      <c r="T13" s="6">
        <v>0</v>
      </c>
      <c r="U13" s="6">
        <v>0</v>
      </c>
      <c r="V13" s="6">
        <v>0</v>
      </c>
      <c r="Z13" s="10"/>
    </row>
    <row r="14" spans="1:26" s="23" customFormat="1" ht="11.25" hidden="1">
      <c r="A14" s="51"/>
      <c r="B14" s="7" t="s">
        <v>55</v>
      </c>
      <c r="C14" s="7"/>
      <c r="D14" s="7"/>
      <c r="E14" s="7"/>
      <c r="F14" s="7"/>
      <c r="G14" s="7"/>
      <c r="H14" s="22"/>
      <c r="I14" s="22"/>
      <c r="J14" s="22">
        <f>SUM(J12:J13)</f>
        <v>12856</v>
      </c>
      <c r="K14" s="22">
        <f aca="true" t="shared" si="3" ref="K14:V14">SUM(K12:K13)</f>
        <v>6427</v>
      </c>
      <c r="L14" s="22">
        <f t="shared" si="3"/>
        <v>6429</v>
      </c>
      <c r="M14" s="22">
        <f t="shared" si="3"/>
        <v>4667</v>
      </c>
      <c r="N14" s="22">
        <f t="shared" si="3"/>
        <v>595</v>
      </c>
      <c r="O14" s="22">
        <f t="shared" si="3"/>
        <v>4072</v>
      </c>
      <c r="P14" s="22">
        <f t="shared" si="3"/>
        <v>4667</v>
      </c>
      <c r="Q14" s="22">
        <f t="shared" si="3"/>
        <v>0</v>
      </c>
      <c r="R14" s="22">
        <f t="shared" si="3"/>
        <v>39210.8</v>
      </c>
      <c r="S14" s="22">
        <f t="shared" si="3"/>
        <v>14234.35</v>
      </c>
      <c r="T14" s="22">
        <f t="shared" si="3"/>
        <v>14234.35</v>
      </c>
      <c r="U14" s="22">
        <f t="shared" si="3"/>
        <v>0</v>
      </c>
      <c r="V14" s="22">
        <f t="shared" si="3"/>
        <v>14234.35</v>
      </c>
      <c r="W14" s="25"/>
      <c r="Z14" s="24" t="s">
        <v>67</v>
      </c>
    </row>
    <row r="15" spans="1:26" ht="11.25">
      <c r="A15" s="51"/>
      <c r="B15" s="5" t="s">
        <v>32</v>
      </c>
      <c r="C15" s="5"/>
      <c r="D15" s="5"/>
      <c r="E15" s="5"/>
      <c r="F15" s="5"/>
      <c r="G15" s="5"/>
      <c r="H15" s="5"/>
      <c r="I15" s="5"/>
      <c r="J15" s="26">
        <f>J8+J11+J14</f>
        <v>38568</v>
      </c>
      <c r="K15" s="26">
        <f aca="true" t="shared" si="4" ref="K15:V15">K8+K11+K14</f>
        <v>19281</v>
      </c>
      <c r="L15" s="26">
        <f t="shared" si="4"/>
        <v>19287</v>
      </c>
      <c r="M15" s="26">
        <f t="shared" si="4"/>
        <v>18050</v>
      </c>
      <c r="N15" s="26">
        <f t="shared" si="4"/>
        <v>2216</v>
      </c>
      <c r="O15" s="26">
        <f t="shared" si="4"/>
        <v>15834</v>
      </c>
      <c r="P15" s="26">
        <f t="shared" si="4"/>
        <v>18050</v>
      </c>
      <c r="Q15" s="26">
        <f t="shared" si="4"/>
        <v>0</v>
      </c>
      <c r="R15" s="26">
        <f t="shared" si="4"/>
        <v>117632.40000000001</v>
      </c>
      <c r="S15" s="26">
        <f t="shared" si="4"/>
        <v>55052.5</v>
      </c>
      <c r="T15" s="26">
        <f t="shared" si="4"/>
        <v>55052.5</v>
      </c>
      <c r="U15" s="26">
        <f t="shared" si="4"/>
        <v>0</v>
      </c>
      <c r="V15" s="26">
        <f t="shared" si="4"/>
        <v>55052.5</v>
      </c>
      <c r="Z15" s="21"/>
    </row>
    <row r="16" spans="1:26" s="30" customFormat="1" ht="11.25">
      <c r="A16" s="51"/>
      <c r="B16" s="27" t="s">
        <v>33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6"/>
      <c r="S16" s="27"/>
      <c r="T16" s="28">
        <v>0</v>
      </c>
      <c r="U16" s="28">
        <v>0</v>
      </c>
      <c r="V16" s="28">
        <v>0</v>
      </c>
      <c r="W16" s="29"/>
      <c r="Z16" s="31"/>
    </row>
    <row r="17" spans="1:26" s="23" customFormat="1" ht="10.5" customHeight="1">
      <c r="A17" s="51"/>
      <c r="B17" s="7" t="s">
        <v>41</v>
      </c>
      <c r="C17" s="7"/>
      <c r="D17" s="7"/>
      <c r="E17" s="7"/>
      <c r="F17" s="7"/>
      <c r="G17" s="7"/>
      <c r="H17" s="7"/>
      <c r="I17" s="7"/>
      <c r="J17" s="32">
        <f>J15+J16</f>
        <v>38568</v>
      </c>
      <c r="K17" s="32">
        <f aca="true" t="shared" si="5" ref="K17:V17">K15+K16</f>
        <v>19281</v>
      </c>
      <c r="L17" s="32">
        <f t="shared" si="5"/>
        <v>19287</v>
      </c>
      <c r="M17" s="32">
        <f t="shared" si="5"/>
        <v>18050</v>
      </c>
      <c r="N17" s="32">
        <f t="shared" si="5"/>
        <v>2216</v>
      </c>
      <c r="O17" s="32">
        <f t="shared" si="5"/>
        <v>15834</v>
      </c>
      <c r="P17" s="32">
        <f t="shared" si="5"/>
        <v>18050</v>
      </c>
      <c r="Q17" s="32">
        <f t="shared" si="5"/>
        <v>0</v>
      </c>
      <c r="R17" s="32">
        <f t="shared" si="5"/>
        <v>117632.40000000001</v>
      </c>
      <c r="S17" s="32">
        <f t="shared" si="5"/>
        <v>55052.5</v>
      </c>
      <c r="T17" s="32">
        <f t="shared" si="5"/>
        <v>55052.5</v>
      </c>
      <c r="U17" s="32">
        <f t="shared" si="5"/>
        <v>0</v>
      </c>
      <c r="V17" s="32">
        <f t="shared" si="5"/>
        <v>55052.5</v>
      </c>
      <c r="W17" s="25"/>
      <c r="X17" s="33">
        <f>R17-S17</f>
        <v>62579.90000000001</v>
      </c>
      <c r="Z17" s="34" t="s">
        <v>68</v>
      </c>
    </row>
    <row r="18" spans="1:26" ht="11.25" hidden="1">
      <c r="A18" s="5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5"/>
      <c r="T18" s="5"/>
      <c r="U18" s="5"/>
      <c r="V18" s="5"/>
      <c r="Z18" s="10"/>
    </row>
    <row r="19" spans="1:26" ht="11.25" hidden="1">
      <c r="A19" s="51"/>
      <c r="B19" s="5" t="s">
        <v>21</v>
      </c>
      <c r="C19" s="5" t="s">
        <v>27</v>
      </c>
      <c r="D19" s="5" t="s">
        <v>28</v>
      </c>
      <c r="E19" s="5" t="s">
        <v>24</v>
      </c>
      <c r="F19" s="5" t="s">
        <v>25</v>
      </c>
      <c r="G19" s="5" t="s">
        <v>26</v>
      </c>
      <c r="H19" s="6">
        <v>0</v>
      </c>
      <c r="I19" s="6">
        <v>3.05</v>
      </c>
      <c r="J19" s="6">
        <v>7503.9</v>
      </c>
      <c r="K19" s="6">
        <v>3751.95</v>
      </c>
      <c r="L19" s="6">
        <v>3751.95</v>
      </c>
      <c r="M19" s="6">
        <v>3906</v>
      </c>
      <c r="N19" s="6">
        <v>485</v>
      </c>
      <c r="O19" s="6">
        <v>3421</v>
      </c>
      <c r="P19" s="6">
        <v>3906</v>
      </c>
      <c r="Q19" s="6">
        <v>0</v>
      </c>
      <c r="R19" s="6">
        <f t="shared" si="0"/>
        <v>22886.894999999997</v>
      </c>
      <c r="S19" s="6">
        <v>11913.3</v>
      </c>
      <c r="T19" s="6">
        <v>11913.3</v>
      </c>
      <c r="U19" s="6">
        <v>0</v>
      </c>
      <c r="V19" s="6">
        <v>11913.3</v>
      </c>
      <c r="W19" s="13" t="s">
        <v>39</v>
      </c>
      <c r="X19" s="35"/>
      <c r="Z19" s="21"/>
    </row>
    <row r="20" spans="1:26" ht="11.25" hidden="1">
      <c r="A20" s="51"/>
      <c r="B20" s="5" t="s">
        <v>21</v>
      </c>
      <c r="C20" s="5" t="s">
        <v>22</v>
      </c>
      <c r="D20" s="5" t="s">
        <v>23</v>
      </c>
      <c r="E20" s="5" t="s">
        <v>24</v>
      </c>
      <c r="F20" s="5" t="s">
        <v>25</v>
      </c>
      <c r="G20" s="5" t="s">
        <v>26</v>
      </c>
      <c r="H20" s="6">
        <v>0</v>
      </c>
      <c r="I20" s="6">
        <v>3.05</v>
      </c>
      <c r="J20" s="6">
        <v>3752.95</v>
      </c>
      <c r="K20" s="6">
        <v>1937.95</v>
      </c>
      <c r="L20" s="6">
        <v>1815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f t="shared" si="0"/>
        <v>11446.4975</v>
      </c>
      <c r="S20" s="6">
        <v>0</v>
      </c>
      <c r="T20" s="6">
        <v>0</v>
      </c>
      <c r="U20" s="6">
        <v>0</v>
      </c>
      <c r="V20" s="6">
        <v>0</v>
      </c>
      <c r="X20" s="35"/>
      <c r="Z20" s="10"/>
    </row>
    <row r="21" spans="1:26" s="23" customFormat="1" ht="11.25" hidden="1">
      <c r="A21" s="51"/>
      <c r="B21" s="7" t="s">
        <v>56</v>
      </c>
      <c r="C21" s="7"/>
      <c r="D21" s="7"/>
      <c r="E21" s="7"/>
      <c r="F21" s="7"/>
      <c r="G21" s="7"/>
      <c r="H21" s="22"/>
      <c r="I21" s="22"/>
      <c r="J21" s="22">
        <f>SUM(J19:J20)</f>
        <v>11256.849999999999</v>
      </c>
      <c r="K21" s="22">
        <f aca="true" t="shared" si="6" ref="K21:V21">SUM(K19:K20)</f>
        <v>5689.9</v>
      </c>
      <c r="L21" s="22">
        <f t="shared" si="6"/>
        <v>5566.95</v>
      </c>
      <c r="M21" s="22">
        <f t="shared" si="6"/>
        <v>3906</v>
      </c>
      <c r="N21" s="22">
        <f t="shared" si="6"/>
        <v>485</v>
      </c>
      <c r="O21" s="22">
        <f t="shared" si="6"/>
        <v>3421</v>
      </c>
      <c r="P21" s="22">
        <f t="shared" si="6"/>
        <v>3906</v>
      </c>
      <c r="Q21" s="22">
        <f t="shared" si="6"/>
        <v>0</v>
      </c>
      <c r="R21" s="22">
        <f t="shared" si="6"/>
        <v>34333.392499999994</v>
      </c>
      <c r="S21" s="22">
        <f t="shared" si="6"/>
        <v>11913.3</v>
      </c>
      <c r="T21" s="22">
        <f t="shared" si="6"/>
        <v>11913.3</v>
      </c>
      <c r="U21" s="22">
        <f t="shared" si="6"/>
        <v>0</v>
      </c>
      <c r="V21" s="22">
        <f t="shared" si="6"/>
        <v>11913.3</v>
      </c>
      <c r="W21" s="25"/>
      <c r="X21" s="36"/>
      <c r="Z21" s="34" t="s">
        <v>69</v>
      </c>
    </row>
    <row r="22" spans="1:26" ht="11.25" hidden="1">
      <c r="A22" s="51"/>
      <c r="B22" s="5" t="s">
        <v>21</v>
      </c>
      <c r="C22" s="5" t="s">
        <v>27</v>
      </c>
      <c r="D22" s="5" t="s">
        <v>28</v>
      </c>
      <c r="E22" s="5" t="s">
        <v>24</v>
      </c>
      <c r="F22" s="5" t="s">
        <v>25</v>
      </c>
      <c r="G22" s="5" t="s">
        <v>26</v>
      </c>
      <c r="H22" s="6">
        <v>0</v>
      </c>
      <c r="I22" s="6">
        <v>3.05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f t="shared" si="0"/>
        <v>0</v>
      </c>
      <c r="S22" s="6">
        <v>0</v>
      </c>
      <c r="T22" s="6">
        <v>0</v>
      </c>
      <c r="U22" s="6">
        <v>0</v>
      </c>
      <c r="V22" s="6">
        <v>6197.6</v>
      </c>
      <c r="W22" s="13" t="s">
        <v>43</v>
      </c>
      <c r="X22" s="37"/>
      <c r="Z22" s="10"/>
    </row>
    <row r="23" spans="1:26" ht="11.25" hidden="1">
      <c r="A23" s="51"/>
      <c r="B23" s="5" t="s">
        <v>21</v>
      </c>
      <c r="C23" s="5" t="s">
        <v>27</v>
      </c>
      <c r="D23" s="5" t="s">
        <v>28</v>
      </c>
      <c r="E23" s="5" t="s">
        <v>24</v>
      </c>
      <c r="F23" s="5" t="s">
        <v>25</v>
      </c>
      <c r="G23" s="5" t="s">
        <v>26</v>
      </c>
      <c r="H23" s="6">
        <v>0</v>
      </c>
      <c r="I23" s="6">
        <v>3.05</v>
      </c>
      <c r="J23" s="6">
        <v>7503.9</v>
      </c>
      <c r="K23" s="6">
        <v>3751.95</v>
      </c>
      <c r="L23" s="6">
        <v>3751.95</v>
      </c>
      <c r="M23" s="6">
        <v>3108</v>
      </c>
      <c r="N23" s="6">
        <v>439</v>
      </c>
      <c r="O23" s="6">
        <v>2669</v>
      </c>
      <c r="P23" s="6">
        <v>3108</v>
      </c>
      <c r="Q23" s="6">
        <v>0</v>
      </c>
      <c r="R23" s="6">
        <f t="shared" si="0"/>
        <v>22886.894999999997</v>
      </c>
      <c r="S23" s="6">
        <v>9479.4</v>
      </c>
      <c r="T23" s="6">
        <v>9479.4</v>
      </c>
      <c r="U23" s="6">
        <v>6197.6</v>
      </c>
      <c r="V23" s="6">
        <v>3281.8</v>
      </c>
      <c r="W23" s="13" t="s">
        <v>40</v>
      </c>
      <c r="X23" s="37"/>
      <c r="Z23" s="10"/>
    </row>
    <row r="24" spans="1:26" ht="11.25" hidden="1">
      <c r="A24" s="51"/>
      <c r="B24" s="5" t="s">
        <v>21</v>
      </c>
      <c r="C24" s="5" t="s">
        <v>22</v>
      </c>
      <c r="D24" s="5" t="s">
        <v>23</v>
      </c>
      <c r="E24" s="5" t="s">
        <v>24</v>
      </c>
      <c r="F24" s="5" t="s">
        <v>25</v>
      </c>
      <c r="G24" s="5" t="s">
        <v>26</v>
      </c>
      <c r="H24" s="6">
        <v>0</v>
      </c>
      <c r="I24" s="6">
        <v>3.05</v>
      </c>
      <c r="J24" s="6">
        <v>3752.95</v>
      </c>
      <c r="K24" s="6">
        <v>1937.95</v>
      </c>
      <c r="L24" s="6">
        <v>1815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f t="shared" si="0"/>
        <v>11446.4975</v>
      </c>
      <c r="S24" s="6">
        <v>0</v>
      </c>
      <c r="T24" s="6">
        <v>0</v>
      </c>
      <c r="U24" s="6">
        <v>0</v>
      </c>
      <c r="V24" s="6">
        <v>0</v>
      </c>
      <c r="Z24" s="10"/>
    </row>
    <row r="25" spans="1:26" s="23" customFormat="1" ht="11.25" hidden="1">
      <c r="A25" s="51"/>
      <c r="B25" s="7" t="s">
        <v>57</v>
      </c>
      <c r="C25" s="7"/>
      <c r="D25" s="7"/>
      <c r="E25" s="7"/>
      <c r="F25" s="7"/>
      <c r="G25" s="7"/>
      <c r="H25" s="7"/>
      <c r="I25" s="7"/>
      <c r="J25" s="32">
        <f>SUM(J22:J24)</f>
        <v>11256.849999999999</v>
      </c>
      <c r="K25" s="32">
        <f aca="true" t="shared" si="7" ref="K25:V25">SUM(K22:K24)</f>
        <v>5689.9</v>
      </c>
      <c r="L25" s="32">
        <f t="shared" si="7"/>
        <v>5566.95</v>
      </c>
      <c r="M25" s="32">
        <f t="shared" si="7"/>
        <v>3108</v>
      </c>
      <c r="N25" s="32">
        <f t="shared" si="7"/>
        <v>439</v>
      </c>
      <c r="O25" s="32">
        <f t="shared" si="7"/>
        <v>2669</v>
      </c>
      <c r="P25" s="32">
        <f t="shared" si="7"/>
        <v>3108</v>
      </c>
      <c r="Q25" s="32">
        <f t="shared" si="7"/>
        <v>0</v>
      </c>
      <c r="R25" s="32">
        <f t="shared" si="7"/>
        <v>34333.392499999994</v>
      </c>
      <c r="S25" s="32">
        <f t="shared" si="7"/>
        <v>9479.4</v>
      </c>
      <c r="T25" s="32">
        <f t="shared" si="7"/>
        <v>9479.4</v>
      </c>
      <c r="U25" s="32">
        <f t="shared" si="7"/>
        <v>6197.6</v>
      </c>
      <c r="V25" s="32">
        <f t="shared" si="7"/>
        <v>9479.400000000001</v>
      </c>
      <c r="W25" s="25"/>
      <c r="Z25" s="34" t="s">
        <v>70</v>
      </c>
    </row>
    <row r="26" spans="1:26" ht="11.25">
      <c r="A26" s="51"/>
      <c r="B26" s="5" t="s">
        <v>47</v>
      </c>
      <c r="C26" s="5"/>
      <c r="D26" s="5"/>
      <c r="E26" s="5"/>
      <c r="F26" s="5"/>
      <c r="G26" s="5"/>
      <c r="H26" s="5"/>
      <c r="I26" s="5"/>
      <c r="J26" s="26">
        <f>J21+J25</f>
        <v>22513.699999999997</v>
      </c>
      <c r="K26" s="26">
        <f aca="true" t="shared" si="8" ref="K26:V26">K21+K25</f>
        <v>11379.8</v>
      </c>
      <c r="L26" s="26">
        <f t="shared" si="8"/>
        <v>11133.9</v>
      </c>
      <c r="M26" s="26">
        <f t="shared" si="8"/>
        <v>7014</v>
      </c>
      <c r="N26" s="26">
        <f t="shared" si="8"/>
        <v>924</v>
      </c>
      <c r="O26" s="26">
        <f t="shared" si="8"/>
        <v>6090</v>
      </c>
      <c r="P26" s="26">
        <f t="shared" si="8"/>
        <v>7014</v>
      </c>
      <c r="Q26" s="26">
        <f t="shared" si="8"/>
        <v>0</v>
      </c>
      <c r="R26" s="26">
        <f t="shared" si="8"/>
        <v>68666.78499999999</v>
      </c>
      <c r="S26" s="26">
        <f t="shared" si="8"/>
        <v>21392.699999999997</v>
      </c>
      <c r="T26" s="26">
        <f t="shared" si="8"/>
        <v>21392.699999999997</v>
      </c>
      <c r="U26" s="26">
        <f t="shared" si="8"/>
        <v>6197.6</v>
      </c>
      <c r="V26" s="26">
        <f t="shared" si="8"/>
        <v>21392.7</v>
      </c>
      <c r="X26" s="38">
        <f>R26-S26</f>
        <v>47274.08499999999</v>
      </c>
      <c r="Z26" s="10"/>
    </row>
    <row r="27" spans="1:26" s="23" customFormat="1" ht="11.25">
      <c r="A27" s="51"/>
      <c r="B27" s="7" t="s">
        <v>49</v>
      </c>
      <c r="C27" s="7"/>
      <c r="D27" s="7"/>
      <c r="E27" s="7"/>
      <c r="F27" s="7"/>
      <c r="G27" s="7"/>
      <c r="H27" s="7"/>
      <c r="I27" s="7"/>
      <c r="J27" s="32">
        <f>J17+J26</f>
        <v>61081.7</v>
      </c>
      <c r="K27" s="32">
        <f aca="true" t="shared" si="9" ref="K27:V27">K17+K26</f>
        <v>30660.8</v>
      </c>
      <c r="L27" s="32">
        <f t="shared" si="9"/>
        <v>30420.9</v>
      </c>
      <c r="M27" s="32">
        <f t="shared" si="9"/>
        <v>25064</v>
      </c>
      <c r="N27" s="32">
        <f t="shared" si="9"/>
        <v>3140</v>
      </c>
      <c r="O27" s="32">
        <f t="shared" si="9"/>
        <v>21924</v>
      </c>
      <c r="P27" s="32">
        <f t="shared" si="9"/>
        <v>25064</v>
      </c>
      <c r="Q27" s="32">
        <f t="shared" si="9"/>
        <v>0</v>
      </c>
      <c r="R27" s="32">
        <f t="shared" si="9"/>
        <v>186299.185</v>
      </c>
      <c r="S27" s="32">
        <f t="shared" si="9"/>
        <v>76445.2</v>
      </c>
      <c r="T27" s="32">
        <f t="shared" si="9"/>
        <v>76445.2</v>
      </c>
      <c r="U27" s="32">
        <f t="shared" si="9"/>
        <v>6197.6</v>
      </c>
      <c r="V27" s="32">
        <f t="shared" si="9"/>
        <v>76445.2</v>
      </c>
      <c r="W27" s="25"/>
      <c r="Z27" s="24"/>
    </row>
    <row r="28" spans="1:26" s="41" customFormat="1" ht="11.25">
      <c r="A28" s="51"/>
      <c r="B28" s="27" t="s">
        <v>48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7">
        <f>S27-T27</f>
        <v>0</v>
      </c>
      <c r="U28" s="47">
        <v>0</v>
      </c>
      <c r="V28" s="47">
        <v>0</v>
      </c>
      <c r="W28" s="40"/>
      <c r="Z28" s="42"/>
    </row>
    <row r="29" spans="1:26" s="23" customFormat="1" ht="9.75" customHeight="1">
      <c r="A29" s="51"/>
      <c r="B29" s="7" t="s">
        <v>50</v>
      </c>
      <c r="C29" s="7"/>
      <c r="D29" s="7"/>
      <c r="E29" s="7"/>
      <c r="F29" s="7"/>
      <c r="G29" s="7"/>
      <c r="H29" s="7"/>
      <c r="I29" s="7"/>
      <c r="J29" s="32">
        <f>SUM(J27:J28)</f>
        <v>61081.7</v>
      </c>
      <c r="K29" s="32">
        <f aca="true" t="shared" si="10" ref="K29:V29">SUM(K27:K28)</f>
        <v>30660.8</v>
      </c>
      <c r="L29" s="32">
        <f t="shared" si="10"/>
        <v>30420.9</v>
      </c>
      <c r="M29" s="32">
        <f t="shared" si="10"/>
        <v>25064</v>
      </c>
      <c r="N29" s="32">
        <f t="shared" si="10"/>
        <v>3140</v>
      </c>
      <c r="O29" s="32">
        <f t="shared" si="10"/>
        <v>21924</v>
      </c>
      <c r="P29" s="32">
        <f t="shared" si="10"/>
        <v>25064</v>
      </c>
      <c r="Q29" s="32">
        <f t="shared" si="10"/>
        <v>0</v>
      </c>
      <c r="R29" s="32">
        <f t="shared" si="10"/>
        <v>186299.185</v>
      </c>
      <c r="S29" s="32">
        <f t="shared" si="10"/>
        <v>76445.2</v>
      </c>
      <c r="T29" s="32">
        <f t="shared" si="10"/>
        <v>76445.2</v>
      </c>
      <c r="U29" s="32">
        <f t="shared" si="10"/>
        <v>6197.6</v>
      </c>
      <c r="V29" s="32">
        <f t="shared" si="10"/>
        <v>76445.2</v>
      </c>
      <c r="W29" s="25"/>
      <c r="X29" s="33">
        <f>SUM(X6:X28)</f>
        <v>109853.985</v>
      </c>
      <c r="Y29" s="23" t="s">
        <v>51</v>
      </c>
      <c r="Z29" s="34" t="s">
        <v>71</v>
      </c>
    </row>
    <row r="30" spans="21:22" ht="11.25" hidden="1">
      <c r="U30" s="1" t="s">
        <v>74</v>
      </c>
      <c r="V30" s="2">
        <f>V28</f>
        <v>0</v>
      </c>
    </row>
    <row r="32" spans="1:26" s="19" customFormat="1" ht="44.25" customHeight="1">
      <c r="A32" s="16" t="s">
        <v>63</v>
      </c>
      <c r="B32" s="17" t="s">
        <v>0</v>
      </c>
      <c r="C32" s="17" t="s">
        <v>1</v>
      </c>
      <c r="D32" s="17" t="s">
        <v>2</v>
      </c>
      <c r="E32" s="17" t="s">
        <v>3</v>
      </c>
      <c r="F32" s="17" t="s">
        <v>4</v>
      </c>
      <c r="G32" s="17" t="s">
        <v>5</v>
      </c>
      <c r="H32" s="17" t="s">
        <v>6</v>
      </c>
      <c r="I32" s="17" t="s">
        <v>7</v>
      </c>
      <c r="J32" s="17" t="s">
        <v>8</v>
      </c>
      <c r="K32" s="17" t="s">
        <v>9</v>
      </c>
      <c r="L32" s="17" t="s">
        <v>10</v>
      </c>
      <c r="M32" s="17" t="s">
        <v>11</v>
      </c>
      <c r="N32" s="17" t="s">
        <v>12</v>
      </c>
      <c r="O32" s="17" t="s">
        <v>13</v>
      </c>
      <c r="P32" s="17" t="s">
        <v>14</v>
      </c>
      <c r="Q32" s="17" t="s">
        <v>15</v>
      </c>
      <c r="R32" s="17" t="s">
        <v>16</v>
      </c>
      <c r="S32" s="17" t="s">
        <v>17</v>
      </c>
      <c r="T32" s="17" t="s">
        <v>18</v>
      </c>
      <c r="U32" s="17" t="s">
        <v>19</v>
      </c>
      <c r="V32" s="17" t="s">
        <v>20</v>
      </c>
      <c r="X32" s="19" t="s">
        <v>46</v>
      </c>
      <c r="Z32" s="20" t="s">
        <v>76</v>
      </c>
    </row>
    <row r="33" spans="1:26" ht="11.25" hidden="1">
      <c r="A33" s="50" t="s">
        <v>64</v>
      </c>
      <c r="B33" s="5" t="s">
        <v>21</v>
      </c>
      <c r="C33" s="5" t="s">
        <v>22</v>
      </c>
      <c r="D33" s="5" t="s">
        <v>23</v>
      </c>
      <c r="E33" s="5" t="s">
        <v>24</v>
      </c>
      <c r="F33" s="5" t="s">
        <v>25</v>
      </c>
      <c r="G33" s="5" t="s">
        <v>26</v>
      </c>
      <c r="H33" s="6">
        <v>0</v>
      </c>
      <c r="I33" s="6">
        <v>3.05</v>
      </c>
      <c r="J33" s="6">
        <v>3778</v>
      </c>
      <c r="K33" s="6">
        <v>1635</v>
      </c>
      <c r="L33" s="6">
        <v>2143</v>
      </c>
      <c r="M33" s="6">
        <v>3642</v>
      </c>
      <c r="N33" s="6">
        <v>3</v>
      </c>
      <c r="O33" s="6">
        <v>3639</v>
      </c>
      <c r="P33" s="6">
        <v>3642</v>
      </c>
      <c r="Q33" s="6">
        <v>0</v>
      </c>
      <c r="R33" s="6">
        <v>11522.9</v>
      </c>
      <c r="S33" s="6">
        <v>11108.1</v>
      </c>
      <c r="T33" s="6">
        <v>11108.1</v>
      </c>
      <c r="U33" s="6">
        <v>0</v>
      </c>
      <c r="V33" s="6">
        <v>11108.1</v>
      </c>
      <c r="W33" s="11" t="s">
        <v>29</v>
      </c>
      <c r="Z33" s="21"/>
    </row>
    <row r="34" spans="1:26" ht="11.25" hidden="1">
      <c r="A34" s="51"/>
      <c r="B34" s="5" t="s">
        <v>21</v>
      </c>
      <c r="C34" s="5" t="s">
        <v>27</v>
      </c>
      <c r="D34" s="5" t="s">
        <v>28</v>
      </c>
      <c r="E34" s="5" t="s">
        <v>24</v>
      </c>
      <c r="F34" s="5" t="s">
        <v>25</v>
      </c>
      <c r="G34" s="5" t="s">
        <v>26</v>
      </c>
      <c r="H34" s="6">
        <v>0</v>
      </c>
      <c r="I34" s="6">
        <v>3.05</v>
      </c>
      <c r="J34" s="6">
        <v>4794</v>
      </c>
      <c r="K34" s="6">
        <v>2143</v>
      </c>
      <c r="L34" s="6">
        <v>2651</v>
      </c>
      <c r="M34" s="6">
        <v>4794</v>
      </c>
      <c r="N34" s="6">
        <v>13</v>
      </c>
      <c r="O34" s="6">
        <v>4781</v>
      </c>
      <c r="P34" s="6">
        <v>4794</v>
      </c>
      <c r="Q34" s="6">
        <v>0</v>
      </c>
      <c r="R34" s="6">
        <v>14621.7</v>
      </c>
      <c r="S34" s="6">
        <v>14621.7</v>
      </c>
      <c r="T34" s="6">
        <v>14621.7</v>
      </c>
      <c r="U34" s="6">
        <v>0</v>
      </c>
      <c r="V34" s="6">
        <v>14621.7</v>
      </c>
      <c r="W34" s="11" t="s">
        <v>29</v>
      </c>
      <c r="Z34" s="10"/>
    </row>
    <row r="35" spans="1:26" s="23" customFormat="1" ht="11.25" hidden="1">
      <c r="A35" s="51"/>
      <c r="B35" s="7" t="s">
        <v>53</v>
      </c>
      <c r="C35" s="7"/>
      <c r="D35" s="7"/>
      <c r="E35" s="7"/>
      <c r="F35" s="7"/>
      <c r="G35" s="7"/>
      <c r="H35" s="22"/>
      <c r="I35" s="22"/>
      <c r="J35" s="22">
        <f>SUM(J33:J34)</f>
        <v>8572</v>
      </c>
      <c r="K35" s="22">
        <f aca="true" t="shared" si="11" ref="K35:V35">SUM(K33:K34)</f>
        <v>3778</v>
      </c>
      <c r="L35" s="22">
        <f t="shared" si="11"/>
        <v>4794</v>
      </c>
      <c r="M35" s="22">
        <f t="shared" si="11"/>
        <v>8436</v>
      </c>
      <c r="N35" s="22">
        <f t="shared" si="11"/>
        <v>16</v>
      </c>
      <c r="O35" s="22">
        <f t="shared" si="11"/>
        <v>8420</v>
      </c>
      <c r="P35" s="22">
        <f t="shared" si="11"/>
        <v>8436</v>
      </c>
      <c r="Q35" s="22">
        <f t="shared" si="11"/>
        <v>0</v>
      </c>
      <c r="R35" s="22">
        <f t="shared" si="11"/>
        <v>26144.6</v>
      </c>
      <c r="S35" s="22">
        <f t="shared" si="11"/>
        <v>25729.800000000003</v>
      </c>
      <c r="T35" s="22">
        <f t="shared" si="11"/>
        <v>25729.800000000003</v>
      </c>
      <c r="U35" s="22">
        <f t="shared" si="11"/>
        <v>0</v>
      </c>
      <c r="V35" s="22">
        <f t="shared" si="11"/>
        <v>25729.800000000003</v>
      </c>
      <c r="Z35" s="24" t="s">
        <v>65</v>
      </c>
    </row>
    <row r="36" spans="1:26" ht="11.25" hidden="1">
      <c r="A36" s="51"/>
      <c r="B36" s="5" t="s">
        <v>21</v>
      </c>
      <c r="C36" s="5" t="s">
        <v>22</v>
      </c>
      <c r="D36" s="5" t="s">
        <v>23</v>
      </c>
      <c r="E36" s="5" t="s">
        <v>24</v>
      </c>
      <c r="F36" s="5" t="s">
        <v>25</v>
      </c>
      <c r="G36" s="5" t="s">
        <v>26</v>
      </c>
      <c r="H36" s="6">
        <v>0</v>
      </c>
      <c r="I36" s="6">
        <v>3.05</v>
      </c>
      <c r="J36" s="6">
        <v>4286</v>
      </c>
      <c r="K36" s="6">
        <v>2143</v>
      </c>
      <c r="L36" s="6">
        <v>2143</v>
      </c>
      <c r="M36" s="6">
        <v>1433</v>
      </c>
      <c r="N36" s="6">
        <v>4</v>
      </c>
      <c r="O36" s="6">
        <v>1429</v>
      </c>
      <c r="P36" s="6">
        <v>1433</v>
      </c>
      <c r="Q36" s="6">
        <v>0</v>
      </c>
      <c r="R36" s="6">
        <v>13072.3</v>
      </c>
      <c r="S36" s="6">
        <v>4370.65</v>
      </c>
      <c r="T36" s="6">
        <v>4370.65</v>
      </c>
      <c r="U36" s="6">
        <v>0</v>
      </c>
      <c r="V36" s="6">
        <v>4370.65</v>
      </c>
      <c r="W36" s="11" t="s">
        <v>30</v>
      </c>
      <c r="Z36" s="21"/>
    </row>
    <row r="37" spans="1:26" ht="11.25" hidden="1">
      <c r="A37" s="51"/>
      <c r="B37" s="5" t="s">
        <v>21</v>
      </c>
      <c r="C37" s="5" t="s">
        <v>27</v>
      </c>
      <c r="D37" s="5" t="s">
        <v>28</v>
      </c>
      <c r="E37" s="5" t="s">
        <v>24</v>
      </c>
      <c r="F37" s="5" t="s">
        <v>25</v>
      </c>
      <c r="G37" s="5" t="s">
        <v>26</v>
      </c>
      <c r="H37" s="6">
        <v>0</v>
      </c>
      <c r="I37" s="6">
        <v>3.05</v>
      </c>
      <c r="J37" s="6">
        <v>4286</v>
      </c>
      <c r="K37" s="6">
        <v>2143</v>
      </c>
      <c r="L37" s="6">
        <v>2143</v>
      </c>
      <c r="M37" s="6">
        <v>2073</v>
      </c>
      <c r="N37" s="6">
        <v>19</v>
      </c>
      <c r="O37" s="6">
        <v>2054</v>
      </c>
      <c r="P37" s="6">
        <v>2073</v>
      </c>
      <c r="Q37" s="6">
        <v>0</v>
      </c>
      <c r="R37" s="6">
        <v>13072.3</v>
      </c>
      <c r="S37" s="6">
        <v>6322.65</v>
      </c>
      <c r="T37" s="6">
        <v>6322.65</v>
      </c>
      <c r="U37" s="6">
        <v>0</v>
      </c>
      <c r="V37" s="6">
        <v>6322.65</v>
      </c>
      <c r="W37" s="11" t="s">
        <v>30</v>
      </c>
      <c r="Z37" s="10"/>
    </row>
    <row r="38" spans="1:26" s="23" customFormat="1" ht="11.25" hidden="1">
      <c r="A38" s="51"/>
      <c r="B38" s="7" t="s">
        <v>54</v>
      </c>
      <c r="C38" s="7"/>
      <c r="D38" s="7"/>
      <c r="E38" s="7"/>
      <c r="F38" s="7"/>
      <c r="G38" s="7"/>
      <c r="H38" s="22"/>
      <c r="I38" s="22"/>
      <c r="J38" s="22">
        <f>SUM(J36:J37)</f>
        <v>8572</v>
      </c>
      <c r="K38" s="22">
        <f aca="true" t="shared" si="12" ref="K38:V38">SUM(K36:K37)</f>
        <v>4286</v>
      </c>
      <c r="L38" s="22">
        <f t="shared" si="12"/>
        <v>4286</v>
      </c>
      <c r="M38" s="22">
        <f t="shared" si="12"/>
        <v>3506</v>
      </c>
      <c r="N38" s="22">
        <f t="shared" si="12"/>
        <v>23</v>
      </c>
      <c r="O38" s="22">
        <f t="shared" si="12"/>
        <v>3483</v>
      </c>
      <c r="P38" s="22">
        <f t="shared" si="12"/>
        <v>3506</v>
      </c>
      <c r="Q38" s="22">
        <f t="shared" si="12"/>
        <v>0</v>
      </c>
      <c r="R38" s="22">
        <f t="shared" si="12"/>
        <v>26144.6</v>
      </c>
      <c r="S38" s="22">
        <f t="shared" si="12"/>
        <v>10693.3</v>
      </c>
      <c r="T38" s="22">
        <f t="shared" si="12"/>
        <v>10693.3</v>
      </c>
      <c r="U38" s="22">
        <f t="shared" si="12"/>
        <v>0</v>
      </c>
      <c r="V38" s="22">
        <f t="shared" si="12"/>
        <v>10693.3</v>
      </c>
      <c r="Z38" s="24" t="s">
        <v>66</v>
      </c>
    </row>
    <row r="39" spans="1:26" ht="11.25" hidden="1">
      <c r="A39" s="51"/>
      <c r="B39" s="5" t="s">
        <v>21</v>
      </c>
      <c r="C39" s="5" t="s">
        <v>22</v>
      </c>
      <c r="D39" s="5" t="s">
        <v>23</v>
      </c>
      <c r="E39" s="5" t="s">
        <v>24</v>
      </c>
      <c r="F39" s="5" t="s">
        <v>25</v>
      </c>
      <c r="G39" s="5" t="s">
        <v>26</v>
      </c>
      <c r="H39" s="6">
        <v>0</v>
      </c>
      <c r="I39" s="6">
        <v>3.05</v>
      </c>
      <c r="J39" s="6">
        <v>4286</v>
      </c>
      <c r="K39" s="6">
        <v>2143</v>
      </c>
      <c r="L39" s="6">
        <v>2143</v>
      </c>
      <c r="M39" s="6">
        <v>1660</v>
      </c>
      <c r="N39" s="6">
        <v>0</v>
      </c>
      <c r="O39" s="6">
        <v>1660</v>
      </c>
      <c r="P39" s="6">
        <v>1660</v>
      </c>
      <c r="Q39" s="6">
        <v>0</v>
      </c>
      <c r="R39" s="6">
        <v>13072.3</v>
      </c>
      <c r="S39" s="6">
        <v>5063</v>
      </c>
      <c r="T39" s="6">
        <v>5063</v>
      </c>
      <c r="U39" s="6">
        <v>0</v>
      </c>
      <c r="V39" s="6">
        <v>5063</v>
      </c>
      <c r="W39" s="11" t="s">
        <v>31</v>
      </c>
      <c r="Z39" s="21"/>
    </row>
    <row r="40" spans="1:26" ht="11.25" hidden="1">
      <c r="A40" s="51"/>
      <c r="B40" s="5" t="s">
        <v>21</v>
      </c>
      <c r="C40" s="5" t="s">
        <v>27</v>
      </c>
      <c r="D40" s="5" t="s">
        <v>28</v>
      </c>
      <c r="E40" s="5" t="s">
        <v>24</v>
      </c>
      <c r="F40" s="5" t="s">
        <v>25</v>
      </c>
      <c r="G40" s="5" t="s">
        <v>26</v>
      </c>
      <c r="H40" s="6">
        <v>0</v>
      </c>
      <c r="I40" s="6">
        <v>3.05</v>
      </c>
      <c r="J40" s="6">
        <v>4286</v>
      </c>
      <c r="K40" s="6">
        <v>2143</v>
      </c>
      <c r="L40" s="6">
        <v>2143</v>
      </c>
      <c r="M40" s="6">
        <v>4217</v>
      </c>
      <c r="N40" s="6">
        <v>36</v>
      </c>
      <c r="O40" s="6">
        <v>4181</v>
      </c>
      <c r="P40" s="6">
        <v>4217</v>
      </c>
      <c r="Q40" s="6">
        <v>0</v>
      </c>
      <c r="R40" s="6">
        <v>13072.3</v>
      </c>
      <c r="S40" s="6">
        <v>12861.85</v>
      </c>
      <c r="T40" s="6">
        <v>12861.85</v>
      </c>
      <c r="U40" s="6">
        <v>0</v>
      </c>
      <c r="V40" s="6">
        <v>12861.85</v>
      </c>
      <c r="W40" s="11" t="s">
        <v>31</v>
      </c>
      <c r="Z40" s="10"/>
    </row>
    <row r="41" spans="1:26" s="23" customFormat="1" ht="11.25" hidden="1">
      <c r="A41" s="51"/>
      <c r="B41" s="7" t="s">
        <v>55</v>
      </c>
      <c r="C41" s="7"/>
      <c r="D41" s="7"/>
      <c r="E41" s="7"/>
      <c r="F41" s="7"/>
      <c r="G41" s="7"/>
      <c r="H41" s="22"/>
      <c r="I41" s="22"/>
      <c r="J41" s="22">
        <f>SUM(J39:J40)</f>
        <v>8572</v>
      </c>
      <c r="K41" s="22">
        <f aca="true" t="shared" si="13" ref="K41:V41">SUM(K39:K40)</f>
        <v>4286</v>
      </c>
      <c r="L41" s="22">
        <f t="shared" si="13"/>
        <v>4286</v>
      </c>
      <c r="M41" s="22">
        <f t="shared" si="13"/>
        <v>5877</v>
      </c>
      <c r="N41" s="22">
        <f t="shared" si="13"/>
        <v>36</v>
      </c>
      <c r="O41" s="22">
        <f t="shared" si="13"/>
        <v>5841</v>
      </c>
      <c r="P41" s="22">
        <f t="shared" si="13"/>
        <v>5877</v>
      </c>
      <c r="Q41" s="22">
        <f t="shared" si="13"/>
        <v>0</v>
      </c>
      <c r="R41" s="22">
        <f t="shared" si="13"/>
        <v>26144.6</v>
      </c>
      <c r="S41" s="22">
        <f t="shared" si="13"/>
        <v>17924.85</v>
      </c>
      <c r="T41" s="22">
        <f t="shared" si="13"/>
        <v>17924.85</v>
      </c>
      <c r="U41" s="22">
        <f t="shared" si="13"/>
        <v>0</v>
      </c>
      <c r="V41" s="22">
        <f t="shared" si="13"/>
        <v>17924.85</v>
      </c>
      <c r="Z41" s="34" t="s">
        <v>67</v>
      </c>
    </row>
    <row r="42" spans="1:26" s="23" customFormat="1" ht="11.25">
      <c r="A42" s="51"/>
      <c r="B42" s="9" t="s">
        <v>72</v>
      </c>
      <c r="C42" s="7"/>
      <c r="D42" s="7"/>
      <c r="E42" s="7"/>
      <c r="F42" s="7"/>
      <c r="G42" s="7"/>
      <c r="H42" s="7"/>
      <c r="I42" s="7"/>
      <c r="J42" s="32">
        <f>J35+J38+J41</f>
        <v>25716</v>
      </c>
      <c r="K42" s="32">
        <f aca="true" t="shared" si="14" ref="K42:V42">K35+K38+K41</f>
        <v>12350</v>
      </c>
      <c r="L42" s="32">
        <f t="shared" si="14"/>
        <v>13366</v>
      </c>
      <c r="M42" s="32">
        <f t="shared" si="14"/>
        <v>17819</v>
      </c>
      <c r="N42" s="32">
        <f t="shared" si="14"/>
        <v>75</v>
      </c>
      <c r="O42" s="32">
        <f t="shared" si="14"/>
        <v>17744</v>
      </c>
      <c r="P42" s="32">
        <f t="shared" si="14"/>
        <v>17819</v>
      </c>
      <c r="Q42" s="32">
        <f t="shared" si="14"/>
        <v>0</v>
      </c>
      <c r="R42" s="32">
        <f t="shared" si="14"/>
        <v>78433.79999999999</v>
      </c>
      <c r="S42" s="32">
        <f t="shared" si="14"/>
        <v>54347.950000000004</v>
      </c>
      <c r="T42" s="32">
        <f t="shared" si="14"/>
        <v>54347.950000000004</v>
      </c>
      <c r="U42" s="32">
        <f t="shared" si="14"/>
        <v>0</v>
      </c>
      <c r="V42" s="32">
        <f t="shared" si="14"/>
        <v>54347.950000000004</v>
      </c>
      <c r="Z42" s="43"/>
    </row>
    <row r="43" spans="1:26" s="30" customFormat="1" ht="11.25">
      <c r="A43" s="51"/>
      <c r="B43" s="27" t="s">
        <v>33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8">
        <f>S42-T42</f>
        <v>0</v>
      </c>
      <c r="U43" s="8">
        <v>0</v>
      </c>
      <c r="V43" s="8">
        <v>0</v>
      </c>
      <c r="Z43" s="31"/>
    </row>
    <row r="44" spans="1:26" s="23" customFormat="1" ht="9.75" customHeight="1">
      <c r="A44" s="51"/>
      <c r="B44" s="7" t="s">
        <v>42</v>
      </c>
      <c r="C44" s="7"/>
      <c r="D44" s="7"/>
      <c r="E44" s="7"/>
      <c r="F44" s="7"/>
      <c r="G44" s="7"/>
      <c r="H44" s="7"/>
      <c r="I44" s="7"/>
      <c r="J44" s="32">
        <f>J42+J43</f>
        <v>25716</v>
      </c>
      <c r="K44" s="32">
        <f aca="true" t="shared" si="15" ref="K44:V44">K42+K43</f>
        <v>12350</v>
      </c>
      <c r="L44" s="32">
        <f t="shared" si="15"/>
        <v>13366</v>
      </c>
      <c r="M44" s="32">
        <f t="shared" si="15"/>
        <v>17819</v>
      </c>
      <c r="N44" s="32">
        <f t="shared" si="15"/>
        <v>75</v>
      </c>
      <c r="O44" s="32">
        <f t="shared" si="15"/>
        <v>17744</v>
      </c>
      <c r="P44" s="32">
        <f t="shared" si="15"/>
        <v>17819</v>
      </c>
      <c r="Q44" s="32">
        <f t="shared" si="15"/>
        <v>0</v>
      </c>
      <c r="R44" s="32">
        <f t="shared" si="15"/>
        <v>78433.79999999999</v>
      </c>
      <c r="S44" s="32">
        <f t="shared" si="15"/>
        <v>54347.950000000004</v>
      </c>
      <c r="T44" s="32">
        <f t="shared" si="15"/>
        <v>54347.950000000004</v>
      </c>
      <c r="U44" s="32">
        <f t="shared" si="15"/>
        <v>0</v>
      </c>
      <c r="V44" s="32">
        <f t="shared" si="15"/>
        <v>54347.950000000004</v>
      </c>
      <c r="X44" s="33">
        <f>R44-S44</f>
        <v>24085.849999999984</v>
      </c>
      <c r="Z44" s="34" t="s">
        <v>68</v>
      </c>
    </row>
    <row r="45" spans="1:26" ht="11.25" hidden="1">
      <c r="A45" s="5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  <c r="Z45" s="5"/>
    </row>
    <row r="46" spans="1:26" ht="11.25" hidden="1">
      <c r="A46" s="51"/>
      <c r="B46" s="5" t="s">
        <v>21</v>
      </c>
      <c r="C46" s="5" t="s">
        <v>27</v>
      </c>
      <c r="D46" s="5" t="s">
        <v>28</v>
      </c>
      <c r="E46" s="5" t="s">
        <v>24</v>
      </c>
      <c r="F46" s="5" t="s">
        <v>25</v>
      </c>
      <c r="G46" s="5" t="s">
        <v>26</v>
      </c>
      <c r="H46" s="6">
        <v>0</v>
      </c>
      <c r="I46" s="6">
        <v>3.05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4410.3</v>
      </c>
      <c r="W46" s="11" t="s">
        <v>44</v>
      </c>
      <c r="Z46" s="21"/>
    </row>
    <row r="47" spans="1:26" ht="11.25" hidden="1">
      <c r="A47" s="51"/>
      <c r="B47" s="5" t="s">
        <v>21</v>
      </c>
      <c r="C47" s="5" t="s">
        <v>27</v>
      </c>
      <c r="D47" s="5" t="s">
        <v>28</v>
      </c>
      <c r="E47" s="5" t="s">
        <v>24</v>
      </c>
      <c r="F47" s="5" t="s">
        <v>25</v>
      </c>
      <c r="G47" s="5" t="s">
        <v>26</v>
      </c>
      <c r="H47" s="6">
        <v>0</v>
      </c>
      <c r="I47" s="6">
        <v>3.05</v>
      </c>
      <c r="J47" s="6">
        <v>3752.95</v>
      </c>
      <c r="K47" s="6">
        <v>1815</v>
      </c>
      <c r="L47" s="6">
        <v>1937.95</v>
      </c>
      <c r="M47" s="6">
        <v>2979</v>
      </c>
      <c r="N47" s="6">
        <v>8</v>
      </c>
      <c r="O47" s="6">
        <v>2971</v>
      </c>
      <c r="P47" s="6">
        <v>2979</v>
      </c>
      <c r="Q47" s="6">
        <v>0</v>
      </c>
      <c r="R47" s="6">
        <v>11446.4975</v>
      </c>
      <c r="S47" s="6">
        <v>9085.95</v>
      </c>
      <c r="T47" s="6">
        <v>9085.95</v>
      </c>
      <c r="U47" s="6">
        <v>4410.3</v>
      </c>
      <c r="V47" s="6">
        <v>4675.65</v>
      </c>
      <c r="W47" s="11" t="s">
        <v>39</v>
      </c>
      <c r="Z47" s="10"/>
    </row>
    <row r="48" spans="1:26" ht="11.25" hidden="1">
      <c r="A48" s="51"/>
      <c r="B48" s="5" t="s">
        <v>21</v>
      </c>
      <c r="C48" s="5" t="s">
        <v>22</v>
      </c>
      <c r="D48" s="5" t="s">
        <v>23</v>
      </c>
      <c r="E48" s="5" t="s">
        <v>24</v>
      </c>
      <c r="F48" s="5" t="s">
        <v>25</v>
      </c>
      <c r="G48" s="5" t="s">
        <v>26</v>
      </c>
      <c r="H48" s="6">
        <v>0</v>
      </c>
      <c r="I48" s="6">
        <v>3.05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2186.85</v>
      </c>
      <c r="W48" s="11" t="s">
        <v>44</v>
      </c>
      <c r="Z48" s="10"/>
    </row>
    <row r="49" spans="1:26" ht="11.25" hidden="1">
      <c r="A49" s="51"/>
      <c r="B49" s="5" t="s">
        <v>21</v>
      </c>
      <c r="C49" s="5" t="s">
        <v>22</v>
      </c>
      <c r="D49" s="5" t="s">
        <v>23</v>
      </c>
      <c r="E49" s="5" t="s">
        <v>24</v>
      </c>
      <c r="F49" s="5" t="s">
        <v>25</v>
      </c>
      <c r="G49" s="5" t="s">
        <v>26</v>
      </c>
      <c r="H49" s="6">
        <v>0</v>
      </c>
      <c r="I49" s="6">
        <v>3.05</v>
      </c>
      <c r="J49" s="6">
        <v>3752.95</v>
      </c>
      <c r="K49" s="6">
        <v>1815</v>
      </c>
      <c r="L49" s="6">
        <v>1937.95</v>
      </c>
      <c r="M49" s="6">
        <v>1338</v>
      </c>
      <c r="N49" s="6">
        <v>0</v>
      </c>
      <c r="O49" s="6">
        <v>1338</v>
      </c>
      <c r="P49" s="6">
        <v>1338</v>
      </c>
      <c r="Q49" s="6">
        <v>0</v>
      </c>
      <c r="R49" s="6">
        <v>11446.4975</v>
      </c>
      <c r="S49" s="6">
        <v>4080.9</v>
      </c>
      <c r="T49" s="6">
        <v>4080.9</v>
      </c>
      <c r="U49" s="6">
        <v>2186.85</v>
      </c>
      <c r="V49" s="6">
        <v>1894.05</v>
      </c>
      <c r="W49" s="11" t="s">
        <v>39</v>
      </c>
      <c r="Z49" s="10"/>
    </row>
    <row r="50" spans="1:26" s="23" customFormat="1" ht="11.25" hidden="1">
      <c r="A50" s="51"/>
      <c r="B50" s="7" t="s">
        <v>56</v>
      </c>
      <c r="C50" s="7"/>
      <c r="D50" s="7"/>
      <c r="E50" s="7"/>
      <c r="F50" s="7"/>
      <c r="G50" s="7"/>
      <c r="H50" s="22"/>
      <c r="I50" s="22"/>
      <c r="J50" s="22">
        <f>SUM(J46:J49)</f>
        <v>7505.9</v>
      </c>
      <c r="K50" s="22">
        <f aca="true" t="shared" si="16" ref="K50:V50">SUM(K46:K49)</f>
        <v>3630</v>
      </c>
      <c r="L50" s="22">
        <f t="shared" si="16"/>
        <v>3875.9</v>
      </c>
      <c r="M50" s="22">
        <f t="shared" si="16"/>
        <v>4317</v>
      </c>
      <c r="N50" s="22">
        <f t="shared" si="16"/>
        <v>8</v>
      </c>
      <c r="O50" s="22">
        <f t="shared" si="16"/>
        <v>4309</v>
      </c>
      <c r="P50" s="22">
        <f t="shared" si="16"/>
        <v>4317</v>
      </c>
      <c r="Q50" s="22">
        <f t="shared" si="16"/>
        <v>0</v>
      </c>
      <c r="R50" s="22">
        <f t="shared" si="16"/>
        <v>22892.995</v>
      </c>
      <c r="S50" s="22">
        <f t="shared" si="16"/>
        <v>13166.85</v>
      </c>
      <c r="T50" s="22">
        <f t="shared" si="16"/>
        <v>13166.85</v>
      </c>
      <c r="U50" s="22">
        <f t="shared" si="16"/>
        <v>6597.15</v>
      </c>
      <c r="V50" s="22">
        <f t="shared" si="16"/>
        <v>13166.85</v>
      </c>
      <c r="X50" s="33">
        <f>R50-S50</f>
        <v>9726.144999999999</v>
      </c>
      <c r="Z50" s="34" t="s">
        <v>69</v>
      </c>
    </row>
    <row r="51" spans="1:26" ht="11.25" hidden="1">
      <c r="A51" s="51"/>
      <c r="B51" s="5" t="s">
        <v>21</v>
      </c>
      <c r="C51" s="5" t="s">
        <v>27</v>
      </c>
      <c r="D51" s="5" t="s">
        <v>28</v>
      </c>
      <c r="E51" s="5" t="s">
        <v>24</v>
      </c>
      <c r="F51" s="5" t="s">
        <v>25</v>
      </c>
      <c r="G51" s="5" t="s">
        <v>26</v>
      </c>
      <c r="H51" s="6">
        <v>0</v>
      </c>
      <c r="I51" s="6">
        <v>3.05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3952.8</v>
      </c>
      <c r="W51" s="11" t="s">
        <v>43</v>
      </c>
      <c r="Z51" s="10"/>
    </row>
    <row r="52" spans="1:26" ht="11.25" hidden="1">
      <c r="A52" s="51"/>
      <c r="B52" s="5" t="s">
        <v>21</v>
      </c>
      <c r="C52" s="5" t="s">
        <v>27</v>
      </c>
      <c r="D52" s="5" t="s">
        <v>28</v>
      </c>
      <c r="E52" s="5" t="s">
        <v>24</v>
      </c>
      <c r="F52" s="5" t="s">
        <v>25</v>
      </c>
      <c r="G52" s="5" t="s">
        <v>26</v>
      </c>
      <c r="H52" s="6">
        <v>0</v>
      </c>
      <c r="I52" s="6">
        <v>3.05</v>
      </c>
      <c r="J52" s="6">
        <v>3752.95</v>
      </c>
      <c r="K52" s="6">
        <v>1815</v>
      </c>
      <c r="L52" s="6">
        <v>1937.95</v>
      </c>
      <c r="M52" s="6">
        <v>3279</v>
      </c>
      <c r="N52" s="6">
        <v>4</v>
      </c>
      <c r="O52" s="6">
        <v>3275</v>
      </c>
      <c r="P52" s="6">
        <v>3279</v>
      </c>
      <c r="Q52" s="6">
        <v>0</v>
      </c>
      <c r="R52" s="6">
        <v>11446.4975</v>
      </c>
      <c r="S52" s="6">
        <v>10000.95</v>
      </c>
      <c r="T52" s="6">
        <v>10000.95</v>
      </c>
      <c r="U52" s="6">
        <v>3952.8</v>
      </c>
      <c r="V52" s="6">
        <v>6048.15</v>
      </c>
      <c r="W52" s="11" t="s">
        <v>40</v>
      </c>
      <c r="Z52" s="10"/>
    </row>
    <row r="53" spans="1:26" ht="11.25" hidden="1">
      <c r="A53" s="51"/>
      <c r="B53" s="5" t="s">
        <v>21</v>
      </c>
      <c r="C53" s="5" t="s">
        <v>22</v>
      </c>
      <c r="D53" s="5" t="s">
        <v>23</v>
      </c>
      <c r="E53" s="5" t="s">
        <v>24</v>
      </c>
      <c r="F53" s="5" t="s">
        <v>25</v>
      </c>
      <c r="G53" s="5" t="s">
        <v>26</v>
      </c>
      <c r="H53" s="6">
        <v>0</v>
      </c>
      <c r="I53" s="6">
        <v>3.05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1775.1</v>
      </c>
      <c r="W53" s="11" t="s">
        <v>43</v>
      </c>
      <c r="Z53" s="10"/>
    </row>
    <row r="54" spans="1:26" ht="11.25" hidden="1">
      <c r="A54" s="51"/>
      <c r="B54" s="5" t="s">
        <v>21</v>
      </c>
      <c r="C54" s="5" t="s">
        <v>22</v>
      </c>
      <c r="D54" s="5" t="s">
        <v>23</v>
      </c>
      <c r="E54" s="5" t="s">
        <v>24</v>
      </c>
      <c r="F54" s="5" t="s">
        <v>25</v>
      </c>
      <c r="G54" s="5" t="s">
        <v>26</v>
      </c>
      <c r="H54" s="6">
        <v>0</v>
      </c>
      <c r="I54" s="6">
        <v>3.05</v>
      </c>
      <c r="J54" s="6">
        <v>3752.95</v>
      </c>
      <c r="K54" s="6">
        <v>1815</v>
      </c>
      <c r="L54" s="6">
        <v>1937.95</v>
      </c>
      <c r="M54" s="6">
        <v>582</v>
      </c>
      <c r="N54" s="6">
        <v>0</v>
      </c>
      <c r="O54" s="6">
        <v>582</v>
      </c>
      <c r="P54" s="6">
        <v>582</v>
      </c>
      <c r="Q54" s="6">
        <v>0</v>
      </c>
      <c r="R54" s="6">
        <v>11446.4975</v>
      </c>
      <c r="S54" s="6">
        <v>1775.1</v>
      </c>
      <c r="T54" s="6">
        <v>1775.1</v>
      </c>
      <c r="U54" s="6">
        <v>1775.1</v>
      </c>
      <c r="V54" s="6">
        <v>0</v>
      </c>
      <c r="W54" s="11" t="s">
        <v>40</v>
      </c>
      <c r="Z54" s="10"/>
    </row>
    <row r="55" spans="1:26" s="23" customFormat="1" ht="11.25" hidden="1">
      <c r="A55" s="51"/>
      <c r="B55" s="7" t="s">
        <v>57</v>
      </c>
      <c r="C55" s="7"/>
      <c r="D55" s="7"/>
      <c r="E55" s="7"/>
      <c r="F55" s="7"/>
      <c r="G55" s="7"/>
      <c r="H55" s="7"/>
      <c r="I55" s="7"/>
      <c r="J55" s="32">
        <f>SUM(J51:J54)</f>
        <v>7505.9</v>
      </c>
      <c r="K55" s="32">
        <f aca="true" t="shared" si="17" ref="K55:V55">SUM(K51:K54)</f>
        <v>3630</v>
      </c>
      <c r="L55" s="32">
        <f t="shared" si="17"/>
        <v>3875.9</v>
      </c>
      <c r="M55" s="32">
        <f t="shared" si="17"/>
        <v>3861</v>
      </c>
      <c r="N55" s="32">
        <f t="shared" si="17"/>
        <v>4</v>
      </c>
      <c r="O55" s="32">
        <f t="shared" si="17"/>
        <v>3857</v>
      </c>
      <c r="P55" s="32">
        <f t="shared" si="17"/>
        <v>3861</v>
      </c>
      <c r="Q55" s="32">
        <f t="shared" si="17"/>
        <v>0</v>
      </c>
      <c r="R55" s="32">
        <f t="shared" si="17"/>
        <v>22892.995</v>
      </c>
      <c r="S55" s="32">
        <f t="shared" si="17"/>
        <v>11776.050000000001</v>
      </c>
      <c r="T55" s="32">
        <f t="shared" si="17"/>
        <v>11776.050000000001</v>
      </c>
      <c r="U55" s="32">
        <f t="shared" si="17"/>
        <v>5727.9</v>
      </c>
      <c r="V55" s="32">
        <f t="shared" si="17"/>
        <v>11776.050000000001</v>
      </c>
      <c r="X55" s="33">
        <f>R55-S55</f>
        <v>11116.944999999998</v>
      </c>
      <c r="Z55" s="34" t="s">
        <v>70</v>
      </c>
    </row>
    <row r="56" spans="1:26" ht="11.25">
      <c r="A56" s="51"/>
      <c r="B56" s="5" t="s">
        <v>47</v>
      </c>
      <c r="C56" s="5"/>
      <c r="D56" s="5"/>
      <c r="E56" s="5"/>
      <c r="F56" s="5"/>
      <c r="G56" s="5"/>
      <c r="H56" s="5"/>
      <c r="I56" s="5"/>
      <c r="J56" s="26">
        <f>J50+J55</f>
        <v>15011.8</v>
      </c>
      <c r="K56" s="26">
        <f aca="true" t="shared" si="18" ref="K56:V56">K50+K55</f>
        <v>7260</v>
      </c>
      <c r="L56" s="26">
        <f t="shared" si="18"/>
        <v>7751.8</v>
      </c>
      <c r="M56" s="26">
        <f t="shared" si="18"/>
        <v>8178</v>
      </c>
      <c r="N56" s="26">
        <f t="shared" si="18"/>
        <v>12</v>
      </c>
      <c r="O56" s="26">
        <f t="shared" si="18"/>
        <v>8166</v>
      </c>
      <c r="P56" s="26">
        <f t="shared" si="18"/>
        <v>8178</v>
      </c>
      <c r="Q56" s="26">
        <f t="shared" si="18"/>
        <v>0</v>
      </c>
      <c r="R56" s="26">
        <f t="shared" si="18"/>
        <v>45785.99</v>
      </c>
      <c r="S56" s="26">
        <f t="shared" si="18"/>
        <v>24942.9</v>
      </c>
      <c r="T56" s="26">
        <f t="shared" si="18"/>
        <v>24942.9</v>
      </c>
      <c r="U56" s="26">
        <f t="shared" si="18"/>
        <v>12325.05</v>
      </c>
      <c r="V56" s="26">
        <f t="shared" si="18"/>
        <v>24942.9</v>
      </c>
      <c r="W56" s="11"/>
      <c r="Z56" s="10"/>
    </row>
    <row r="57" spans="1:26" s="23" customFormat="1" ht="11.25">
      <c r="A57" s="51"/>
      <c r="B57" s="7" t="s">
        <v>49</v>
      </c>
      <c r="C57" s="7"/>
      <c r="D57" s="7"/>
      <c r="E57" s="7"/>
      <c r="F57" s="7"/>
      <c r="G57" s="7"/>
      <c r="H57" s="7"/>
      <c r="I57" s="7"/>
      <c r="J57" s="32">
        <f>J44+J56</f>
        <v>40727.8</v>
      </c>
      <c r="K57" s="32">
        <f aca="true" t="shared" si="19" ref="K57:V57">K44+K56</f>
        <v>19610</v>
      </c>
      <c r="L57" s="32">
        <f t="shared" si="19"/>
        <v>21117.8</v>
      </c>
      <c r="M57" s="32">
        <f t="shared" si="19"/>
        <v>25997</v>
      </c>
      <c r="N57" s="32">
        <f t="shared" si="19"/>
        <v>87</v>
      </c>
      <c r="O57" s="32">
        <f t="shared" si="19"/>
        <v>25910</v>
      </c>
      <c r="P57" s="32">
        <f t="shared" si="19"/>
        <v>25997</v>
      </c>
      <c r="Q57" s="32">
        <f t="shared" si="19"/>
        <v>0</v>
      </c>
      <c r="R57" s="32">
        <f t="shared" si="19"/>
        <v>124219.78999999998</v>
      </c>
      <c r="S57" s="32">
        <f t="shared" si="19"/>
        <v>79290.85</v>
      </c>
      <c r="T57" s="32">
        <f t="shared" si="19"/>
        <v>79290.85</v>
      </c>
      <c r="U57" s="32">
        <f t="shared" si="19"/>
        <v>12325.05</v>
      </c>
      <c r="V57" s="32">
        <f t="shared" si="19"/>
        <v>79290.85</v>
      </c>
      <c r="X57" s="33"/>
      <c r="Z57" s="24"/>
    </row>
    <row r="58" spans="1:26" s="41" customFormat="1" ht="11.25">
      <c r="A58" s="51"/>
      <c r="B58" s="27" t="s">
        <v>48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8">
        <v>0</v>
      </c>
      <c r="U58" s="48">
        <v>0</v>
      </c>
      <c r="V58" s="48">
        <v>0</v>
      </c>
      <c r="Z58" s="42"/>
    </row>
    <row r="59" spans="1:26" s="23" customFormat="1" ht="11.25">
      <c r="A59" s="51"/>
      <c r="B59" s="7" t="s">
        <v>50</v>
      </c>
      <c r="C59" s="7"/>
      <c r="D59" s="7"/>
      <c r="E59" s="7"/>
      <c r="F59" s="7"/>
      <c r="G59" s="7"/>
      <c r="H59" s="7"/>
      <c r="I59" s="7"/>
      <c r="J59" s="32">
        <f>J58+J57</f>
        <v>40727.8</v>
      </c>
      <c r="K59" s="32">
        <f aca="true" t="shared" si="20" ref="K59:V59">K58+K57</f>
        <v>19610</v>
      </c>
      <c r="L59" s="32">
        <f t="shared" si="20"/>
        <v>21117.8</v>
      </c>
      <c r="M59" s="32">
        <f t="shared" si="20"/>
        <v>25997</v>
      </c>
      <c r="N59" s="32">
        <f t="shared" si="20"/>
        <v>87</v>
      </c>
      <c r="O59" s="32">
        <f t="shared" si="20"/>
        <v>25910</v>
      </c>
      <c r="P59" s="32">
        <f t="shared" si="20"/>
        <v>25997</v>
      </c>
      <c r="Q59" s="32">
        <f t="shared" si="20"/>
        <v>0</v>
      </c>
      <c r="R59" s="32">
        <f t="shared" si="20"/>
        <v>124219.78999999998</v>
      </c>
      <c r="S59" s="32">
        <f t="shared" si="20"/>
        <v>79290.85</v>
      </c>
      <c r="T59" s="32">
        <f t="shared" si="20"/>
        <v>79290.85</v>
      </c>
      <c r="U59" s="32">
        <f t="shared" si="20"/>
        <v>12325.05</v>
      </c>
      <c r="V59" s="32">
        <f t="shared" si="20"/>
        <v>79290.85</v>
      </c>
      <c r="Z59" s="34" t="s">
        <v>71</v>
      </c>
    </row>
    <row r="60" spans="21:22" ht="11.25" hidden="1">
      <c r="U60" s="1" t="s">
        <v>74</v>
      </c>
      <c r="V60" s="2">
        <f>V58</f>
        <v>0</v>
      </c>
    </row>
    <row r="61" spans="2:23" ht="11.25">
      <c r="B61" s="44" t="s">
        <v>73</v>
      </c>
      <c r="W61" s="11"/>
    </row>
    <row r="62" spans="1:26" s="19" customFormat="1" ht="43.5" customHeight="1">
      <c r="A62" s="16" t="s">
        <v>63</v>
      </c>
      <c r="B62" s="17" t="s">
        <v>0</v>
      </c>
      <c r="C62" s="17" t="s">
        <v>1</v>
      </c>
      <c r="D62" s="17" t="s">
        <v>2</v>
      </c>
      <c r="E62" s="17" t="s">
        <v>3</v>
      </c>
      <c r="F62" s="17" t="s">
        <v>4</v>
      </c>
      <c r="G62" s="17" t="s">
        <v>5</v>
      </c>
      <c r="H62" s="17" t="s">
        <v>6</v>
      </c>
      <c r="I62" s="17" t="s">
        <v>7</v>
      </c>
      <c r="J62" s="17" t="s">
        <v>8</v>
      </c>
      <c r="K62" s="17" t="s">
        <v>9</v>
      </c>
      <c r="L62" s="17" t="s">
        <v>10</v>
      </c>
      <c r="M62" s="17" t="s">
        <v>11</v>
      </c>
      <c r="N62" s="17" t="s">
        <v>12</v>
      </c>
      <c r="O62" s="17" t="s">
        <v>13</v>
      </c>
      <c r="P62" s="17" t="s">
        <v>14</v>
      </c>
      <c r="Q62" s="17" t="s">
        <v>15</v>
      </c>
      <c r="R62" s="17" t="s">
        <v>16</v>
      </c>
      <c r="S62" s="17" t="s">
        <v>17</v>
      </c>
      <c r="T62" s="17" t="s">
        <v>18</v>
      </c>
      <c r="U62" s="17" t="s">
        <v>19</v>
      </c>
      <c r="V62" s="17" t="s">
        <v>20</v>
      </c>
      <c r="X62" s="19" t="s">
        <v>46</v>
      </c>
      <c r="Z62" s="20" t="s">
        <v>76</v>
      </c>
    </row>
    <row r="63" spans="1:26" ht="11.25" hidden="1">
      <c r="A63" s="50" t="s">
        <v>38</v>
      </c>
      <c r="B63" s="5" t="s">
        <v>21</v>
      </c>
      <c r="C63" s="5" t="s">
        <v>27</v>
      </c>
      <c r="D63" s="5" t="s">
        <v>28</v>
      </c>
      <c r="E63" s="5" t="s">
        <v>24</v>
      </c>
      <c r="F63" s="5" t="s">
        <v>25</v>
      </c>
      <c r="G63" s="5" t="s">
        <v>26</v>
      </c>
      <c r="H63" s="6">
        <v>0</v>
      </c>
      <c r="I63" s="6">
        <v>3.05</v>
      </c>
      <c r="J63" s="6">
        <v>4286</v>
      </c>
      <c r="K63" s="6">
        <v>2143</v>
      </c>
      <c r="L63" s="6">
        <v>2143</v>
      </c>
      <c r="M63" s="6">
        <v>3002</v>
      </c>
      <c r="N63" s="6">
        <v>1227</v>
      </c>
      <c r="O63" s="6">
        <v>1775</v>
      </c>
      <c r="P63" s="6">
        <v>3002</v>
      </c>
      <c r="Q63" s="6">
        <v>0</v>
      </c>
      <c r="R63" s="6">
        <v>13072.3</v>
      </c>
      <c r="S63" s="6">
        <v>9156.1</v>
      </c>
      <c r="T63" s="6">
        <v>9156.1</v>
      </c>
      <c r="U63" s="6">
        <v>0</v>
      </c>
      <c r="V63" s="6">
        <v>9156.1</v>
      </c>
      <c r="W63" s="11" t="s">
        <v>29</v>
      </c>
      <c r="Z63" s="7" t="s">
        <v>65</v>
      </c>
    </row>
    <row r="64" spans="1:26" ht="11.25" hidden="1">
      <c r="A64" s="50"/>
      <c r="B64" s="5" t="s">
        <v>21</v>
      </c>
      <c r="C64" s="5" t="s">
        <v>27</v>
      </c>
      <c r="D64" s="5" t="s">
        <v>28</v>
      </c>
      <c r="E64" s="5" t="s">
        <v>24</v>
      </c>
      <c r="F64" s="5" t="s">
        <v>25</v>
      </c>
      <c r="G64" s="5" t="s">
        <v>26</v>
      </c>
      <c r="H64" s="6">
        <v>0</v>
      </c>
      <c r="I64" s="6">
        <v>3.05</v>
      </c>
      <c r="J64" s="6">
        <v>4286</v>
      </c>
      <c r="K64" s="6">
        <v>2143</v>
      </c>
      <c r="L64" s="6">
        <v>2143</v>
      </c>
      <c r="M64" s="6">
        <v>4216</v>
      </c>
      <c r="N64" s="6">
        <v>2520</v>
      </c>
      <c r="O64" s="6">
        <v>1696</v>
      </c>
      <c r="P64" s="6">
        <v>4216</v>
      </c>
      <c r="Q64" s="6">
        <v>0</v>
      </c>
      <c r="R64" s="6">
        <v>13072.3</v>
      </c>
      <c r="S64" s="6">
        <v>12858.8</v>
      </c>
      <c r="T64" s="6">
        <v>12858.8</v>
      </c>
      <c r="U64" s="6">
        <v>0</v>
      </c>
      <c r="V64" s="6">
        <v>12858.8</v>
      </c>
      <c r="W64" s="11" t="s">
        <v>30</v>
      </c>
      <c r="Z64" s="7" t="s">
        <v>66</v>
      </c>
    </row>
    <row r="65" spans="1:26" ht="11.25" hidden="1">
      <c r="A65" s="50"/>
      <c r="B65" s="5" t="s">
        <v>21</v>
      </c>
      <c r="C65" s="5" t="s">
        <v>27</v>
      </c>
      <c r="D65" s="5" t="s">
        <v>28</v>
      </c>
      <c r="E65" s="5" t="s">
        <v>24</v>
      </c>
      <c r="F65" s="5" t="s">
        <v>25</v>
      </c>
      <c r="G65" s="5" t="s">
        <v>26</v>
      </c>
      <c r="H65" s="6">
        <v>0</v>
      </c>
      <c r="I65" s="6">
        <v>3.05</v>
      </c>
      <c r="J65" s="6">
        <v>4286</v>
      </c>
      <c r="K65" s="6">
        <v>2143</v>
      </c>
      <c r="L65" s="6">
        <v>2143</v>
      </c>
      <c r="M65" s="6">
        <v>3000</v>
      </c>
      <c r="N65" s="6">
        <v>633</v>
      </c>
      <c r="O65" s="6">
        <v>2367</v>
      </c>
      <c r="P65" s="6">
        <v>3000</v>
      </c>
      <c r="Q65" s="6">
        <v>0</v>
      </c>
      <c r="R65" s="6">
        <v>13072.3</v>
      </c>
      <c r="S65" s="6">
        <v>9150</v>
      </c>
      <c r="T65" s="6">
        <v>9150</v>
      </c>
      <c r="U65" s="6">
        <v>0</v>
      </c>
      <c r="V65" s="6">
        <v>9150</v>
      </c>
      <c r="W65" s="11" t="s">
        <v>31</v>
      </c>
      <c r="Z65" s="7" t="s">
        <v>67</v>
      </c>
    </row>
    <row r="66" spans="1:26" s="23" customFormat="1" ht="11.25">
      <c r="A66" s="50"/>
      <c r="B66" s="9" t="s">
        <v>72</v>
      </c>
      <c r="C66" s="7"/>
      <c r="D66" s="7"/>
      <c r="E66" s="7"/>
      <c r="F66" s="7"/>
      <c r="G66" s="7"/>
      <c r="H66" s="7"/>
      <c r="I66" s="7"/>
      <c r="J66" s="32">
        <f aca="true" t="shared" si="21" ref="J66:V66">SUM(J63:J65)</f>
        <v>12858</v>
      </c>
      <c r="K66" s="32">
        <f t="shared" si="21"/>
        <v>6429</v>
      </c>
      <c r="L66" s="32">
        <f t="shared" si="21"/>
        <v>6429</v>
      </c>
      <c r="M66" s="32">
        <f t="shared" si="21"/>
        <v>10218</v>
      </c>
      <c r="N66" s="32">
        <f t="shared" si="21"/>
        <v>4380</v>
      </c>
      <c r="O66" s="32">
        <f t="shared" si="21"/>
        <v>5838</v>
      </c>
      <c r="P66" s="32">
        <f t="shared" si="21"/>
        <v>10218</v>
      </c>
      <c r="Q66" s="32">
        <f t="shared" si="21"/>
        <v>0</v>
      </c>
      <c r="R66" s="32">
        <f t="shared" si="21"/>
        <v>39216.899999999994</v>
      </c>
      <c r="S66" s="32">
        <f t="shared" si="21"/>
        <v>31164.9</v>
      </c>
      <c r="T66" s="32">
        <f t="shared" si="21"/>
        <v>31164.9</v>
      </c>
      <c r="U66" s="32">
        <f t="shared" si="21"/>
        <v>0</v>
      </c>
      <c r="V66" s="32">
        <f t="shared" si="21"/>
        <v>31164.9</v>
      </c>
      <c r="Z66" s="43"/>
    </row>
    <row r="67" spans="1:26" s="30" customFormat="1" ht="11.25">
      <c r="A67" s="52"/>
      <c r="B67" s="27" t="s">
        <v>33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8">
        <v>0</v>
      </c>
      <c r="U67" s="8">
        <v>0</v>
      </c>
      <c r="V67" s="8">
        <v>0</v>
      </c>
      <c r="Z67" s="31"/>
    </row>
    <row r="68" spans="1:26" s="23" customFormat="1" ht="9.75" customHeight="1">
      <c r="A68" s="50"/>
      <c r="B68" s="7" t="s">
        <v>42</v>
      </c>
      <c r="C68" s="7"/>
      <c r="D68" s="7"/>
      <c r="E68" s="7"/>
      <c r="F68" s="7"/>
      <c r="G68" s="7"/>
      <c r="H68" s="7"/>
      <c r="I68" s="7"/>
      <c r="J68" s="32">
        <f>SUM(J66:J67)</f>
        <v>12858</v>
      </c>
      <c r="K68" s="32">
        <f aca="true" t="shared" si="22" ref="K68:V68">SUM(K66:K67)</f>
        <v>6429</v>
      </c>
      <c r="L68" s="32">
        <f t="shared" si="22"/>
        <v>6429</v>
      </c>
      <c r="M68" s="32">
        <f t="shared" si="22"/>
        <v>10218</v>
      </c>
      <c r="N68" s="32">
        <f t="shared" si="22"/>
        <v>4380</v>
      </c>
      <c r="O68" s="32">
        <f t="shared" si="22"/>
        <v>5838</v>
      </c>
      <c r="P68" s="32">
        <f t="shared" si="22"/>
        <v>10218</v>
      </c>
      <c r="Q68" s="32">
        <f t="shared" si="22"/>
        <v>0</v>
      </c>
      <c r="R68" s="32">
        <f t="shared" si="22"/>
        <v>39216.899999999994</v>
      </c>
      <c r="S68" s="32">
        <f t="shared" si="22"/>
        <v>31164.9</v>
      </c>
      <c r="T68" s="32">
        <f t="shared" si="22"/>
        <v>31164.9</v>
      </c>
      <c r="U68" s="32">
        <f t="shared" si="22"/>
        <v>0</v>
      </c>
      <c r="V68" s="32">
        <f t="shared" si="22"/>
        <v>31164.9</v>
      </c>
      <c r="X68" s="33">
        <f>R68-S68</f>
        <v>8051.999999999993</v>
      </c>
      <c r="Z68" s="34" t="s">
        <v>68</v>
      </c>
    </row>
    <row r="69" spans="1:26" ht="11.25" hidden="1">
      <c r="A69" s="50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11"/>
      <c r="Z69" s="5"/>
    </row>
    <row r="70" spans="1:26" ht="11.25" hidden="1">
      <c r="A70" s="50"/>
      <c r="B70" s="5" t="s">
        <v>21</v>
      </c>
      <c r="C70" s="5" t="s">
        <v>27</v>
      </c>
      <c r="D70" s="5" t="s">
        <v>28</v>
      </c>
      <c r="E70" s="5" t="s">
        <v>24</v>
      </c>
      <c r="F70" s="5" t="s">
        <v>25</v>
      </c>
      <c r="G70" s="5" t="s">
        <v>26</v>
      </c>
      <c r="H70" s="6">
        <v>0</v>
      </c>
      <c r="I70" s="6">
        <v>3.05</v>
      </c>
      <c r="J70" s="6">
        <v>0</v>
      </c>
      <c r="K70" s="6">
        <v>0</v>
      </c>
      <c r="L70" s="6">
        <v>0</v>
      </c>
      <c r="M70" s="6">
        <v>2787</v>
      </c>
      <c r="N70" s="6">
        <v>387</v>
      </c>
      <c r="O70" s="6">
        <v>2400</v>
      </c>
      <c r="P70" s="6">
        <v>2787</v>
      </c>
      <c r="Q70" s="6">
        <v>0</v>
      </c>
      <c r="R70" s="6"/>
      <c r="S70" s="6"/>
      <c r="T70" s="6"/>
      <c r="U70" s="6">
        <v>0</v>
      </c>
      <c r="V70" s="6">
        <v>8500.35</v>
      </c>
      <c r="W70" s="11" t="s">
        <v>44</v>
      </c>
      <c r="Z70" s="21"/>
    </row>
    <row r="71" spans="1:26" ht="11.25" hidden="1">
      <c r="A71" s="50"/>
      <c r="B71" s="5" t="s">
        <v>21</v>
      </c>
      <c r="C71" s="5" t="s">
        <v>27</v>
      </c>
      <c r="D71" s="5" t="s">
        <v>28</v>
      </c>
      <c r="E71" s="5" t="s">
        <v>24</v>
      </c>
      <c r="F71" s="5" t="s">
        <v>25</v>
      </c>
      <c r="G71" s="5" t="s">
        <v>26</v>
      </c>
      <c r="H71" s="6">
        <v>0</v>
      </c>
      <c r="I71" s="6">
        <v>3.05</v>
      </c>
      <c r="J71" s="6">
        <v>3752.95</v>
      </c>
      <c r="K71" s="6">
        <v>1815</v>
      </c>
      <c r="L71" s="6">
        <v>1937.95</v>
      </c>
      <c r="M71" s="6">
        <v>5155</v>
      </c>
      <c r="N71" s="6">
        <v>765</v>
      </c>
      <c r="O71" s="6">
        <v>4390</v>
      </c>
      <c r="P71" s="6">
        <v>5155</v>
      </c>
      <c r="Q71" s="6">
        <v>0</v>
      </c>
      <c r="R71" s="6">
        <v>11446.4975</v>
      </c>
      <c r="S71" s="6">
        <v>15722.75</v>
      </c>
      <c r="T71" s="6">
        <v>11446.4975</v>
      </c>
      <c r="U71" s="6">
        <v>8500.35</v>
      </c>
      <c r="V71" s="6">
        <v>2946.1475</v>
      </c>
      <c r="W71" s="11" t="s">
        <v>39</v>
      </c>
      <c r="Z71" s="10"/>
    </row>
    <row r="72" spans="1:26" s="23" customFormat="1" ht="11.25" hidden="1">
      <c r="A72" s="50"/>
      <c r="B72" s="7" t="s">
        <v>56</v>
      </c>
      <c r="C72" s="7"/>
      <c r="D72" s="7"/>
      <c r="E72" s="7"/>
      <c r="F72" s="7"/>
      <c r="G72" s="7"/>
      <c r="H72" s="22"/>
      <c r="I72" s="22"/>
      <c r="J72" s="22">
        <f>SUM(J70:J71)</f>
        <v>3752.95</v>
      </c>
      <c r="K72" s="22">
        <f aca="true" t="shared" si="23" ref="K72:V72">SUM(K70:K71)</f>
        <v>1815</v>
      </c>
      <c r="L72" s="22">
        <f t="shared" si="23"/>
        <v>1937.95</v>
      </c>
      <c r="M72" s="22">
        <f t="shared" si="23"/>
        <v>7942</v>
      </c>
      <c r="N72" s="22">
        <f t="shared" si="23"/>
        <v>1152</v>
      </c>
      <c r="O72" s="22">
        <f t="shared" si="23"/>
        <v>6790</v>
      </c>
      <c r="P72" s="22">
        <f t="shared" si="23"/>
        <v>7942</v>
      </c>
      <c r="Q72" s="22">
        <f t="shared" si="23"/>
        <v>0</v>
      </c>
      <c r="R72" s="22">
        <f t="shared" si="23"/>
        <v>11446.4975</v>
      </c>
      <c r="S72" s="22">
        <f t="shared" si="23"/>
        <v>15722.75</v>
      </c>
      <c r="T72" s="22">
        <f t="shared" si="23"/>
        <v>11446.4975</v>
      </c>
      <c r="U72" s="22">
        <f t="shared" si="23"/>
        <v>8500.35</v>
      </c>
      <c r="V72" s="22">
        <f t="shared" si="23"/>
        <v>11446.497500000001</v>
      </c>
      <c r="X72" s="33">
        <f>R72-S72</f>
        <v>-4276.2525000000005</v>
      </c>
      <c r="Z72" s="34" t="s">
        <v>69</v>
      </c>
    </row>
    <row r="73" spans="1:26" ht="11.25" hidden="1">
      <c r="A73" s="50"/>
      <c r="B73" s="5" t="s">
        <v>21</v>
      </c>
      <c r="C73" s="5" t="s">
        <v>27</v>
      </c>
      <c r="D73" s="5" t="s">
        <v>28</v>
      </c>
      <c r="E73" s="5" t="s">
        <v>24</v>
      </c>
      <c r="F73" s="5" t="s">
        <v>25</v>
      </c>
      <c r="G73" s="5" t="s">
        <v>26</v>
      </c>
      <c r="H73" s="6">
        <v>0</v>
      </c>
      <c r="I73" s="6">
        <v>3.05</v>
      </c>
      <c r="J73" s="6">
        <v>0</v>
      </c>
      <c r="K73" s="6">
        <v>0</v>
      </c>
      <c r="L73" s="6">
        <v>0</v>
      </c>
      <c r="M73" s="6">
        <v>2164</v>
      </c>
      <c r="N73" s="6">
        <v>320</v>
      </c>
      <c r="O73" s="6">
        <v>1844</v>
      </c>
      <c r="P73" s="6">
        <v>2164</v>
      </c>
      <c r="Q73" s="6">
        <v>0</v>
      </c>
      <c r="R73" s="6"/>
      <c r="S73" s="6"/>
      <c r="T73" s="6"/>
      <c r="U73" s="6">
        <v>0</v>
      </c>
      <c r="V73" s="6">
        <v>6600.2</v>
      </c>
      <c r="W73" s="11" t="s">
        <v>43</v>
      </c>
      <c r="Z73" s="10"/>
    </row>
    <row r="74" spans="1:26" ht="11.25" hidden="1">
      <c r="A74" s="50"/>
      <c r="B74" s="5" t="s">
        <v>21</v>
      </c>
      <c r="C74" s="5" t="s">
        <v>27</v>
      </c>
      <c r="D74" s="5" t="s">
        <v>28</v>
      </c>
      <c r="E74" s="5" t="s">
        <v>24</v>
      </c>
      <c r="F74" s="5" t="s">
        <v>25</v>
      </c>
      <c r="G74" s="5" t="s">
        <v>26</v>
      </c>
      <c r="H74" s="6">
        <v>0</v>
      </c>
      <c r="I74" s="6">
        <v>3.05</v>
      </c>
      <c r="J74" s="6">
        <v>3752.95</v>
      </c>
      <c r="K74" s="6">
        <v>1815</v>
      </c>
      <c r="L74" s="6">
        <v>1937.95</v>
      </c>
      <c r="M74" s="6">
        <v>4560</v>
      </c>
      <c r="N74" s="6">
        <v>580</v>
      </c>
      <c r="O74" s="6">
        <v>3980</v>
      </c>
      <c r="P74" s="6">
        <v>4560</v>
      </c>
      <c r="Q74" s="6">
        <v>0</v>
      </c>
      <c r="R74" s="6">
        <v>11446.4975</v>
      </c>
      <c r="S74" s="6">
        <v>13908</v>
      </c>
      <c r="T74" s="6">
        <v>11446.4975</v>
      </c>
      <c r="U74" s="6">
        <v>6600.2</v>
      </c>
      <c r="V74" s="6">
        <v>4846.2975</v>
      </c>
      <c r="W74" s="11" t="s">
        <v>40</v>
      </c>
      <c r="Z74" s="10"/>
    </row>
    <row r="75" spans="1:26" s="23" customFormat="1" ht="11.25" hidden="1">
      <c r="A75" s="50"/>
      <c r="B75" s="7" t="s">
        <v>57</v>
      </c>
      <c r="C75" s="7"/>
      <c r="D75" s="7"/>
      <c r="E75" s="7"/>
      <c r="F75" s="7"/>
      <c r="G75" s="7"/>
      <c r="H75" s="7"/>
      <c r="I75" s="7"/>
      <c r="J75" s="32">
        <f>SUM(J73:J74)</f>
        <v>3752.95</v>
      </c>
      <c r="K75" s="32">
        <f aca="true" t="shared" si="24" ref="K75:V75">SUM(K73:K74)</f>
        <v>1815</v>
      </c>
      <c r="L75" s="32">
        <f t="shared" si="24"/>
        <v>1937.95</v>
      </c>
      <c r="M75" s="32">
        <f t="shared" si="24"/>
        <v>6724</v>
      </c>
      <c r="N75" s="32">
        <f t="shared" si="24"/>
        <v>900</v>
      </c>
      <c r="O75" s="32">
        <f t="shared" si="24"/>
        <v>5824</v>
      </c>
      <c r="P75" s="32">
        <f t="shared" si="24"/>
        <v>6724</v>
      </c>
      <c r="Q75" s="32">
        <f t="shared" si="24"/>
        <v>0</v>
      </c>
      <c r="R75" s="32">
        <f t="shared" si="24"/>
        <v>11446.4975</v>
      </c>
      <c r="S75" s="32">
        <f t="shared" si="24"/>
        <v>13908</v>
      </c>
      <c r="T75" s="32">
        <f t="shared" si="24"/>
        <v>11446.4975</v>
      </c>
      <c r="U75" s="32">
        <f t="shared" si="24"/>
        <v>6600.2</v>
      </c>
      <c r="V75" s="32">
        <f t="shared" si="24"/>
        <v>11446.4975</v>
      </c>
      <c r="X75" s="33">
        <f>R75-S75</f>
        <v>-2461.5025000000005</v>
      </c>
      <c r="Z75" s="34" t="s">
        <v>70</v>
      </c>
    </row>
    <row r="76" spans="1:26" s="23" customFormat="1" ht="11.25">
      <c r="A76" s="50"/>
      <c r="B76" s="5" t="s">
        <v>47</v>
      </c>
      <c r="C76" s="7"/>
      <c r="D76" s="7"/>
      <c r="E76" s="7"/>
      <c r="F76" s="7"/>
      <c r="G76" s="7"/>
      <c r="H76" s="7"/>
      <c r="I76" s="7"/>
      <c r="J76" s="32">
        <f>J72+J75</f>
        <v>7505.9</v>
      </c>
      <c r="K76" s="32">
        <f aca="true" t="shared" si="25" ref="K76:V76">K72+K75</f>
        <v>3630</v>
      </c>
      <c r="L76" s="32">
        <f t="shared" si="25"/>
        <v>3875.9</v>
      </c>
      <c r="M76" s="32">
        <f t="shared" si="25"/>
        <v>14666</v>
      </c>
      <c r="N76" s="32">
        <f t="shared" si="25"/>
        <v>2052</v>
      </c>
      <c r="O76" s="32">
        <f t="shared" si="25"/>
        <v>12614</v>
      </c>
      <c r="P76" s="32">
        <f t="shared" si="25"/>
        <v>14666</v>
      </c>
      <c r="Q76" s="32">
        <f t="shared" si="25"/>
        <v>0</v>
      </c>
      <c r="R76" s="32">
        <f t="shared" si="25"/>
        <v>22892.995</v>
      </c>
      <c r="S76" s="32">
        <f t="shared" si="25"/>
        <v>29630.75</v>
      </c>
      <c r="T76" s="32">
        <f t="shared" si="25"/>
        <v>22892.995</v>
      </c>
      <c r="U76" s="32">
        <f t="shared" si="25"/>
        <v>15100.55</v>
      </c>
      <c r="V76" s="32">
        <f t="shared" si="25"/>
        <v>22892.995000000003</v>
      </c>
      <c r="X76" s="33">
        <f>SUM(X63:X75)</f>
        <v>1314.2449999999917</v>
      </c>
      <c r="Z76" s="24"/>
    </row>
    <row r="77" spans="1:26" s="23" customFormat="1" ht="11.25">
      <c r="A77" s="50"/>
      <c r="B77" s="7" t="s">
        <v>49</v>
      </c>
      <c r="C77" s="7"/>
      <c r="D77" s="7"/>
      <c r="E77" s="7"/>
      <c r="F77" s="7"/>
      <c r="G77" s="7"/>
      <c r="H77" s="7"/>
      <c r="I77" s="7"/>
      <c r="J77" s="32">
        <f>J68+J76</f>
        <v>20363.9</v>
      </c>
      <c r="K77" s="32">
        <f aca="true" t="shared" si="26" ref="K77:V77">K68+K76</f>
        <v>10059</v>
      </c>
      <c r="L77" s="32">
        <f t="shared" si="26"/>
        <v>10304.9</v>
      </c>
      <c r="M77" s="32">
        <f t="shared" si="26"/>
        <v>24884</v>
      </c>
      <c r="N77" s="32">
        <f t="shared" si="26"/>
        <v>6432</v>
      </c>
      <c r="O77" s="32">
        <f t="shared" si="26"/>
        <v>18452</v>
      </c>
      <c r="P77" s="32">
        <f t="shared" si="26"/>
        <v>24884</v>
      </c>
      <c r="Q77" s="32">
        <f t="shared" si="26"/>
        <v>0</v>
      </c>
      <c r="R77" s="32">
        <f t="shared" si="26"/>
        <v>62109.89499999999</v>
      </c>
      <c r="S77" s="32">
        <f t="shared" si="26"/>
        <v>60795.65</v>
      </c>
      <c r="T77" s="32">
        <f>T68+T76+0.01</f>
        <v>54057.905000000006</v>
      </c>
      <c r="U77" s="32">
        <f t="shared" si="26"/>
        <v>15100.55</v>
      </c>
      <c r="V77" s="32">
        <f t="shared" si="26"/>
        <v>54057.895000000004</v>
      </c>
      <c r="Z77" s="24"/>
    </row>
    <row r="78" spans="1:26" s="41" customFormat="1" ht="11.25">
      <c r="A78" s="52"/>
      <c r="B78" s="27" t="s">
        <v>48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48">
        <f>S77-T77</f>
        <v>6737.744999999995</v>
      </c>
      <c r="U78" s="49">
        <v>0</v>
      </c>
      <c r="V78" s="49">
        <v>6737.75</v>
      </c>
      <c r="W78" s="30"/>
      <c r="Z78" s="42"/>
    </row>
    <row r="79" spans="1:26" s="23" customFormat="1" ht="10.5" customHeight="1">
      <c r="A79" s="50"/>
      <c r="B79" s="7" t="s">
        <v>50</v>
      </c>
      <c r="C79" s="7"/>
      <c r="D79" s="7"/>
      <c r="E79" s="7"/>
      <c r="F79" s="7"/>
      <c r="G79" s="7"/>
      <c r="H79" s="7"/>
      <c r="I79" s="7"/>
      <c r="J79" s="32">
        <f>SUM(J77:J78)</f>
        <v>20363.9</v>
      </c>
      <c r="K79" s="32">
        <f aca="true" t="shared" si="27" ref="K79:V79">SUM(K77:K78)</f>
        <v>10059</v>
      </c>
      <c r="L79" s="32">
        <f t="shared" si="27"/>
        <v>10304.9</v>
      </c>
      <c r="M79" s="32">
        <f t="shared" si="27"/>
        <v>24884</v>
      </c>
      <c r="N79" s="32">
        <f t="shared" si="27"/>
        <v>6432</v>
      </c>
      <c r="O79" s="32">
        <f t="shared" si="27"/>
        <v>18452</v>
      </c>
      <c r="P79" s="32">
        <f t="shared" si="27"/>
        <v>24884</v>
      </c>
      <c r="Q79" s="32">
        <f t="shared" si="27"/>
        <v>0</v>
      </c>
      <c r="R79" s="32">
        <f t="shared" si="27"/>
        <v>62109.89499999999</v>
      </c>
      <c r="S79" s="32">
        <f t="shared" si="27"/>
        <v>60795.65</v>
      </c>
      <c r="T79" s="32">
        <f t="shared" si="27"/>
        <v>60795.65</v>
      </c>
      <c r="U79" s="32">
        <f t="shared" si="27"/>
        <v>15100.55</v>
      </c>
      <c r="V79" s="32">
        <f t="shared" si="27"/>
        <v>60795.645000000004</v>
      </c>
      <c r="Z79" s="34" t="s">
        <v>71</v>
      </c>
    </row>
    <row r="80" spans="21:22" ht="11.25" hidden="1">
      <c r="U80" s="1" t="s">
        <v>74</v>
      </c>
      <c r="V80" s="1">
        <f>V78</f>
        <v>6737.75</v>
      </c>
    </row>
    <row r="81" s="23" customFormat="1" ht="11.25">
      <c r="B81" s="23" t="s">
        <v>37</v>
      </c>
    </row>
    <row r="82" spans="1:26" s="19" customFormat="1" ht="44.25" customHeight="1">
      <c r="A82" s="16" t="s">
        <v>63</v>
      </c>
      <c r="B82" s="17" t="s">
        <v>0</v>
      </c>
      <c r="C82" s="17" t="s">
        <v>1</v>
      </c>
      <c r="D82" s="17" t="s">
        <v>2</v>
      </c>
      <c r="E82" s="17" t="s">
        <v>3</v>
      </c>
      <c r="F82" s="17" t="s">
        <v>4</v>
      </c>
      <c r="G82" s="17" t="s">
        <v>5</v>
      </c>
      <c r="H82" s="17" t="s">
        <v>6</v>
      </c>
      <c r="I82" s="17" t="s">
        <v>7</v>
      </c>
      <c r="J82" s="17" t="s">
        <v>8</v>
      </c>
      <c r="K82" s="17" t="s">
        <v>9</v>
      </c>
      <c r="L82" s="17" t="s">
        <v>10</v>
      </c>
      <c r="M82" s="17" t="s">
        <v>11</v>
      </c>
      <c r="N82" s="17" t="s">
        <v>12</v>
      </c>
      <c r="O82" s="17" t="s">
        <v>13</v>
      </c>
      <c r="P82" s="17" t="s">
        <v>14</v>
      </c>
      <c r="Q82" s="17" t="s">
        <v>15</v>
      </c>
      <c r="R82" s="17" t="s">
        <v>16</v>
      </c>
      <c r="S82" s="17" t="s">
        <v>17</v>
      </c>
      <c r="T82" s="17" t="s">
        <v>18</v>
      </c>
      <c r="U82" s="17" t="s">
        <v>19</v>
      </c>
      <c r="V82" s="17" t="s">
        <v>20</v>
      </c>
      <c r="X82" s="19" t="s">
        <v>46</v>
      </c>
      <c r="Z82" s="20" t="s">
        <v>76</v>
      </c>
    </row>
    <row r="83" spans="1:26" s="19" customFormat="1" ht="11.25" hidden="1">
      <c r="A83" s="50" t="s">
        <v>37</v>
      </c>
      <c r="B83" s="5" t="s">
        <v>21</v>
      </c>
      <c r="C83" s="5" t="s">
        <v>27</v>
      </c>
      <c r="D83" s="5" t="s">
        <v>28</v>
      </c>
      <c r="E83" s="5" t="s">
        <v>24</v>
      </c>
      <c r="F83" s="5" t="s">
        <v>25</v>
      </c>
      <c r="G83" s="5" t="s">
        <v>26</v>
      </c>
      <c r="H83" s="6">
        <v>0</v>
      </c>
      <c r="I83" s="6">
        <v>3.05</v>
      </c>
      <c r="J83" s="6">
        <v>4286</v>
      </c>
      <c r="K83" s="6">
        <v>2143</v>
      </c>
      <c r="L83" s="6">
        <v>2143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6">
        <v>13072.3</v>
      </c>
      <c r="S83" s="45">
        <v>0</v>
      </c>
      <c r="T83" s="45">
        <v>0</v>
      </c>
      <c r="U83" s="45">
        <v>0</v>
      </c>
      <c r="V83" s="45">
        <v>0</v>
      </c>
      <c r="W83" s="19" t="s">
        <v>29</v>
      </c>
      <c r="Z83" s="7" t="s">
        <v>65</v>
      </c>
    </row>
    <row r="84" spans="1:26" ht="11.25" hidden="1">
      <c r="A84" s="51"/>
      <c r="B84" s="5" t="s">
        <v>21</v>
      </c>
      <c r="C84" s="5" t="s">
        <v>27</v>
      </c>
      <c r="D84" s="5" t="s">
        <v>28</v>
      </c>
      <c r="E84" s="5" t="s">
        <v>24</v>
      </c>
      <c r="F84" s="5" t="s">
        <v>25</v>
      </c>
      <c r="G84" s="5" t="s">
        <v>26</v>
      </c>
      <c r="H84" s="6">
        <v>0</v>
      </c>
      <c r="I84" s="6">
        <v>3.05</v>
      </c>
      <c r="J84" s="6">
        <v>4286</v>
      </c>
      <c r="K84" s="6">
        <v>2143</v>
      </c>
      <c r="L84" s="6">
        <v>2143</v>
      </c>
      <c r="M84" s="6">
        <v>8085</v>
      </c>
      <c r="N84" s="6">
        <v>1062</v>
      </c>
      <c r="O84" s="6">
        <v>7023</v>
      </c>
      <c r="P84" s="6">
        <v>8085</v>
      </c>
      <c r="Q84" s="6">
        <v>0</v>
      </c>
      <c r="R84" s="6">
        <v>13072.3</v>
      </c>
      <c r="S84" s="6">
        <v>24659.25</v>
      </c>
      <c r="T84" s="6">
        <v>13072.3</v>
      </c>
      <c r="U84" s="6">
        <v>0</v>
      </c>
      <c r="V84" s="6">
        <v>13072.3</v>
      </c>
      <c r="W84" s="11" t="s">
        <v>30</v>
      </c>
      <c r="Z84" s="7" t="s">
        <v>66</v>
      </c>
    </row>
    <row r="85" spans="1:26" ht="11.25" hidden="1">
      <c r="A85" s="51"/>
      <c r="B85" s="5" t="s">
        <v>21</v>
      </c>
      <c r="C85" s="5" t="s">
        <v>27</v>
      </c>
      <c r="D85" s="5" t="s">
        <v>28</v>
      </c>
      <c r="E85" s="5" t="s">
        <v>24</v>
      </c>
      <c r="F85" s="5" t="s">
        <v>25</v>
      </c>
      <c r="G85" s="5" t="s">
        <v>26</v>
      </c>
      <c r="H85" s="6">
        <v>0</v>
      </c>
      <c r="I85" s="6">
        <v>3.05</v>
      </c>
      <c r="J85" s="6">
        <v>6996.02</v>
      </c>
      <c r="K85" s="6">
        <v>3143</v>
      </c>
      <c r="L85" s="6">
        <v>3853.02</v>
      </c>
      <c r="M85" s="6">
        <v>6878</v>
      </c>
      <c r="N85" s="6">
        <v>681</v>
      </c>
      <c r="O85" s="6">
        <v>6197</v>
      </c>
      <c r="P85" s="6">
        <v>6878</v>
      </c>
      <c r="Q85" s="6">
        <v>0</v>
      </c>
      <c r="R85" s="6">
        <v>21337.861</v>
      </c>
      <c r="S85" s="6">
        <v>20977.9</v>
      </c>
      <c r="T85" s="6">
        <v>20977.9</v>
      </c>
      <c r="U85" s="6">
        <v>0</v>
      </c>
      <c r="V85" s="6">
        <v>20977.9</v>
      </c>
      <c r="W85" s="11" t="s">
        <v>31</v>
      </c>
      <c r="Z85" s="7" t="s">
        <v>67</v>
      </c>
    </row>
    <row r="86" spans="1:26" s="23" customFormat="1" ht="11.25">
      <c r="A86" s="51"/>
      <c r="B86" s="9" t="s">
        <v>72</v>
      </c>
      <c r="C86" s="7"/>
      <c r="D86" s="7"/>
      <c r="E86" s="7"/>
      <c r="F86" s="7"/>
      <c r="G86" s="7"/>
      <c r="H86" s="7"/>
      <c r="I86" s="7"/>
      <c r="J86" s="32">
        <f aca="true" t="shared" si="28" ref="J86:V86">SUM(J83:J85)</f>
        <v>15568.02</v>
      </c>
      <c r="K86" s="32">
        <f t="shared" si="28"/>
        <v>7429</v>
      </c>
      <c r="L86" s="32">
        <f t="shared" si="28"/>
        <v>8139.02</v>
      </c>
      <c r="M86" s="32">
        <f t="shared" si="28"/>
        <v>14963</v>
      </c>
      <c r="N86" s="32">
        <f t="shared" si="28"/>
        <v>1743</v>
      </c>
      <c r="O86" s="32">
        <f t="shared" si="28"/>
        <v>13220</v>
      </c>
      <c r="P86" s="32">
        <f t="shared" si="28"/>
        <v>14963</v>
      </c>
      <c r="Q86" s="32">
        <f t="shared" si="28"/>
        <v>0</v>
      </c>
      <c r="R86" s="32">
        <f t="shared" si="28"/>
        <v>47482.460999999996</v>
      </c>
      <c r="S86" s="32">
        <f t="shared" si="28"/>
        <v>45637.15</v>
      </c>
      <c r="T86" s="32">
        <f t="shared" si="28"/>
        <v>34050.2</v>
      </c>
      <c r="U86" s="32">
        <f t="shared" si="28"/>
        <v>0</v>
      </c>
      <c r="V86" s="32">
        <f t="shared" si="28"/>
        <v>34050.2</v>
      </c>
      <c r="Z86" s="43"/>
    </row>
    <row r="87" spans="1:26" s="30" customFormat="1" ht="11.25">
      <c r="A87" s="51"/>
      <c r="B87" s="27" t="s">
        <v>34</v>
      </c>
      <c r="C87" s="27"/>
      <c r="D87" s="27"/>
      <c r="E87" s="27"/>
      <c r="F87" s="27"/>
      <c r="G87" s="27"/>
      <c r="H87" s="27"/>
      <c r="I87" s="27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>
        <v>11586.95</v>
      </c>
      <c r="U87" s="28">
        <v>0</v>
      </c>
      <c r="V87" s="28">
        <v>11586.95</v>
      </c>
      <c r="X87" s="46"/>
      <c r="Z87" s="31"/>
    </row>
    <row r="88" spans="1:26" s="23" customFormat="1" ht="10.5" customHeight="1">
      <c r="A88" s="51"/>
      <c r="B88" s="7" t="s">
        <v>35</v>
      </c>
      <c r="C88" s="7"/>
      <c r="D88" s="7"/>
      <c r="E88" s="7"/>
      <c r="F88" s="7"/>
      <c r="G88" s="7"/>
      <c r="H88" s="7"/>
      <c r="I88" s="7"/>
      <c r="J88" s="32">
        <f>SUM(J86:J87)</f>
        <v>15568.02</v>
      </c>
      <c r="K88" s="32">
        <f aca="true" t="shared" si="29" ref="K88:V88">SUM(K86:K87)</f>
        <v>7429</v>
      </c>
      <c r="L88" s="32">
        <f t="shared" si="29"/>
        <v>8139.02</v>
      </c>
      <c r="M88" s="32">
        <f t="shared" si="29"/>
        <v>14963</v>
      </c>
      <c r="N88" s="32">
        <f t="shared" si="29"/>
        <v>1743</v>
      </c>
      <c r="O88" s="32">
        <f t="shared" si="29"/>
        <v>13220</v>
      </c>
      <c r="P88" s="32">
        <f t="shared" si="29"/>
        <v>14963</v>
      </c>
      <c r="Q88" s="32">
        <f t="shared" si="29"/>
        <v>0</v>
      </c>
      <c r="R88" s="32">
        <f t="shared" si="29"/>
        <v>47482.460999999996</v>
      </c>
      <c r="S88" s="32">
        <f t="shared" si="29"/>
        <v>45637.15</v>
      </c>
      <c r="T88" s="32">
        <f t="shared" si="29"/>
        <v>45637.149999999994</v>
      </c>
      <c r="U88" s="32">
        <f t="shared" si="29"/>
        <v>0</v>
      </c>
      <c r="V88" s="32">
        <f t="shared" si="29"/>
        <v>45637.149999999994</v>
      </c>
      <c r="X88" s="33">
        <f>R88-S88</f>
        <v>1845.3109999999942</v>
      </c>
      <c r="Z88" s="34" t="s">
        <v>68</v>
      </c>
    </row>
    <row r="89" spans="1:26" ht="11.25" hidden="1">
      <c r="A89" s="5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11"/>
      <c r="Z89" s="21"/>
    </row>
    <row r="90" spans="1:26" ht="11.25" hidden="1">
      <c r="A90" s="51"/>
      <c r="B90" s="5" t="s">
        <v>21</v>
      </c>
      <c r="C90" s="5" t="s">
        <v>27</v>
      </c>
      <c r="D90" s="5" t="s">
        <v>28</v>
      </c>
      <c r="E90" s="5" t="s">
        <v>24</v>
      </c>
      <c r="F90" s="5" t="s">
        <v>25</v>
      </c>
      <c r="G90" s="5" t="s">
        <v>26</v>
      </c>
      <c r="H90" s="6">
        <v>0</v>
      </c>
      <c r="I90" s="6">
        <v>3.05</v>
      </c>
      <c r="J90" s="6">
        <v>0</v>
      </c>
      <c r="K90" s="6">
        <v>0</v>
      </c>
      <c r="L90" s="6">
        <v>0</v>
      </c>
      <c r="M90" s="6">
        <v>3077</v>
      </c>
      <c r="N90" s="6">
        <v>393</v>
      </c>
      <c r="O90" s="6">
        <v>2684</v>
      </c>
      <c r="P90" s="6">
        <v>3077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9384.85</v>
      </c>
      <c r="W90" s="11" t="s">
        <v>44</v>
      </c>
      <c r="Z90" s="21"/>
    </row>
    <row r="91" spans="1:26" ht="11.25" hidden="1">
      <c r="A91" s="51"/>
      <c r="B91" s="5" t="s">
        <v>21</v>
      </c>
      <c r="C91" s="5" t="s">
        <v>27</v>
      </c>
      <c r="D91" s="5" t="s">
        <v>28</v>
      </c>
      <c r="E91" s="5" t="s">
        <v>24</v>
      </c>
      <c r="F91" s="5" t="s">
        <v>25</v>
      </c>
      <c r="G91" s="5" t="s">
        <v>26</v>
      </c>
      <c r="H91" s="6">
        <v>0</v>
      </c>
      <c r="I91" s="6">
        <v>3.05</v>
      </c>
      <c r="J91" s="6">
        <v>3875.9</v>
      </c>
      <c r="K91" s="6">
        <v>1937.95</v>
      </c>
      <c r="L91" s="6">
        <v>1937.95</v>
      </c>
      <c r="M91" s="6">
        <v>6282</v>
      </c>
      <c r="N91" s="6">
        <v>759</v>
      </c>
      <c r="O91" s="6">
        <v>5523</v>
      </c>
      <c r="P91" s="6">
        <v>6282</v>
      </c>
      <c r="Q91" s="6">
        <v>0</v>
      </c>
      <c r="R91" s="6">
        <v>11821.495</v>
      </c>
      <c r="S91" s="6">
        <v>19160.1</v>
      </c>
      <c r="T91" s="6">
        <v>11821.495</v>
      </c>
      <c r="U91" s="6">
        <v>9384.85</v>
      </c>
      <c r="V91" s="6">
        <v>2436.645</v>
      </c>
      <c r="W91" s="11" t="s">
        <v>39</v>
      </c>
      <c r="Z91" s="10"/>
    </row>
    <row r="92" spans="1:26" s="23" customFormat="1" ht="11.25" hidden="1">
      <c r="A92" s="51"/>
      <c r="B92" s="7" t="s">
        <v>56</v>
      </c>
      <c r="C92" s="7"/>
      <c r="D92" s="7"/>
      <c r="E92" s="7"/>
      <c r="F92" s="7"/>
      <c r="G92" s="7"/>
      <c r="H92" s="22"/>
      <c r="I92" s="22"/>
      <c r="J92" s="22">
        <f>SUM(J90:J91)</f>
        <v>3875.9</v>
      </c>
      <c r="K92" s="22">
        <f aca="true" t="shared" si="30" ref="K92:V92">SUM(K90:K91)</f>
        <v>1937.95</v>
      </c>
      <c r="L92" s="22">
        <f t="shared" si="30"/>
        <v>1937.95</v>
      </c>
      <c r="M92" s="22">
        <f t="shared" si="30"/>
        <v>9359</v>
      </c>
      <c r="N92" s="22">
        <f t="shared" si="30"/>
        <v>1152</v>
      </c>
      <c r="O92" s="22">
        <f t="shared" si="30"/>
        <v>8207</v>
      </c>
      <c r="P92" s="22">
        <f t="shared" si="30"/>
        <v>9359</v>
      </c>
      <c r="Q92" s="22">
        <f t="shared" si="30"/>
        <v>0</v>
      </c>
      <c r="R92" s="22">
        <f t="shared" si="30"/>
        <v>11821.495</v>
      </c>
      <c r="S92" s="22">
        <f t="shared" si="30"/>
        <v>19160.1</v>
      </c>
      <c r="T92" s="22">
        <f t="shared" si="30"/>
        <v>11821.495</v>
      </c>
      <c r="U92" s="22">
        <f t="shared" si="30"/>
        <v>9384.85</v>
      </c>
      <c r="V92" s="22">
        <f t="shared" si="30"/>
        <v>11821.495</v>
      </c>
      <c r="X92" s="33">
        <f>R92-S92</f>
        <v>-7338.604999999998</v>
      </c>
      <c r="Z92" s="34" t="s">
        <v>69</v>
      </c>
    </row>
    <row r="93" spans="1:26" ht="11.25" hidden="1">
      <c r="A93" s="51"/>
      <c r="B93" s="5" t="s">
        <v>21</v>
      </c>
      <c r="C93" s="5" t="s">
        <v>27</v>
      </c>
      <c r="D93" s="5" t="s">
        <v>28</v>
      </c>
      <c r="E93" s="5" t="s">
        <v>24</v>
      </c>
      <c r="F93" s="5" t="s">
        <v>25</v>
      </c>
      <c r="G93" s="5" t="s">
        <v>26</v>
      </c>
      <c r="H93" s="6">
        <v>0</v>
      </c>
      <c r="I93" s="6">
        <v>3.05</v>
      </c>
      <c r="J93" s="6">
        <v>0</v>
      </c>
      <c r="K93" s="6">
        <v>0</v>
      </c>
      <c r="L93" s="6">
        <v>0</v>
      </c>
      <c r="M93" s="6">
        <v>2519</v>
      </c>
      <c r="N93" s="6">
        <v>324</v>
      </c>
      <c r="O93" s="6">
        <v>2195</v>
      </c>
      <c r="P93" s="6">
        <v>2519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7682.95</v>
      </c>
      <c r="W93" s="11" t="s">
        <v>43</v>
      </c>
      <c r="Z93" s="21"/>
    </row>
    <row r="94" spans="1:26" ht="11.25" hidden="1">
      <c r="A94" s="51"/>
      <c r="B94" s="5" t="s">
        <v>21</v>
      </c>
      <c r="C94" s="5" t="s">
        <v>27</v>
      </c>
      <c r="D94" s="5" t="s">
        <v>28</v>
      </c>
      <c r="E94" s="5" t="s">
        <v>24</v>
      </c>
      <c r="F94" s="5" t="s">
        <v>25</v>
      </c>
      <c r="G94" s="5" t="s">
        <v>26</v>
      </c>
      <c r="H94" s="6">
        <v>0</v>
      </c>
      <c r="I94" s="6">
        <v>3.05</v>
      </c>
      <c r="J94" s="6">
        <v>3875.9</v>
      </c>
      <c r="K94" s="6">
        <v>1937.95</v>
      </c>
      <c r="L94" s="6">
        <v>1937.95</v>
      </c>
      <c r="M94" s="6">
        <v>5841</v>
      </c>
      <c r="N94" s="6">
        <v>727</v>
      </c>
      <c r="O94" s="6">
        <v>5114</v>
      </c>
      <c r="P94" s="6">
        <v>5841</v>
      </c>
      <c r="Q94" s="6">
        <v>0</v>
      </c>
      <c r="R94" s="6">
        <v>11821.495</v>
      </c>
      <c r="S94" s="6">
        <v>17815.05</v>
      </c>
      <c r="T94" s="6">
        <v>11821.495</v>
      </c>
      <c r="U94" s="6">
        <v>7682.95</v>
      </c>
      <c r="V94" s="6">
        <v>4138.545</v>
      </c>
      <c r="W94" s="11" t="s">
        <v>40</v>
      </c>
      <c r="Z94" s="10"/>
    </row>
    <row r="95" spans="1:26" s="23" customFormat="1" ht="11.25" hidden="1">
      <c r="A95" s="51"/>
      <c r="B95" s="7" t="s">
        <v>57</v>
      </c>
      <c r="C95" s="7"/>
      <c r="D95" s="7"/>
      <c r="E95" s="7"/>
      <c r="F95" s="7"/>
      <c r="G95" s="7"/>
      <c r="H95" s="7"/>
      <c r="I95" s="7"/>
      <c r="J95" s="32">
        <f>SUM(J93:J94)</f>
        <v>3875.9</v>
      </c>
      <c r="K95" s="32">
        <f aca="true" t="shared" si="31" ref="K95:V95">SUM(K93:K94)</f>
        <v>1937.95</v>
      </c>
      <c r="L95" s="32">
        <f t="shared" si="31"/>
        <v>1937.95</v>
      </c>
      <c r="M95" s="32">
        <f t="shared" si="31"/>
        <v>8360</v>
      </c>
      <c r="N95" s="32">
        <f t="shared" si="31"/>
        <v>1051</v>
      </c>
      <c r="O95" s="32">
        <f t="shared" si="31"/>
        <v>7309</v>
      </c>
      <c r="P95" s="32">
        <f t="shared" si="31"/>
        <v>8360</v>
      </c>
      <c r="Q95" s="32">
        <f t="shared" si="31"/>
        <v>0</v>
      </c>
      <c r="R95" s="32">
        <f t="shared" si="31"/>
        <v>11821.495</v>
      </c>
      <c r="S95" s="32">
        <f t="shared" si="31"/>
        <v>17815.05</v>
      </c>
      <c r="T95" s="32">
        <f t="shared" si="31"/>
        <v>11821.495</v>
      </c>
      <c r="U95" s="32">
        <f t="shared" si="31"/>
        <v>7682.95</v>
      </c>
      <c r="V95" s="32">
        <f t="shared" si="31"/>
        <v>11821.494999999999</v>
      </c>
      <c r="X95" s="33">
        <f>R95-S95</f>
        <v>-5993.5549999999985</v>
      </c>
      <c r="Z95" s="24" t="s">
        <v>70</v>
      </c>
    </row>
    <row r="96" spans="1:26" s="23" customFormat="1" ht="11.25">
      <c r="A96" s="51"/>
      <c r="B96" s="5" t="s">
        <v>47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2"/>
      <c r="T96" s="7"/>
      <c r="U96" s="7"/>
      <c r="V96" s="7"/>
      <c r="Z96" s="43"/>
    </row>
    <row r="97" spans="1:26" s="23" customFormat="1" ht="11.25">
      <c r="A97" s="51"/>
      <c r="B97" s="7" t="s">
        <v>49</v>
      </c>
      <c r="C97" s="7"/>
      <c r="D97" s="7"/>
      <c r="E97" s="7"/>
      <c r="F97" s="7"/>
      <c r="G97" s="7"/>
      <c r="H97" s="7"/>
      <c r="I97" s="7"/>
      <c r="J97" s="32">
        <f aca="true" t="shared" si="32" ref="J97:S97">J88+J92+J95</f>
        <v>23319.820000000003</v>
      </c>
      <c r="K97" s="32">
        <f t="shared" si="32"/>
        <v>11304.900000000001</v>
      </c>
      <c r="L97" s="32">
        <f t="shared" si="32"/>
        <v>12014.920000000002</v>
      </c>
      <c r="M97" s="32">
        <f t="shared" si="32"/>
        <v>32682</v>
      </c>
      <c r="N97" s="32">
        <f t="shared" si="32"/>
        <v>3946</v>
      </c>
      <c r="O97" s="32">
        <f t="shared" si="32"/>
        <v>28736</v>
      </c>
      <c r="P97" s="32">
        <f t="shared" si="32"/>
        <v>32682</v>
      </c>
      <c r="Q97" s="32">
        <f t="shared" si="32"/>
        <v>0</v>
      </c>
      <c r="R97" s="32">
        <f t="shared" si="32"/>
        <v>71125.451</v>
      </c>
      <c r="S97" s="32">
        <f t="shared" si="32"/>
        <v>82612.3</v>
      </c>
      <c r="T97" s="32">
        <f>T88+T92+T95+0.01</f>
        <v>69280.15</v>
      </c>
      <c r="U97" s="32">
        <f>U88+U92+U95</f>
        <v>17067.8</v>
      </c>
      <c r="V97" s="32">
        <f>V88+V92+V95</f>
        <v>69280.14</v>
      </c>
      <c r="X97" s="33">
        <f>SUM(X88:X96)</f>
        <v>-11486.849000000002</v>
      </c>
      <c r="Y97" s="23" t="s">
        <v>52</v>
      </c>
      <c r="Z97" s="24"/>
    </row>
    <row r="98" spans="1:26" s="41" customFormat="1" ht="11.25">
      <c r="A98" s="51"/>
      <c r="B98" s="27" t="s">
        <v>48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48">
        <f>S97-T97</f>
        <v>13332.150000000009</v>
      </c>
      <c r="U98" s="49">
        <v>0</v>
      </c>
      <c r="V98" s="49">
        <v>13332.15</v>
      </c>
      <c r="Z98" s="42"/>
    </row>
    <row r="99" spans="1:26" s="23" customFormat="1" ht="10.5" customHeight="1">
      <c r="A99" s="51"/>
      <c r="B99" s="7" t="s">
        <v>50</v>
      </c>
      <c r="C99" s="7"/>
      <c r="D99" s="7"/>
      <c r="E99" s="7"/>
      <c r="F99" s="7"/>
      <c r="G99" s="7"/>
      <c r="H99" s="7"/>
      <c r="I99" s="7"/>
      <c r="J99" s="32">
        <f>SUM(J97:J98)</f>
        <v>23319.820000000003</v>
      </c>
      <c r="K99" s="32">
        <f aca="true" t="shared" si="33" ref="K99:V99">SUM(K97:K98)</f>
        <v>11304.900000000001</v>
      </c>
      <c r="L99" s="32">
        <f t="shared" si="33"/>
        <v>12014.920000000002</v>
      </c>
      <c r="M99" s="32">
        <f t="shared" si="33"/>
        <v>32682</v>
      </c>
      <c r="N99" s="32">
        <f t="shared" si="33"/>
        <v>3946</v>
      </c>
      <c r="O99" s="32">
        <f t="shared" si="33"/>
        <v>28736</v>
      </c>
      <c r="P99" s="32">
        <f t="shared" si="33"/>
        <v>32682</v>
      </c>
      <c r="Q99" s="32">
        <f t="shared" si="33"/>
        <v>0</v>
      </c>
      <c r="R99" s="32">
        <f t="shared" si="33"/>
        <v>71125.451</v>
      </c>
      <c r="S99" s="32">
        <f t="shared" si="33"/>
        <v>82612.3</v>
      </c>
      <c r="T99" s="32">
        <f t="shared" si="33"/>
        <v>82612.3</v>
      </c>
      <c r="U99" s="32">
        <f t="shared" si="33"/>
        <v>17067.8</v>
      </c>
      <c r="V99" s="32">
        <f t="shared" si="33"/>
        <v>82612.29</v>
      </c>
      <c r="X99" s="23">
        <v>3766.18</v>
      </c>
      <c r="Y99" s="23" t="s">
        <v>45</v>
      </c>
      <c r="Z99" s="34" t="s">
        <v>71</v>
      </c>
    </row>
    <row r="100" spans="21:22" ht="11.25" hidden="1">
      <c r="U100" s="1" t="s">
        <v>74</v>
      </c>
      <c r="V100" s="1">
        <f>V98</f>
        <v>13332.15</v>
      </c>
    </row>
    <row r="103" spans="1:13" ht="11.25">
      <c r="A103" s="11" t="s">
        <v>59</v>
      </c>
      <c r="M103" s="11" t="s">
        <v>61</v>
      </c>
    </row>
    <row r="104" spans="1:13" ht="11.25">
      <c r="A104" s="11" t="s">
        <v>60</v>
      </c>
      <c r="M104" s="11" t="s">
        <v>62</v>
      </c>
    </row>
    <row r="105" ht="11.25">
      <c r="S105" s="38"/>
    </row>
  </sheetData>
  <sheetProtection/>
  <mergeCells count="4">
    <mergeCell ref="A6:A29"/>
    <mergeCell ref="A33:A59"/>
    <mergeCell ref="A63:A79"/>
    <mergeCell ref="A83:A99"/>
  </mergeCells>
  <printOptions/>
  <pageMargins left="0.38" right="0.22" top="0.22" bottom="0.18" header="0.23" footer="0.19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NITICA</cp:lastModifiedBy>
  <cp:lastPrinted>2024-01-03T07:59:46Z</cp:lastPrinted>
  <dcterms:created xsi:type="dcterms:W3CDTF">2023-10-27T09:11:48Z</dcterms:created>
  <dcterms:modified xsi:type="dcterms:W3CDTF">2024-01-08T12:14:38Z</dcterms:modified>
  <cp:category/>
  <cp:version/>
  <cp:contentType/>
  <cp:contentStatus/>
</cp:coreProperties>
</file>