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24915" windowHeight="13620"/>
  </bookViews>
  <sheets>
    <sheet name="SPITALE CONTRACTATE  AN 2022" sheetId="1" r:id="rId1"/>
  </sheets>
  <definedNames>
    <definedName name="_xlnm.Database">#REF!</definedName>
  </definedNames>
  <calcPr calcId="125725"/>
</workbook>
</file>

<file path=xl/calcChain.xml><?xml version="1.0" encoding="utf-8"?>
<calcChain xmlns="http://schemas.openxmlformats.org/spreadsheetml/2006/main">
  <c r="M109" i="1"/>
  <c r="L109"/>
  <c r="J108"/>
  <c r="I108"/>
  <c r="H108"/>
  <c r="G108"/>
  <c r="F108"/>
  <c r="K107"/>
  <c r="K106"/>
  <c r="K105"/>
  <c r="J104"/>
  <c r="I104"/>
  <c r="H104"/>
  <c r="G104"/>
  <c r="K103"/>
  <c r="K102"/>
  <c r="K101"/>
  <c r="J100"/>
  <c r="I100"/>
  <c r="H100"/>
  <c r="G100"/>
  <c r="F100"/>
  <c r="K99"/>
  <c r="K98"/>
  <c r="K97"/>
  <c r="J96"/>
  <c r="H96"/>
  <c r="G96"/>
  <c r="F96"/>
  <c r="F109" s="1"/>
  <c r="K95"/>
  <c r="K94"/>
  <c r="K93"/>
  <c r="J91"/>
  <c r="I91"/>
  <c r="H91"/>
  <c r="G91"/>
  <c r="F91"/>
  <c r="K90"/>
  <c r="K89"/>
  <c r="K88"/>
  <c r="J87"/>
  <c r="I87"/>
  <c r="H87"/>
  <c r="G87"/>
  <c r="F87"/>
  <c r="K86"/>
  <c r="K85"/>
  <c r="K84"/>
  <c r="J83"/>
  <c r="H83"/>
  <c r="G83"/>
  <c r="F83"/>
  <c r="K82"/>
  <c r="K81"/>
  <c r="K80"/>
  <c r="J79"/>
  <c r="G79"/>
  <c r="F79"/>
  <c r="H77"/>
  <c r="H79" s="1"/>
  <c r="K76"/>
  <c r="M74"/>
  <c r="J74"/>
  <c r="H74"/>
  <c r="G74"/>
  <c r="F74"/>
  <c r="K73"/>
  <c r="K72"/>
  <c r="K71"/>
  <c r="M70"/>
  <c r="L70"/>
  <c r="J70"/>
  <c r="I70"/>
  <c r="H70"/>
  <c r="G70"/>
  <c r="F70"/>
  <c r="K69"/>
  <c r="K68"/>
  <c r="K67"/>
  <c r="M66"/>
  <c r="L66"/>
  <c r="J66"/>
  <c r="I66"/>
  <c r="H66"/>
  <c r="G66"/>
  <c r="F66"/>
  <c r="K65"/>
  <c r="K64"/>
  <c r="K63"/>
  <c r="J62"/>
  <c r="H62"/>
  <c r="G62"/>
  <c r="F62"/>
  <c r="K61"/>
  <c r="K60"/>
  <c r="K59"/>
  <c r="M57"/>
  <c r="L57"/>
  <c r="J57"/>
  <c r="I57"/>
  <c r="H57"/>
  <c r="G57"/>
  <c r="F57"/>
  <c r="K56"/>
  <c r="K55"/>
  <c r="K54"/>
  <c r="M53"/>
  <c r="L53"/>
  <c r="J53"/>
  <c r="I53"/>
  <c r="H53"/>
  <c r="G53"/>
  <c r="F53"/>
  <c r="K52"/>
  <c r="K51"/>
  <c r="K50"/>
  <c r="M49"/>
  <c r="J49"/>
  <c r="I49"/>
  <c r="H49"/>
  <c r="G49"/>
  <c r="F49"/>
  <c r="K48"/>
  <c r="K47"/>
  <c r="L46"/>
  <c r="L49" s="1"/>
  <c r="K46"/>
  <c r="M45"/>
  <c r="L45"/>
  <c r="J45"/>
  <c r="I45"/>
  <c r="H45"/>
  <c r="G45"/>
  <c r="F45"/>
  <c r="K44"/>
  <c r="K43"/>
  <c r="K42"/>
  <c r="M40"/>
  <c r="L40"/>
  <c r="J40"/>
  <c r="I40"/>
  <c r="H40"/>
  <c r="G40"/>
  <c r="F40"/>
  <c r="K39"/>
  <c r="K38"/>
  <c r="K37"/>
  <c r="M36"/>
  <c r="L36"/>
  <c r="J36"/>
  <c r="I36"/>
  <c r="H36"/>
  <c r="G36"/>
  <c r="F36"/>
  <c r="K35"/>
  <c r="K34"/>
  <c r="K33"/>
  <c r="M32"/>
  <c r="L32"/>
  <c r="J32"/>
  <c r="I32"/>
  <c r="H32"/>
  <c r="G32"/>
  <c r="F32"/>
  <c r="K31"/>
  <c r="K30"/>
  <c r="K29"/>
  <c r="M28"/>
  <c r="M41" s="1"/>
  <c r="L28"/>
  <c r="I28"/>
  <c r="H28"/>
  <c r="G28"/>
  <c r="F28"/>
  <c r="K27"/>
  <c r="K26"/>
  <c r="J25"/>
  <c r="J28" s="1"/>
  <c r="J41" s="1"/>
  <c r="M23"/>
  <c r="L23"/>
  <c r="J23"/>
  <c r="I23"/>
  <c r="H23"/>
  <c r="G23"/>
  <c r="F23"/>
  <c r="K22"/>
  <c r="K21"/>
  <c r="K20"/>
  <c r="M19"/>
  <c r="L19"/>
  <c r="J19"/>
  <c r="I19"/>
  <c r="H19"/>
  <c r="G19"/>
  <c r="F19"/>
  <c r="K18"/>
  <c r="K17"/>
  <c r="K16"/>
  <c r="M15"/>
  <c r="L15"/>
  <c r="J15"/>
  <c r="I15"/>
  <c r="H15"/>
  <c r="G15"/>
  <c r="F15"/>
  <c r="K14"/>
  <c r="K13"/>
  <c r="K12"/>
  <c r="M11"/>
  <c r="L11"/>
  <c r="L24" s="1"/>
  <c r="J11"/>
  <c r="I11"/>
  <c r="H11"/>
  <c r="H24" s="1"/>
  <c r="G11"/>
  <c r="G24" s="1"/>
  <c r="F11"/>
  <c r="K10"/>
  <c r="K9"/>
  <c r="K8"/>
  <c r="M75" l="1"/>
  <c r="J92"/>
  <c r="G109"/>
  <c r="H75"/>
  <c r="K70"/>
  <c r="K23"/>
  <c r="H41"/>
  <c r="K32"/>
  <c r="I58"/>
  <c r="K83"/>
  <c r="K96"/>
  <c r="H109"/>
  <c r="I109"/>
  <c r="K40"/>
  <c r="K49"/>
  <c r="L75"/>
  <c r="K77"/>
  <c r="K79" s="1"/>
  <c r="H58"/>
  <c r="M58"/>
  <c r="K53"/>
  <c r="K62"/>
  <c r="G75"/>
  <c r="H92"/>
  <c r="K87"/>
  <c r="K91"/>
  <c r="K11"/>
  <c r="G41"/>
  <c r="F24"/>
  <c r="J24"/>
  <c r="F41"/>
  <c r="L41"/>
  <c r="K36"/>
  <c r="K45"/>
  <c r="G58"/>
  <c r="L58"/>
  <c r="F75"/>
  <c r="K66"/>
  <c r="K74"/>
  <c r="G92"/>
  <c r="K100"/>
  <c r="K104"/>
  <c r="I41"/>
  <c r="F58"/>
  <c r="J58"/>
  <c r="K57"/>
  <c r="J75"/>
  <c r="F92"/>
  <c r="J109"/>
  <c r="K108"/>
  <c r="K15"/>
  <c r="I24"/>
  <c r="M24"/>
  <c r="K19"/>
  <c r="K25"/>
  <c r="K28" s="1"/>
  <c r="M110" l="1"/>
  <c r="K41"/>
  <c r="K92"/>
  <c r="G110"/>
  <c r="H110"/>
  <c r="L110"/>
  <c r="I110"/>
  <c r="F110"/>
  <c r="K109"/>
  <c r="K75"/>
  <c r="J110"/>
  <c r="K58"/>
  <c r="K24"/>
  <c r="K110" l="1"/>
</calcChain>
</file>

<file path=xl/sharedStrings.xml><?xml version="1.0" encoding="utf-8"?>
<sst xmlns="http://schemas.openxmlformats.org/spreadsheetml/2006/main" count="124" uniqueCount="53">
  <si>
    <t>DRG</t>
  </si>
  <si>
    <t>TRIM I</t>
  </si>
  <si>
    <t>NR. CRT.</t>
  </si>
  <si>
    <t>UNITATEA SPITALICEASCA</t>
  </si>
  <si>
    <t>SPITALUL DE PSIHIATRIE MURGENI</t>
  </si>
  <si>
    <t>SPITALUL MUNICIPAL DE URGENTA ELENA BELDIMAN BARLAD</t>
  </si>
  <si>
    <t>SPITALUL JUDETEAN DE URGENTA VASLUI</t>
  </si>
  <si>
    <t>TOTAL SPITALE</t>
  </si>
  <si>
    <t>MAI</t>
  </si>
  <si>
    <t>IUNIE</t>
  </si>
  <si>
    <t>CAS VASLUI</t>
  </si>
  <si>
    <t>APRILIE</t>
  </si>
  <si>
    <t>SPITALUL MUNCIPAL DIMITRIE CASTROIAN HUSI</t>
  </si>
  <si>
    <t>Nr. contract</t>
  </si>
  <si>
    <t xml:space="preserve">Luna/An 2022 </t>
  </si>
  <si>
    <t xml:space="preserve">Cronici </t>
  </si>
  <si>
    <t>SP DE ZI</t>
  </si>
  <si>
    <t>ATI 1%</t>
  </si>
  <si>
    <t>dif chelt efective</t>
  </si>
  <si>
    <t>TOTAL</t>
  </si>
  <si>
    <t>Valoare contractata conf. OUG 15/2022</t>
  </si>
  <si>
    <t>ALOCATIE  HRANA</t>
  </si>
  <si>
    <t>ianuarie</t>
  </si>
  <si>
    <t>februarie</t>
  </si>
  <si>
    <t>martie</t>
  </si>
  <si>
    <t>aprilIe</t>
  </si>
  <si>
    <t xml:space="preserve">mai </t>
  </si>
  <si>
    <t>total iunie</t>
  </si>
  <si>
    <t>TRIM.II</t>
  </si>
  <si>
    <t>iulie</t>
  </si>
  <si>
    <t>august</t>
  </si>
  <si>
    <t>septembrie</t>
  </si>
  <si>
    <t>TRIM.III</t>
  </si>
  <si>
    <t>octombrie</t>
  </si>
  <si>
    <t>noiem</t>
  </si>
  <si>
    <t>decembrie</t>
  </si>
  <si>
    <t>TRIM.IV</t>
  </si>
  <si>
    <t>AN 2022</t>
  </si>
  <si>
    <t>mai</t>
  </si>
  <si>
    <t>iunie</t>
  </si>
  <si>
    <t>sept.</t>
  </si>
  <si>
    <t>total martie</t>
  </si>
  <si>
    <t>aprilie</t>
  </si>
  <si>
    <t>decem.</t>
  </si>
  <si>
    <t>dec</t>
  </si>
  <si>
    <t>SPITALIS SRL - PUNCT DE LUCRU</t>
  </si>
  <si>
    <t>total septembrie</t>
  </si>
  <si>
    <t>total octombrie</t>
  </si>
  <si>
    <t>noiembrie</t>
  </si>
  <si>
    <t>SC RECUMED SRL VASLUI</t>
  </si>
  <si>
    <t>ianuarie (paliatie)</t>
  </si>
  <si>
    <t xml:space="preserve">Trim I </t>
  </si>
  <si>
    <t>Sume contractate cu  furnizorii  de servicii medicale spitalicesti in anul 2022</t>
  </si>
</sst>
</file>

<file path=xl/styles.xml><?xml version="1.0" encoding="utf-8"?>
<styleSheet xmlns="http://schemas.openxmlformats.org/spreadsheetml/2006/main">
  <numFmts count="2">
    <numFmt numFmtId="43" formatCode="_-* #,##0.00\ _l_e_i_-;\-* #,##0.00\ _l_e_i_-;_-* &quot;-&quot;??\ _l_e_i_-;_-@_-"/>
    <numFmt numFmtId="164" formatCode="_(* #,##0.00_);_(* \(#,##0.00\);_(* &quot;-&quot;??_);_(@_)"/>
  </numFmts>
  <fonts count="37">
    <font>
      <sz val="10"/>
      <name val="Arial"/>
      <charset val="238"/>
    </font>
    <font>
      <sz val="10"/>
      <name val="Arial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6"/>
      <name val="Arial"/>
      <family val="2"/>
    </font>
    <font>
      <b/>
      <sz val="8"/>
      <name val="Times New Roman"/>
      <family val="1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</font>
    <font>
      <b/>
      <i/>
      <sz val="8"/>
      <name val="Arial"/>
      <family val="2"/>
    </font>
    <font>
      <sz val="8"/>
      <name val="Arial"/>
      <family val="2"/>
      <charset val="238"/>
    </font>
    <font>
      <b/>
      <sz val="7"/>
      <name val="Arial"/>
      <family val="2"/>
    </font>
    <font>
      <sz val="7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5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9" fillId="0" borderId="0" applyFont="0" applyFill="0" applyBorder="0" applyAlignment="0" applyProtection="0"/>
    <xf numFmtId="3" fontId="7" fillId="0" borderId="0"/>
    <xf numFmtId="3" fontId="8" fillId="0" borderId="0"/>
    <xf numFmtId="3" fontId="8" fillId="0" borderId="0"/>
    <xf numFmtId="0" fontId="10" fillId="0" borderId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8" fillId="0" borderId="0"/>
    <xf numFmtId="0" fontId="19" fillId="0" borderId="0"/>
    <xf numFmtId="0" fontId="19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7" fillId="23" borderId="7" applyNumberFormat="0" applyFont="0" applyAlignment="0" applyProtection="0"/>
    <xf numFmtId="0" fontId="8" fillId="23" borderId="7" applyNumberFormat="0" applyFont="0" applyAlignment="0" applyProtection="0"/>
    <xf numFmtId="0" fontId="20" fillId="20" borderId="8" applyNumberFormat="0" applyAlignment="0" applyProtection="0"/>
    <xf numFmtId="9" fontId="19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  <xf numFmtId="0" fontId="8" fillId="0" borderId="0"/>
    <xf numFmtId="0" fontId="8" fillId="0" borderId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8" fillId="0" borderId="0"/>
    <xf numFmtId="0" fontId="23" fillId="0" borderId="0" applyNumberFormat="0" applyFill="0" applyBorder="0" applyAlignment="0" applyProtection="0"/>
    <xf numFmtId="0" fontId="8" fillId="0" borderId="0"/>
    <xf numFmtId="0" fontId="8" fillId="0" borderId="0"/>
  </cellStyleXfs>
  <cellXfs count="201">
    <xf numFmtId="0" fontId="0" fillId="0" borderId="0" xfId="0"/>
    <xf numFmtId="0" fontId="24" fillId="0" borderId="0" xfId="0" applyFont="1"/>
    <xf numFmtId="4" fontId="24" fillId="0" borderId="0" xfId="0" applyNumberFormat="1" applyFont="1" applyFill="1"/>
    <xf numFmtId="4" fontId="24" fillId="0" borderId="0" xfId="0" applyNumberFormat="1" applyFont="1"/>
    <xf numFmtId="0" fontId="24" fillId="0" borderId="0" xfId="0" applyFont="1" applyAlignment="1">
      <alignment wrapText="1"/>
    </xf>
    <xf numFmtId="0" fontId="27" fillId="0" borderId="0" xfId="0" applyFont="1" applyAlignment="1">
      <alignment horizontal="left"/>
    </xf>
    <xf numFmtId="4" fontId="0" fillId="0" borderId="0" xfId="0" applyNumberFormat="1"/>
    <xf numFmtId="0" fontId="26" fillId="0" borderId="15" xfId="73" applyFont="1" applyBorder="1"/>
    <xf numFmtId="4" fontId="30" fillId="0" borderId="15" xfId="74" applyNumberFormat="1" applyFont="1" applyFill="1" applyBorder="1" applyAlignment="1">
      <alignment horizontal="right"/>
    </xf>
    <xf numFmtId="4" fontId="30" fillId="0" borderId="16" xfId="74" applyNumberFormat="1" applyFont="1" applyFill="1" applyBorder="1" applyAlignment="1">
      <alignment horizontal="right"/>
    </xf>
    <xf numFmtId="4" fontId="30" fillId="0" borderId="17" xfId="74" applyNumberFormat="1" applyFont="1" applyFill="1" applyBorder="1" applyAlignment="1">
      <alignment horizontal="right"/>
    </xf>
    <xf numFmtId="0" fontId="31" fillId="0" borderId="19" xfId="73" applyFont="1" applyBorder="1" applyAlignment="1">
      <alignment horizontal="left"/>
    </xf>
    <xf numFmtId="4" fontId="30" fillId="0" borderId="19" xfId="74" applyNumberFormat="1" applyFont="1" applyFill="1" applyBorder="1" applyAlignment="1">
      <alignment horizontal="right"/>
    </xf>
    <xf numFmtId="4" fontId="30" fillId="0" borderId="20" xfId="74" applyNumberFormat="1" applyFont="1" applyFill="1" applyBorder="1" applyAlignment="1">
      <alignment horizontal="right"/>
    </xf>
    <xf numFmtId="4" fontId="30" fillId="0" borderId="21" xfId="74" applyNumberFormat="1" applyFont="1" applyFill="1" applyBorder="1" applyAlignment="1">
      <alignment horizontal="right"/>
    </xf>
    <xf numFmtId="0" fontId="26" fillId="0" borderId="22" xfId="73" applyFont="1" applyBorder="1"/>
    <xf numFmtId="4" fontId="30" fillId="0" borderId="22" xfId="74" applyNumberFormat="1" applyFont="1" applyFill="1" applyBorder="1" applyAlignment="1">
      <alignment horizontal="right"/>
    </xf>
    <xf numFmtId="4" fontId="30" fillId="0" borderId="23" xfId="74" applyNumberFormat="1" applyFont="1" applyFill="1" applyBorder="1" applyAlignment="1">
      <alignment horizontal="right"/>
    </xf>
    <xf numFmtId="4" fontId="30" fillId="0" borderId="24" xfId="74" applyNumberFormat="1" applyFont="1" applyFill="1" applyBorder="1" applyAlignment="1">
      <alignment horizontal="right"/>
    </xf>
    <xf numFmtId="4" fontId="30" fillId="24" borderId="25" xfId="74" applyNumberFormat="1" applyFont="1" applyFill="1" applyBorder="1" applyAlignment="1">
      <alignment horizontal="right"/>
    </xf>
    <xf numFmtId="4" fontId="32" fillId="24" borderId="19" xfId="74" applyNumberFormat="1" applyFont="1" applyFill="1" applyBorder="1" applyAlignment="1">
      <alignment horizontal="right"/>
    </xf>
    <xf numFmtId="0" fontId="26" fillId="25" borderId="26" xfId="73" applyFont="1" applyFill="1" applyBorder="1"/>
    <xf numFmtId="4" fontId="32" fillId="25" borderId="26" xfId="74" applyNumberFormat="1" applyFont="1" applyFill="1" applyBorder="1" applyAlignment="1">
      <alignment horizontal="right"/>
    </xf>
    <xf numFmtId="4" fontId="32" fillId="25" borderId="27" xfId="74" applyNumberFormat="1" applyFont="1" applyFill="1" applyBorder="1" applyAlignment="1">
      <alignment horizontal="right"/>
    </xf>
    <xf numFmtId="0" fontId="26" fillId="24" borderId="15" xfId="73" applyFont="1" applyFill="1" applyBorder="1"/>
    <xf numFmtId="4" fontId="32" fillId="24" borderId="15" xfId="74" applyNumberFormat="1" applyFont="1" applyFill="1" applyBorder="1" applyAlignment="1">
      <alignment horizontal="right"/>
    </xf>
    <xf numFmtId="4" fontId="32" fillId="26" borderId="15" xfId="74" applyNumberFormat="1" applyFont="1" applyFill="1" applyBorder="1" applyAlignment="1">
      <alignment horizontal="right"/>
    </xf>
    <xf numFmtId="4" fontId="32" fillId="24" borderId="28" xfId="74" applyNumberFormat="1" applyFont="1" applyFill="1" applyBorder="1" applyAlignment="1">
      <alignment horizontal="right"/>
    </xf>
    <xf numFmtId="0" fontId="26" fillId="24" borderId="19" xfId="73" applyFont="1" applyFill="1" applyBorder="1"/>
    <xf numFmtId="4" fontId="32" fillId="26" borderId="19" xfId="74" applyNumberFormat="1" applyFont="1" applyFill="1" applyBorder="1" applyAlignment="1">
      <alignment horizontal="right"/>
    </xf>
    <xf numFmtId="4" fontId="32" fillId="24" borderId="20" xfId="74" applyNumberFormat="1" applyFont="1" applyFill="1" applyBorder="1" applyAlignment="1">
      <alignment horizontal="right"/>
    </xf>
    <xf numFmtId="0" fontId="26" fillId="26" borderId="25" xfId="73" applyFont="1" applyFill="1" applyBorder="1"/>
    <xf numFmtId="4" fontId="32" fillId="26" borderId="25" xfId="74" applyNumberFormat="1" applyFont="1" applyFill="1" applyBorder="1" applyAlignment="1">
      <alignment horizontal="right"/>
    </xf>
    <xf numFmtId="4" fontId="32" fillId="26" borderId="23" xfId="74" applyNumberFormat="1" applyFont="1" applyFill="1" applyBorder="1" applyAlignment="1">
      <alignment horizontal="right"/>
    </xf>
    <xf numFmtId="0" fontId="26" fillId="25" borderId="29" xfId="73" applyFont="1" applyFill="1" applyBorder="1"/>
    <xf numFmtId="4" fontId="32" fillId="25" borderId="30" xfId="74" applyNumberFormat="1" applyFont="1" applyFill="1" applyBorder="1" applyAlignment="1">
      <alignment horizontal="right"/>
    </xf>
    <xf numFmtId="4" fontId="32" fillId="25" borderId="12" xfId="74" applyNumberFormat="1" applyFont="1" applyFill="1" applyBorder="1" applyAlignment="1">
      <alignment horizontal="right"/>
    </xf>
    <xf numFmtId="4" fontId="32" fillId="25" borderId="0" xfId="74" applyNumberFormat="1" applyFont="1" applyFill="1" applyBorder="1" applyAlignment="1">
      <alignment horizontal="right"/>
    </xf>
    <xf numFmtId="4" fontId="32" fillId="25" borderId="31" xfId="74" applyNumberFormat="1" applyFont="1" applyFill="1" applyBorder="1" applyAlignment="1">
      <alignment horizontal="right"/>
    </xf>
    <xf numFmtId="4" fontId="32" fillId="25" borderId="32" xfId="74" applyNumberFormat="1" applyFont="1" applyFill="1" applyBorder="1" applyAlignment="1">
      <alignment horizontal="right"/>
    </xf>
    <xf numFmtId="0" fontId="26" fillId="26" borderId="15" xfId="73" applyFont="1" applyFill="1" applyBorder="1"/>
    <xf numFmtId="0" fontId="26" fillId="26" borderId="19" xfId="73" applyFont="1" applyFill="1" applyBorder="1"/>
    <xf numFmtId="0" fontId="26" fillId="25" borderId="18" xfId="73" applyFont="1" applyFill="1" applyBorder="1"/>
    <xf numFmtId="4" fontId="32" fillId="25" borderId="18" xfId="74" applyNumberFormat="1" applyFont="1" applyFill="1" applyBorder="1" applyAlignment="1">
      <alignment horizontal="right"/>
    </xf>
    <xf numFmtId="4" fontId="32" fillId="26" borderId="17" xfId="74" applyNumberFormat="1" applyFont="1" applyFill="1" applyBorder="1" applyAlignment="1">
      <alignment horizontal="right"/>
    </xf>
    <xf numFmtId="4" fontId="32" fillId="26" borderId="33" xfId="74" applyNumberFormat="1" applyFont="1" applyFill="1" applyBorder="1" applyAlignment="1">
      <alignment horizontal="right"/>
    </xf>
    <xf numFmtId="4" fontId="32" fillId="26" borderId="21" xfId="74" applyNumberFormat="1" applyFont="1" applyFill="1" applyBorder="1" applyAlignment="1">
      <alignment horizontal="right"/>
    </xf>
    <xf numFmtId="4" fontId="32" fillId="26" borderId="34" xfId="74" applyNumberFormat="1" applyFont="1" applyFill="1" applyBorder="1" applyAlignment="1">
      <alignment horizontal="right"/>
    </xf>
    <xf numFmtId="4" fontId="32" fillId="26" borderId="35" xfId="74" applyNumberFormat="1" applyFont="1" applyFill="1" applyBorder="1" applyAlignment="1">
      <alignment horizontal="right"/>
    </xf>
    <xf numFmtId="4" fontId="32" fillId="26" borderId="36" xfId="74" applyNumberFormat="1" applyFont="1" applyFill="1" applyBorder="1" applyAlignment="1">
      <alignment horizontal="right"/>
    </xf>
    <xf numFmtId="0" fontId="26" fillId="27" borderId="13" xfId="73" applyFont="1" applyFill="1" applyBorder="1"/>
    <xf numFmtId="4" fontId="32" fillId="27" borderId="13" xfId="74" applyNumberFormat="1" applyFont="1" applyFill="1" applyBorder="1" applyAlignment="1">
      <alignment horizontal="right"/>
    </xf>
    <xf numFmtId="4" fontId="32" fillId="28" borderId="13" xfId="74" applyNumberFormat="1" applyFont="1" applyFill="1" applyBorder="1" applyAlignment="1">
      <alignment horizontal="right"/>
    </xf>
    <xf numFmtId="0" fontId="26" fillId="29" borderId="13" xfId="73" applyFont="1" applyFill="1" applyBorder="1"/>
    <xf numFmtId="4" fontId="32" fillId="29" borderId="13" xfId="74" applyNumberFormat="1" applyFont="1" applyFill="1" applyBorder="1" applyAlignment="1">
      <alignment horizontal="right"/>
    </xf>
    <xf numFmtId="4" fontId="30" fillId="24" borderId="15" xfId="74" applyNumberFormat="1" applyFont="1" applyFill="1" applyBorder="1" applyAlignment="1">
      <alignment horizontal="right"/>
    </xf>
    <xf numFmtId="0" fontId="33" fillId="0" borderId="19" xfId="73" applyFont="1" applyBorder="1"/>
    <xf numFmtId="4" fontId="30" fillId="24" borderId="19" xfId="74" applyNumberFormat="1" applyFont="1" applyFill="1" applyBorder="1" applyAlignment="1">
      <alignment horizontal="right"/>
    </xf>
    <xf numFmtId="0" fontId="26" fillId="0" borderId="25" xfId="73" applyFont="1" applyBorder="1"/>
    <xf numFmtId="4" fontId="30" fillId="0" borderId="25" xfId="74" applyNumberFormat="1" applyFont="1" applyFill="1" applyBorder="1" applyAlignment="1">
      <alignment horizontal="right"/>
    </xf>
    <xf numFmtId="0" fontId="26" fillId="25" borderId="12" xfId="73" applyFont="1" applyFill="1" applyBorder="1"/>
    <xf numFmtId="0" fontId="31" fillId="24" borderId="17" xfId="73" applyFont="1" applyFill="1" applyBorder="1"/>
    <xf numFmtId="0" fontId="26" fillId="24" borderId="21" xfId="73" applyFont="1" applyFill="1" applyBorder="1"/>
    <xf numFmtId="0" fontId="26" fillId="26" borderId="38" xfId="73" applyFont="1" applyFill="1" applyBorder="1"/>
    <xf numFmtId="4" fontId="32" fillId="26" borderId="22" xfId="74" applyNumberFormat="1" applyFont="1" applyFill="1" applyBorder="1" applyAlignment="1">
      <alignment horizontal="right"/>
    </xf>
    <xf numFmtId="0" fontId="26" fillId="26" borderId="17" xfId="73" applyFont="1" applyFill="1" applyBorder="1"/>
    <xf numFmtId="4" fontId="32" fillId="26" borderId="16" xfId="74" applyNumberFormat="1" applyFont="1" applyFill="1" applyBorder="1" applyAlignment="1">
      <alignment horizontal="right"/>
    </xf>
    <xf numFmtId="0" fontId="26" fillId="26" borderId="21" xfId="73" applyFont="1" applyFill="1" applyBorder="1"/>
    <xf numFmtId="4" fontId="32" fillId="26" borderId="20" xfId="74" applyNumberFormat="1" applyFont="1" applyFill="1" applyBorder="1" applyAlignment="1">
      <alignment horizontal="right"/>
    </xf>
    <xf numFmtId="0" fontId="26" fillId="26" borderId="24" xfId="73" applyFont="1" applyFill="1" applyBorder="1"/>
    <xf numFmtId="0" fontId="26" fillId="26" borderId="22" xfId="73" applyFont="1" applyFill="1" applyBorder="1"/>
    <xf numFmtId="4" fontId="32" fillId="26" borderId="39" xfId="74" applyNumberFormat="1" applyFont="1" applyFill="1" applyBorder="1" applyAlignment="1">
      <alignment horizontal="right"/>
    </xf>
    <xf numFmtId="0" fontId="26" fillId="27" borderId="26" xfId="73" applyFont="1" applyFill="1" applyBorder="1"/>
    <xf numFmtId="4" fontId="32" fillId="27" borderId="26" xfId="74" applyNumberFormat="1" applyFont="1" applyFill="1" applyBorder="1" applyAlignment="1">
      <alignment horizontal="right"/>
    </xf>
    <xf numFmtId="0" fontId="31" fillId="0" borderId="19" xfId="73" applyFont="1" applyBorder="1"/>
    <xf numFmtId="4" fontId="32" fillId="25" borderId="41" xfId="74" applyNumberFormat="1" applyFont="1" applyFill="1" applyBorder="1" applyAlignment="1">
      <alignment horizontal="right"/>
    </xf>
    <xf numFmtId="4" fontId="32" fillId="26" borderId="42" xfId="74" applyNumberFormat="1" applyFont="1" applyFill="1" applyBorder="1" applyAlignment="1">
      <alignment horizontal="right"/>
    </xf>
    <xf numFmtId="4" fontId="32" fillId="26" borderId="43" xfId="74" applyNumberFormat="1" applyFont="1" applyFill="1" applyBorder="1" applyAlignment="1">
      <alignment horizontal="right"/>
    </xf>
    <xf numFmtId="4" fontId="32" fillId="26" borderId="44" xfId="74" applyNumberFormat="1" applyFont="1" applyFill="1" applyBorder="1" applyAlignment="1">
      <alignment horizontal="right"/>
    </xf>
    <xf numFmtId="4" fontId="32" fillId="26" borderId="45" xfId="74" applyNumberFormat="1" applyFont="1" applyFill="1" applyBorder="1" applyAlignment="1">
      <alignment horizontal="right"/>
    </xf>
    <xf numFmtId="4" fontId="32" fillId="26" borderId="46" xfId="74" applyNumberFormat="1" applyFont="1" applyFill="1" applyBorder="1" applyAlignment="1">
      <alignment horizontal="right"/>
    </xf>
    <xf numFmtId="4" fontId="32" fillId="26" borderId="47" xfId="74" applyNumberFormat="1" applyFont="1" applyFill="1" applyBorder="1" applyAlignment="1">
      <alignment horizontal="right"/>
    </xf>
    <xf numFmtId="0" fontId="26" fillId="26" borderId="35" xfId="73" applyFont="1" applyFill="1" applyBorder="1"/>
    <xf numFmtId="4" fontId="32" fillId="26" borderId="48" xfId="74" applyNumberFormat="1" applyFont="1" applyFill="1" applyBorder="1" applyAlignment="1">
      <alignment horizontal="right"/>
    </xf>
    <xf numFmtId="4" fontId="30" fillId="0" borderId="15" xfId="73" applyNumberFormat="1" applyFont="1" applyBorder="1"/>
    <xf numFmtId="4" fontId="30" fillId="0" borderId="15" xfId="74" applyNumberFormat="1" applyFont="1" applyBorder="1" applyAlignment="1">
      <alignment horizontal="right"/>
    </xf>
    <xf numFmtId="0" fontId="26" fillId="0" borderId="19" xfId="73" applyFont="1" applyBorder="1"/>
    <xf numFmtId="4" fontId="30" fillId="0" borderId="19" xfId="73" applyNumberFormat="1" applyFont="1" applyBorder="1"/>
    <xf numFmtId="4" fontId="30" fillId="0" borderId="19" xfId="73" applyNumberFormat="1" applyFont="1" applyBorder="1" applyAlignment="1">
      <alignment horizontal="right"/>
    </xf>
    <xf numFmtId="4" fontId="30" fillId="24" borderId="22" xfId="74" applyNumberFormat="1" applyFont="1" applyFill="1" applyBorder="1" applyAlignment="1">
      <alignment horizontal="right"/>
    </xf>
    <xf numFmtId="4" fontId="30" fillId="0" borderId="22" xfId="73" applyNumberFormat="1" applyFont="1" applyBorder="1" applyAlignment="1">
      <alignment horizontal="right"/>
    </xf>
    <xf numFmtId="0" fontId="33" fillId="0" borderId="17" xfId="73" applyFont="1" applyFill="1" applyBorder="1"/>
    <xf numFmtId="4" fontId="32" fillId="0" borderId="15" xfId="74" applyNumberFormat="1" applyFont="1" applyFill="1" applyBorder="1" applyAlignment="1">
      <alignment horizontal="right"/>
    </xf>
    <xf numFmtId="4" fontId="32" fillId="0" borderId="16" xfId="74" applyNumberFormat="1" applyFont="1" applyFill="1" applyBorder="1" applyAlignment="1">
      <alignment horizontal="right"/>
    </xf>
    <xf numFmtId="0" fontId="26" fillId="0" borderId="21" xfId="73" applyFont="1" applyFill="1" applyBorder="1"/>
    <xf numFmtId="4" fontId="32" fillId="0" borderId="19" xfId="74" applyNumberFormat="1" applyFont="1" applyFill="1" applyBorder="1" applyAlignment="1">
      <alignment horizontal="right"/>
    </xf>
    <xf numFmtId="4" fontId="32" fillId="0" borderId="20" xfId="74" applyNumberFormat="1" applyFont="1" applyFill="1" applyBorder="1" applyAlignment="1">
      <alignment horizontal="right"/>
    </xf>
    <xf numFmtId="0" fontId="26" fillId="26" borderId="47" xfId="73" applyFont="1" applyFill="1" applyBorder="1"/>
    <xf numFmtId="0" fontId="26" fillId="26" borderId="49" xfId="73" applyFont="1" applyFill="1" applyBorder="1"/>
    <xf numFmtId="4" fontId="32" fillId="26" borderId="49" xfId="74" applyNumberFormat="1" applyFont="1" applyFill="1" applyBorder="1" applyAlignment="1">
      <alignment horizontal="right"/>
    </xf>
    <xf numFmtId="0" fontId="26" fillId="0" borderId="22" xfId="73" applyFont="1" applyFill="1" applyBorder="1"/>
    <xf numFmtId="4" fontId="32" fillId="0" borderId="25" xfId="74" applyNumberFormat="1" applyFont="1" applyFill="1" applyBorder="1" applyAlignment="1">
      <alignment horizontal="right"/>
    </xf>
    <xf numFmtId="4" fontId="32" fillId="0" borderId="49" xfId="74" applyNumberFormat="1" applyFont="1" applyFill="1" applyBorder="1" applyAlignment="1">
      <alignment horizontal="right"/>
    </xf>
    <xf numFmtId="4" fontId="32" fillId="27" borderId="50" xfId="74" applyNumberFormat="1" applyFont="1" applyFill="1" applyBorder="1" applyAlignment="1">
      <alignment horizontal="right"/>
    </xf>
    <xf numFmtId="4" fontId="32" fillId="27" borderId="40" xfId="74" applyNumberFormat="1" applyFont="1" applyFill="1" applyBorder="1" applyAlignment="1">
      <alignment horizontal="right"/>
    </xf>
    <xf numFmtId="4" fontId="32" fillId="29" borderId="18" xfId="74" applyNumberFormat="1" applyFont="1" applyFill="1" applyBorder="1" applyAlignment="1">
      <alignment horizontal="right"/>
    </xf>
    <xf numFmtId="0" fontId="26" fillId="0" borderId="17" xfId="73" applyFont="1" applyFill="1" applyBorder="1"/>
    <xf numFmtId="4" fontId="30" fillId="0" borderId="16" xfId="73" applyNumberFormat="1" applyFont="1" applyFill="1" applyBorder="1" applyAlignment="1">
      <alignment horizontal="right"/>
    </xf>
    <xf numFmtId="4" fontId="30" fillId="0" borderId="15" xfId="73" applyNumberFormat="1" applyFont="1" applyFill="1" applyBorder="1" applyAlignment="1">
      <alignment horizontal="right"/>
    </xf>
    <xf numFmtId="0" fontId="33" fillId="0" borderId="21" xfId="73" applyFont="1" applyFill="1" applyBorder="1"/>
    <xf numFmtId="4" fontId="30" fillId="0" borderId="20" xfId="73" applyNumberFormat="1" applyFont="1" applyFill="1" applyBorder="1" applyAlignment="1">
      <alignment horizontal="right"/>
    </xf>
    <xf numFmtId="4" fontId="30" fillId="0" borderId="19" xfId="73" applyNumberFormat="1" applyFont="1" applyFill="1" applyBorder="1" applyAlignment="1">
      <alignment horizontal="right"/>
    </xf>
    <xf numFmtId="0" fontId="26" fillId="0" borderId="35" xfId="73" applyFont="1" applyFill="1" applyBorder="1"/>
    <xf numFmtId="4" fontId="30" fillId="0" borderId="22" xfId="73" applyNumberFormat="1" applyFont="1" applyFill="1" applyBorder="1" applyAlignment="1">
      <alignment horizontal="right"/>
    </xf>
    <xf numFmtId="4" fontId="30" fillId="0" borderId="23" xfId="73" applyNumberFormat="1" applyFont="1" applyFill="1" applyBorder="1" applyAlignment="1">
      <alignment horizontal="right"/>
    </xf>
    <xf numFmtId="0" fontId="26" fillId="27" borderId="37" xfId="73" applyFont="1" applyFill="1" applyBorder="1"/>
    <xf numFmtId="4" fontId="32" fillId="27" borderId="12" xfId="73" applyNumberFormat="1" applyFont="1" applyFill="1" applyBorder="1" applyAlignment="1">
      <alignment horizontal="right"/>
    </xf>
    <xf numFmtId="4" fontId="32" fillId="27" borderId="14" xfId="73" applyNumberFormat="1" applyFont="1" applyFill="1" applyBorder="1" applyAlignment="1">
      <alignment horizontal="right"/>
    </xf>
    <xf numFmtId="4" fontId="32" fillId="27" borderId="26" xfId="73" applyNumberFormat="1" applyFont="1" applyFill="1" applyBorder="1" applyAlignment="1">
      <alignment horizontal="right"/>
    </xf>
    <xf numFmtId="4" fontId="32" fillId="27" borderId="18" xfId="73" applyNumberFormat="1" applyFont="1" applyFill="1" applyBorder="1" applyAlignment="1">
      <alignment horizontal="right"/>
    </xf>
    <xf numFmtId="4" fontId="32" fillId="24" borderId="15" xfId="73" applyNumberFormat="1" applyFont="1" applyFill="1" applyBorder="1" applyAlignment="1">
      <alignment horizontal="right"/>
    </xf>
    <xf numFmtId="4" fontId="32" fillId="24" borderId="17" xfId="73" applyNumberFormat="1" applyFont="1" applyFill="1" applyBorder="1" applyAlignment="1">
      <alignment horizontal="right"/>
    </xf>
    <xf numFmtId="4" fontId="32" fillId="24" borderId="33" xfId="73" applyNumberFormat="1" applyFont="1" applyFill="1" applyBorder="1" applyAlignment="1">
      <alignment horizontal="right"/>
    </xf>
    <xf numFmtId="4" fontId="32" fillId="24" borderId="19" xfId="73" applyNumberFormat="1" applyFont="1" applyFill="1" applyBorder="1" applyAlignment="1">
      <alignment horizontal="right"/>
    </xf>
    <xf numFmtId="4" fontId="32" fillId="24" borderId="21" xfId="73" applyNumberFormat="1" applyFont="1" applyFill="1" applyBorder="1" applyAlignment="1">
      <alignment horizontal="right"/>
    </xf>
    <xf numFmtId="4" fontId="32" fillId="24" borderId="34" xfId="73" applyNumberFormat="1" applyFont="1" applyFill="1" applyBorder="1" applyAlignment="1">
      <alignment horizontal="right"/>
    </xf>
    <xf numFmtId="0" fontId="26" fillId="26" borderId="13" xfId="73" applyFont="1" applyFill="1" applyBorder="1"/>
    <xf numFmtId="4" fontId="32" fillId="26" borderId="13" xfId="73" applyNumberFormat="1" applyFont="1" applyFill="1" applyBorder="1" applyAlignment="1">
      <alignment horizontal="right"/>
    </xf>
    <xf numFmtId="4" fontId="32" fillId="26" borderId="40" xfId="73" applyNumberFormat="1" applyFont="1" applyFill="1" applyBorder="1" applyAlignment="1">
      <alignment horizontal="right"/>
    </xf>
    <xf numFmtId="4" fontId="32" fillId="26" borderId="25" xfId="73" applyNumberFormat="1" applyFont="1" applyFill="1" applyBorder="1" applyAlignment="1">
      <alignment horizontal="right"/>
    </xf>
    <xf numFmtId="4" fontId="32" fillId="26" borderId="50" xfId="73" applyNumberFormat="1" applyFont="1" applyFill="1" applyBorder="1" applyAlignment="1">
      <alignment horizontal="right"/>
    </xf>
    <xf numFmtId="0" fontId="26" fillId="28" borderId="13" xfId="73" applyFont="1" applyFill="1" applyBorder="1"/>
    <xf numFmtId="4" fontId="32" fillId="29" borderId="13" xfId="73" applyNumberFormat="1" applyFont="1" applyFill="1" applyBorder="1" applyAlignment="1">
      <alignment horizontal="right"/>
    </xf>
    <xf numFmtId="4" fontId="32" fillId="0" borderId="15" xfId="73" applyNumberFormat="1" applyFont="1" applyBorder="1" applyAlignment="1">
      <alignment horizontal="right"/>
    </xf>
    <xf numFmtId="4" fontId="30" fillId="0" borderId="15" xfId="73" applyNumberFormat="1" applyFont="1" applyBorder="1" applyAlignment="1">
      <alignment horizontal="right"/>
    </xf>
    <xf numFmtId="4" fontId="32" fillId="0" borderId="19" xfId="73" applyNumberFormat="1" applyFont="1" applyBorder="1" applyAlignment="1">
      <alignment horizontal="right"/>
    </xf>
    <xf numFmtId="4" fontId="32" fillId="0" borderId="22" xfId="73" applyNumberFormat="1" applyFont="1" applyBorder="1" applyAlignment="1">
      <alignment horizontal="right"/>
    </xf>
    <xf numFmtId="4" fontId="32" fillId="24" borderId="22" xfId="74" applyNumberFormat="1" applyFont="1" applyFill="1" applyBorder="1" applyAlignment="1">
      <alignment horizontal="right"/>
    </xf>
    <xf numFmtId="4" fontId="32" fillId="0" borderId="22" xfId="74" applyNumberFormat="1" applyFont="1" applyFill="1" applyBorder="1" applyAlignment="1">
      <alignment horizontal="right"/>
    </xf>
    <xf numFmtId="4" fontId="32" fillId="25" borderId="12" xfId="73" applyNumberFormat="1" applyFont="1" applyFill="1" applyBorder="1" applyAlignment="1">
      <alignment horizontal="right"/>
    </xf>
    <xf numFmtId="0" fontId="26" fillId="0" borderId="19" xfId="73" applyFont="1" applyFill="1" applyBorder="1"/>
    <xf numFmtId="4" fontId="32" fillId="0" borderId="19" xfId="73" applyNumberFormat="1" applyFont="1" applyFill="1" applyBorder="1" applyAlignment="1">
      <alignment horizontal="right"/>
    </xf>
    <xf numFmtId="0" fontId="26" fillId="0" borderId="49" xfId="73" applyFont="1" applyFill="1" applyBorder="1"/>
    <xf numFmtId="0" fontId="26" fillId="26" borderId="51" xfId="73" applyFont="1" applyFill="1" applyBorder="1"/>
    <xf numFmtId="4" fontId="32" fillId="26" borderId="51" xfId="74" applyNumberFormat="1" applyFont="1" applyFill="1" applyBorder="1" applyAlignment="1">
      <alignment horizontal="right"/>
    </xf>
    <xf numFmtId="0" fontId="26" fillId="25" borderId="52" xfId="73" applyFont="1" applyFill="1" applyBorder="1"/>
    <xf numFmtId="4" fontId="32" fillId="25" borderId="53" xfId="74" applyNumberFormat="1" applyFont="1" applyFill="1" applyBorder="1" applyAlignment="1">
      <alignment horizontal="right"/>
    </xf>
    <xf numFmtId="4" fontId="32" fillId="25" borderId="13" xfId="74" applyNumberFormat="1" applyFont="1" applyFill="1" applyBorder="1" applyAlignment="1">
      <alignment horizontal="right"/>
    </xf>
    <xf numFmtId="0" fontId="26" fillId="30" borderId="13" xfId="73" applyFont="1" applyFill="1" applyBorder="1"/>
    <xf numFmtId="4" fontId="32" fillId="30" borderId="18" xfId="73" applyNumberFormat="1" applyFont="1" applyFill="1" applyBorder="1" applyAlignment="1">
      <alignment horizontal="right"/>
    </xf>
    <xf numFmtId="0" fontId="26" fillId="0" borderId="13" xfId="73" applyFont="1" applyFill="1" applyBorder="1"/>
    <xf numFmtId="0" fontId="24" fillId="0" borderId="0" xfId="73" applyFont="1" applyFill="1" applyBorder="1"/>
    <xf numFmtId="0" fontId="24" fillId="0" borderId="0" xfId="73" applyFont="1" applyFill="1" applyBorder="1" applyAlignment="1">
      <alignment wrapText="1"/>
    </xf>
    <xf numFmtId="0" fontId="33" fillId="0" borderId="0" xfId="73" applyFont="1" applyFill="1" applyBorder="1" applyAlignment="1">
      <alignment horizontal="center"/>
    </xf>
    <xf numFmtId="4" fontId="32" fillId="0" borderId="0" xfId="73" applyNumberFormat="1" applyFont="1" applyFill="1" applyBorder="1" applyAlignment="1">
      <alignment horizontal="right"/>
    </xf>
    <xf numFmtId="0" fontId="24" fillId="0" borderId="0" xfId="73" applyFont="1"/>
    <xf numFmtId="0" fontId="26" fillId="0" borderId="0" xfId="73" applyFont="1"/>
    <xf numFmtId="4" fontId="24" fillId="0" borderId="0" xfId="73" applyNumberFormat="1" applyFont="1"/>
    <xf numFmtId="0" fontId="24" fillId="0" borderId="0" xfId="73" applyFont="1" applyAlignment="1">
      <alignment wrapText="1"/>
    </xf>
    <xf numFmtId="0" fontId="24" fillId="0" borderId="52" xfId="73" applyFont="1" applyBorder="1" applyAlignment="1"/>
    <xf numFmtId="0" fontId="26" fillId="0" borderId="53" xfId="73" applyFont="1" applyBorder="1" applyAlignment="1">
      <alignment wrapText="1"/>
    </xf>
    <xf numFmtId="4" fontId="32" fillId="0" borderId="26" xfId="73" applyNumberFormat="1" applyFont="1" applyFill="1" applyBorder="1" applyAlignment="1">
      <alignment horizontal="right"/>
    </xf>
    <xf numFmtId="4" fontId="34" fillId="0" borderId="0" xfId="0" applyNumberFormat="1" applyFont="1"/>
    <xf numFmtId="0" fontId="25" fillId="0" borderId="0" xfId="0" applyFont="1"/>
    <xf numFmtId="0" fontId="35" fillId="0" borderId="26" xfId="73" applyFont="1" applyFill="1" applyBorder="1" applyAlignment="1">
      <alignment vertical="center" wrapText="1"/>
    </xf>
    <xf numFmtId="0" fontId="35" fillId="0" borderId="37" xfId="73" applyFont="1" applyFill="1" applyBorder="1" applyAlignment="1">
      <alignment horizontal="center" vertical="center" wrapText="1"/>
    </xf>
    <xf numFmtId="0" fontId="36" fillId="0" borderId="38" xfId="0" applyFont="1" applyBorder="1" applyAlignment="1">
      <alignment horizontal="center" vertical="center" wrapText="1"/>
    </xf>
    <xf numFmtId="0" fontId="36" fillId="0" borderId="40" xfId="0" applyFont="1" applyBorder="1" applyAlignment="1">
      <alignment horizontal="center" vertical="center" wrapText="1"/>
    </xf>
    <xf numFmtId="0" fontId="26" fillId="0" borderId="12" xfId="73" applyFont="1" applyBorder="1" applyAlignment="1">
      <alignment horizontal="center" vertical="center" wrapText="1"/>
    </xf>
    <xf numFmtId="0" fontId="26" fillId="0" borderId="18" xfId="73" applyFont="1" applyBorder="1" applyAlignment="1">
      <alignment horizontal="center" vertical="center" wrapText="1"/>
    </xf>
    <xf numFmtId="0" fontId="26" fillId="0" borderId="13" xfId="73" applyFont="1" applyBorder="1" applyAlignment="1">
      <alignment horizontal="center" vertical="center" wrapText="1"/>
    </xf>
    <xf numFmtId="0" fontId="28" fillId="0" borderId="12" xfId="0" applyFont="1" applyFill="1" applyBorder="1" applyAlignment="1">
      <alignment wrapText="1"/>
    </xf>
    <xf numFmtId="0" fontId="0" fillId="0" borderId="13" xfId="0" applyBorder="1" applyAlignment="1">
      <alignment wrapText="1"/>
    </xf>
    <xf numFmtId="0" fontId="24" fillId="0" borderId="12" xfId="73" applyFont="1" applyBorder="1" applyAlignment="1">
      <alignment horizontal="center" vertical="center"/>
    </xf>
    <xf numFmtId="0" fontId="24" fillId="0" borderId="18" xfId="73" applyFont="1" applyBorder="1" applyAlignment="1">
      <alignment horizontal="center" vertical="center"/>
    </xf>
    <xf numFmtId="0" fontId="24" fillId="0" borderId="13" xfId="73" applyFont="1" applyBorder="1" applyAlignment="1">
      <alignment horizontal="center" vertical="center"/>
    </xf>
    <xf numFmtId="0" fontId="36" fillId="0" borderId="12" xfId="0" applyFont="1" applyBorder="1" applyAlignment="1">
      <alignment horizontal="center" vertical="center" wrapText="1"/>
    </xf>
    <xf numFmtId="0" fontId="36" fillId="0" borderId="18" xfId="0" applyFont="1" applyBorder="1" applyAlignment="1">
      <alignment horizontal="center" vertical="center" wrapText="1"/>
    </xf>
    <xf numFmtId="0" fontId="36" fillId="0" borderId="13" xfId="0" applyFont="1" applyBorder="1" applyAlignment="1">
      <alignment horizontal="center" vertical="center" wrapText="1"/>
    </xf>
    <xf numFmtId="0" fontId="36" fillId="0" borderId="11" xfId="0" applyFont="1" applyBorder="1" applyAlignment="1">
      <alignment horizontal="center" vertical="center" wrapText="1"/>
    </xf>
    <xf numFmtId="0" fontId="36" fillId="0" borderId="10" xfId="0" applyFont="1" applyBorder="1" applyAlignment="1">
      <alignment horizontal="center" vertical="center" wrapText="1"/>
    </xf>
    <xf numFmtId="0" fontId="24" fillId="0" borderId="12" xfId="73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35" fillId="0" borderId="12" xfId="73" applyFont="1" applyBorder="1" applyAlignment="1">
      <alignment horizontal="center" vertical="center" wrapText="1"/>
    </xf>
    <xf numFmtId="0" fontId="35" fillId="0" borderId="12" xfId="73" applyFont="1" applyFill="1" applyBorder="1" applyAlignment="1">
      <alignment horizontal="center" vertical="center" wrapText="1"/>
    </xf>
    <xf numFmtId="0" fontId="26" fillId="0" borderId="12" xfId="73" applyFont="1" applyFill="1" applyBorder="1" applyAlignment="1">
      <alignment vertical="center" wrapText="1"/>
    </xf>
    <xf numFmtId="0" fontId="35" fillId="0" borderId="37" xfId="73" applyFont="1" applyBorder="1" applyAlignment="1">
      <alignment horizontal="center" vertical="center" wrapText="1"/>
    </xf>
    <xf numFmtId="0" fontId="35" fillId="0" borderId="38" xfId="73" applyFont="1" applyBorder="1" applyAlignment="1">
      <alignment horizontal="center" vertical="center" wrapText="1"/>
    </xf>
    <xf numFmtId="0" fontId="35" fillId="0" borderId="40" xfId="73" applyFont="1" applyBorder="1" applyAlignment="1">
      <alignment horizontal="center" vertical="center" wrapText="1"/>
    </xf>
    <xf numFmtId="0" fontId="24" fillId="0" borderId="12" xfId="73" applyFont="1" applyFill="1" applyBorder="1" applyAlignment="1">
      <alignment horizontal="center" vertical="center"/>
    </xf>
    <xf numFmtId="0" fontId="24" fillId="0" borderId="18" xfId="73" applyFont="1" applyFill="1" applyBorder="1" applyAlignment="1">
      <alignment horizontal="center" vertical="center"/>
    </xf>
    <xf numFmtId="0" fontId="24" fillId="0" borderId="13" xfId="73" applyFont="1" applyFill="1" applyBorder="1" applyAlignment="1">
      <alignment horizontal="center" vertical="center"/>
    </xf>
    <xf numFmtId="0" fontId="29" fillId="0" borderId="12" xfId="73" applyFont="1" applyBorder="1" applyAlignment="1">
      <alignment horizontal="center" vertical="center" wrapText="1"/>
    </xf>
    <xf numFmtId="0" fontId="29" fillId="0" borderId="13" xfId="73" applyFont="1" applyBorder="1" applyAlignment="1">
      <alignment horizontal="center" vertical="center" wrapText="1"/>
    </xf>
    <xf numFmtId="0" fontId="26" fillId="24" borderId="12" xfId="73" applyFont="1" applyFill="1" applyBorder="1" applyAlignment="1">
      <alignment horizontal="center" vertical="center" wrapText="1"/>
    </xf>
    <xf numFmtId="0" fontId="26" fillId="24" borderId="13" xfId="73" applyFont="1" applyFill="1" applyBorder="1" applyAlignment="1">
      <alignment horizontal="center" vertical="center" wrapText="1"/>
    </xf>
    <xf numFmtId="0" fontId="26" fillId="24" borderId="41" xfId="73" applyFont="1" applyFill="1" applyBorder="1" applyAlignment="1">
      <alignment horizontal="center" wrapText="1"/>
    </xf>
    <xf numFmtId="0" fontId="26" fillId="24" borderId="50" xfId="73" applyFont="1" applyFill="1" applyBorder="1" applyAlignment="1">
      <alignment horizontal="center" wrapText="1"/>
    </xf>
    <xf numFmtId="0" fontId="35" fillId="24" borderId="12" xfId="73" applyFont="1" applyFill="1" applyBorder="1" applyAlignment="1">
      <alignment horizontal="center" vertical="center" wrapText="1"/>
    </xf>
    <xf numFmtId="0" fontId="35" fillId="24" borderId="13" xfId="73" applyFont="1" applyFill="1" applyBorder="1" applyAlignment="1">
      <alignment horizontal="center" vertical="center" wrapText="1"/>
    </xf>
  </cellXfs>
  <cellStyles count="75">
    <cellStyle name="_salarii personal preluat din unitatile desfiintate" xfId="1"/>
    <cellStyle name="20% - Accent1" xfId="2" builtinId="30" customBuiltin="1"/>
    <cellStyle name="20% - Accent2" xfId="3" builtinId="34" customBuiltin="1"/>
    <cellStyle name="20% - Accent3" xfId="4" builtinId="38" customBuiltin="1"/>
    <cellStyle name="20% - Accent4" xfId="5" builtinId="42" customBuiltin="1"/>
    <cellStyle name="20% - Accent5" xfId="6" builtinId="46" customBuiltin="1"/>
    <cellStyle name="20% - Accent6" xfId="7" builtinId="50" customBuiltin="1"/>
    <cellStyle name="40% - Accent1" xfId="8" builtinId="31" customBuiltin="1"/>
    <cellStyle name="40% - Accent2" xfId="9" builtinId="35" customBuiltin="1"/>
    <cellStyle name="40% - Accent3" xfId="10" builtinId="39" customBuiltin="1"/>
    <cellStyle name="40% - Accent4" xfId="11" builtinId="43" customBuiltin="1"/>
    <cellStyle name="40% - Accent5" xfId="12" builtinId="47" customBuiltin="1"/>
    <cellStyle name="40% - Accent6" xfId="13" builtinId="51" customBuiltin="1"/>
    <cellStyle name="60% - Accent1" xfId="14" builtinId="32" customBuiltin="1"/>
    <cellStyle name="60% - Accent2" xfId="15" builtinId="36" customBuiltin="1"/>
    <cellStyle name="60% - Accent3" xfId="16" builtinId="40" customBuiltin="1"/>
    <cellStyle name="60% - Accent4" xfId="17" builtinId="44" customBuiltin="1"/>
    <cellStyle name="60% - Accent5" xfId="18" builtinId="48" customBuiltin="1"/>
    <cellStyle name="60% - Accent6" xfId="19" builtinId="52" customBuiltin="1"/>
    <cellStyle name="Accent1" xfId="20" builtinId="29" customBuiltin="1"/>
    <cellStyle name="Accent2" xfId="21" builtinId="33" customBuiltin="1"/>
    <cellStyle name="Accent3" xfId="22" builtinId="37" customBuiltin="1"/>
    <cellStyle name="Accent4" xfId="23" builtinId="41" customBuiltin="1"/>
    <cellStyle name="Accent5" xfId="24" builtinId="45" customBuiltin="1"/>
    <cellStyle name="Accent6" xfId="25" builtinId="49" customBuiltin="1"/>
    <cellStyle name="Bad" xfId="26" builtinId="27" customBuiltin="1"/>
    <cellStyle name="Calculation" xfId="27" builtinId="22" customBuiltin="1"/>
    <cellStyle name="Check Cell" xfId="28" builtinId="23" customBuiltin="1"/>
    <cellStyle name="Comma 2" xfId="29"/>
    <cellStyle name="Comma 2 2" xfId="30"/>
    <cellStyle name="Comma 3" xfId="31"/>
    <cellStyle name="Comma 4" xfId="32"/>
    <cellStyle name="Comma0" xfId="33"/>
    <cellStyle name="Comma0 2" xfId="34"/>
    <cellStyle name="Comma0_1  bianca final estimat 2017" xfId="35"/>
    <cellStyle name="Excel Built-in Normal" xfId="36"/>
    <cellStyle name="Explanatory Text" xfId="37" builtinId="53" customBuiltin="1"/>
    <cellStyle name="Good" xfId="38" builtinId="26" customBuiltin="1"/>
    <cellStyle name="Heading 1" xfId="39" builtinId="16" customBuiltin="1"/>
    <cellStyle name="Heading 2" xfId="40" builtinId="17" customBuiltin="1"/>
    <cellStyle name="Heading 3" xfId="41" builtinId="18" customBuiltin="1"/>
    <cellStyle name="Heading 4" xfId="42" builtinId="19" customBuiltin="1"/>
    <cellStyle name="Input" xfId="43" builtinId="20" customBuiltin="1"/>
    <cellStyle name="Linked Cell" xfId="44" builtinId="24" customBuiltin="1"/>
    <cellStyle name="Neutral" xfId="45" builtinId="28" customBuiltin="1"/>
    <cellStyle name="Normal" xfId="0" builtinId="0"/>
    <cellStyle name="Normal 11" xfId="46"/>
    <cellStyle name="Normal 2" xfId="47"/>
    <cellStyle name="Normal 2 2" xfId="48"/>
    <cellStyle name="Normal 2 6" xfId="49"/>
    <cellStyle name="Normal 2_Calcule  spitale an 2015 11.02.2015" xfId="50"/>
    <cellStyle name="Normal 3" xfId="51"/>
    <cellStyle name="Normal 3 2" xfId="52"/>
    <cellStyle name="Normal 3_1  bianca final estimat 2017" xfId="53"/>
    <cellStyle name="Normal 4" xfId="54"/>
    <cellStyle name="Normal 4 2" xfId="55"/>
    <cellStyle name="Normal 4_1  bianca final estimat 2017" xfId="56"/>
    <cellStyle name="Normal 5" xfId="57"/>
    <cellStyle name="Normal 5 2" xfId="58"/>
    <cellStyle name="Normal 6" xfId="59"/>
    <cellStyle name="Normal 7" xfId="60"/>
    <cellStyle name="Normal_1.SIUI REFERAT 6886 24.03.2022_FINAL ACT ADITIONAL  REGLAT LUNA MARTIE 2022" xfId="74"/>
    <cellStyle name="Normal_SPITALE-CONTRACTE 01.01.2020_FINAL REFERAT 5955 15 03 2022" xfId="73"/>
    <cellStyle name="Note" xfId="61" builtinId="10" customBuiltin="1"/>
    <cellStyle name="Note 2" xfId="62"/>
    <cellStyle name="Output" xfId="63" builtinId="21" customBuiltin="1"/>
    <cellStyle name="Percent 2" xfId="64"/>
    <cellStyle name="Percent 3" xfId="65"/>
    <cellStyle name="Style 1" xfId="66"/>
    <cellStyle name="Style 1 2" xfId="67"/>
    <cellStyle name="Style 1_1  bianca final estimat 2017" xfId="68"/>
    <cellStyle name="Title" xfId="69" builtinId="15" customBuiltin="1"/>
    <cellStyle name="Total" xfId="70" builtinId="25" customBuiltin="1"/>
    <cellStyle name="Virgulă_propuneri buget 2014 deparolat" xfId="71"/>
    <cellStyle name="Warning Text" xfId="72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30"/>
  <sheetViews>
    <sheetView tabSelected="1" zoomScale="120" zoomScaleNormal="120" workbookViewId="0">
      <selection activeCell="C122" sqref="C122"/>
    </sheetView>
  </sheetViews>
  <sheetFormatPr defaultRowHeight="12.75"/>
  <cols>
    <col min="1" max="1" width="5.7109375" customWidth="1"/>
    <col min="2" max="2" width="4.28515625" customWidth="1"/>
    <col min="3" max="3" width="14.7109375" customWidth="1"/>
    <col min="5" max="5" width="11.7109375" bestFit="1" customWidth="1"/>
    <col min="6" max="6" width="10.85546875" bestFit="1" customWidth="1"/>
    <col min="7" max="7" width="11.42578125" customWidth="1"/>
    <col min="9" max="9" width="10.7109375" customWidth="1"/>
    <col min="10" max="11" width="12.140625" customWidth="1"/>
    <col min="13" max="13" width="12.7109375" bestFit="1" customWidth="1"/>
    <col min="14" max="14" width="13.85546875" bestFit="1" customWidth="1"/>
    <col min="16" max="16" width="14.85546875" customWidth="1"/>
    <col min="18" max="18" width="13.85546875" customWidth="1"/>
    <col min="19" max="19" width="10.5703125" customWidth="1"/>
    <col min="23" max="23" width="12.85546875" customWidth="1"/>
  </cols>
  <sheetData>
    <row r="1" spans="1:13">
      <c r="B1" s="163" t="s">
        <v>10</v>
      </c>
    </row>
    <row r="4" spans="1:13" ht="15.75">
      <c r="D4" s="5" t="s">
        <v>52</v>
      </c>
    </row>
    <row r="5" spans="1:13" ht="13.5" thickBot="1"/>
    <row r="6" spans="1:13" ht="61.5" customHeight="1">
      <c r="B6" s="171" t="s">
        <v>2</v>
      </c>
      <c r="C6" s="197" t="s">
        <v>13</v>
      </c>
      <c r="D6" s="199" t="s">
        <v>3</v>
      </c>
      <c r="E6" s="195" t="s">
        <v>14</v>
      </c>
      <c r="F6" s="168" t="s">
        <v>0</v>
      </c>
      <c r="G6" s="168" t="s">
        <v>15</v>
      </c>
      <c r="H6" s="168" t="s">
        <v>16</v>
      </c>
      <c r="I6" s="168" t="s">
        <v>17</v>
      </c>
      <c r="J6" s="168" t="s">
        <v>18</v>
      </c>
      <c r="K6" s="168" t="s">
        <v>19</v>
      </c>
      <c r="L6" s="193" t="s">
        <v>20</v>
      </c>
      <c r="M6" s="193" t="s">
        <v>21</v>
      </c>
    </row>
    <row r="7" spans="1:13" ht="12.75" customHeight="1" thickBot="1">
      <c r="B7" s="172"/>
      <c r="C7" s="198"/>
      <c r="D7" s="200"/>
      <c r="E7" s="196"/>
      <c r="F7" s="170"/>
      <c r="G7" s="170"/>
      <c r="H7" s="170"/>
      <c r="I7" s="170"/>
      <c r="J7" s="170"/>
      <c r="K7" s="170"/>
      <c r="L7" s="194"/>
      <c r="M7" s="194"/>
    </row>
    <row r="8" spans="1:13" ht="12.75" customHeight="1">
      <c r="B8" s="181">
        <v>1</v>
      </c>
      <c r="C8" s="168">
        <v>214</v>
      </c>
      <c r="D8" s="176" t="s">
        <v>6</v>
      </c>
      <c r="E8" s="7" t="s">
        <v>22</v>
      </c>
      <c r="F8" s="8">
        <v>5218167.6100000003</v>
      </c>
      <c r="G8" s="9">
        <v>295641.76</v>
      </c>
      <c r="H8" s="10">
        <v>167745.17000000001</v>
      </c>
      <c r="I8" s="10">
        <v>0</v>
      </c>
      <c r="J8" s="8">
        <v>739334.31</v>
      </c>
      <c r="K8" s="8">
        <f>SUM(F8:J8)</f>
        <v>6420888.8499999996</v>
      </c>
      <c r="L8" s="8">
        <v>0</v>
      </c>
      <c r="M8" s="8">
        <v>0</v>
      </c>
    </row>
    <row r="9" spans="1:13">
      <c r="B9" s="182"/>
      <c r="C9" s="169"/>
      <c r="D9" s="177"/>
      <c r="E9" s="11" t="s">
        <v>23</v>
      </c>
      <c r="F9" s="12">
        <v>5374122.1500000004</v>
      </c>
      <c r="G9" s="13">
        <v>580668.93000000005</v>
      </c>
      <c r="H9" s="14">
        <v>188915.15</v>
      </c>
      <c r="I9" s="14">
        <v>0</v>
      </c>
      <c r="J9" s="12">
        <v>278757.11</v>
      </c>
      <c r="K9" s="12">
        <f>SUM(F9:J9)</f>
        <v>6422463.3400000008</v>
      </c>
      <c r="L9" s="12">
        <v>0</v>
      </c>
      <c r="M9" s="12">
        <v>0</v>
      </c>
    </row>
    <row r="10" spans="1:13" ht="12" customHeight="1" thickBot="1">
      <c r="B10" s="182"/>
      <c r="C10" s="169"/>
      <c r="D10" s="177"/>
      <c r="E10" s="15" t="s">
        <v>24</v>
      </c>
      <c r="F10" s="16">
        <v>5239406.4000000004</v>
      </c>
      <c r="G10" s="17">
        <v>580668.93000000005</v>
      </c>
      <c r="H10" s="18">
        <v>223477.31</v>
      </c>
      <c r="I10" s="18">
        <v>0</v>
      </c>
      <c r="J10" s="19">
        <v>564144.09</v>
      </c>
      <c r="K10" s="16">
        <f>SUM(F10:J10)</f>
        <v>6607696.7299999995</v>
      </c>
      <c r="L10" s="20">
        <v>38176.949999999997</v>
      </c>
      <c r="M10" s="20">
        <v>0</v>
      </c>
    </row>
    <row r="11" spans="1:13" ht="12" customHeight="1" thickBot="1">
      <c r="B11" s="182"/>
      <c r="C11" s="169"/>
      <c r="D11" s="177"/>
      <c r="E11" s="21" t="s">
        <v>51</v>
      </c>
      <c r="F11" s="22">
        <f t="shared" ref="F11:K11" si="0">F8+F9+F10</f>
        <v>15831696.160000002</v>
      </c>
      <c r="G11" s="23">
        <f t="shared" si="0"/>
        <v>1456979.62</v>
      </c>
      <c r="H11" s="22">
        <f t="shared" si="0"/>
        <v>580137.63</v>
      </c>
      <c r="I11" s="22">
        <f t="shared" si="0"/>
        <v>0</v>
      </c>
      <c r="J11" s="22">
        <f t="shared" si="0"/>
        <v>1582235.51</v>
      </c>
      <c r="K11" s="22">
        <f t="shared" si="0"/>
        <v>19451048.920000002</v>
      </c>
      <c r="L11" s="22">
        <f>SUM(L8:L10)</f>
        <v>38176.949999999997</v>
      </c>
      <c r="M11" s="22">
        <f>SUM(M8:M10)</f>
        <v>0</v>
      </c>
    </row>
    <row r="12" spans="1:13" ht="12" customHeight="1">
      <c r="A12" s="6"/>
      <c r="B12" s="182"/>
      <c r="C12" s="169"/>
      <c r="D12" s="177"/>
      <c r="E12" s="24" t="s">
        <v>25</v>
      </c>
      <c r="F12" s="25">
        <v>5158345.5</v>
      </c>
      <c r="G12" s="26">
        <v>482832</v>
      </c>
      <c r="H12" s="25">
        <v>195018.48</v>
      </c>
      <c r="I12" s="27">
        <v>0</v>
      </c>
      <c r="J12" s="25">
        <v>0</v>
      </c>
      <c r="K12" s="25">
        <f>SUM(F12:J12)</f>
        <v>5836195.9800000004</v>
      </c>
      <c r="L12" s="25">
        <v>954.6</v>
      </c>
      <c r="M12" s="25">
        <v>0</v>
      </c>
    </row>
    <row r="13" spans="1:13" ht="12" customHeight="1">
      <c r="B13" s="182"/>
      <c r="C13" s="169"/>
      <c r="D13" s="177"/>
      <c r="E13" s="28" t="s">
        <v>26</v>
      </c>
      <c r="F13" s="20">
        <v>4973002.3499999996</v>
      </c>
      <c r="G13" s="29">
        <v>480615.17</v>
      </c>
      <c r="H13" s="20">
        <v>251394.92</v>
      </c>
      <c r="I13" s="30">
        <v>0</v>
      </c>
      <c r="J13" s="20">
        <v>0</v>
      </c>
      <c r="K13" s="20">
        <f>SUM(F13:J13)</f>
        <v>5705012.4399999995</v>
      </c>
      <c r="L13" s="20">
        <v>0</v>
      </c>
      <c r="M13" s="20">
        <v>0</v>
      </c>
    </row>
    <row r="14" spans="1:13" ht="13.5" thickBot="1">
      <c r="B14" s="182"/>
      <c r="C14" s="169"/>
      <c r="D14" s="177"/>
      <c r="E14" s="31" t="s">
        <v>27</v>
      </c>
      <c r="F14" s="32">
        <v>4952904.9000000004</v>
      </c>
      <c r="G14" s="32">
        <v>480827.84</v>
      </c>
      <c r="H14" s="32">
        <v>210507.72</v>
      </c>
      <c r="I14" s="33">
        <v>186812.78</v>
      </c>
      <c r="J14" s="32">
        <v>0</v>
      </c>
      <c r="K14" s="32">
        <f>SUM(F14:J14)</f>
        <v>5831053.2400000002</v>
      </c>
      <c r="L14" s="32">
        <v>0</v>
      </c>
      <c r="M14" s="32">
        <v>248710</v>
      </c>
    </row>
    <row r="15" spans="1:13" ht="13.5" thickBot="1">
      <c r="B15" s="182"/>
      <c r="C15" s="169"/>
      <c r="D15" s="177"/>
      <c r="E15" s="34" t="s">
        <v>28</v>
      </c>
      <c r="F15" s="35">
        <f t="shared" ref="F15:K15" si="1">F12+F13+F14</f>
        <v>15084252.75</v>
      </c>
      <c r="G15" s="36">
        <f t="shared" si="1"/>
        <v>1444275.01</v>
      </c>
      <c r="H15" s="37">
        <f t="shared" si="1"/>
        <v>656921.12</v>
      </c>
      <c r="I15" s="36">
        <f t="shared" si="1"/>
        <v>186812.78</v>
      </c>
      <c r="J15" s="37">
        <f t="shared" si="1"/>
        <v>0</v>
      </c>
      <c r="K15" s="36">
        <f t="shared" si="1"/>
        <v>17372261.66</v>
      </c>
      <c r="L15" s="38">
        <f>SUM(L12:L14)</f>
        <v>954.6</v>
      </c>
      <c r="M15" s="39">
        <f>M12+M13+M14</f>
        <v>248710</v>
      </c>
    </row>
    <row r="16" spans="1:13" ht="12.75" customHeight="1">
      <c r="B16" s="182"/>
      <c r="C16" s="169"/>
      <c r="D16" s="177"/>
      <c r="E16" s="40" t="s">
        <v>29</v>
      </c>
      <c r="F16" s="26">
        <v>5158345.5</v>
      </c>
      <c r="G16" s="26">
        <v>482832</v>
      </c>
      <c r="H16" s="26">
        <v>277038.08000000002</v>
      </c>
      <c r="I16" s="26">
        <v>0</v>
      </c>
      <c r="J16" s="26">
        <v>0</v>
      </c>
      <c r="K16" s="26">
        <f t="shared" ref="K16:K18" si="2">SUM(F16:J16)</f>
        <v>5918215.5800000001</v>
      </c>
      <c r="L16" s="26">
        <v>1398.75</v>
      </c>
      <c r="M16" s="26">
        <v>275330</v>
      </c>
    </row>
    <row r="17" spans="1:13" ht="12.75" customHeight="1">
      <c r="B17" s="182"/>
      <c r="C17" s="169"/>
      <c r="D17" s="177"/>
      <c r="E17" s="41" t="s">
        <v>30</v>
      </c>
      <c r="F17" s="29">
        <v>5158345.5</v>
      </c>
      <c r="G17" s="29">
        <v>482832</v>
      </c>
      <c r="H17" s="29">
        <v>279058.23</v>
      </c>
      <c r="I17" s="29">
        <v>0</v>
      </c>
      <c r="J17" s="29">
        <v>0</v>
      </c>
      <c r="K17" s="29">
        <f t="shared" si="2"/>
        <v>5920235.7300000004</v>
      </c>
      <c r="L17" s="29">
        <v>0</v>
      </c>
      <c r="M17" s="29">
        <v>270842</v>
      </c>
    </row>
    <row r="18" spans="1:13" ht="12.75" customHeight="1" thickBot="1">
      <c r="B18" s="182"/>
      <c r="C18" s="169"/>
      <c r="D18" s="177"/>
      <c r="E18" s="31" t="s">
        <v>31</v>
      </c>
      <c r="F18" s="32">
        <v>4968536.25</v>
      </c>
      <c r="G18" s="32">
        <v>482567.97</v>
      </c>
      <c r="H18" s="32">
        <v>262988.67</v>
      </c>
      <c r="I18" s="32">
        <v>195054</v>
      </c>
      <c r="J18" s="32">
        <v>0</v>
      </c>
      <c r="K18" s="29">
        <f t="shared" si="2"/>
        <v>5909146.8899999997</v>
      </c>
      <c r="L18" s="32">
        <v>2334.4499999999998</v>
      </c>
      <c r="M18" s="29">
        <v>278608</v>
      </c>
    </row>
    <row r="19" spans="1:13" ht="12.75" customHeight="1" thickBot="1">
      <c r="B19" s="182"/>
      <c r="C19" s="169"/>
      <c r="D19" s="177"/>
      <c r="E19" s="42" t="s">
        <v>32</v>
      </c>
      <c r="F19" s="43">
        <f t="shared" ref="F19:M19" si="3">F16+F17+F18</f>
        <v>15285227.25</v>
      </c>
      <c r="G19" s="43">
        <f t="shared" si="3"/>
        <v>1448231.97</v>
      </c>
      <c r="H19" s="43">
        <f t="shared" si="3"/>
        <v>819084.98</v>
      </c>
      <c r="I19" s="43">
        <f t="shared" si="3"/>
        <v>195054</v>
      </c>
      <c r="J19" s="43">
        <f t="shared" si="3"/>
        <v>0</v>
      </c>
      <c r="K19" s="43">
        <f t="shared" si="3"/>
        <v>17747598.199999999</v>
      </c>
      <c r="L19" s="43">
        <f t="shared" si="3"/>
        <v>3733.2</v>
      </c>
      <c r="M19" s="43">
        <f t="shared" si="3"/>
        <v>824780</v>
      </c>
    </row>
    <row r="20" spans="1:13" ht="12.75" customHeight="1">
      <c r="B20" s="182"/>
      <c r="C20" s="169"/>
      <c r="D20" s="177"/>
      <c r="E20" s="40" t="s">
        <v>33</v>
      </c>
      <c r="F20" s="26">
        <v>4948438.8</v>
      </c>
      <c r="G20" s="26">
        <v>478249.09</v>
      </c>
      <c r="H20" s="26">
        <v>243811.98</v>
      </c>
      <c r="I20" s="26">
        <v>0</v>
      </c>
      <c r="J20" s="44">
        <v>0</v>
      </c>
      <c r="K20" s="26">
        <f>SUM(F20:J20)</f>
        <v>5670499.8700000001</v>
      </c>
      <c r="L20" s="45">
        <v>841.2</v>
      </c>
      <c r="M20" s="26">
        <v>296483</v>
      </c>
    </row>
    <row r="21" spans="1:13" ht="12.75" customHeight="1">
      <c r="B21" s="182"/>
      <c r="C21" s="169"/>
      <c r="D21" s="177"/>
      <c r="E21" s="41" t="s">
        <v>34</v>
      </c>
      <c r="F21" s="29">
        <v>5158345.5</v>
      </c>
      <c r="G21" s="29">
        <v>482832</v>
      </c>
      <c r="H21" s="29">
        <v>260594.85</v>
      </c>
      <c r="I21" s="29"/>
      <c r="J21" s="46">
        <v>0</v>
      </c>
      <c r="K21" s="29">
        <f t="shared" ref="K21" si="4">SUM(F21:J21)</f>
        <v>5901772.3499999996</v>
      </c>
      <c r="L21" s="47">
        <v>0</v>
      </c>
      <c r="M21" s="29">
        <v>282942</v>
      </c>
    </row>
    <row r="22" spans="1:13" ht="12.75" customHeight="1" thickBot="1">
      <c r="B22" s="182"/>
      <c r="C22" s="169"/>
      <c r="D22" s="177"/>
      <c r="E22" s="31" t="s">
        <v>35</v>
      </c>
      <c r="F22" s="32">
        <v>5236502.25</v>
      </c>
      <c r="G22" s="32">
        <v>482832</v>
      </c>
      <c r="H22" s="32">
        <v>213436.5</v>
      </c>
      <c r="I22" s="29">
        <v>162861.62</v>
      </c>
      <c r="J22" s="48">
        <v>0</v>
      </c>
      <c r="K22" s="32">
        <f t="shared" ref="K22:K23" si="5">SUM(F22:J22)</f>
        <v>6095632.3700000001</v>
      </c>
      <c r="L22" s="49">
        <v>0</v>
      </c>
      <c r="M22" s="29">
        <v>303919</v>
      </c>
    </row>
    <row r="23" spans="1:13" ht="12.75" customHeight="1" thickBot="1">
      <c r="B23" s="182"/>
      <c r="C23" s="169"/>
      <c r="D23" s="177"/>
      <c r="E23" s="50" t="s">
        <v>36</v>
      </c>
      <c r="F23" s="51">
        <f>F20+F21+F22</f>
        <v>15343286.550000001</v>
      </c>
      <c r="G23" s="51">
        <f>G20+G21+G22</f>
        <v>1443913.09</v>
      </c>
      <c r="H23" s="51">
        <f>H20+H21+H22</f>
        <v>717843.33000000007</v>
      </c>
      <c r="I23" s="51">
        <f>I20+I21+I22</f>
        <v>162861.62</v>
      </c>
      <c r="J23" s="51">
        <f>J20+J21+J22</f>
        <v>0</v>
      </c>
      <c r="K23" s="52">
        <f t="shared" si="5"/>
        <v>17667904.59</v>
      </c>
      <c r="L23" s="51">
        <f>SUM(L20:L22)</f>
        <v>841.2</v>
      </c>
      <c r="M23" s="51">
        <f>M20+M21+M22</f>
        <v>883344</v>
      </c>
    </row>
    <row r="24" spans="1:13" ht="12.75" customHeight="1" thickBot="1">
      <c r="B24" s="183"/>
      <c r="C24" s="170"/>
      <c r="D24" s="178"/>
      <c r="E24" s="53" t="s">
        <v>37</v>
      </c>
      <c r="F24" s="54">
        <f t="shared" ref="F24:M24" si="6">F11+F15+F19+F23</f>
        <v>61544462.710000008</v>
      </c>
      <c r="G24" s="54">
        <f t="shared" si="6"/>
        <v>5793399.6899999995</v>
      </c>
      <c r="H24" s="54">
        <f t="shared" si="6"/>
        <v>2773987.06</v>
      </c>
      <c r="I24" s="54">
        <f t="shared" si="6"/>
        <v>544728.4</v>
      </c>
      <c r="J24" s="54">
        <f t="shared" si="6"/>
        <v>1582235.51</v>
      </c>
      <c r="K24" s="54">
        <f t="shared" si="6"/>
        <v>72238813.370000005</v>
      </c>
      <c r="L24" s="54">
        <f t="shared" si="6"/>
        <v>43705.94999999999</v>
      </c>
      <c r="M24" s="54">
        <f t="shared" si="6"/>
        <v>1956834</v>
      </c>
    </row>
    <row r="25" spans="1:13" ht="15.75" customHeight="1">
      <c r="B25" s="181">
        <v>2</v>
      </c>
      <c r="C25" s="168">
        <v>215</v>
      </c>
      <c r="D25" s="179" t="s">
        <v>5</v>
      </c>
      <c r="E25" s="7" t="s">
        <v>22</v>
      </c>
      <c r="F25" s="55">
        <v>4153375.8</v>
      </c>
      <c r="G25" s="55">
        <v>257433.47</v>
      </c>
      <c r="H25" s="8">
        <v>169750.22</v>
      </c>
      <c r="I25" s="8">
        <v>0</v>
      </c>
      <c r="J25" s="55">
        <f>1598761.06+1412921.36</f>
        <v>3011682.42</v>
      </c>
      <c r="K25" s="8">
        <f>SUM(F25:J25)</f>
        <v>7592241.9099999992</v>
      </c>
      <c r="L25" s="8">
        <v>0</v>
      </c>
      <c r="M25" s="8">
        <v>0</v>
      </c>
    </row>
    <row r="26" spans="1:13" ht="15" customHeight="1">
      <c r="B26" s="182"/>
      <c r="C26" s="169"/>
      <c r="D26" s="179"/>
      <c r="E26" s="56" t="s">
        <v>23</v>
      </c>
      <c r="F26" s="57">
        <v>4153375.8</v>
      </c>
      <c r="G26" s="57">
        <v>257574.36</v>
      </c>
      <c r="H26" s="57">
        <v>212092.18</v>
      </c>
      <c r="I26" s="57">
        <v>0</v>
      </c>
      <c r="J26" s="57">
        <v>1604000.17</v>
      </c>
      <c r="K26" s="57">
        <f>SUM(F26:J26)</f>
        <v>6227042.5099999998</v>
      </c>
      <c r="L26" s="57">
        <v>0</v>
      </c>
      <c r="M26" s="57">
        <v>0</v>
      </c>
    </row>
    <row r="27" spans="1:13" ht="15" customHeight="1" thickBot="1">
      <c r="B27" s="182"/>
      <c r="C27" s="169"/>
      <c r="D27" s="179"/>
      <c r="E27" s="58" t="s">
        <v>24</v>
      </c>
      <c r="F27" s="19">
        <v>4153375.8</v>
      </c>
      <c r="G27" s="19">
        <v>257574.36</v>
      </c>
      <c r="H27" s="19">
        <v>200120.91</v>
      </c>
      <c r="I27" s="19">
        <v>0</v>
      </c>
      <c r="J27" s="19">
        <v>1592744.46</v>
      </c>
      <c r="K27" s="59">
        <f>SUM(E27:J27)</f>
        <v>6203815.5300000003</v>
      </c>
      <c r="L27" s="20">
        <v>11851.65</v>
      </c>
      <c r="M27" s="20">
        <v>0</v>
      </c>
    </row>
    <row r="28" spans="1:13" ht="17.25" customHeight="1" thickBot="1">
      <c r="B28" s="182"/>
      <c r="C28" s="169"/>
      <c r="D28" s="179"/>
      <c r="E28" s="60" t="s">
        <v>1</v>
      </c>
      <c r="F28" s="36">
        <f>SUM(F25:F27)</f>
        <v>12460127.399999999</v>
      </c>
      <c r="G28" s="36">
        <f>SUM(G25:G27)</f>
        <v>772582.19</v>
      </c>
      <c r="H28" s="36">
        <f>SUM(H25:H27)</f>
        <v>581963.31000000006</v>
      </c>
      <c r="I28" s="36">
        <f>SUM(I25:I27)</f>
        <v>0</v>
      </c>
      <c r="J28" s="36">
        <f>SUM(J25:J27)</f>
        <v>6208427.0499999998</v>
      </c>
      <c r="K28" s="36">
        <f>K25+K26+K27</f>
        <v>20023099.949999999</v>
      </c>
      <c r="L28" s="36">
        <f>L25+L26+L27</f>
        <v>11851.65</v>
      </c>
      <c r="M28" s="36">
        <f>M25+M26+M27</f>
        <v>0</v>
      </c>
    </row>
    <row r="29" spans="1:13" ht="17.25" customHeight="1">
      <c r="A29" s="6"/>
      <c r="B29" s="182"/>
      <c r="C29" s="169"/>
      <c r="D29" s="179"/>
      <c r="E29" s="61" t="s">
        <v>11</v>
      </c>
      <c r="F29" s="25">
        <v>4518810</v>
      </c>
      <c r="G29" s="25">
        <v>461922.97</v>
      </c>
      <c r="H29" s="25">
        <v>167709.68</v>
      </c>
      <c r="I29" s="25">
        <v>0</v>
      </c>
      <c r="J29" s="25">
        <v>0</v>
      </c>
      <c r="K29" s="25">
        <f>SUM(F29:H29)</f>
        <v>5148442.6499999994</v>
      </c>
      <c r="L29" s="25">
        <v>2684.1</v>
      </c>
      <c r="M29" s="25">
        <v>0</v>
      </c>
    </row>
    <row r="30" spans="1:13">
      <c r="B30" s="182"/>
      <c r="C30" s="169"/>
      <c r="D30" s="179"/>
      <c r="E30" s="62" t="s">
        <v>38</v>
      </c>
      <c r="F30" s="20">
        <v>4518810</v>
      </c>
      <c r="G30" s="20">
        <v>461922.97</v>
      </c>
      <c r="H30" s="20">
        <v>214608.96</v>
      </c>
      <c r="I30" s="20">
        <v>0</v>
      </c>
      <c r="J30" s="20">
        <v>0</v>
      </c>
      <c r="K30" s="20">
        <f>SUM(F30:J30)</f>
        <v>5195341.93</v>
      </c>
      <c r="L30" s="20">
        <v>0</v>
      </c>
      <c r="M30" s="20">
        <v>0</v>
      </c>
    </row>
    <row r="31" spans="1:13" ht="13.5" thickBot="1">
      <c r="B31" s="182"/>
      <c r="C31" s="169"/>
      <c r="D31" s="179"/>
      <c r="E31" s="63" t="s">
        <v>39</v>
      </c>
      <c r="F31" s="64">
        <v>4518810</v>
      </c>
      <c r="G31" s="64">
        <v>461922.97</v>
      </c>
      <c r="H31" s="64">
        <v>198108.04</v>
      </c>
      <c r="I31" s="64">
        <v>246679.42</v>
      </c>
      <c r="J31" s="64">
        <v>0</v>
      </c>
      <c r="K31" s="64">
        <f>SUM(F31:J31)</f>
        <v>5425520.4299999997</v>
      </c>
      <c r="L31" s="64">
        <v>0</v>
      </c>
      <c r="M31" s="64">
        <v>166826</v>
      </c>
    </row>
    <row r="32" spans="1:13" ht="13.5" thickBot="1">
      <c r="B32" s="182"/>
      <c r="C32" s="169"/>
      <c r="D32" s="179"/>
      <c r="E32" s="60" t="s">
        <v>28</v>
      </c>
      <c r="F32" s="36">
        <f t="shared" ref="F32:M32" si="7">F29+F30+F31</f>
        <v>13556430</v>
      </c>
      <c r="G32" s="36">
        <f t="shared" si="7"/>
        <v>1385768.91</v>
      </c>
      <c r="H32" s="36">
        <f t="shared" si="7"/>
        <v>580426.68000000005</v>
      </c>
      <c r="I32" s="36">
        <f t="shared" si="7"/>
        <v>246679.42</v>
      </c>
      <c r="J32" s="36">
        <f t="shared" si="7"/>
        <v>0</v>
      </c>
      <c r="K32" s="36">
        <f t="shared" si="7"/>
        <v>15769305.009999998</v>
      </c>
      <c r="L32" s="36">
        <f t="shared" si="7"/>
        <v>2684.1</v>
      </c>
      <c r="M32" s="36">
        <f t="shared" si="7"/>
        <v>166826</v>
      </c>
    </row>
    <row r="33" spans="2:13" ht="16.5" customHeight="1">
      <c r="B33" s="182"/>
      <c r="C33" s="169"/>
      <c r="D33" s="179"/>
      <c r="E33" s="65" t="s">
        <v>29</v>
      </c>
      <c r="F33" s="26">
        <v>4518810</v>
      </c>
      <c r="G33" s="66">
        <v>461922.97</v>
      </c>
      <c r="H33" s="26">
        <v>206679.39</v>
      </c>
      <c r="I33" s="66">
        <v>0</v>
      </c>
      <c r="J33" s="26">
        <v>0</v>
      </c>
      <c r="K33" s="26">
        <f t="shared" ref="K33:K35" si="8">SUM(F33:J33)</f>
        <v>5187412.3599999994</v>
      </c>
      <c r="L33" s="26">
        <v>0</v>
      </c>
      <c r="M33" s="26">
        <v>144727</v>
      </c>
    </row>
    <row r="34" spans="2:13" ht="16.5" customHeight="1">
      <c r="B34" s="182"/>
      <c r="C34" s="169"/>
      <c r="D34" s="179"/>
      <c r="E34" s="67" t="s">
        <v>30</v>
      </c>
      <c r="F34" s="29">
        <v>4518810</v>
      </c>
      <c r="G34" s="68">
        <v>461922.97</v>
      </c>
      <c r="H34" s="29">
        <v>227132.63</v>
      </c>
      <c r="I34" s="68">
        <v>0</v>
      </c>
      <c r="J34" s="29">
        <v>0</v>
      </c>
      <c r="K34" s="29">
        <f t="shared" si="8"/>
        <v>5207865.5999999996</v>
      </c>
      <c r="L34" s="29">
        <v>0</v>
      </c>
      <c r="M34" s="29">
        <v>228448</v>
      </c>
    </row>
    <row r="35" spans="2:13" ht="16.5" customHeight="1" thickBot="1">
      <c r="B35" s="182"/>
      <c r="C35" s="169"/>
      <c r="D35" s="179"/>
      <c r="E35" s="69" t="s">
        <v>40</v>
      </c>
      <c r="F35" s="64">
        <v>4518810</v>
      </c>
      <c r="G35" s="33">
        <v>461922.97</v>
      </c>
      <c r="H35" s="64">
        <v>197089.66</v>
      </c>
      <c r="I35" s="33">
        <v>238438.2</v>
      </c>
      <c r="J35" s="64">
        <v>0</v>
      </c>
      <c r="K35" s="64">
        <f t="shared" si="8"/>
        <v>5416260.8300000001</v>
      </c>
      <c r="L35" s="64">
        <v>3352.65</v>
      </c>
      <c r="M35" s="64">
        <v>174174</v>
      </c>
    </row>
    <row r="36" spans="2:13" ht="16.5" customHeight="1" thickBot="1">
      <c r="B36" s="182"/>
      <c r="C36" s="169"/>
      <c r="D36" s="179"/>
      <c r="E36" s="21" t="s">
        <v>32</v>
      </c>
      <c r="F36" s="22">
        <f t="shared" ref="F36:M36" si="9">F33+F34+F35</f>
        <v>13556430</v>
      </c>
      <c r="G36" s="22">
        <f t="shared" si="9"/>
        <v>1385768.91</v>
      </c>
      <c r="H36" s="22">
        <f t="shared" si="9"/>
        <v>630901.68000000005</v>
      </c>
      <c r="I36" s="22">
        <f t="shared" si="9"/>
        <v>238438.2</v>
      </c>
      <c r="J36" s="22">
        <f t="shared" si="9"/>
        <v>0</v>
      </c>
      <c r="K36" s="22">
        <f t="shared" si="9"/>
        <v>15811538.789999999</v>
      </c>
      <c r="L36" s="22">
        <f t="shared" si="9"/>
        <v>3352.65</v>
      </c>
      <c r="M36" s="22">
        <f t="shared" si="9"/>
        <v>547349</v>
      </c>
    </row>
    <row r="37" spans="2:13" ht="16.5" customHeight="1" thickBot="1">
      <c r="B37" s="182"/>
      <c r="C37" s="169"/>
      <c r="D37" s="179"/>
      <c r="E37" s="40" t="s">
        <v>33</v>
      </c>
      <c r="F37" s="26">
        <v>4518810</v>
      </c>
      <c r="G37" s="44">
        <v>461922.97</v>
      </c>
      <c r="H37" s="26">
        <v>206792.95</v>
      </c>
      <c r="I37" s="45">
        <v>0</v>
      </c>
      <c r="J37" s="26">
        <v>0</v>
      </c>
      <c r="K37" s="66">
        <f t="shared" ref="K37:K39" si="10">SUM(F37:J37)</f>
        <v>5187525.92</v>
      </c>
      <c r="L37" s="26">
        <v>4801.05</v>
      </c>
      <c r="M37" s="45">
        <v>222101</v>
      </c>
    </row>
    <row r="38" spans="2:13" ht="16.5" customHeight="1" thickBot="1">
      <c r="B38" s="182"/>
      <c r="C38" s="169"/>
      <c r="D38" s="179"/>
      <c r="E38" s="41" t="s">
        <v>34</v>
      </c>
      <c r="F38" s="29">
        <v>4518810</v>
      </c>
      <c r="G38" s="46">
        <v>461922.97</v>
      </c>
      <c r="H38" s="29">
        <v>209953.1</v>
      </c>
      <c r="I38" s="29">
        <v>0</v>
      </c>
      <c r="J38" s="29">
        <v>0</v>
      </c>
      <c r="K38" s="66">
        <f t="shared" si="10"/>
        <v>5190686.0699999994</v>
      </c>
      <c r="L38" s="29">
        <v>0</v>
      </c>
      <c r="M38" s="29">
        <v>227920</v>
      </c>
    </row>
    <row r="39" spans="2:13" ht="16.5" customHeight="1" thickBot="1">
      <c r="B39" s="182"/>
      <c r="C39" s="169"/>
      <c r="D39" s="179"/>
      <c r="E39" s="70" t="s">
        <v>35</v>
      </c>
      <c r="F39" s="29">
        <v>4518810</v>
      </c>
      <c r="G39" s="46">
        <v>461922.97</v>
      </c>
      <c r="H39" s="64">
        <v>160627.04</v>
      </c>
      <c r="I39" s="64">
        <v>148233.98000000001</v>
      </c>
      <c r="J39" s="64">
        <v>0</v>
      </c>
      <c r="K39" s="66">
        <f t="shared" si="10"/>
        <v>5289593.99</v>
      </c>
      <c r="L39" s="64">
        <v>0</v>
      </c>
      <c r="M39" s="71">
        <v>216205</v>
      </c>
    </row>
    <row r="40" spans="2:13" ht="16.5" customHeight="1" thickBot="1">
      <c r="B40" s="182"/>
      <c r="C40" s="169"/>
      <c r="D40" s="179"/>
      <c r="E40" s="72" t="s">
        <v>36</v>
      </c>
      <c r="F40" s="73">
        <f t="shared" ref="F40:K40" si="11">F37+F38+F39</f>
        <v>13556430</v>
      </c>
      <c r="G40" s="73">
        <f t="shared" si="11"/>
        <v>1385768.91</v>
      </c>
      <c r="H40" s="73">
        <f t="shared" si="11"/>
        <v>577373.09000000008</v>
      </c>
      <c r="I40" s="73">
        <f t="shared" si="11"/>
        <v>148233.98000000001</v>
      </c>
      <c r="J40" s="73">
        <f t="shared" si="11"/>
        <v>0</v>
      </c>
      <c r="K40" s="73">
        <f t="shared" si="11"/>
        <v>15667805.979999999</v>
      </c>
      <c r="L40" s="73">
        <f>SUM(L37:L39)</f>
        <v>4801.05</v>
      </c>
      <c r="M40" s="73">
        <f>M37+M38+M39</f>
        <v>666226</v>
      </c>
    </row>
    <row r="41" spans="2:13" ht="13.5" customHeight="1" thickBot="1">
      <c r="B41" s="183"/>
      <c r="C41" s="170"/>
      <c r="D41" s="180"/>
      <c r="E41" s="53" t="s">
        <v>37</v>
      </c>
      <c r="F41" s="54">
        <f t="shared" ref="F41:M41" si="12">F28+F32+F36+F40</f>
        <v>53129417.399999999</v>
      </c>
      <c r="G41" s="54">
        <f t="shared" si="12"/>
        <v>4929888.92</v>
      </c>
      <c r="H41" s="54">
        <f t="shared" si="12"/>
        <v>2370664.7600000007</v>
      </c>
      <c r="I41" s="54">
        <f t="shared" si="12"/>
        <v>633351.6</v>
      </c>
      <c r="J41" s="54">
        <f t="shared" si="12"/>
        <v>6208427.0499999998</v>
      </c>
      <c r="K41" s="54">
        <f t="shared" si="12"/>
        <v>67271749.729999989</v>
      </c>
      <c r="L41" s="54">
        <f t="shared" si="12"/>
        <v>22689.45</v>
      </c>
      <c r="M41" s="54">
        <f t="shared" si="12"/>
        <v>1380401</v>
      </c>
    </row>
    <row r="42" spans="2:13" ht="12" customHeight="1">
      <c r="B42" s="181">
        <v>3</v>
      </c>
      <c r="C42" s="168">
        <v>216</v>
      </c>
      <c r="D42" s="184" t="s">
        <v>12</v>
      </c>
      <c r="E42" s="7" t="s">
        <v>22</v>
      </c>
      <c r="F42" s="8">
        <v>1724418.85</v>
      </c>
      <c r="G42" s="8">
        <v>168253.88</v>
      </c>
      <c r="H42" s="8">
        <v>169503.62</v>
      </c>
      <c r="I42" s="8">
        <v>0</v>
      </c>
      <c r="J42" s="55">
        <v>0</v>
      </c>
      <c r="K42" s="8">
        <f>SUM(F42:J42)</f>
        <v>2062176.35</v>
      </c>
      <c r="L42" s="8">
        <v>0</v>
      </c>
      <c r="M42" s="8">
        <v>0</v>
      </c>
    </row>
    <row r="43" spans="2:13">
      <c r="B43" s="182"/>
      <c r="C43" s="169"/>
      <c r="D43" s="177"/>
      <c r="E43" s="74" t="s">
        <v>23</v>
      </c>
      <c r="F43" s="12">
        <v>1724424.58</v>
      </c>
      <c r="G43" s="12">
        <v>186101.46</v>
      </c>
      <c r="H43" s="12">
        <v>193990.79</v>
      </c>
      <c r="I43" s="12">
        <v>0</v>
      </c>
      <c r="J43" s="12">
        <v>0</v>
      </c>
      <c r="K43" s="12">
        <f>SUM(F43:J43)</f>
        <v>2104516.83</v>
      </c>
      <c r="L43" s="12">
        <v>0</v>
      </c>
      <c r="M43" s="12">
        <v>0</v>
      </c>
    </row>
    <row r="44" spans="2:13" ht="11.25" customHeight="1" thickBot="1">
      <c r="B44" s="182"/>
      <c r="C44" s="169"/>
      <c r="D44" s="177"/>
      <c r="E44" s="58" t="s">
        <v>41</v>
      </c>
      <c r="F44" s="19">
        <v>1724426.6125000003</v>
      </c>
      <c r="G44" s="19">
        <v>186101.46</v>
      </c>
      <c r="H44" s="19">
        <v>213126.2</v>
      </c>
      <c r="I44" s="19">
        <v>0</v>
      </c>
      <c r="J44" s="19">
        <v>0</v>
      </c>
      <c r="K44" s="19">
        <f>SUM(F44:J44)</f>
        <v>2123654.2725000004</v>
      </c>
      <c r="L44" s="20">
        <v>7417.99</v>
      </c>
      <c r="M44" s="20">
        <v>0</v>
      </c>
    </row>
    <row r="45" spans="2:13" ht="13.5" thickBot="1">
      <c r="B45" s="182"/>
      <c r="C45" s="169"/>
      <c r="D45" s="177"/>
      <c r="E45" s="60" t="s">
        <v>1</v>
      </c>
      <c r="F45" s="75">
        <f t="shared" ref="F45:M45" si="13">F42+F43+F44</f>
        <v>5173270.0425000004</v>
      </c>
      <c r="G45" s="36">
        <f t="shared" si="13"/>
        <v>540456.79999999993</v>
      </c>
      <c r="H45" s="36">
        <f t="shared" si="13"/>
        <v>576620.6100000001</v>
      </c>
      <c r="I45" s="36">
        <f t="shared" si="13"/>
        <v>0</v>
      </c>
      <c r="J45" s="36">
        <f t="shared" si="13"/>
        <v>0</v>
      </c>
      <c r="K45" s="36">
        <f t="shared" si="13"/>
        <v>6290347.4525000006</v>
      </c>
      <c r="L45" s="36">
        <f t="shared" si="13"/>
        <v>7417.99</v>
      </c>
      <c r="M45" s="36">
        <f t="shared" si="13"/>
        <v>0</v>
      </c>
    </row>
    <row r="46" spans="2:13">
      <c r="B46" s="182"/>
      <c r="C46" s="169"/>
      <c r="D46" s="177"/>
      <c r="E46" s="61" t="s">
        <v>42</v>
      </c>
      <c r="F46" s="25">
        <v>1690466.53</v>
      </c>
      <c r="G46" s="25">
        <v>186101</v>
      </c>
      <c r="H46" s="25">
        <v>186169</v>
      </c>
      <c r="I46" s="26">
        <v>0</v>
      </c>
      <c r="J46" s="26">
        <v>0</v>
      </c>
      <c r="K46" s="26">
        <f>SUM(F46:H46)</f>
        <v>2062736.53</v>
      </c>
      <c r="L46" s="25">
        <f>539+1449.8+171+171</f>
        <v>2330.8000000000002</v>
      </c>
      <c r="M46" s="25">
        <v>0</v>
      </c>
    </row>
    <row r="47" spans="2:13" ht="0.75" customHeight="1">
      <c r="B47" s="182"/>
      <c r="C47" s="169"/>
      <c r="D47" s="177"/>
      <c r="E47" s="62" t="s">
        <v>38</v>
      </c>
      <c r="F47" s="20">
        <v>1690466.53</v>
      </c>
      <c r="G47" s="20">
        <v>186101</v>
      </c>
      <c r="H47" s="20">
        <v>229737.08</v>
      </c>
      <c r="I47" s="29">
        <v>0</v>
      </c>
      <c r="J47" s="29">
        <v>0</v>
      </c>
      <c r="K47" s="29">
        <f>SUM(F47:H47)</f>
        <v>2106304.61</v>
      </c>
      <c r="L47" s="20">
        <v>3014.66</v>
      </c>
      <c r="M47" s="20">
        <v>0</v>
      </c>
    </row>
    <row r="48" spans="2:13" ht="13.5" thickBot="1">
      <c r="B48" s="182"/>
      <c r="C48" s="169"/>
      <c r="D48" s="177"/>
      <c r="E48" s="67" t="s">
        <v>39</v>
      </c>
      <c r="F48" s="29">
        <v>1690466.53</v>
      </c>
      <c r="G48" s="29">
        <v>101773.18</v>
      </c>
      <c r="H48" s="29">
        <v>235454.6</v>
      </c>
      <c r="I48" s="29">
        <v>0</v>
      </c>
      <c r="J48" s="29">
        <v>0</v>
      </c>
      <c r="K48" s="29">
        <f t="shared" ref="K48" si="14">SUM(F48:H48)</f>
        <v>2027694.31</v>
      </c>
      <c r="L48" s="32">
        <v>342</v>
      </c>
      <c r="M48" s="32">
        <v>102861</v>
      </c>
    </row>
    <row r="49" spans="1:13" ht="13.5" thickBot="1">
      <c r="A49" s="6"/>
      <c r="B49" s="182"/>
      <c r="C49" s="169"/>
      <c r="D49" s="177"/>
      <c r="E49" s="60" t="s">
        <v>28</v>
      </c>
      <c r="F49" s="36">
        <f t="shared" ref="F49:M49" si="15">F46+F47+F48</f>
        <v>5071399.59</v>
      </c>
      <c r="G49" s="36">
        <f t="shared" si="15"/>
        <v>473975.18</v>
      </c>
      <c r="H49" s="75">
        <f t="shared" si="15"/>
        <v>651360.67999999993</v>
      </c>
      <c r="I49" s="36">
        <f t="shared" si="15"/>
        <v>0</v>
      </c>
      <c r="J49" s="75">
        <f t="shared" si="15"/>
        <v>0</v>
      </c>
      <c r="K49" s="36">
        <f t="shared" si="15"/>
        <v>6196735.4499999993</v>
      </c>
      <c r="L49" s="36">
        <f t="shared" si="15"/>
        <v>5687.46</v>
      </c>
      <c r="M49" s="36">
        <f t="shared" si="15"/>
        <v>102861</v>
      </c>
    </row>
    <row r="50" spans="1:13">
      <c r="B50" s="182"/>
      <c r="C50" s="169"/>
      <c r="D50" s="177"/>
      <c r="E50" s="40" t="s">
        <v>29</v>
      </c>
      <c r="F50" s="26">
        <v>1690466.53</v>
      </c>
      <c r="G50" s="76">
        <v>186101</v>
      </c>
      <c r="H50" s="77">
        <v>227793.49</v>
      </c>
      <c r="I50" s="26">
        <v>0</v>
      </c>
      <c r="J50" s="26">
        <v>0</v>
      </c>
      <c r="K50" s="26">
        <f t="shared" ref="K50:K52" si="16">SUM(F50:J50)</f>
        <v>2104361.02</v>
      </c>
      <c r="L50" s="45">
        <v>2462.7600000000002</v>
      </c>
      <c r="M50" s="26">
        <v>108856</v>
      </c>
    </row>
    <row r="51" spans="1:13">
      <c r="B51" s="182"/>
      <c r="C51" s="169"/>
      <c r="D51" s="177"/>
      <c r="E51" s="41" t="s">
        <v>30</v>
      </c>
      <c r="F51" s="29">
        <v>1690466.53</v>
      </c>
      <c r="G51" s="78">
        <v>186101</v>
      </c>
      <c r="H51" s="79">
        <v>252198.92</v>
      </c>
      <c r="I51" s="29">
        <v>0</v>
      </c>
      <c r="J51" s="29">
        <v>0</v>
      </c>
      <c r="K51" s="29">
        <f t="shared" si="16"/>
        <v>2128766.4500000002</v>
      </c>
      <c r="L51" s="47">
        <v>855</v>
      </c>
      <c r="M51" s="29">
        <v>108416</v>
      </c>
    </row>
    <row r="52" spans="1:13" ht="13.5" thickBot="1">
      <c r="B52" s="182"/>
      <c r="C52" s="169"/>
      <c r="D52" s="177"/>
      <c r="E52" s="70" t="s">
        <v>31</v>
      </c>
      <c r="F52" s="64">
        <v>1690466.53</v>
      </c>
      <c r="G52" s="80">
        <v>186101</v>
      </c>
      <c r="H52" s="81">
        <v>224020.07</v>
      </c>
      <c r="I52" s="64">
        <v>0</v>
      </c>
      <c r="J52" s="64">
        <v>0</v>
      </c>
      <c r="K52" s="64">
        <f t="shared" si="16"/>
        <v>2100587.6</v>
      </c>
      <c r="L52" s="71">
        <v>342</v>
      </c>
      <c r="M52" s="64">
        <v>104742</v>
      </c>
    </row>
    <row r="53" spans="1:13" ht="13.5" thickBot="1">
      <c r="B53" s="182"/>
      <c r="C53" s="169"/>
      <c r="D53" s="177"/>
      <c r="E53" s="60" t="s">
        <v>32</v>
      </c>
      <c r="F53" s="36">
        <f t="shared" ref="F53:M53" si="17">F50+F51+F52</f>
        <v>5071399.59</v>
      </c>
      <c r="G53" s="36">
        <f t="shared" si="17"/>
        <v>558303</v>
      </c>
      <c r="H53" s="36">
        <f t="shared" si="17"/>
        <v>704012.48</v>
      </c>
      <c r="I53" s="36">
        <f t="shared" si="17"/>
        <v>0</v>
      </c>
      <c r="J53" s="36">
        <f t="shared" si="17"/>
        <v>0</v>
      </c>
      <c r="K53" s="36">
        <f t="shared" si="17"/>
        <v>6333715.0700000003</v>
      </c>
      <c r="L53" s="36">
        <f t="shared" si="17"/>
        <v>3659.76</v>
      </c>
      <c r="M53" s="36">
        <f t="shared" si="17"/>
        <v>322014</v>
      </c>
    </row>
    <row r="54" spans="1:13">
      <c r="B54" s="182"/>
      <c r="C54" s="169"/>
      <c r="D54" s="177"/>
      <c r="E54" s="65" t="s">
        <v>33</v>
      </c>
      <c r="F54" s="26">
        <v>1690466.54</v>
      </c>
      <c r="G54" s="66">
        <v>186101</v>
      </c>
      <c r="H54" s="26">
        <v>227014.31</v>
      </c>
      <c r="I54" s="66">
        <v>0</v>
      </c>
      <c r="J54" s="44">
        <v>0</v>
      </c>
      <c r="K54" s="26">
        <f t="shared" ref="K54:K56" si="18">SUM(F54:J54)</f>
        <v>2103581.85</v>
      </c>
      <c r="L54" s="45">
        <v>171</v>
      </c>
      <c r="M54" s="45">
        <v>124773</v>
      </c>
    </row>
    <row r="55" spans="1:13">
      <c r="B55" s="182"/>
      <c r="C55" s="169"/>
      <c r="D55" s="177"/>
      <c r="E55" s="67" t="s">
        <v>34</v>
      </c>
      <c r="F55" s="29">
        <v>1690466.52</v>
      </c>
      <c r="G55" s="68">
        <v>186101.01</v>
      </c>
      <c r="H55" s="29">
        <v>225966.79</v>
      </c>
      <c r="I55" s="68">
        <v>0</v>
      </c>
      <c r="J55" s="46">
        <v>0</v>
      </c>
      <c r="K55" s="29">
        <f t="shared" si="18"/>
        <v>2102534.3199999998</v>
      </c>
      <c r="L55" s="47">
        <v>0</v>
      </c>
      <c r="M55" s="47">
        <v>128645</v>
      </c>
    </row>
    <row r="56" spans="1:13" ht="13.5" thickBot="1">
      <c r="B56" s="182"/>
      <c r="C56" s="169"/>
      <c r="D56" s="177"/>
      <c r="E56" s="82" t="s">
        <v>43</v>
      </c>
      <c r="F56" s="32">
        <v>1690466.54</v>
      </c>
      <c r="G56" s="83">
        <v>186101.01</v>
      </c>
      <c r="H56" s="32">
        <v>215477.05</v>
      </c>
      <c r="I56" s="83">
        <v>0</v>
      </c>
      <c r="J56" s="48">
        <v>0</v>
      </c>
      <c r="K56" s="32">
        <f t="shared" si="18"/>
        <v>2092044.6</v>
      </c>
      <c r="L56" s="49">
        <v>0</v>
      </c>
      <c r="M56" s="49">
        <v>106128</v>
      </c>
    </row>
    <row r="57" spans="1:13" ht="13.5" thickBot="1">
      <c r="B57" s="182"/>
      <c r="C57" s="169"/>
      <c r="D57" s="177"/>
      <c r="E57" s="50" t="s">
        <v>36</v>
      </c>
      <c r="F57" s="51">
        <f t="shared" ref="F57:K57" si="19">F54+F55+F56</f>
        <v>5071399.5999999996</v>
      </c>
      <c r="G57" s="51">
        <f t="shared" si="19"/>
        <v>558303.02</v>
      </c>
      <c r="H57" s="51">
        <f t="shared" si="19"/>
        <v>668458.14999999991</v>
      </c>
      <c r="I57" s="51">
        <f t="shared" si="19"/>
        <v>0</v>
      </c>
      <c r="J57" s="51">
        <f t="shared" si="19"/>
        <v>0</v>
      </c>
      <c r="K57" s="51">
        <f t="shared" si="19"/>
        <v>6298160.7699999996</v>
      </c>
      <c r="L57" s="51">
        <f>SUM(L54:L55)</f>
        <v>171</v>
      </c>
      <c r="M57" s="51">
        <f>M54+M55+M56</f>
        <v>359546</v>
      </c>
    </row>
    <row r="58" spans="1:13" ht="13.5" thickBot="1">
      <c r="B58" s="183"/>
      <c r="C58" s="170"/>
      <c r="D58" s="178"/>
      <c r="E58" s="53" t="s">
        <v>37</v>
      </c>
      <c r="F58" s="54">
        <f t="shared" ref="F58:M58" si="20">F45+F49+F53+F57</f>
        <v>20387468.822499998</v>
      </c>
      <c r="G58" s="54">
        <f t="shared" si="20"/>
        <v>2131038</v>
      </c>
      <c r="H58" s="54">
        <f t="shared" si="20"/>
        <v>2600451.92</v>
      </c>
      <c r="I58" s="54">
        <f t="shared" si="20"/>
        <v>0</v>
      </c>
      <c r="J58" s="54">
        <f t="shared" si="20"/>
        <v>0</v>
      </c>
      <c r="K58" s="54">
        <f t="shared" si="20"/>
        <v>25118958.7425</v>
      </c>
      <c r="L58" s="54">
        <f t="shared" si="20"/>
        <v>16936.21</v>
      </c>
      <c r="M58" s="54">
        <f t="shared" si="20"/>
        <v>784421</v>
      </c>
    </row>
    <row r="59" spans="1:13" ht="12.75" customHeight="1">
      <c r="B59" s="173">
        <v>4</v>
      </c>
      <c r="C59" s="168">
        <v>219</v>
      </c>
      <c r="D59" s="187" t="s">
        <v>4</v>
      </c>
      <c r="E59" s="7" t="s">
        <v>22</v>
      </c>
      <c r="F59" s="8">
        <v>25723.7</v>
      </c>
      <c r="G59" s="8">
        <v>495286.65</v>
      </c>
      <c r="H59" s="84">
        <v>0</v>
      </c>
      <c r="I59" s="84">
        <v>0</v>
      </c>
      <c r="J59" s="85">
        <v>0</v>
      </c>
      <c r="K59" s="8">
        <f>SUM(F59:J59)</f>
        <v>521010.35000000003</v>
      </c>
      <c r="L59" s="8">
        <v>0</v>
      </c>
      <c r="M59" s="8">
        <v>0</v>
      </c>
    </row>
    <row r="60" spans="1:13" ht="12" customHeight="1">
      <c r="B60" s="174"/>
      <c r="C60" s="169"/>
      <c r="D60" s="188"/>
      <c r="E60" s="86" t="s">
        <v>23</v>
      </c>
      <c r="F60" s="12">
        <v>25723.7</v>
      </c>
      <c r="G60" s="12">
        <v>495286.65</v>
      </c>
      <c r="H60" s="87">
        <v>0</v>
      </c>
      <c r="I60" s="87">
        <v>0</v>
      </c>
      <c r="J60" s="88">
        <v>0</v>
      </c>
      <c r="K60" s="12">
        <f>SUM(F60:J60)</f>
        <v>521010.35000000003</v>
      </c>
      <c r="L60" s="12">
        <v>0</v>
      </c>
      <c r="M60" s="12">
        <v>0</v>
      </c>
    </row>
    <row r="61" spans="1:13" ht="13.5" thickBot="1">
      <c r="B61" s="174"/>
      <c r="C61" s="169"/>
      <c r="D61" s="188"/>
      <c r="E61" s="15" t="s">
        <v>24</v>
      </c>
      <c r="F61" s="16">
        <v>25723.7</v>
      </c>
      <c r="G61" s="89">
        <v>495286.65</v>
      </c>
      <c r="H61" s="90">
        <v>0</v>
      </c>
      <c r="I61" s="90">
        <v>0</v>
      </c>
      <c r="J61" s="90">
        <v>0</v>
      </c>
      <c r="K61" s="16">
        <f>SUM(F61:J61)</f>
        <v>521010.35000000003</v>
      </c>
      <c r="L61" s="16">
        <v>0</v>
      </c>
      <c r="M61" s="16">
        <v>0</v>
      </c>
    </row>
    <row r="62" spans="1:13" ht="0.75" customHeight="1" thickBot="1">
      <c r="B62" s="174"/>
      <c r="C62" s="169"/>
      <c r="D62" s="188"/>
      <c r="E62" s="60" t="s">
        <v>1</v>
      </c>
      <c r="F62" s="36">
        <f>SUM(F59:F61)</f>
        <v>77171.100000000006</v>
      </c>
      <c r="G62" s="36">
        <f>SUM(G59:G61)</f>
        <v>1485859.9500000002</v>
      </c>
      <c r="H62" s="36">
        <f>SUM(H59:H61)</f>
        <v>0</v>
      </c>
      <c r="I62" s="36">
        <v>0</v>
      </c>
      <c r="J62" s="36">
        <f>SUM(J59:J61)</f>
        <v>0</v>
      </c>
      <c r="K62" s="36">
        <f>SUM(K59:K61)</f>
        <v>1563031.05</v>
      </c>
      <c r="L62" s="36">
        <v>0</v>
      </c>
      <c r="M62" s="36">
        <v>0</v>
      </c>
    </row>
    <row r="63" spans="1:13" ht="12" customHeight="1">
      <c r="B63" s="174"/>
      <c r="C63" s="169"/>
      <c r="D63" s="188"/>
      <c r="E63" s="91" t="s">
        <v>42</v>
      </c>
      <c r="F63" s="92">
        <v>15795.21</v>
      </c>
      <c r="G63" s="92">
        <v>491204.79</v>
      </c>
      <c r="H63" s="92">
        <v>0</v>
      </c>
      <c r="I63" s="92">
        <v>0</v>
      </c>
      <c r="J63" s="92">
        <v>0</v>
      </c>
      <c r="K63" s="92">
        <f>SUM(F63:J63)</f>
        <v>507000</v>
      </c>
      <c r="L63" s="93">
        <v>0</v>
      </c>
      <c r="M63" s="92">
        <v>0</v>
      </c>
    </row>
    <row r="64" spans="1:13">
      <c r="B64" s="174"/>
      <c r="C64" s="182"/>
      <c r="D64" s="188"/>
      <c r="E64" s="94" t="s">
        <v>38</v>
      </c>
      <c r="F64" s="95">
        <v>15795.21</v>
      </c>
      <c r="G64" s="95">
        <v>491204.79</v>
      </c>
      <c r="H64" s="95">
        <v>0</v>
      </c>
      <c r="I64" s="95">
        <v>0</v>
      </c>
      <c r="J64" s="95">
        <v>0</v>
      </c>
      <c r="K64" s="95">
        <f>SUM(F64:J64)</f>
        <v>507000</v>
      </c>
      <c r="L64" s="96">
        <v>0</v>
      </c>
      <c r="M64" s="95">
        <v>0</v>
      </c>
    </row>
    <row r="65" spans="1:13" ht="13.5" thickBot="1">
      <c r="B65" s="174"/>
      <c r="C65" s="182"/>
      <c r="D65" s="188"/>
      <c r="E65" s="97" t="s">
        <v>9</v>
      </c>
      <c r="F65" s="64">
        <v>15235.65</v>
      </c>
      <c r="G65" s="64">
        <v>491111.82</v>
      </c>
      <c r="H65" s="64">
        <v>0</v>
      </c>
      <c r="I65" s="64">
        <v>0</v>
      </c>
      <c r="J65" s="64">
        <v>0</v>
      </c>
      <c r="K65" s="64">
        <f>SUM(F65:J65)</f>
        <v>506347.47000000003</v>
      </c>
      <c r="L65" s="33">
        <v>0</v>
      </c>
      <c r="M65" s="64">
        <v>107327</v>
      </c>
    </row>
    <row r="66" spans="1:13" ht="0.75" customHeight="1" thickBot="1">
      <c r="B66" s="174"/>
      <c r="C66" s="182"/>
      <c r="D66" s="188"/>
      <c r="E66" s="21" t="s">
        <v>28</v>
      </c>
      <c r="F66" s="22">
        <f t="shared" ref="F66:M66" si="21">F63+F64+F65</f>
        <v>46826.07</v>
      </c>
      <c r="G66" s="22">
        <f t="shared" si="21"/>
        <v>1473521.4</v>
      </c>
      <c r="H66" s="22">
        <f t="shared" si="21"/>
        <v>0</v>
      </c>
      <c r="I66" s="22">
        <f t="shared" si="21"/>
        <v>0</v>
      </c>
      <c r="J66" s="22">
        <f t="shared" si="21"/>
        <v>0</v>
      </c>
      <c r="K66" s="22">
        <f t="shared" si="21"/>
        <v>1520347.47</v>
      </c>
      <c r="L66" s="22">
        <f t="shared" si="21"/>
        <v>0</v>
      </c>
      <c r="M66" s="22">
        <f t="shared" si="21"/>
        <v>107327</v>
      </c>
    </row>
    <row r="67" spans="1:13">
      <c r="B67" s="174"/>
      <c r="C67" s="182"/>
      <c r="D67" s="188"/>
      <c r="E67" s="98" t="s">
        <v>29</v>
      </c>
      <c r="F67" s="29">
        <v>14550.82</v>
      </c>
      <c r="G67" s="26">
        <v>491744.37</v>
      </c>
      <c r="H67" s="26">
        <v>0</v>
      </c>
      <c r="I67" s="29">
        <v>0</v>
      </c>
      <c r="J67" s="29">
        <v>0</v>
      </c>
      <c r="K67" s="99">
        <f t="shared" ref="K67:K68" si="22">SUM(F67:J67)</f>
        <v>506295.19</v>
      </c>
      <c r="L67" s="29">
        <v>0</v>
      </c>
      <c r="M67" s="29">
        <v>116534</v>
      </c>
    </row>
    <row r="68" spans="1:13">
      <c r="A68" s="6"/>
      <c r="B68" s="174"/>
      <c r="C68" s="182"/>
      <c r="D68" s="188"/>
      <c r="E68" s="70" t="s">
        <v>30</v>
      </c>
      <c r="F68" s="29">
        <v>15795.21</v>
      </c>
      <c r="G68" s="29">
        <v>492562.13</v>
      </c>
      <c r="H68" s="29">
        <v>0</v>
      </c>
      <c r="I68" s="29">
        <v>0</v>
      </c>
      <c r="J68" s="29">
        <v>0</v>
      </c>
      <c r="K68" s="99">
        <f t="shared" si="22"/>
        <v>508357.34</v>
      </c>
      <c r="L68" s="99">
        <v>0</v>
      </c>
      <c r="M68" s="99">
        <v>99462</v>
      </c>
    </row>
    <row r="69" spans="1:13" ht="13.5" thickBot="1">
      <c r="B69" s="174"/>
      <c r="C69" s="182"/>
      <c r="D69" s="188"/>
      <c r="E69" s="100" t="s">
        <v>31</v>
      </c>
      <c r="F69" s="95">
        <v>15795.21</v>
      </c>
      <c r="G69" s="101">
        <v>491204.79</v>
      </c>
      <c r="H69" s="101">
        <v>0</v>
      </c>
      <c r="I69" s="95">
        <v>0</v>
      </c>
      <c r="J69" s="95">
        <v>0</v>
      </c>
      <c r="K69" s="102">
        <f>SUM(F69:J69)</f>
        <v>507000</v>
      </c>
      <c r="L69" s="102">
        <v>0</v>
      </c>
      <c r="M69" s="102">
        <v>98010</v>
      </c>
    </row>
    <row r="70" spans="1:13" ht="12" customHeight="1" thickBot="1">
      <c r="B70" s="174"/>
      <c r="C70" s="182"/>
      <c r="D70" s="188"/>
      <c r="E70" s="60" t="s">
        <v>32</v>
      </c>
      <c r="F70" s="36">
        <f>F67+F68+F69</f>
        <v>46141.24</v>
      </c>
      <c r="G70" s="36">
        <f t="shared" ref="G70:M70" si="23">G67+G68+G69</f>
        <v>1475511.29</v>
      </c>
      <c r="H70" s="36">
        <f t="shared" si="23"/>
        <v>0</v>
      </c>
      <c r="I70" s="36">
        <f t="shared" si="23"/>
        <v>0</v>
      </c>
      <c r="J70" s="36">
        <f t="shared" si="23"/>
        <v>0</v>
      </c>
      <c r="K70" s="36">
        <f t="shared" si="23"/>
        <v>1521652.53</v>
      </c>
      <c r="L70" s="36">
        <f t="shared" si="23"/>
        <v>0</v>
      </c>
      <c r="M70" s="36">
        <f t="shared" si="23"/>
        <v>314006</v>
      </c>
    </row>
    <row r="71" spans="1:13" ht="12" customHeight="1">
      <c r="B71" s="174"/>
      <c r="C71" s="182"/>
      <c r="D71" s="188"/>
      <c r="E71" s="65" t="s">
        <v>33</v>
      </c>
      <c r="F71" s="26">
        <v>15181.74</v>
      </c>
      <c r="G71" s="66">
        <v>539944.68000000005</v>
      </c>
      <c r="H71" s="26">
        <v>0</v>
      </c>
      <c r="I71" s="66">
        <v>0</v>
      </c>
      <c r="J71" s="26">
        <v>0</v>
      </c>
      <c r="K71" s="26">
        <f t="shared" ref="K71:K73" si="24">SUM(F71:J71)</f>
        <v>555126.42000000004</v>
      </c>
      <c r="L71" s="66">
        <v>0</v>
      </c>
      <c r="M71" s="26">
        <v>103411</v>
      </c>
    </row>
    <row r="72" spans="1:13" ht="12" customHeight="1">
      <c r="B72" s="174"/>
      <c r="C72" s="182"/>
      <c r="D72" s="188"/>
      <c r="E72" s="67" t="s">
        <v>34</v>
      </c>
      <c r="F72" s="29">
        <v>14073.49</v>
      </c>
      <c r="G72" s="68">
        <v>539944.68000000005</v>
      </c>
      <c r="H72" s="29">
        <v>0</v>
      </c>
      <c r="I72" s="68">
        <v>0</v>
      </c>
      <c r="J72" s="29">
        <v>0</v>
      </c>
      <c r="K72" s="29">
        <f t="shared" si="24"/>
        <v>554018.17000000004</v>
      </c>
      <c r="L72" s="68">
        <v>0</v>
      </c>
      <c r="M72" s="29">
        <v>99099</v>
      </c>
    </row>
    <row r="73" spans="1:13" ht="12" customHeight="1" thickBot="1">
      <c r="B73" s="174"/>
      <c r="C73" s="182"/>
      <c r="D73" s="188"/>
      <c r="E73" s="82" t="s">
        <v>44</v>
      </c>
      <c r="F73" s="32">
        <v>15795.21</v>
      </c>
      <c r="G73" s="32">
        <v>541777.04</v>
      </c>
      <c r="H73" s="32">
        <v>0</v>
      </c>
      <c r="I73" s="83">
        <v>0</v>
      </c>
      <c r="J73" s="32">
        <v>0</v>
      </c>
      <c r="K73" s="32">
        <f t="shared" si="24"/>
        <v>557572.25</v>
      </c>
      <c r="L73" s="83">
        <v>0</v>
      </c>
      <c r="M73" s="32">
        <v>101816</v>
      </c>
    </row>
    <row r="74" spans="1:13" ht="12" customHeight="1" thickBot="1">
      <c r="B74" s="174"/>
      <c r="C74" s="182"/>
      <c r="D74" s="188"/>
      <c r="E74" s="50" t="s">
        <v>36</v>
      </c>
      <c r="F74" s="51">
        <f>F71+F72+F73</f>
        <v>45050.44</v>
      </c>
      <c r="G74" s="103">
        <f>G71+G72+G73</f>
        <v>1621666.4000000001</v>
      </c>
      <c r="H74" s="51">
        <f>SUM(H71:H72)</f>
        <v>0</v>
      </c>
      <c r="I74" s="104">
        <v>0</v>
      </c>
      <c r="J74" s="51">
        <f>SUM(J71:J72)</f>
        <v>0</v>
      </c>
      <c r="K74" s="103">
        <f>K71+K72+K73</f>
        <v>1666716.84</v>
      </c>
      <c r="L74" s="51">
        <v>0</v>
      </c>
      <c r="M74" s="51">
        <f>M71+M72+M73</f>
        <v>304326</v>
      </c>
    </row>
    <row r="75" spans="1:13" ht="12" customHeight="1" thickBot="1">
      <c r="B75" s="175"/>
      <c r="C75" s="183"/>
      <c r="D75" s="189"/>
      <c r="E75" s="53" t="s">
        <v>37</v>
      </c>
      <c r="F75" s="54">
        <f>F62+F66+F70+F74</f>
        <v>215188.85</v>
      </c>
      <c r="G75" s="54">
        <f>G62+G66+G70+G74</f>
        <v>6056559.040000001</v>
      </c>
      <c r="H75" s="54">
        <f>H62+H66+H70+H74</f>
        <v>0</v>
      </c>
      <c r="I75" s="105">
        <v>0</v>
      </c>
      <c r="J75" s="105">
        <f>J62+J66+J70+J74</f>
        <v>0</v>
      </c>
      <c r="K75" s="54">
        <f>K62+K66+K70+K74</f>
        <v>6271747.8899999997</v>
      </c>
      <c r="L75" s="54">
        <f>L62+L66+L70+L74</f>
        <v>0</v>
      </c>
      <c r="M75" s="54">
        <f>M62+M66+M70+M74</f>
        <v>725659</v>
      </c>
    </row>
    <row r="76" spans="1:13" ht="12" customHeight="1">
      <c r="B76" s="190">
        <v>5</v>
      </c>
      <c r="C76" s="186">
        <v>226</v>
      </c>
      <c r="D76" s="185" t="s">
        <v>45</v>
      </c>
      <c r="E76" s="106" t="s">
        <v>22</v>
      </c>
      <c r="F76" s="8">
        <v>0</v>
      </c>
      <c r="G76" s="8">
        <v>0</v>
      </c>
      <c r="H76" s="107">
        <v>61365.25</v>
      </c>
      <c r="I76" s="108">
        <v>0</v>
      </c>
      <c r="J76" s="8">
        <v>0</v>
      </c>
      <c r="K76" s="8">
        <f>SUM(F76:J76)</f>
        <v>61365.25</v>
      </c>
      <c r="L76" s="8">
        <v>0</v>
      </c>
      <c r="M76" s="8">
        <v>0</v>
      </c>
    </row>
    <row r="77" spans="1:13" ht="12" customHeight="1">
      <c r="B77" s="191"/>
      <c r="C77" s="182"/>
      <c r="D77" s="177"/>
      <c r="E77" s="109" t="s">
        <v>23</v>
      </c>
      <c r="F77" s="12">
        <v>0</v>
      </c>
      <c r="G77" s="12">
        <v>0</v>
      </c>
      <c r="H77" s="110">
        <f>87741.32-193.24</f>
        <v>87548.08</v>
      </c>
      <c r="I77" s="111">
        <v>0</v>
      </c>
      <c r="J77" s="12">
        <v>0</v>
      </c>
      <c r="K77" s="12">
        <f>H77</f>
        <v>87548.08</v>
      </c>
      <c r="L77" s="12">
        <v>0</v>
      </c>
      <c r="M77" s="12">
        <v>0</v>
      </c>
    </row>
    <row r="78" spans="1:13" ht="12" customHeight="1" thickBot="1">
      <c r="B78" s="191"/>
      <c r="C78" s="182"/>
      <c r="D78" s="177"/>
      <c r="E78" s="112" t="s">
        <v>41</v>
      </c>
      <c r="F78" s="113">
        <v>0</v>
      </c>
      <c r="G78" s="113">
        <v>0</v>
      </c>
      <c r="H78" s="114">
        <v>89068.41</v>
      </c>
      <c r="I78" s="113">
        <v>0</v>
      </c>
      <c r="J78" s="59">
        <v>0</v>
      </c>
      <c r="K78" s="16">
        <v>89068.41</v>
      </c>
      <c r="L78" s="16">
        <v>0</v>
      </c>
      <c r="M78" s="16">
        <v>0</v>
      </c>
    </row>
    <row r="79" spans="1:13" ht="13.5" thickBot="1">
      <c r="B79" s="191"/>
      <c r="C79" s="182"/>
      <c r="D79" s="177"/>
      <c r="E79" s="115" t="s">
        <v>1</v>
      </c>
      <c r="F79" s="116">
        <f>F76+F77+F78</f>
        <v>0</v>
      </c>
      <c r="G79" s="116">
        <f>G76+G77+G78</f>
        <v>0</v>
      </c>
      <c r="H79" s="117">
        <f>H76+H77+H78</f>
        <v>237981.74000000002</v>
      </c>
      <c r="I79" s="118">
        <v>0</v>
      </c>
      <c r="J79" s="119">
        <f>J76+J77+J78</f>
        <v>0</v>
      </c>
      <c r="K79" s="116">
        <f>K76+K77+K78</f>
        <v>237981.74000000002</v>
      </c>
      <c r="L79" s="116">
        <v>0</v>
      </c>
      <c r="M79" s="116">
        <v>0</v>
      </c>
    </row>
    <row r="80" spans="1:13" ht="0.75" customHeight="1">
      <c r="B80" s="191"/>
      <c r="C80" s="182"/>
      <c r="D80" s="177"/>
      <c r="E80" s="24" t="s">
        <v>42</v>
      </c>
      <c r="F80" s="120">
        <v>0</v>
      </c>
      <c r="G80" s="120">
        <v>0</v>
      </c>
      <c r="H80" s="120">
        <v>51675.85</v>
      </c>
      <c r="I80" s="121">
        <v>0</v>
      </c>
      <c r="J80" s="121">
        <v>0</v>
      </c>
      <c r="K80" s="120">
        <f>SUM(F80:J80)</f>
        <v>51675.85</v>
      </c>
      <c r="L80" s="122">
        <v>0</v>
      </c>
      <c r="M80" s="122">
        <v>0</v>
      </c>
    </row>
    <row r="81" spans="1:13" ht="12" customHeight="1">
      <c r="B81" s="191"/>
      <c r="C81" s="182"/>
      <c r="D81" s="177"/>
      <c r="E81" s="28" t="s">
        <v>8</v>
      </c>
      <c r="F81" s="123">
        <v>0</v>
      </c>
      <c r="G81" s="123">
        <v>0</v>
      </c>
      <c r="H81" s="123">
        <v>93175.79</v>
      </c>
      <c r="I81" s="124">
        <v>0</v>
      </c>
      <c r="J81" s="124">
        <v>0</v>
      </c>
      <c r="K81" s="123">
        <f>SUM(F81:J81)</f>
        <v>93175.79</v>
      </c>
      <c r="L81" s="125">
        <v>0</v>
      </c>
      <c r="M81" s="125">
        <v>0</v>
      </c>
    </row>
    <row r="82" spans="1:13" ht="12" customHeight="1" thickBot="1">
      <c r="B82" s="191"/>
      <c r="C82" s="182"/>
      <c r="D82" s="177"/>
      <c r="E82" s="126" t="s">
        <v>9</v>
      </c>
      <c r="F82" s="127">
        <v>0</v>
      </c>
      <c r="G82" s="127">
        <v>0</v>
      </c>
      <c r="H82" s="127">
        <v>88920.960000000006</v>
      </c>
      <c r="I82" s="128">
        <v>0</v>
      </c>
      <c r="J82" s="128">
        <v>0</v>
      </c>
      <c r="K82" s="129">
        <f>SUM(F82:J82)</f>
        <v>88920.960000000006</v>
      </c>
      <c r="L82" s="130">
        <v>0</v>
      </c>
      <c r="M82" s="130">
        <v>0</v>
      </c>
    </row>
    <row r="83" spans="1:13" ht="13.5" thickBot="1">
      <c r="B83" s="191"/>
      <c r="C83" s="182"/>
      <c r="D83" s="177"/>
      <c r="E83" s="42" t="s">
        <v>28</v>
      </c>
      <c r="F83" s="43">
        <f>SUM(F80:F81)</f>
        <v>0</v>
      </c>
      <c r="G83" s="43">
        <f>SUM(G80:G81)</f>
        <v>0</v>
      </c>
      <c r="H83" s="43">
        <f>H80+H81+H82</f>
        <v>233772.59999999998</v>
      </c>
      <c r="I83" s="43">
        <v>0</v>
      </c>
      <c r="J83" s="43">
        <f>J80+J81+J82</f>
        <v>0</v>
      </c>
      <c r="K83" s="43">
        <f>K80+K81+K82</f>
        <v>233772.59999999998</v>
      </c>
      <c r="L83" s="43">
        <v>0</v>
      </c>
      <c r="M83" s="43">
        <v>0</v>
      </c>
    </row>
    <row r="84" spans="1:13">
      <c r="B84" s="191"/>
      <c r="C84" s="182"/>
      <c r="D84" s="177"/>
      <c r="E84" s="65" t="s">
        <v>29</v>
      </c>
      <c r="F84" s="26">
        <v>0</v>
      </c>
      <c r="G84" s="26">
        <v>0</v>
      </c>
      <c r="H84" s="26">
        <v>76788.759999999995</v>
      </c>
      <c r="I84" s="26">
        <v>0</v>
      </c>
      <c r="J84" s="66">
        <v>0</v>
      </c>
      <c r="K84" s="26">
        <f t="shared" ref="K84:K86" si="25">SUM(F84:J84)</f>
        <v>76788.759999999995</v>
      </c>
      <c r="L84" s="26">
        <v>0</v>
      </c>
      <c r="M84" s="26">
        <v>0</v>
      </c>
    </row>
    <row r="85" spans="1:13">
      <c r="B85" s="191"/>
      <c r="C85" s="182"/>
      <c r="D85" s="177"/>
      <c r="E85" s="67" t="s">
        <v>30</v>
      </c>
      <c r="F85" s="29">
        <v>0</v>
      </c>
      <c r="G85" s="29">
        <v>0</v>
      </c>
      <c r="H85" s="29">
        <v>72133.67</v>
      </c>
      <c r="I85" s="29">
        <v>0</v>
      </c>
      <c r="J85" s="68">
        <v>0</v>
      </c>
      <c r="K85" s="29">
        <f t="shared" si="25"/>
        <v>72133.67</v>
      </c>
      <c r="L85" s="29">
        <v>0</v>
      </c>
      <c r="M85" s="29">
        <v>0</v>
      </c>
    </row>
    <row r="86" spans="1:13" ht="13.5" thickBot="1">
      <c r="B86" s="191"/>
      <c r="C86" s="182"/>
      <c r="D86" s="177"/>
      <c r="E86" s="82" t="s">
        <v>46</v>
      </c>
      <c r="F86" s="32">
        <v>0</v>
      </c>
      <c r="G86" s="32">
        <v>0</v>
      </c>
      <c r="H86" s="32">
        <v>93856.98</v>
      </c>
      <c r="I86" s="32">
        <v>0</v>
      </c>
      <c r="J86" s="83">
        <v>0</v>
      </c>
      <c r="K86" s="32">
        <f t="shared" si="25"/>
        <v>93856.98</v>
      </c>
      <c r="L86" s="32">
        <v>0</v>
      </c>
      <c r="M86" s="32">
        <v>0</v>
      </c>
    </row>
    <row r="87" spans="1:13" ht="13.5" thickBot="1">
      <c r="A87" s="6"/>
      <c r="B87" s="191"/>
      <c r="C87" s="182"/>
      <c r="D87" s="177"/>
      <c r="E87" s="42" t="s">
        <v>32</v>
      </c>
      <c r="F87" s="43">
        <f>SUM(F84:F85)</f>
        <v>0</v>
      </c>
      <c r="G87" s="43">
        <f>SUM(G84:G85)</f>
        <v>0</v>
      </c>
      <c r="H87" s="43">
        <f>H84+H85+H86</f>
        <v>242779.40999999997</v>
      </c>
      <c r="I87" s="43">
        <f>I84+I85+I86</f>
        <v>0</v>
      </c>
      <c r="J87" s="43">
        <f>J84+J85+J86</f>
        <v>0</v>
      </c>
      <c r="K87" s="43">
        <f>K84+K85+K86</f>
        <v>242779.40999999997</v>
      </c>
      <c r="L87" s="43">
        <v>0</v>
      </c>
      <c r="M87" s="43">
        <v>0</v>
      </c>
    </row>
    <row r="88" spans="1:13">
      <c r="B88" s="191"/>
      <c r="C88" s="182"/>
      <c r="D88" s="177"/>
      <c r="E88" s="40" t="s">
        <v>47</v>
      </c>
      <c r="F88" s="66">
        <v>0</v>
      </c>
      <c r="G88" s="26">
        <v>0</v>
      </c>
      <c r="H88" s="26">
        <v>78107.56</v>
      </c>
      <c r="I88" s="66">
        <v>0</v>
      </c>
      <c r="J88" s="26">
        <v>0</v>
      </c>
      <c r="K88" s="26">
        <f t="shared" ref="K88:K90" si="26">SUM(F88:J88)</f>
        <v>78107.56</v>
      </c>
      <c r="L88" s="66">
        <v>0</v>
      </c>
      <c r="M88" s="26">
        <v>0</v>
      </c>
    </row>
    <row r="89" spans="1:13">
      <c r="B89" s="191"/>
      <c r="C89" s="182"/>
      <c r="D89" s="177"/>
      <c r="E89" s="41" t="s">
        <v>48</v>
      </c>
      <c r="F89" s="68">
        <v>0</v>
      </c>
      <c r="G89" s="29">
        <v>0</v>
      </c>
      <c r="H89" s="29">
        <v>89820.06</v>
      </c>
      <c r="I89" s="68">
        <v>0</v>
      </c>
      <c r="J89" s="29">
        <v>0</v>
      </c>
      <c r="K89" s="29">
        <f t="shared" si="26"/>
        <v>89820.06</v>
      </c>
      <c r="L89" s="68">
        <v>0</v>
      </c>
      <c r="M89" s="29">
        <v>0</v>
      </c>
    </row>
    <row r="90" spans="1:13" ht="13.5" thickBot="1">
      <c r="B90" s="191"/>
      <c r="C90" s="182"/>
      <c r="D90" s="177"/>
      <c r="E90" s="31" t="s">
        <v>35</v>
      </c>
      <c r="F90" s="83">
        <v>0</v>
      </c>
      <c r="G90" s="32">
        <v>0</v>
      </c>
      <c r="H90" s="32">
        <v>38048.53</v>
      </c>
      <c r="I90" s="83">
        <v>0</v>
      </c>
      <c r="J90" s="32">
        <v>0</v>
      </c>
      <c r="K90" s="32">
        <f t="shared" si="26"/>
        <v>38048.53</v>
      </c>
      <c r="L90" s="83">
        <v>0</v>
      </c>
      <c r="M90" s="32">
        <v>0</v>
      </c>
    </row>
    <row r="91" spans="1:13" ht="13.5" thickBot="1">
      <c r="B91" s="191"/>
      <c r="C91" s="182"/>
      <c r="D91" s="177"/>
      <c r="E91" s="131" t="s">
        <v>36</v>
      </c>
      <c r="F91" s="52">
        <f>SUM(F88:F89)</f>
        <v>0</v>
      </c>
      <c r="G91" s="52">
        <f>SUM(G88:G89)</f>
        <v>0</v>
      </c>
      <c r="H91" s="52">
        <f>H88+H89+H90</f>
        <v>205976.15</v>
      </c>
      <c r="I91" s="52">
        <f>I88+I89+I90</f>
        <v>0</v>
      </c>
      <c r="J91" s="52">
        <f>J88+J89+J90</f>
        <v>0</v>
      </c>
      <c r="K91" s="52">
        <f>K88+K89+K90</f>
        <v>205976.15</v>
      </c>
      <c r="L91" s="52">
        <v>0</v>
      </c>
      <c r="M91" s="52">
        <v>0</v>
      </c>
    </row>
    <row r="92" spans="1:13" ht="13.5" thickBot="1">
      <c r="B92" s="192"/>
      <c r="C92" s="183"/>
      <c r="D92" s="178"/>
      <c r="E92" s="53" t="s">
        <v>37</v>
      </c>
      <c r="F92" s="132">
        <f>F79++F83+F87</f>
        <v>0</v>
      </c>
      <c r="G92" s="132">
        <f>G79+G83+G87+G91</f>
        <v>0</v>
      </c>
      <c r="H92" s="132">
        <f>H79+H83+H87+H91</f>
        <v>920509.9</v>
      </c>
      <c r="I92" s="132">
        <v>0</v>
      </c>
      <c r="J92" s="132">
        <f>J79+J83+J87+J91</f>
        <v>0</v>
      </c>
      <c r="K92" s="132">
        <f>K79+K83+K87+K91</f>
        <v>920509.9</v>
      </c>
      <c r="L92" s="132">
        <v>0</v>
      </c>
      <c r="M92" s="132">
        <v>0</v>
      </c>
    </row>
    <row r="93" spans="1:13">
      <c r="B93" s="173">
        <v>6</v>
      </c>
      <c r="C93" s="168">
        <v>227</v>
      </c>
      <c r="D93" s="165" t="s">
        <v>49</v>
      </c>
      <c r="E93" s="7" t="s">
        <v>50</v>
      </c>
      <c r="F93" s="133">
        <v>0</v>
      </c>
      <c r="G93" s="134">
        <v>194622.12</v>
      </c>
      <c r="H93" s="25">
        <v>0</v>
      </c>
      <c r="I93" s="25">
        <v>0</v>
      </c>
      <c r="J93" s="25">
        <v>0</v>
      </c>
      <c r="K93" s="92">
        <f>SUM(F93:J93)</f>
        <v>194622.12</v>
      </c>
      <c r="L93" s="92">
        <v>0</v>
      </c>
      <c r="M93" s="92">
        <v>0</v>
      </c>
    </row>
    <row r="94" spans="1:13">
      <c r="B94" s="174"/>
      <c r="C94" s="169"/>
      <c r="D94" s="166"/>
      <c r="E94" s="86" t="s">
        <v>23</v>
      </c>
      <c r="F94" s="135">
        <v>0</v>
      </c>
      <c r="G94" s="88">
        <v>194622.12</v>
      </c>
      <c r="H94" s="20">
        <v>0</v>
      </c>
      <c r="I94" s="20">
        <v>0</v>
      </c>
      <c r="J94" s="20">
        <v>0</v>
      </c>
      <c r="K94" s="95">
        <f>SUM(F94:J94)</f>
        <v>194622.12</v>
      </c>
      <c r="L94" s="95">
        <v>0</v>
      </c>
      <c r="M94" s="95">
        <v>0</v>
      </c>
    </row>
    <row r="95" spans="1:13" ht="13.5" thickBot="1">
      <c r="B95" s="174"/>
      <c r="C95" s="169"/>
      <c r="D95" s="166"/>
      <c r="E95" s="15" t="s">
        <v>24</v>
      </c>
      <c r="F95" s="136">
        <v>0</v>
      </c>
      <c r="G95" s="137">
        <v>194622.12</v>
      </c>
      <c r="H95" s="137">
        <v>0</v>
      </c>
      <c r="I95" s="137">
        <v>0</v>
      </c>
      <c r="J95" s="137">
        <v>0</v>
      </c>
      <c r="K95" s="138">
        <f>SUM(F95:J95)</f>
        <v>194622.12</v>
      </c>
      <c r="L95" s="138">
        <v>0</v>
      </c>
      <c r="M95" s="138">
        <v>0</v>
      </c>
    </row>
    <row r="96" spans="1:13" ht="11.25" customHeight="1">
      <c r="B96" s="174"/>
      <c r="C96" s="169"/>
      <c r="D96" s="166"/>
      <c r="E96" s="60" t="s">
        <v>1</v>
      </c>
      <c r="F96" s="139">
        <f>SUM(F93:F95)</f>
        <v>0</v>
      </c>
      <c r="G96" s="139">
        <f>SUM(G93:G95)</f>
        <v>583866.36</v>
      </c>
      <c r="H96" s="139">
        <f>SUM(H93:H95)</f>
        <v>0</v>
      </c>
      <c r="I96" s="139">
        <v>0</v>
      </c>
      <c r="J96" s="139">
        <f>SUM(J93:J95)</f>
        <v>0</v>
      </c>
      <c r="K96" s="139">
        <f>SUM(K93:K95)</f>
        <v>583866.36</v>
      </c>
      <c r="L96" s="139">
        <v>0</v>
      </c>
      <c r="M96" s="139">
        <v>0</v>
      </c>
    </row>
    <row r="97" spans="1:13">
      <c r="B97" s="174"/>
      <c r="C97" s="169"/>
      <c r="D97" s="166"/>
      <c r="E97" s="140" t="s">
        <v>42</v>
      </c>
      <c r="F97" s="141">
        <v>0</v>
      </c>
      <c r="G97" s="141">
        <v>194622.12</v>
      </c>
      <c r="H97" s="141">
        <v>0</v>
      </c>
      <c r="I97" s="141">
        <v>0</v>
      </c>
      <c r="J97" s="141">
        <v>0</v>
      </c>
      <c r="K97" s="141">
        <f>SUM(F97:J97)</f>
        <v>194622.12</v>
      </c>
      <c r="L97" s="141">
        <v>0</v>
      </c>
      <c r="M97" s="141">
        <v>0</v>
      </c>
    </row>
    <row r="98" spans="1:13" ht="0.75" customHeight="1">
      <c r="B98" s="174"/>
      <c r="C98" s="169"/>
      <c r="D98" s="166"/>
      <c r="E98" s="140" t="s">
        <v>38</v>
      </c>
      <c r="F98" s="95">
        <v>0</v>
      </c>
      <c r="G98" s="141">
        <v>194622.12</v>
      </c>
      <c r="H98" s="141">
        <v>0</v>
      </c>
      <c r="I98" s="141">
        <v>0</v>
      </c>
      <c r="J98" s="141">
        <v>0</v>
      </c>
      <c r="K98" s="141">
        <f>SUM(F98:J98)</f>
        <v>194622.12</v>
      </c>
      <c r="L98" s="141">
        <v>0</v>
      </c>
      <c r="M98" s="141">
        <v>0</v>
      </c>
    </row>
    <row r="99" spans="1:13" ht="12" customHeight="1" thickBot="1">
      <c r="B99" s="174"/>
      <c r="C99" s="169"/>
      <c r="D99" s="166"/>
      <c r="E99" s="100" t="s">
        <v>39</v>
      </c>
      <c r="F99" s="138">
        <v>0</v>
      </c>
      <c r="G99" s="141">
        <v>194622.12</v>
      </c>
      <c r="H99" s="141">
        <v>0</v>
      </c>
      <c r="I99" s="141">
        <v>0</v>
      </c>
      <c r="J99" s="141">
        <v>0</v>
      </c>
      <c r="K99" s="141">
        <f>SUM(F99:J99)</f>
        <v>194622.12</v>
      </c>
      <c r="L99" s="141">
        <v>0</v>
      </c>
      <c r="M99" s="141">
        <v>0</v>
      </c>
    </row>
    <row r="100" spans="1:13" ht="13.5" thickBot="1">
      <c r="B100" s="174"/>
      <c r="C100" s="169"/>
      <c r="D100" s="166"/>
      <c r="E100" s="21" t="s">
        <v>28</v>
      </c>
      <c r="F100" s="22">
        <f t="shared" ref="F100:K100" si="27">SUM(F97:F99)</f>
        <v>0</v>
      </c>
      <c r="G100" s="22">
        <f t="shared" si="27"/>
        <v>583866.36</v>
      </c>
      <c r="H100" s="22">
        <f t="shared" si="27"/>
        <v>0</v>
      </c>
      <c r="I100" s="22">
        <f t="shared" si="27"/>
        <v>0</v>
      </c>
      <c r="J100" s="22">
        <f t="shared" si="27"/>
        <v>0</v>
      </c>
      <c r="K100" s="22">
        <f t="shared" si="27"/>
        <v>583866.36</v>
      </c>
      <c r="L100" s="22">
        <v>0</v>
      </c>
      <c r="M100" s="22">
        <v>0</v>
      </c>
    </row>
    <row r="101" spans="1:13" ht="0.75" customHeight="1">
      <c r="B101" s="174"/>
      <c r="C101" s="169"/>
      <c r="D101" s="166"/>
      <c r="E101" s="142" t="s">
        <v>29</v>
      </c>
      <c r="F101" s="102">
        <v>0</v>
      </c>
      <c r="G101" s="141">
        <v>194622.12</v>
      </c>
      <c r="H101" s="102">
        <v>0</v>
      </c>
      <c r="I101" s="102">
        <v>0</v>
      </c>
      <c r="J101" s="102">
        <v>0</v>
      </c>
      <c r="K101" s="102">
        <f>SUM(F101:J101)</f>
        <v>194622.12</v>
      </c>
      <c r="L101" s="102">
        <v>0</v>
      </c>
      <c r="M101" s="102">
        <v>0</v>
      </c>
    </row>
    <row r="102" spans="1:13">
      <c r="B102" s="174"/>
      <c r="C102" s="169"/>
      <c r="D102" s="166"/>
      <c r="E102" s="140" t="s">
        <v>30</v>
      </c>
      <c r="F102" s="95">
        <v>0</v>
      </c>
      <c r="G102" s="141">
        <v>194622.12</v>
      </c>
      <c r="H102" s="102">
        <v>0</v>
      </c>
      <c r="I102" s="102">
        <v>0</v>
      </c>
      <c r="J102" s="102">
        <v>0</v>
      </c>
      <c r="K102" s="102">
        <f>SUM(F102:J102)</f>
        <v>194622.12</v>
      </c>
      <c r="L102" s="102">
        <v>0</v>
      </c>
      <c r="M102" s="102">
        <v>0</v>
      </c>
    </row>
    <row r="103" spans="1:13" ht="13.5" thickBot="1">
      <c r="B103" s="174"/>
      <c r="C103" s="169"/>
      <c r="D103" s="166"/>
      <c r="E103" s="100" t="s">
        <v>31</v>
      </c>
      <c r="F103" s="138">
        <v>0</v>
      </c>
      <c r="G103" s="141">
        <v>194622.12</v>
      </c>
      <c r="H103" s="102">
        <v>0</v>
      </c>
      <c r="I103" s="102">
        <v>0</v>
      </c>
      <c r="J103" s="102">
        <v>0</v>
      </c>
      <c r="K103" s="102">
        <f>SUM(F103:J103)</f>
        <v>194622.12</v>
      </c>
      <c r="L103" s="102">
        <v>0</v>
      </c>
      <c r="M103" s="102">
        <v>0</v>
      </c>
    </row>
    <row r="104" spans="1:13" ht="13.5" thickBot="1">
      <c r="B104" s="174"/>
      <c r="C104" s="169"/>
      <c r="D104" s="166"/>
      <c r="E104" s="21" t="s">
        <v>32</v>
      </c>
      <c r="F104" s="22"/>
      <c r="G104" s="22">
        <f>SUM(G101:G103)</f>
        <v>583866.36</v>
      </c>
      <c r="H104" s="22">
        <f t="shared" ref="H104:J104" si="28">SUM(H101:H103)</f>
        <v>0</v>
      </c>
      <c r="I104" s="22">
        <f t="shared" si="28"/>
        <v>0</v>
      </c>
      <c r="J104" s="22">
        <f t="shared" si="28"/>
        <v>0</v>
      </c>
      <c r="K104" s="22">
        <f>SUM(K101:K103)</f>
        <v>583866.36</v>
      </c>
      <c r="L104" s="36">
        <v>0</v>
      </c>
      <c r="M104" s="36">
        <v>0</v>
      </c>
    </row>
    <row r="105" spans="1:13">
      <c r="A105" s="6"/>
      <c r="B105" s="174"/>
      <c r="C105" s="169"/>
      <c r="D105" s="166"/>
      <c r="E105" s="143" t="s">
        <v>33</v>
      </c>
      <c r="F105" s="99">
        <v>0</v>
      </c>
      <c r="G105" s="99">
        <v>194622.12</v>
      </c>
      <c r="H105" s="99">
        <v>0</v>
      </c>
      <c r="I105" s="99">
        <v>0</v>
      </c>
      <c r="J105" s="99">
        <v>0</v>
      </c>
      <c r="K105" s="144">
        <f>SUM(F105:J105)</f>
        <v>194622.12</v>
      </c>
      <c r="L105" s="29">
        <v>0</v>
      </c>
      <c r="M105" s="29">
        <v>0</v>
      </c>
    </row>
    <row r="106" spans="1:13">
      <c r="B106" s="174"/>
      <c r="C106" s="169"/>
      <c r="D106" s="166"/>
      <c r="E106" s="69" t="s">
        <v>34</v>
      </c>
      <c r="F106" s="64">
        <v>0</v>
      </c>
      <c r="G106" s="64">
        <v>194622.12</v>
      </c>
      <c r="H106" s="64">
        <v>0</v>
      </c>
      <c r="I106" s="64">
        <v>0</v>
      </c>
      <c r="J106" s="64">
        <v>0</v>
      </c>
      <c r="K106" s="144">
        <f>SUM(F106:J106)</f>
        <v>194622.12</v>
      </c>
      <c r="L106" s="29">
        <v>0</v>
      </c>
      <c r="M106" s="29">
        <v>0</v>
      </c>
    </row>
    <row r="107" spans="1:13" ht="12" customHeight="1" thickBot="1">
      <c r="B107" s="174"/>
      <c r="C107" s="169"/>
      <c r="D107" s="166"/>
      <c r="E107" s="97" t="s">
        <v>35</v>
      </c>
      <c r="F107" s="64">
        <v>0</v>
      </c>
      <c r="G107" s="64">
        <v>194622.12</v>
      </c>
      <c r="H107" s="32">
        <v>0</v>
      </c>
      <c r="I107" s="32">
        <v>0</v>
      </c>
      <c r="J107" s="32">
        <v>0</v>
      </c>
      <c r="K107" s="144">
        <f>SUM(F107:J107)</f>
        <v>194622.12</v>
      </c>
      <c r="L107" s="32">
        <v>0</v>
      </c>
      <c r="M107" s="32">
        <v>0</v>
      </c>
    </row>
    <row r="108" spans="1:13" ht="12" customHeight="1" thickBot="1">
      <c r="B108" s="174"/>
      <c r="C108" s="169"/>
      <c r="D108" s="166"/>
      <c r="E108" s="145" t="s">
        <v>36</v>
      </c>
      <c r="F108" s="22">
        <f>SUM(F105:F106)</f>
        <v>0</v>
      </c>
      <c r="G108" s="22">
        <f>G105+G106+G107</f>
        <v>583866.36</v>
      </c>
      <c r="H108" s="146">
        <f>H105+H106+H107</f>
        <v>0</v>
      </c>
      <c r="I108" s="22">
        <f>I105+I106+I107</f>
        <v>0</v>
      </c>
      <c r="J108" s="22">
        <f>J105+J106+J107</f>
        <v>0</v>
      </c>
      <c r="K108" s="22">
        <f>K105+K106+K107</f>
        <v>583866.36</v>
      </c>
      <c r="L108" s="147">
        <v>0</v>
      </c>
      <c r="M108" s="147">
        <v>0</v>
      </c>
    </row>
    <row r="109" spans="1:13" ht="12" customHeight="1" thickBot="1">
      <c r="B109" s="175"/>
      <c r="C109" s="170"/>
      <c r="D109" s="167"/>
      <c r="E109" s="148" t="s">
        <v>37</v>
      </c>
      <c r="F109" s="149">
        <f>F96+F97</f>
        <v>0</v>
      </c>
      <c r="G109" s="149">
        <f t="shared" ref="G109:M109" si="29">G96+G100+G104+G108</f>
        <v>2335465.44</v>
      </c>
      <c r="H109" s="149">
        <f t="shared" si="29"/>
        <v>0</v>
      </c>
      <c r="I109" s="149">
        <f t="shared" si="29"/>
        <v>0</v>
      </c>
      <c r="J109" s="149">
        <f t="shared" si="29"/>
        <v>0</v>
      </c>
      <c r="K109" s="149">
        <f t="shared" si="29"/>
        <v>2335465.44</v>
      </c>
      <c r="L109" s="149">
        <f t="shared" si="29"/>
        <v>0</v>
      </c>
      <c r="M109" s="149">
        <f t="shared" si="29"/>
        <v>0</v>
      </c>
    </row>
    <row r="110" spans="1:13" ht="18.75" customHeight="1" thickBot="1">
      <c r="B110" s="159"/>
      <c r="C110" s="160"/>
      <c r="D110" s="164" t="s">
        <v>7</v>
      </c>
      <c r="E110" s="150" t="s">
        <v>37</v>
      </c>
      <c r="F110" s="161">
        <f>F24+F41+F58+F75+F92+F109</f>
        <v>135276537.7825</v>
      </c>
      <c r="G110" s="161">
        <f t="shared" ref="G110:M110" si="30">G24+G41+G58+G75+G92+G109</f>
        <v>21246351.09</v>
      </c>
      <c r="H110" s="161">
        <f t="shared" si="30"/>
        <v>8665613.6400000006</v>
      </c>
      <c r="I110" s="161">
        <f t="shared" si="30"/>
        <v>1178080</v>
      </c>
      <c r="J110" s="161">
        <f t="shared" si="30"/>
        <v>7790662.5599999996</v>
      </c>
      <c r="K110" s="161">
        <f t="shared" si="30"/>
        <v>174157245.07249999</v>
      </c>
      <c r="L110" s="161">
        <f t="shared" si="30"/>
        <v>83331.609999999986</v>
      </c>
      <c r="M110" s="161">
        <f t="shared" si="30"/>
        <v>4847315</v>
      </c>
    </row>
    <row r="111" spans="1:13" ht="12" customHeight="1">
      <c r="B111" s="154"/>
      <c r="C111" s="154"/>
      <c r="D111" s="154"/>
    </row>
    <row r="112" spans="1:13" ht="12" customHeight="1">
      <c r="B112" s="157"/>
      <c r="C112" s="157"/>
      <c r="D112" s="157"/>
      <c r="K112" s="162"/>
    </row>
    <row r="113" spans="1:16" ht="12" customHeight="1">
      <c r="B113" s="156"/>
      <c r="C113" s="156"/>
      <c r="D113" s="156"/>
    </row>
    <row r="114" spans="1:16" ht="12" customHeight="1">
      <c r="B114" s="156"/>
      <c r="C114" s="156"/>
      <c r="D114" s="156"/>
    </row>
    <row r="115" spans="1:16" ht="24.75" customHeight="1"/>
    <row r="117" spans="1:16">
      <c r="A117" s="1"/>
      <c r="B117" s="4"/>
      <c r="C117" s="1"/>
      <c r="D117" s="1"/>
      <c r="E117" s="1"/>
      <c r="F117" s="1"/>
      <c r="G117" s="1"/>
      <c r="H117" s="1"/>
      <c r="I117" s="1"/>
      <c r="J117" s="1"/>
      <c r="K117" s="2"/>
    </row>
    <row r="118" spans="1:16">
      <c r="A118" s="1"/>
      <c r="B118" s="4"/>
      <c r="C118" s="1"/>
      <c r="D118" s="1"/>
      <c r="E118" s="1"/>
      <c r="F118" s="1"/>
      <c r="G118" s="1"/>
      <c r="H118" s="1"/>
      <c r="I118" s="1"/>
      <c r="J118" s="1"/>
      <c r="K118" s="2"/>
    </row>
    <row r="119" spans="1:16">
      <c r="A119" s="1"/>
      <c r="B119" s="4"/>
      <c r="C119" s="1"/>
      <c r="D119" s="1"/>
      <c r="E119" s="1"/>
      <c r="F119" s="1"/>
      <c r="G119" s="1"/>
      <c r="H119" s="1"/>
      <c r="I119" s="1"/>
      <c r="J119" s="1"/>
      <c r="K119" s="2"/>
    </row>
    <row r="120" spans="1:16">
      <c r="A120" s="1"/>
      <c r="B120" s="4"/>
      <c r="C120" s="1"/>
      <c r="D120" s="1"/>
      <c r="E120" s="3"/>
      <c r="F120" s="1"/>
      <c r="G120" s="1"/>
      <c r="H120" s="1"/>
      <c r="I120" s="1"/>
      <c r="J120" s="1"/>
      <c r="K120" s="2"/>
    </row>
    <row r="121" spans="1:16">
      <c r="A121" s="1"/>
      <c r="B121" s="4"/>
      <c r="C121" s="1"/>
      <c r="D121" s="1"/>
      <c r="E121" s="1"/>
      <c r="F121" s="1"/>
      <c r="G121" s="1"/>
      <c r="H121" s="1"/>
      <c r="I121" s="1"/>
      <c r="J121" s="1"/>
      <c r="K121" s="2"/>
    </row>
    <row r="122" spans="1:16">
      <c r="A122" s="1"/>
      <c r="B122" s="4"/>
      <c r="C122" s="1"/>
      <c r="D122" s="1"/>
      <c r="E122" s="1"/>
      <c r="F122" s="1"/>
      <c r="G122" s="1"/>
      <c r="H122" s="1"/>
      <c r="I122" s="1"/>
      <c r="J122" s="1"/>
      <c r="K122" s="2"/>
    </row>
    <row r="127" spans="1:16">
      <c r="N127" s="151"/>
      <c r="O127" s="152"/>
      <c r="P127" s="153"/>
    </row>
    <row r="128" spans="1:16">
      <c r="N128" s="155"/>
      <c r="O128" s="155"/>
      <c r="P128" s="155"/>
    </row>
    <row r="129" spans="14:16">
      <c r="N129" s="155"/>
      <c r="O129" s="158"/>
      <c r="P129" s="155"/>
    </row>
    <row r="130" spans="14:16">
      <c r="N130" s="155"/>
      <c r="O130" s="158"/>
      <c r="P130" s="155"/>
    </row>
  </sheetData>
  <mergeCells count="30">
    <mergeCell ref="B76:B92"/>
    <mergeCell ref="K6:K7"/>
    <mergeCell ref="L6:L7"/>
    <mergeCell ref="M6:M7"/>
    <mergeCell ref="C8:C24"/>
    <mergeCell ref="C25:C41"/>
    <mergeCell ref="E6:E7"/>
    <mergeCell ref="F6:F7"/>
    <mergeCell ref="G6:G7"/>
    <mergeCell ref="H6:H7"/>
    <mergeCell ref="I6:I7"/>
    <mergeCell ref="J6:J7"/>
    <mergeCell ref="C6:C7"/>
    <mergeCell ref="D6:D7"/>
    <mergeCell ref="D93:D109"/>
    <mergeCell ref="C93:C109"/>
    <mergeCell ref="B6:B7"/>
    <mergeCell ref="B93:B109"/>
    <mergeCell ref="D8:D24"/>
    <mergeCell ref="D25:D41"/>
    <mergeCell ref="B8:B24"/>
    <mergeCell ref="B25:B41"/>
    <mergeCell ref="B42:B58"/>
    <mergeCell ref="D42:D58"/>
    <mergeCell ref="D76:D92"/>
    <mergeCell ref="C76:C92"/>
    <mergeCell ref="C59:C75"/>
    <mergeCell ref="C42:C58"/>
    <mergeCell ref="B59:B75"/>
    <mergeCell ref="D59:D75"/>
  </mergeCells>
  <phoneticPr fontId="0" type="noConversion"/>
  <pageMargins left="0.75" right="0.75" top="1" bottom="1" header="0.5" footer="0.5"/>
  <pageSetup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SPITALE CONTRACTATE  AN 2022</vt:lpstr>
    </vt:vector>
  </TitlesOfParts>
  <Company>- ETH0 -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maricica</dc:creator>
  <cp:lastModifiedBy>chitariu</cp:lastModifiedBy>
  <cp:lastPrinted>2021-09-16T06:42:33Z</cp:lastPrinted>
  <dcterms:created xsi:type="dcterms:W3CDTF">2021-06-16T09:28:19Z</dcterms:created>
  <dcterms:modified xsi:type="dcterms:W3CDTF">2023-03-10T10:25:33Z</dcterms:modified>
</cp:coreProperties>
</file>