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90" windowWidth="28455" windowHeight="12255"/>
  </bookViews>
  <sheets>
    <sheet name="VALORI DE CONTRACT SEMESTRUL I 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24" i="1"/>
  <c r="I20"/>
  <c r="I15"/>
  <c r="I11"/>
  <c r="I10"/>
  <c r="K68"/>
  <c r="H68"/>
  <c r="G68"/>
  <c r="F68"/>
  <c r="E68"/>
  <c r="K67"/>
  <c r="J67"/>
  <c r="G67"/>
  <c r="F67"/>
  <c r="E67"/>
  <c r="K66"/>
  <c r="J66"/>
  <c r="H66"/>
  <c r="G66"/>
  <c r="F66"/>
  <c r="E66"/>
  <c r="H64"/>
  <c r="G64"/>
  <c r="F64"/>
  <c r="E64"/>
  <c r="J63"/>
  <c r="G63"/>
  <c r="F63"/>
  <c r="E63"/>
  <c r="K62"/>
  <c r="J62"/>
  <c r="G62"/>
  <c r="F62"/>
  <c r="E62"/>
  <c r="G60"/>
  <c r="F60"/>
  <c r="E60"/>
  <c r="I59"/>
  <c r="I58"/>
  <c r="I57"/>
  <c r="I60" s="1"/>
  <c r="K56"/>
  <c r="J56"/>
  <c r="G56"/>
  <c r="G61" s="1"/>
  <c r="F56"/>
  <c r="F61" s="1"/>
  <c r="E56"/>
  <c r="E61" s="1"/>
  <c r="I55"/>
  <c r="I54"/>
  <c r="I53"/>
  <c r="K51"/>
  <c r="J51"/>
  <c r="J52" s="1"/>
  <c r="G51"/>
  <c r="F51"/>
  <c r="E51"/>
  <c r="I50"/>
  <c r="I49"/>
  <c r="I48"/>
  <c r="I51" s="1"/>
  <c r="K47"/>
  <c r="K52" s="1"/>
  <c r="G47"/>
  <c r="G52" s="1"/>
  <c r="F47"/>
  <c r="E47"/>
  <c r="E52" s="1"/>
  <c r="I46"/>
  <c r="I45"/>
  <c r="I44"/>
  <c r="K42"/>
  <c r="G42"/>
  <c r="F42"/>
  <c r="E42"/>
  <c r="J41"/>
  <c r="J42" s="1"/>
  <c r="I41"/>
  <c r="I40"/>
  <c r="I39"/>
  <c r="K38"/>
  <c r="G38"/>
  <c r="G43" s="1"/>
  <c r="F38"/>
  <c r="F43" s="1"/>
  <c r="E38"/>
  <c r="E43" s="1"/>
  <c r="J37"/>
  <c r="J38" s="1"/>
  <c r="I37"/>
  <c r="I36"/>
  <c r="I35"/>
  <c r="K33"/>
  <c r="H33"/>
  <c r="G33"/>
  <c r="F33"/>
  <c r="E33"/>
  <c r="J32"/>
  <c r="J33" s="1"/>
  <c r="I32"/>
  <c r="I31"/>
  <c r="I30"/>
  <c r="I33" s="1"/>
  <c r="G29"/>
  <c r="F29"/>
  <c r="F34" s="1"/>
  <c r="E29"/>
  <c r="E34" s="1"/>
  <c r="J28"/>
  <c r="J29" s="1"/>
  <c r="J34" s="1"/>
  <c r="I28"/>
  <c r="K27"/>
  <c r="K63" s="1"/>
  <c r="I27"/>
  <c r="I26"/>
  <c r="I29" s="1"/>
  <c r="I34" s="1"/>
  <c r="K24"/>
  <c r="K69" s="1"/>
  <c r="J24"/>
  <c r="G24"/>
  <c r="G25" s="1"/>
  <c r="F24"/>
  <c r="E24"/>
  <c r="J23"/>
  <c r="I23"/>
  <c r="I22"/>
  <c r="I21"/>
  <c r="K20"/>
  <c r="K25" s="1"/>
  <c r="H25"/>
  <c r="G20"/>
  <c r="F20"/>
  <c r="E20"/>
  <c r="J19"/>
  <c r="J20" s="1"/>
  <c r="J25" s="1"/>
  <c r="I19"/>
  <c r="I64" s="1"/>
  <c r="I18"/>
  <c r="I17"/>
  <c r="K16"/>
  <c r="H69"/>
  <c r="G15"/>
  <c r="G69" s="1"/>
  <c r="F15"/>
  <c r="F69" s="1"/>
  <c r="E15"/>
  <c r="E69" s="1"/>
  <c r="J14"/>
  <c r="J68" s="1"/>
  <c r="I14"/>
  <c r="I68" s="1"/>
  <c r="I13"/>
  <c r="I67" s="1"/>
  <c r="I12"/>
  <c r="I66" s="1"/>
  <c r="H65"/>
  <c r="H70" s="1"/>
  <c r="G11"/>
  <c r="G16" s="1"/>
  <c r="F11"/>
  <c r="F16" s="1"/>
  <c r="E11"/>
  <c r="E16" s="1"/>
  <c r="J10"/>
  <c r="J11" s="1"/>
  <c r="I9"/>
  <c r="I63" s="1"/>
  <c r="I8"/>
  <c r="I42" l="1"/>
  <c r="I69" s="1"/>
  <c r="I16"/>
  <c r="E25"/>
  <c r="E70" s="1"/>
  <c r="G34"/>
  <c r="I47"/>
  <c r="F52"/>
  <c r="J15"/>
  <c r="J69" s="1"/>
  <c r="F25"/>
  <c r="F70" s="1"/>
  <c r="J43"/>
  <c r="K43"/>
  <c r="I56"/>
  <c r="I61" s="1"/>
  <c r="I38"/>
  <c r="J16"/>
  <c r="J70" s="1"/>
  <c r="J65"/>
  <c r="G70"/>
  <c r="I25"/>
  <c r="I52"/>
  <c r="H16"/>
  <c r="I62"/>
  <c r="J64"/>
  <c r="G65"/>
  <c r="K29"/>
  <c r="K34" s="1"/>
  <c r="K70" s="1"/>
  <c r="F65"/>
  <c r="E65"/>
  <c r="I43" l="1"/>
  <c r="I70" s="1"/>
  <c r="I65"/>
  <c r="K65"/>
</calcChain>
</file>

<file path=xl/sharedStrings.xml><?xml version="1.0" encoding="utf-8"?>
<sst xmlns="http://schemas.openxmlformats.org/spreadsheetml/2006/main" count="83" uniqueCount="34">
  <si>
    <t>CAS VASLUI</t>
  </si>
  <si>
    <t>SITUATIA SUMELOR CONTRACTATE LA SPITALE PE LUNILE  IANUARIE-IUNIE  2023</t>
  </si>
  <si>
    <t>Nr.</t>
  </si>
  <si>
    <t>Nr. contract</t>
  </si>
  <si>
    <t>Denumirea furnizorului</t>
  </si>
  <si>
    <t>Luna/An 2023</t>
  </si>
  <si>
    <t>DRG</t>
  </si>
  <si>
    <t xml:space="preserve">Cronici </t>
  </si>
  <si>
    <t>SP DE ZI</t>
  </si>
  <si>
    <t>ATI 1%</t>
  </si>
  <si>
    <t>TOTAL</t>
  </si>
  <si>
    <t>alocatie hrana</t>
  </si>
  <si>
    <t>OUG 15/2022</t>
  </si>
  <si>
    <t>crt.</t>
  </si>
  <si>
    <t>SPITALUL JUDETEAN DE URGENTA VASLUI</t>
  </si>
  <si>
    <t>ianuarie</t>
  </si>
  <si>
    <t>februarie</t>
  </si>
  <si>
    <t>martie</t>
  </si>
  <si>
    <t>Trim I 2023</t>
  </si>
  <si>
    <t xml:space="preserve">aprilie </t>
  </si>
  <si>
    <t>mai</t>
  </si>
  <si>
    <t>iunie</t>
  </si>
  <si>
    <t>trim II 2023</t>
  </si>
  <si>
    <t>AN 2023</t>
  </si>
  <si>
    <t>SPITALUL MUNICIPAL DE URGENTA "ELENA BELDIMAN" BARLAD</t>
  </si>
  <si>
    <t>TRIM I</t>
  </si>
  <si>
    <t>SPITALUL MUNICIPAL "DIMITRIE CASTROIAN" HUSI</t>
  </si>
  <si>
    <t>SPITALUL DE PSIHIATRIE MURGENI</t>
  </si>
  <si>
    <t>SPITALIS SRL - PUNCT DE LUCRU NEGRESTI (spitalizare de zi)</t>
  </si>
  <si>
    <t>SC RECUMED SRL VASLUI</t>
  </si>
  <si>
    <t>ianuarie (paliatie)</t>
  </si>
  <si>
    <t>IANUARIE</t>
  </si>
  <si>
    <t>TRIM II 2023</t>
  </si>
  <si>
    <t>TOTAL AN 2023</t>
  </si>
</sst>
</file>

<file path=xl/styles.xml><?xml version="1.0" encoding="utf-8"?>
<styleSheet xmlns="http://schemas.openxmlformats.org/spreadsheetml/2006/main">
  <numFmts count="1">
    <numFmt numFmtId="43" formatCode="_-* #,##0.00\ _l_e_i_-;\-* #,##0.00\ _l_e_i_-;_-* &quot;-&quot;??\ _l_e_i_-;_-@_-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b/>
      <i/>
      <u/>
      <sz val="8"/>
      <name val="Arial"/>
      <family val="2"/>
    </font>
    <font>
      <b/>
      <sz val="6"/>
      <name val="Arial"/>
      <family val="2"/>
    </font>
    <font>
      <b/>
      <sz val="8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Arial"/>
      <family val="2"/>
      <charset val="238"/>
    </font>
    <font>
      <b/>
      <sz val="8"/>
      <name val="Cambria"/>
      <family val="1"/>
      <charset val="238"/>
      <scheme val="major"/>
    </font>
    <font>
      <b/>
      <sz val="8"/>
      <name val="Times New Roman"/>
      <family val="1"/>
    </font>
    <font>
      <b/>
      <sz val="10"/>
      <color theme="1"/>
      <name val="Calibri"/>
      <family val="2"/>
      <charset val="238"/>
      <scheme val="minor"/>
    </font>
    <font>
      <sz val="8"/>
      <name val="Times New Roman"/>
      <family val="1"/>
    </font>
    <font>
      <b/>
      <sz val="8"/>
      <color theme="1"/>
      <name val="Arial"/>
      <family val="2"/>
      <charset val="238"/>
    </font>
    <font>
      <sz val="7"/>
      <name val="Arial"/>
      <family val="2"/>
    </font>
    <font>
      <sz val="8"/>
      <name val="Arial"/>
      <family val="2"/>
      <charset val="238"/>
    </font>
    <font>
      <b/>
      <i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234">
    <xf numFmtId="0" fontId="0" fillId="0" borderId="0" xfId="0"/>
    <xf numFmtId="0" fontId="4" fillId="0" borderId="0" xfId="2" applyFont="1" applyAlignment="1"/>
    <xf numFmtId="0" fontId="5" fillId="0" borderId="0" xfId="2" applyFont="1" applyAlignment="1"/>
    <xf numFmtId="14" fontId="4" fillId="0" borderId="0" xfId="2" applyNumberFormat="1" applyFont="1" applyAlignment="1">
      <alignment horizontal="center"/>
    </xf>
    <xf numFmtId="0" fontId="5" fillId="0" borderId="0" xfId="2" applyFont="1"/>
    <xf numFmtId="0" fontId="5" fillId="0" borderId="0" xfId="2" applyFont="1" applyBorder="1" applyAlignment="1"/>
    <xf numFmtId="0" fontId="4" fillId="2" borderId="1" xfId="2" applyFont="1" applyFill="1" applyBorder="1" applyAlignment="1"/>
    <xf numFmtId="0" fontId="4" fillId="2" borderId="2" xfId="2" applyFont="1" applyFill="1" applyBorder="1" applyAlignment="1"/>
    <xf numFmtId="43" fontId="8" fillId="4" borderId="3" xfId="1" applyFont="1" applyFill="1" applyBorder="1" applyAlignment="1">
      <alignment horizontal="left" vertical="center"/>
    </xf>
    <xf numFmtId="43" fontId="9" fillId="4" borderId="4" xfId="1" applyFont="1" applyFill="1" applyBorder="1" applyAlignment="1">
      <alignment horizontal="center"/>
    </xf>
    <xf numFmtId="43" fontId="9" fillId="4" borderId="5" xfId="1" applyFont="1" applyFill="1" applyBorder="1" applyAlignment="1">
      <alignment horizontal="center"/>
    </xf>
    <xf numFmtId="43" fontId="9" fillId="4" borderId="4" xfId="1" applyFont="1" applyFill="1" applyBorder="1" applyAlignment="1">
      <alignment horizontal="right"/>
    </xf>
    <xf numFmtId="43" fontId="9" fillId="4" borderId="6" xfId="1" applyFont="1" applyFill="1" applyBorder="1" applyAlignment="1">
      <alignment horizontal="right"/>
    </xf>
    <xf numFmtId="43" fontId="9" fillId="4" borderId="7" xfId="1" applyFont="1" applyFill="1" applyBorder="1" applyAlignment="1">
      <alignment horizontal="right"/>
    </xf>
    <xf numFmtId="4" fontId="4" fillId="0" borderId="0" xfId="2" applyNumberFormat="1" applyFont="1"/>
    <xf numFmtId="43" fontId="9" fillId="4" borderId="3" xfId="1" applyFont="1" applyFill="1" applyBorder="1" applyAlignment="1"/>
    <xf numFmtId="43" fontId="9" fillId="4" borderId="5" xfId="1" applyFont="1" applyFill="1" applyBorder="1" applyAlignment="1">
      <alignment horizontal="right"/>
    </xf>
    <xf numFmtId="43" fontId="9" fillId="4" borderId="9" xfId="1" applyFont="1" applyFill="1" applyBorder="1" applyAlignment="1">
      <alignment horizontal="right"/>
    </xf>
    <xf numFmtId="0" fontId="4" fillId="0" borderId="0" xfId="2" applyFont="1"/>
    <xf numFmtId="43" fontId="9" fillId="4" borderId="10" xfId="1" applyFont="1" applyFill="1" applyBorder="1" applyAlignment="1"/>
    <xf numFmtId="43" fontId="9" fillId="4" borderId="11" xfId="1" applyFont="1" applyFill="1" applyBorder="1" applyAlignment="1">
      <alignment horizontal="right"/>
    </xf>
    <xf numFmtId="43" fontId="9" fillId="4" borderId="12" xfId="1" applyFont="1" applyFill="1" applyBorder="1" applyAlignment="1">
      <alignment horizontal="right"/>
    </xf>
    <xf numFmtId="43" fontId="9" fillId="4" borderId="13" xfId="1" applyFont="1" applyFill="1" applyBorder="1" applyAlignment="1">
      <alignment horizontal="right"/>
    </xf>
    <xf numFmtId="43" fontId="9" fillId="5" borderId="14" xfId="1" applyFont="1" applyFill="1" applyBorder="1" applyAlignment="1"/>
    <xf numFmtId="43" fontId="9" fillId="5" borderId="15" xfId="1" applyFont="1" applyFill="1" applyBorder="1" applyAlignment="1">
      <alignment horizontal="right"/>
    </xf>
    <xf numFmtId="43" fontId="9" fillId="5" borderId="14" xfId="1" applyFont="1" applyFill="1" applyBorder="1" applyAlignment="1">
      <alignment horizontal="right"/>
    </xf>
    <xf numFmtId="43" fontId="9" fillId="5" borderId="16" xfId="1" applyFont="1" applyFill="1" applyBorder="1" applyAlignment="1">
      <alignment horizontal="right"/>
    </xf>
    <xf numFmtId="43" fontId="5" fillId="0" borderId="0" xfId="2" applyNumberFormat="1" applyFont="1"/>
    <xf numFmtId="43" fontId="9" fillId="4" borderId="4" xfId="1" applyFont="1" applyFill="1" applyBorder="1" applyAlignment="1"/>
    <xf numFmtId="43" fontId="9" fillId="4" borderId="11" xfId="1" applyFont="1" applyFill="1" applyBorder="1" applyAlignment="1"/>
    <xf numFmtId="43" fontId="9" fillId="5" borderId="17" xfId="1" applyFont="1" applyFill="1" applyBorder="1" applyAlignment="1"/>
    <xf numFmtId="43" fontId="9" fillId="5" borderId="18" xfId="1" applyFont="1" applyFill="1" applyBorder="1" applyAlignment="1">
      <alignment horizontal="right"/>
    </xf>
    <xf numFmtId="43" fontId="9" fillId="5" borderId="19" xfId="1" applyFont="1" applyFill="1" applyBorder="1" applyAlignment="1">
      <alignment horizontal="right"/>
    </xf>
    <xf numFmtId="43" fontId="9" fillId="5" borderId="20" xfId="1" applyFont="1" applyFill="1" applyBorder="1" applyAlignment="1">
      <alignment horizontal="right"/>
    </xf>
    <xf numFmtId="43" fontId="9" fillId="5" borderId="21" xfId="1" applyFont="1" applyFill="1" applyBorder="1" applyAlignment="1">
      <alignment horizontal="right"/>
    </xf>
    <xf numFmtId="43" fontId="9" fillId="6" borderId="22" xfId="1" applyFont="1" applyFill="1" applyBorder="1" applyAlignment="1"/>
    <xf numFmtId="43" fontId="9" fillId="6" borderId="23" xfId="1" applyFont="1" applyFill="1" applyBorder="1" applyAlignment="1">
      <alignment horizontal="right"/>
    </xf>
    <xf numFmtId="43" fontId="9" fillId="6" borderId="24" xfId="1" applyFont="1" applyFill="1" applyBorder="1" applyAlignment="1">
      <alignment horizontal="right"/>
    </xf>
    <xf numFmtId="43" fontId="9" fillId="6" borderId="25" xfId="1" applyFont="1" applyFill="1" applyBorder="1" applyAlignment="1">
      <alignment horizontal="right"/>
    </xf>
    <xf numFmtId="4" fontId="4" fillId="4" borderId="0" xfId="2" applyNumberFormat="1" applyFont="1" applyFill="1"/>
    <xf numFmtId="0" fontId="11" fillId="4" borderId="26" xfId="2" applyFont="1" applyFill="1" applyBorder="1" applyAlignment="1"/>
    <xf numFmtId="43" fontId="11" fillId="4" borderId="27" xfId="1" applyFont="1" applyFill="1" applyBorder="1" applyAlignment="1">
      <alignment horizontal="right"/>
    </xf>
    <xf numFmtId="43" fontId="11" fillId="4" borderId="26" xfId="1" applyFont="1" applyFill="1" applyBorder="1" applyAlignment="1">
      <alignment horizontal="right"/>
    </xf>
    <xf numFmtId="43" fontId="9" fillId="4" borderId="28" xfId="1" applyFont="1" applyFill="1" applyBorder="1" applyAlignment="1">
      <alignment horizontal="right"/>
    </xf>
    <xf numFmtId="43" fontId="9" fillId="4" borderId="26" xfId="1" applyFont="1" applyFill="1" applyBorder="1" applyAlignment="1">
      <alignment horizontal="right"/>
    </xf>
    <xf numFmtId="0" fontId="11" fillId="4" borderId="4" xfId="2" applyFont="1" applyFill="1" applyBorder="1" applyAlignment="1"/>
    <xf numFmtId="43" fontId="11" fillId="4" borderId="5" xfId="1" applyFont="1" applyFill="1" applyBorder="1" applyAlignment="1">
      <alignment horizontal="right"/>
    </xf>
    <xf numFmtId="43" fontId="11" fillId="4" borderId="4" xfId="1" applyFont="1" applyFill="1" applyBorder="1" applyAlignment="1">
      <alignment horizontal="right"/>
    </xf>
    <xf numFmtId="4" fontId="5" fillId="0" borderId="0" xfId="2" applyNumberFormat="1" applyFont="1"/>
    <xf numFmtId="0" fontId="11" fillId="4" borderId="11" xfId="2" applyFont="1" applyFill="1" applyBorder="1" applyAlignment="1"/>
    <xf numFmtId="43" fontId="11" fillId="4" borderId="12" xfId="1" applyFont="1" applyFill="1" applyBorder="1" applyAlignment="1">
      <alignment horizontal="right"/>
    </xf>
    <xf numFmtId="43" fontId="11" fillId="4" borderId="11" xfId="1" applyFont="1" applyFill="1" applyBorder="1" applyAlignment="1">
      <alignment horizontal="right"/>
    </xf>
    <xf numFmtId="43" fontId="9" fillId="4" borderId="2" xfId="1" applyFont="1" applyFill="1" applyBorder="1" applyAlignment="1">
      <alignment horizontal="right"/>
    </xf>
    <xf numFmtId="0" fontId="4" fillId="5" borderId="1" xfId="2" applyFont="1" applyFill="1" applyBorder="1" applyAlignment="1"/>
    <xf numFmtId="43" fontId="12" fillId="5" borderId="29" xfId="1" applyFont="1" applyFill="1" applyBorder="1" applyAlignment="1">
      <alignment horizontal="right"/>
    </xf>
    <xf numFmtId="43" fontId="12" fillId="5" borderId="1" xfId="1" applyFont="1" applyFill="1" applyBorder="1" applyAlignment="1">
      <alignment horizontal="right"/>
    </xf>
    <xf numFmtId="43" fontId="9" fillId="4" borderId="7" xfId="1" applyFont="1" applyFill="1" applyBorder="1" applyAlignment="1"/>
    <xf numFmtId="43" fontId="9" fillId="4" borderId="30" xfId="1" applyFont="1" applyFill="1" applyBorder="1" applyAlignment="1">
      <alignment horizontal="right"/>
    </xf>
    <xf numFmtId="43" fontId="9" fillId="5" borderId="2" xfId="1" applyFont="1" applyFill="1" applyBorder="1" applyAlignment="1"/>
    <xf numFmtId="43" fontId="9" fillId="5" borderId="2" xfId="1" applyFont="1" applyFill="1" applyBorder="1" applyAlignment="1">
      <alignment horizontal="right"/>
    </xf>
    <xf numFmtId="43" fontId="9" fillId="5" borderId="31" xfId="1" applyFont="1" applyFill="1" applyBorder="1" applyAlignment="1">
      <alignment horizontal="right"/>
    </xf>
    <xf numFmtId="43" fontId="9" fillId="5" borderId="32" xfId="1" applyFont="1" applyFill="1" applyBorder="1" applyAlignment="1">
      <alignment horizontal="right"/>
    </xf>
    <xf numFmtId="43" fontId="9" fillId="6" borderId="1" xfId="1" applyFont="1" applyFill="1" applyBorder="1" applyAlignment="1"/>
    <xf numFmtId="43" fontId="9" fillId="6" borderId="1" xfId="1" applyFont="1" applyFill="1" applyBorder="1" applyAlignment="1">
      <alignment horizontal="right"/>
    </xf>
    <xf numFmtId="43" fontId="9" fillId="6" borderId="33" xfId="1" applyFont="1" applyFill="1" applyBorder="1" applyAlignment="1">
      <alignment horizontal="right"/>
    </xf>
    <xf numFmtId="43" fontId="9" fillId="6" borderId="34" xfId="1" applyFont="1" applyFill="1" applyBorder="1" applyAlignment="1">
      <alignment horizontal="right"/>
    </xf>
    <xf numFmtId="0" fontId="10" fillId="4" borderId="7" xfId="2" applyFont="1" applyFill="1" applyBorder="1" applyAlignment="1"/>
    <xf numFmtId="43" fontId="14" fillId="4" borderId="7" xfId="1" applyFont="1" applyFill="1" applyBorder="1" applyAlignment="1">
      <alignment horizontal="right"/>
    </xf>
    <xf numFmtId="0" fontId="10" fillId="4" borderId="4" xfId="2" applyFont="1" applyFill="1" applyBorder="1" applyAlignment="1"/>
    <xf numFmtId="43" fontId="14" fillId="4" borderId="4" xfId="1" applyFont="1" applyFill="1" applyBorder="1" applyAlignment="1">
      <alignment horizontal="right"/>
    </xf>
    <xf numFmtId="0" fontId="10" fillId="4" borderId="11" xfId="2" applyFont="1" applyFill="1" applyBorder="1" applyAlignment="1"/>
    <xf numFmtId="43" fontId="14" fillId="4" borderId="11" xfId="1" applyFont="1" applyFill="1" applyBorder="1" applyAlignment="1">
      <alignment horizontal="right"/>
    </xf>
    <xf numFmtId="0" fontId="4" fillId="5" borderId="2" xfId="2" applyFont="1" applyFill="1" applyBorder="1" applyAlignment="1"/>
    <xf numFmtId="43" fontId="12" fillId="5" borderId="2" xfId="1" applyFont="1" applyFill="1" applyBorder="1" applyAlignment="1">
      <alignment horizontal="right"/>
    </xf>
    <xf numFmtId="43" fontId="9" fillId="6" borderId="15" xfId="1" applyFont="1" applyFill="1" applyBorder="1" applyAlignment="1">
      <alignment horizontal="right"/>
    </xf>
    <xf numFmtId="43" fontId="14" fillId="4" borderId="35" xfId="1" applyFont="1" applyFill="1" applyBorder="1" applyAlignment="1">
      <alignment horizontal="right"/>
    </xf>
    <xf numFmtId="0" fontId="10" fillId="0" borderId="4" xfId="2" applyFont="1" applyBorder="1" applyAlignment="1"/>
    <xf numFmtId="43" fontId="9" fillId="2" borderId="4" xfId="1" applyFont="1" applyFill="1" applyBorder="1" applyAlignment="1">
      <alignment horizontal="right"/>
    </xf>
    <xf numFmtId="43" fontId="14" fillId="0" borderId="4" xfId="1" applyFont="1" applyBorder="1" applyAlignment="1">
      <alignment horizontal="right"/>
    </xf>
    <xf numFmtId="43" fontId="9" fillId="0" borderId="4" xfId="1" applyFont="1" applyFill="1" applyBorder="1" applyAlignment="1">
      <alignment horizontal="right"/>
    </xf>
    <xf numFmtId="43" fontId="14" fillId="0" borderId="36" xfId="1" applyFont="1" applyFill="1" applyBorder="1" applyAlignment="1">
      <alignment horizontal="right"/>
    </xf>
    <xf numFmtId="43" fontId="14" fillId="4" borderId="36" xfId="1" applyFont="1" applyFill="1" applyBorder="1" applyAlignment="1">
      <alignment horizontal="right"/>
    </xf>
    <xf numFmtId="0" fontId="16" fillId="0" borderId="0" xfId="2" applyFont="1"/>
    <xf numFmtId="0" fontId="4" fillId="5" borderId="8" xfId="2" applyFont="1" applyFill="1" applyBorder="1" applyAlignment="1"/>
    <xf numFmtId="43" fontId="12" fillId="5" borderId="8" xfId="1" applyFont="1" applyFill="1" applyBorder="1" applyAlignment="1">
      <alignment horizontal="right"/>
    </xf>
    <xf numFmtId="43" fontId="12" fillId="5" borderId="37" xfId="1" applyFont="1" applyFill="1" applyBorder="1" applyAlignment="1">
      <alignment horizontal="right"/>
    </xf>
    <xf numFmtId="43" fontId="9" fillId="4" borderId="36" xfId="1" applyFont="1" applyFill="1" applyBorder="1" applyAlignment="1">
      <alignment horizontal="right"/>
    </xf>
    <xf numFmtId="43" fontId="17" fillId="5" borderId="2" xfId="1" applyFont="1" applyFill="1" applyBorder="1" applyAlignment="1">
      <alignment horizontal="right"/>
    </xf>
    <xf numFmtId="43" fontId="10" fillId="5" borderId="2" xfId="1" applyFont="1" applyFill="1" applyBorder="1" applyAlignment="1">
      <alignment horizontal="right"/>
    </xf>
    <xf numFmtId="43" fontId="9" fillId="6" borderId="15" xfId="1" applyFont="1" applyFill="1" applyBorder="1" applyAlignment="1"/>
    <xf numFmtId="43" fontId="9" fillId="6" borderId="14" xfId="1" applyFont="1" applyFill="1" applyBorder="1" applyAlignment="1">
      <alignment horizontal="right"/>
    </xf>
    <xf numFmtId="43" fontId="9" fillId="6" borderId="16" xfId="1" applyFont="1" applyFill="1" applyBorder="1" applyAlignment="1">
      <alignment horizontal="right"/>
    </xf>
    <xf numFmtId="0" fontId="4" fillId="4" borderId="41" xfId="2" applyFont="1" applyFill="1" applyBorder="1" applyAlignment="1">
      <alignment horizontal="left"/>
    </xf>
    <xf numFmtId="43" fontId="14" fillId="4" borderId="26" xfId="1" applyFont="1" applyFill="1" applyBorder="1" applyAlignment="1">
      <alignment horizontal="right"/>
    </xf>
    <xf numFmtId="43" fontId="14" fillId="4" borderId="27" xfId="1" applyFont="1" applyFill="1" applyBorder="1" applyAlignment="1">
      <alignment horizontal="right"/>
    </xf>
    <xf numFmtId="43" fontId="14" fillId="4" borderId="28" xfId="1" applyFont="1" applyFill="1" applyBorder="1" applyAlignment="1">
      <alignment horizontal="right"/>
    </xf>
    <xf numFmtId="0" fontId="4" fillId="4" borderId="3" xfId="2" applyFont="1" applyFill="1" applyBorder="1" applyAlignment="1">
      <alignment horizontal="left"/>
    </xf>
    <xf numFmtId="43" fontId="14" fillId="4" borderId="5" xfId="1" applyFont="1" applyFill="1" applyBorder="1" applyAlignment="1">
      <alignment horizontal="right"/>
    </xf>
    <xf numFmtId="0" fontId="4" fillId="4" borderId="10" xfId="2" applyFont="1" applyFill="1" applyBorder="1" applyAlignment="1">
      <alignment horizontal="left"/>
    </xf>
    <xf numFmtId="43" fontId="14" fillId="4" borderId="12" xfId="1" applyFont="1" applyFill="1" applyBorder="1" applyAlignment="1">
      <alignment horizontal="right"/>
    </xf>
    <xf numFmtId="43" fontId="14" fillId="4" borderId="42" xfId="1" applyFont="1" applyFill="1" applyBorder="1" applyAlignment="1">
      <alignment horizontal="right"/>
    </xf>
    <xf numFmtId="43" fontId="14" fillId="4" borderId="32" xfId="1" applyFont="1" applyFill="1" applyBorder="1" applyAlignment="1">
      <alignment horizontal="right"/>
    </xf>
    <xf numFmtId="43" fontId="14" fillId="4" borderId="2" xfId="1" applyFont="1" applyFill="1" applyBorder="1" applyAlignment="1">
      <alignment horizontal="right"/>
    </xf>
    <xf numFmtId="0" fontId="4" fillId="5" borderId="33" xfId="2" applyFont="1" applyFill="1" applyBorder="1" applyAlignment="1">
      <alignment horizontal="left"/>
    </xf>
    <xf numFmtId="43" fontId="12" fillId="5" borderId="34" xfId="1" applyFont="1" applyFill="1" applyBorder="1" applyAlignment="1">
      <alignment horizontal="right"/>
    </xf>
    <xf numFmtId="43" fontId="9" fillId="4" borderId="3" xfId="1" applyFont="1" applyFill="1" applyBorder="1" applyAlignment="1">
      <alignment horizontal="left"/>
    </xf>
    <xf numFmtId="43" fontId="14" fillId="4" borderId="9" xfId="1" applyFont="1" applyFill="1" applyBorder="1" applyAlignment="1">
      <alignment horizontal="right"/>
    </xf>
    <xf numFmtId="43" fontId="9" fillId="4" borderId="10" xfId="1" applyFont="1" applyFill="1" applyBorder="1" applyAlignment="1">
      <alignment horizontal="left"/>
    </xf>
    <xf numFmtId="43" fontId="14" fillId="4" borderId="13" xfId="1" applyFont="1" applyFill="1" applyBorder="1" applyAlignment="1">
      <alignment horizontal="right"/>
    </xf>
    <xf numFmtId="43" fontId="10" fillId="5" borderId="31" xfId="1" applyFont="1" applyFill="1" applyBorder="1" applyAlignment="1">
      <alignment horizontal="right"/>
    </xf>
    <xf numFmtId="43" fontId="10" fillId="5" borderId="32" xfId="1" applyFont="1" applyFill="1" applyBorder="1" applyAlignment="1">
      <alignment horizontal="right"/>
    </xf>
    <xf numFmtId="0" fontId="4" fillId="0" borderId="26" xfId="2" applyFont="1" applyBorder="1" applyAlignment="1"/>
    <xf numFmtId="43" fontId="14" fillId="0" borderId="7" xfId="1" applyFont="1" applyBorder="1" applyAlignment="1">
      <alignment horizontal="right"/>
    </xf>
    <xf numFmtId="43" fontId="9" fillId="0" borderId="7" xfId="1" applyFont="1" applyBorder="1" applyAlignment="1">
      <alignment horizontal="right"/>
    </xf>
    <xf numFmtId="43" fontId="14" fillId="2" borderId="27" xfId="1" applyFont="1" applyFill="1" applyBorder="1" applyAlignment="1">
      <alignment horizontal="right"/>
    </xf>
    <xf numFmtId="43" fontId="14" fillId="2" borderId="26" xfId="1" applyFont="1" applyFill="1" applyBorder="1" applyAlignment="1">
      <alignment horizontal="right"/>
    </xf>
    <xf numFmtId="43" fontId="9" fillId="0" borderId="28" xfId="1" applyFont="1" applyFill="1" applyBorder="1" applyAlignment="1">
      <alignment horizontal="right"/>
    </xf>
    <xf numFmtId="43" fontId="12" fillId="0" borderId="26" xfId="1" applyFont="1" applyFill="1" applyBorder="1" applyAlignment="1">
      <alignment horizontal="right"/>
    </xf>
    <xf numFmtId="0" fontId="4" fillId="0" borderId="4" xfId="2" applyFont="1" applyBorder="1" applyAlignment="1"/>
    <xf numFmtId="43" fontId="14" fillId="2" borderId="5" xfId="1" applyFont="1" applyFill="1" applyBorder="1" applyAlignment="1">
      <alignment horizontal="right"/>
    </xf>
    <xf numFmtId="43" fontId="14" fillId="0" borderId="26" xfId="1" applyFont="1" applyFill="1" applyBorder="1" applyAlignment="1">
      <alignment horizontal="right"/>
    </xf>
    <xf numFmtId="0" fontId="4" fillId="4" borderId="30" xfId="2" applyFont="1" applyFill="1" applyBorder="1" applyAlignment="1"/>
    <xf numFmtId="43" fontId="14" fillId="4" borderId="30" xfId="1" applyFont="1" applyFill="1" applyBorder="1" applyAlignment="1">
      <alignment horizontal="right"/>
    </xf>
    <xf numFmtId="43" fontId="14" fillId="4" borderId="43" xfId="1" applyFont="1" applyFill="1" applyBorder="1" applyAlignment="1">
      <alignment horizontal="right"/>
    </xf>
    <xf numFmtId="43" fontId="14" fillId="4" borderId="8" xfId="1" applyFont="1" applyFill="1" applyBorder="1" applyAlignment="1">
      <alignment horizontal="right"/>
    </xf>
    <xf numFmtId="0" fontId="4" fillId="5" borderId="15" xfId="2" applyFont="1" applyFill="1" applyBorder="1" applyAlignment="1"/>
    <xf numFmtId="43" fontId="12" fillId="5" borderId="44" xfId="1" applyFont="1" applyFill="1" applyBorder="1" applyAlignment="1">
      <alignment horizontal="right"/>
    </xf>
    <xf numFmtId="43" fontId="12" fillId="5" borderId="15" xfId="1" applyFont="1" applyFill="1" applyBorder="1" applyAlignment="1">
      <alignment horizontal="right"/>
    </xf>
    <xf numFmtId="43" fontId="12" fillId="5" borderId="16" xfId="1" applyFont="1" applyFill="1" applyBorder="1" applyAlignment="1">
      <alignment horizontal="right"/>
    </xf>
    <xf numFmtId="43" fontId="9" fillId="4" borderId="26" xfId="1" applyFont="1" applyFill="1" applyBorder="1" applyAlignment="1"/>
    <xf numFmtId="43" fontId="14" fillId="4" borderId="45" xfId="1" applyFont="1" applyFill="1" applyBorder="1" applyAlignment="1">
      <alignment horizontal="right"/>
    </xf>
    <xf numFmtId="43" fontId="14" fillId="4" borderId="3" xfId="1" applyFont="1" applyFill="1" applyBorder="1" applyAlignment="1">
      <alignment horizontal="right"/>
    </xf>
    <xf numFmtId="43" fontId="0" fillId="0" borderId="0" xfId="0" applyNumberFormat="1"/>
    <xf numFmtId="43" fontId="9" fillId="4" borderId="30" xfId="1" applyFont="1" applyFill="1" applyBorder="1" applyAlignment="1"/>
    <xf numFmtId="43" fontId="9" fillId="4" borderId="46" xfId="1" applyFont="1" applyFill="1" applyBorder="1" applyAlignment="1">
      <alignment horizontal="right"/>
    </xf>
    <xf numFmtId="43" fontId="9" fillId="5" borderId="15" xfId="1" applyFont="1" applyFill="1" applyBorder="1" applyAlignment="1"/>
    <xf numFmtId="43" fontId="10" fillId="5" borderId="14" xfId="1" applyFont="1" applyFill="1" applyBorder="1" applyAlignment="1">
      <alignment horizontal="right"/>
    </xf>
    <xf numFmtId="43" fontId="10" fillId="5" borderId="15" xfId="1" applyFont="1" applyFill="1" applyBorder="1" applyAlignment="1">
      <alignment horizontal="right"/>
    </xf>
    <xf numFmtId="43" fontId="10" fillId="5" borderId="16" xfId="1" applyFont="1" applyFill="1" applyBorder="1" applyAlignment="1">
      <alignment horizontal="right"/>
    </xf>
    <xf numFmtId="0" fontId="5" fillId="4" borderId="33" xfId="2" applyFont="1" applyFill="1" applyBorder="1" applyAlignment="1"/>
    <xf numFmtId="0" fontId="4" fillId="5" borderId="6" xfId="2" applyFont="1" applyFill="1" applyBorder="1" applyAlignment="1"/>
    <xf numFmtId="43" fontId="12" fillId="5" borderId="7" xfId="1" applyFont="1" applyFill="1" applyBorder="1" applyAlignment="1">
      <alignment horizontal="right"/>
    </xf>
    <xf numFmtId="43" fontId="12" fillId="5" borderId="45" xfId="1" applyFont="1" applyFill="1" applyBorder="1" applyAlignment="1">
      <alignment horizontal="right"/>
    </xf>
    <xf numFmtId="0" fontId="5" fillId="4" borderId="40" xfId="2" applyFont="1" applyFill="1" applyBorder="1" applyAlignment="1"/>
    <xf numFmtId="0" fontId="4" fillId="5" borderId="9" xfId="2" applyFont="1" applyFill="1" applyBorder="1" applyAlignment="1"/>
    <xf numFmtId="0" fontId="4" fillId="5" borderId="13" xfId="2" applyFont="1" applyFill="1" applyBorder="1" applyAlignment="1"/>
    <xf numFmtId="43" fontId="12" fillId="5" borderId="14" xfId="1" applyFont="1" applyFill="1" applyBorder="1" applyAlignment="1">
      <alignment horizontal="right"/>
    </xf>
    <xf numFmtId="0" fontId="4" fillId="6" borderId="16" xfId="2" applyFont="1" applyFill="1" applyBorder="1" applyAlignment="1"/>
    <xf numFmtId="43" fontId="12" fillId="6" borderId="7" xfId="1" applyFont="1" applyFill="1" applyBorder="1" applyAlignment="1">
      <alignment horizontal="right"/>
    </xf>
    <xf numFmtId="43" fontId="12" fillId="6" borderId="45" xfId="1" applyFont="1" applyFill="1" applyBorder="1" applyAlignment="1">
      <alignment horizontal="right"/>
    </xf>
    <xf numFmtId="43" fontId="12" fillId="6" borderId="14" xfId="1" applyFont="1" applyFill="1" applyBorder="1" applyAlignment="1">
      <alignment horizontal="right"/>
    </xf>
    <xf numFmtId="43" fontId="9" fillId="5" borderId="16" xfId="1" applyFont="1" applyFill="1" applyBorder="1" applyAlignment="1"/>
    <xf numFmtId="43" fontId="9" fillId="5" borderId="37" xfId="1" applyFont="1" applyFill="1" applyBorder="1" applyAlignment="1"/>
    <xf numFmtId="0" fontId="5" fillId="4" borderId="31" xfId="2" applyFont="1" applyFill="1" applyBorder="1" applyAlignment="1"/>
    <xf numFmtId="43" fontId="9" fillId="6" borderId="34" xfId="1" applyFont="1" applyFill="1" applyBorder="1" applyAlignment="1"/>
    <xf numFmtId="43" fontId="12" fillId="6" borderId="15" xfId="1" applyFont="1" applyFill="1" applyBorder="1" applyAlignment="1">
      <alignment horizontal="right"/>
    </xf>
    <xf numFmtId="0" fontId="4" fillId="7" borderId="31" xfId="2" applyFont="1" applyFill="1" applyBorder="1" applyAlignment="1"/>
    <xf numFmtId="0" fontId="4" fillId="7" borderId="42" xfId="3" applyFont="1" applyFill="1" applyBorder="1" applyAlignment="1"/>
    <xf numFmtId="0" fontId="4" fillId="7" borderId="31" xfId="3" applyFont="1" applyFill="1" applyBorder="1" applyAlignment="1">
      <alignment horizontal="center"/>
    </xf>
    <xf numFmtId="0" fontId="4" fillId="7" borderId="16" xfId="3" applyFont="1" applyFill="1" applyBorder="1" applyAlignment="1"/>
    <xf numFmtId="43" fontId="12" fillId="7" borderId="42" xfId="1" applyFont="1" applyFill="1" applyBorder="1" applyAlignment="1">
      <alignment horizontal="right"/>
    </xf>
    <xf numFmtId="43" fontId="12" fillId="7" borderId="15" xfId="1" applyFont="1" applyFill="1" applyBorder="1" applyAlignment="1">
      <alignment horizontal="right"/>
    </xf>
    <xf numFmtId="43" fontId="12" fillId="7" borderId="14" xfId="1" applyFont="1" applyFill="1" applyBorder="1" applyAlignment="1">
      <alignment horizontal="right"/>
    </xf>
    <xf numFmtId="4" fontId="10" fillId="0" borderId="0" xfId="2" applyNumberFormat="1" applyFont="1"/>
    <xf numFmtId="0" fontId="5" fillId="0" borderId="0" xfId="2" applyFont="1" applyFill="1" applyBorder="1" applyAlignment="1"/>
    <xf numFmtId="0" fontId="18" fillId="0" borderId="0" xfId="2" applyFont="1" applyFill="1" applyBorder="1" applyAlignment="1">
      <alignment horizontal="center"/>
    </xf>
    <xf numFmtId="4" fontId="4" fillId="0" borderId="0" xfId="2" applyNumberFormat="1" applyFont="1" applyFill="1" applyBorder="1" applyAlignment="1"/>
    <xf numFmtId="4" fontId="12" fillId="0" borderId="0" xfId="2" applyNumberFormat="1" applyFont="1" applyFill="1" applyBorder="1" applyAlignment="1">
      <alignment horizontal="right"/>
    </xf>
    <xf numFmtId="4" fontId="12" fillId="0" borderId="0" xfId="2" applyNumberFormat="1" applyFont="1" applyFill="1" applyBorder="1" applyAlignment="1">
      <alignment horizontal="center"/>
    </xf>
    <xf numFmtId="0" fontId="5" fillId="0" borderId="0" xfId="2" applyFont="1" applyFill="1"/>
    <xf numFmtId="9" fontId="4" fillId="0" borderId="0" xfId="2" applyNumberFormat="1" applyFont="1"/>
    <xf numFmtId="4" fontId="13" fillId="0" borderId="0" xfId="0" applyNumberFormat="1" applyFont="1"/>
    <xf numFmtId="0" fontId="5" fillId="0" borderId="0" xfId="4" applyFont="1"/>
    <xf numFmtId="9" fontId="18" fillId="0" borderId="0" xfId="4" applyNumberFormat="1" applyFont="1"/>
    <xf numFmtId="0" fontId="4" fillId="0" borderId="0" xfId="4" applyFont="1"/>
    <xf numFmtId="0" fontId="4" fillId="0" borderId="1" xfId="2" applyFont="1" applyBorder="1" applyAlignment="1">
      <alignment horizontal="right" vertical="top"/>
    </xf>
    <xf numFmtId="0" fontId="4" fillId="0" borderId="8" xfId="2" applyFont="1" applyBorder="1" applyAlignment="1">
      <alignment horizontal="right" vertical="top"/>
    </xf>
    <xf numFmtId="0" fontId="4" fillId="0" borderId="2" xfId="2" applyFont="1" applyBorder="1" applyAlignment="1">
      <alignment horizontal="right" vertical="top"/>
    </xf>
    <xf numFmtId="0" fontId="4" fillId="0" borderId="1" xfId="2" applyFont="1" applyBorder="1" applyAlignment="1">
      <alignment vertical="center"/>
    </xf>
    <xf numFmtId="0" fontId="4" fillId="0" borderId="8" xfId="2" applyFont="1" applyBorder="1" applyAlignment="1">
      <alignment vertical="center"/>
    </xf>
    <xf numFmtId="0" fontId="4" fillId="0" borderId="2" xfId="2" applyFont="1" applyBorder="1" applyAlignment="1">
      <alignment vertical="center"/>
    </xf>
    <xf numFmtId="0" fontId="4" fillId="0" borderId="1" xfId="2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29" xfId="2" applyFont="1" applyBorder="1" applyAlignment="1">
      <alignment wrapText="1"/>
    </xf>
    <xf numFmtId="0" fontId="4" fillId="0" borderId="34" xfId="2" applyFont="1" applyBorder="1" applyAlignment="1">
      <alignment wrapText="1"/>
    </xf>
    <xf numFmtId="0" fontId="4" fillId="0" borderId="0" xfId="2" applyFont="1" applyBorder="1" applyAlignment="1">
      <alignment wrapText="1"/>
    </xf>
    <xf numFmtId="0" fontId="4" fillId="0" borderId="37" xfId="2" applyFont="1" applyBorder="1" applyAlignment="1">
      <alignment wrapText="1"/>
    </xf>
    <xf numFmtId="0" fontId="4" fillId="0" borderId="42" xfId="2" applyFont="1" applyBorder="1" applyAlignment="1">
      <alignment wrapText="1"/>
    </xf>
    <xf numFmtId="0" fontId="4" fillId="0" borderId="32" xfId="2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5" fillId="0" borderId="1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43" fontId="9" fillId="4" borderId="38" xfId="1" applyFont="1" applyFill="1" applyBorder="1" applyAlignment="1">
      <alignment horizontal="center"/>
    </xf>
    <xf numFmtId="43" fontId="9" fillId="4" borderId="39" xfId="1" applyFont="1" applyFill="1" applyBorder="1" applyAlignment="1">
      <alignment horizontal="center"/>
    </xf>
    <xf numFmtId="0" fontId="10" fillId="0" borderId="8" xfId="2" applyFont="1" applyBorder="1" applyAlignment="1">
      <alignment horizontal="right" vertical="top" wrapText="1"/>
    </xf>
    <xf numFmtId="0" fontId="10" fillId="0" borderId="2" xfId="2" applyFont="1" applyBorder="1" applyAlignment="1">
      <alignment horizontal="right" vertical="top" wrapText="1"/>
    </xf>
    <xf numFmtId="0" fontId="4" fillId="0" borderId="8" xfId="2" applyFont="1" applyBorder="1" applyAlignment="1">
      <alignment vertical="center" wrapText="1"/>
    </xf>
    <xf numFmtId="0" fontId="4" fillId="0" borderId="2" xfId="2" applyFont="1" applyBorder="1" applyAlignment="1">
      <alignment vertical="center" wrapText="1"/>
    </xf>
    <xf numFmtId="0" fontId="4" fillId="0" borderId="40" xfId="2" applyFont="1" applyBorder="1" applyAlignment="1">
      <alignment vertical="center" wrapText="1"/>
    </xf>
    <xf numFmtId="0" fontId="4" fillId="0" borderId="31" xfId="2" applyFont="1" applyBorder="1" applyAlignment="1">
      <alignment vertical="center" wrapText="1"/>
    </xf>
    <xf numFmtId="0" fontId="10" fillId="0" borderId="1" xfId="2" applyFont="1" applyBorder="1" applyAlignment="1">
      <alignment vertical="top" wrapText="1"/>
    </xf>
    <xf numFmtId="0" fontId="10" fillId="0" borderId="8" xfId="2" applyFont="1" applyBorder="1" applyAlignment="1">
      <alignment vertical="top" wrapText="1"/>
    </xf>
    <xf numFmtId="0" fontId="10" fillId="0" borderId="2" xfId="2" applyFont="1" applyBorder="1" applyAlignment="1">
      <alignment vertical="top" wrapText="1"/>
    </xf>
    <xf numFmtId="0" fontId="4" fillId="0" borderId="1" xfId="2" applyFont="1" applyBorder="1" applyAlignment="1">
      <alignment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/>
    </xf>
    <xf numFmtId="43" fontId="9" fillId="0" borderId="2" xfId="1" applyFont="1" applyBorder="1" applyAlignment="1">
      <alignment horizontal="center" vertical="center"/>
    </xf>
    <xf numFmtId="43" fontId="9" fillId="0" borderId="1" xfId="1" applyFont="1" applyBorder="1" applyAlignment="1">
      <alignment horizontal="center" vertical="center" wrapText="1"/>
    </xf>
    <xf numFmtId="43" fontId="9" fillId="0" borderId="2" xfId="1" applyFont="1" applyBorder="1" applyAlignment="1">
      <alignment horizontal="center" vertical="center" wrapText="1"/>
    </xf>
    <xf numFmtId="14" fontId="4" fillId="0" borderId="0" xfId="2" applyNumberFormat="1" applyFont="1" applyAlignment="1">
      <alignment horizontal="center"/>
    </xf>
    <xf numFmtId="0" fontId="6" fillId="0" borderId="0" xfId="2" applyFont="1" applyBorder="1" applyAlignment="1">
      <alignment horizont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43" fontId="8" fillId="3" borderId="1" xfId="1" applyFont="1" applyFill="1" applyBorder="1" applyAlignment="1">
      <alignment horizontal="center" vertical="center"/>
    </xf>
    <xf numFmtId="43" fontId="8" fillId="3" borderId="2" xfId="1" applyFont="1" applyFill="1" applyBorder="1" applyAlignment="1">
      <alignment horizontal="center" vertical="center"/>
    </xf>
    <xf numFmtId="43" fontId="8" fillId="0" borderId="1" xfId="1" applyFont="1" applyBorder="1" applyAlignment="1">
      <alignment horizontal="center" vertical="center"/>
    </xf>
    <xf numFmtId="43" fontId="8" fillId="0" borderId="2" xfId="1" applyFont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2" xfId="3"/>
    <cellStyle name="Normal_SPITALE-CONTRACTE 01.01.2020" xfId="2"/>
    <cellStyle name="Normal_SPITALE-CONTRACTE 01.01.2020_FINAL REFERAT 5955 15 03 202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77"/>
  <sheetViews>
    <sheetView tabSelected="1" topLeftCell="A43" workbookViewId="0">
      <selection activeCell="F79" sqref="F79"/>
    </sheetView>
  </sheetViews>
  <sheetFormatPr defaultRowHeight="15"/>
  <cols>
    <col min="2" max="2" width="5.42578125" customWidth="1"/>
    <col min="3" max="3" width="10" customWidth="1"/>
    <col min="4" max="4" width="14.85546875" customWidth="1"/>
    <col min="5" max="5" width="16" customWidth="1"/>
    <col min="6" max="6" width="15.85546875" customWidth="1"/>
    <col min="7" max="7" width="14.7109375" customWidth="1"/>
    <col min="8" max="8" width="13.7109375" customWidth="1"/>
    <col min="9" max="9" width="16.7109375" customWidth="1"/>
    <col min="10" max="10" width="18.28515625" customWidth="1"/>
    <col min="11" max="11" width="11.7109375" customWidth="1"/>
    <col min="12" max="12" width="17.28515625" customWidth="1"/>
    <col min="14" max="14" width="16.7109375" customWidth="1"/>
    <col min="17" max="17" width="17.5703125" bestFit="1" customWidth="1"/>
  </cols>
  <sheetData>
    <row r="2" spans="1:15">
      <c r="A2" s="1" t="s">
        <v>0</v>
      </c>
      <c r="B2" s="2"/>
      <c r="C2" s="2"/>
      <c r="D2" s="224"/>
      <c r="E2" s="224"/>
      <c r="F2" s="224"/>
      <c r="G2" s="224"/>
      <c r="H2" s="3"/>
      <c r="I2" s="2"/>
      <c r="J2" s="2"/>
      <c r="K2" s="2"/>
      <c r="L2" s="4"/>
      <c r="M2" s="4"/>
      <c r="N2" s="4"/>
      <c r="O2" s="4"/>
    </row>
    <row r="3" spans="1:15">
      <c r="A3" s="1"/>
      <c r="B3" s="2"/>
      <c r="C3" s="2"/>
      <c r="D3" s="3"/>
      <c r="E3" s="3"/>
      <c r="F3" s="3"/>
      <c r="G3" s="3"/>
      <c r="H3" s="3"/>
      <c r="I3" s="2"/>
      <c r="J3" s="2"/>
      <c r="K3" s="2"/>
      <c r="L3" s="4"/>
      <c r="M3" s="4"/>
      <c r="N3" s="4"/>
      <c r="O3" s="4"/>
    </row>
    <row r="4" spans="1:15">
      <c r="A4" s="2"/>
      <c r="B4" s="225" t="s">
        <v>1</v>
      </c>
      <c r="C4" s="225"/>
      <c r="D4" s="225"/>
      <c r="E4" s="225"/>
      <c r="F4" s="225"/>
      <c r="G4" s="225"/>
      <c r="H4" s="225"/>
      <c r="I4" s="225"/>
      <c r="J4" s="225"/>
      <c r="K4" s="225"/>
      <c r="L4" s="4"/>
      <c r="M4" s="4"/>
      <c r="N4" s="4"/>
      <c r="O4" s="4"/>
    </row>
    <row r="5" spans="1:15" ht="15.75" thickBot="1">
      <c r="A5" s="5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4"/>
      <c r="M5" s="4"/>
      <c r="N5" s="4"/>
      <c r="O5" s="4"/>
    </row>
    <row r="6" spans="1:15">
      <c r="A6" s="6" t="s">
        <v>2</v>
      </c>
      <c r="B6" s="226" t="s">
        <v>3</v>
      </c>
      <c r="C6" s="228" t="s">
        <v>4</v>
      </c>
      <c r="D6" s="230" t="s">
        <v>5</v>
      </c>
      <c r="E6" s="232" t="s">
        <v>6</v>
      </c>
      <c r="F6" s="232" t="s">
        <v>7</v>
      </c>
      <c r="G6" s="232" t="s">
        <v>8</v>
      </c>
      <c r="H6" s="232" t="s">
        <v>9</v>
      </c>
      <c r="I6" s="220" t="s">
        <v>10</v>
      </c>
      <c r="J6" s="220" t="s">
        <v>11</v>
      </c>
      <c r="K6" s="222" t="s">
        <v>12</v>
      </c>
      <c r="L6" s="4"/>
      <c r="M6" s="4"/>
      <c r="N6" s="4"/>
      <c r="O6" s="4"/>
    </row>
    <row r="7" spans="1:15" ht="15.75" thickBot="1">
      <c r="A7" s="7" t="s">
        <v>13</v>
      </c>
      <c r="B7" s="227"/>
      <c r="C7" s="229"/>
      <c r="D7" s="231"/>
      <c r="E7" s="233"/>
      <c r="F7" s="233"/>
      <c r="G7" s="233"/>
      <c r="H7" s="233"/>
      <c r="I7" s="221"/>
      <c r="J7" s="221"/>
      <c r="K7" s="223"/>
      <c r="L7" s="4"/>
      <c r="M7" s="4"/>
      <c r="N7" s="4"/>
      <c r="O7" s="4"/>
    </row>
    <row r="8" spans="1:15">
      <c r="A8" s="207">
        <v>1</v>
      </c>
      <c r="B8" s="210">
        <v>214</v>
      </c>
      <c r="C8" s="211" t="s">
        <v>14</v>
      </c>
      <c r="D8" s="8" t="s">
        <v>15</v>
      </c>
      <c r="E8" s="9">
        <v>4232921.95</v>
      </c>
      <c r="F8" s="10">
        <v>339729.12</v>
      </c>
      <c r="G8" s="9">
        <v>285961.27</v>
      </c>
      <c r="H8" s="9">
        <v>0</v>
      </c>
      <c r="I8" s="11">
        <f>SUM(E8:H8)</f>
        <v>4858612.34</v>
      </c>
      <c r="J8" s="12">
        <v>312466</v>
      </c>
      <c r="K8" s="13">
        <v>0</v>
      </c>
      <c r="L8" s="14"/>
      <c r="M8" s="4"/>
      <c r="N8" s="4"/>
      <c r="O8" s="4"/>
    </row>
    <row r="9" spans="1:15">
      <c r="A9" s="208"/>
      <c r="B9" s="203"/>
      <c r="C9" s="212"/>
      <c r="D9" s="15" t="s">
        <v>16</v>
      </c>
      <c r="E9" s="11">
        <v>4458735.78</v>
      </c>
      <c r="F9" s="16">
        <v>413122.19</v>
      </c>
      <c r="G9" s="11">
        <v>310188.74</v>
      </c>
      <c r="H9" s="11">
        <v>0</v>
      </c>
      <c r="I9" s="11">
        <f>SUM(E9:H9)</f>
        <v>5182046.7100000009</v>
      </c>
      <c r="J9" s="17">
        <v>302830</v>
      </c>
      <c r="K9" s="11">
        <v>0</v>
      </c>
      <c r="L9" s="14"/>
      <c r="M9" s="18"/>
      <c r="N9" s="4"/>
      <c r="O9" s="4"/>
    </row>
    <row r="10" spans="1:15" ht="15.75" thickBot="1">
      <c r="A10" s="208"/>
      <c r="B10" s="203"/>
      <c r="C10" s="212"/>
      <c r="D10" s="19" t="s">
        <v>17</v>
      </c>
      <c r="E10" s="20">
        <v>4703821.58</v>
      </c>
      <c r="F10" s="21">
        <v>484213.3</v>
      </c>
      <c r="G10" s="20">
        <v>400804.18</v>
      </c>
      <c r="H10" s="20">
        <v>0</v>
      </c>
      <c r="I10" s="11">
        <f>SUM(E10:H10)</f>
        <v>5588839.0599999996</v>
      </c>
      <c r="J10" s="22">
        <f>354321+16984</f>
        <v>371305</v>
      </c>
      <c r="K10" s="20">
        <v>0</v>
      </c>
      <c r="L10" s="14"/>
      <c r="M10" s="18"/>
      <c r="N10" s="4"/>
      <c r="O10" s="4"/>
    </row>
    <row r="11" spans="1:15" ht="15.75" thickBot="1">
      <c r="A11" s="208"/>
      <c r="B11" s="203"/>
      <c r="C11" s="212"/>
      <c r="D11" s="23" t="s">
        <v>18</v>
      </c>
      <c r="E11" s="24">
        <f>E8+E9+E10</f>
        <v>13395479.310000001</v>
      </c>
      <c r="F11" s="24">
        <f>F8+F9+F10</f>
        <v>1237064.6100000001</v>
      </c>
      <c r="G11" s="25">
        <f>G8+G9+G10</f>
        <v>996954.19</v>
      </c>
      <c r="H11" s="24">
        <v>223286.33</v>
      </c>
      <c r="I11" s="26">
        <f>I8+I9+I10+H11</f>
        <v>15852784.439999999</v>
      </c>
      <c r="J11" s="24">
        <f>J8+J9+J10</f>
        <v>986601</v>
      </c>
      <c r="K11" s="24">
        <v>0</v>
      </c>
      <c r="L11" s="14"/>
      <c r="M11" s="18"/>
      <c r="N11" s="27"/>
      <c r="O11" s="4"/>
    </row>
    <row r="12" spans="1:15">
      <c r="A12" s="208"/>
      <c r="B12" s="203"/>
      <c r="C12" s="212"/>
      <c r="D12" s="28" t="s">
        <v>19</v>
      </c>
      <c r="E12" s="16">
        <v>3919851.32</v>
      </c>
      <c r="F12" s="11">
        <v>447294.92</v>
      </c>
      <c r="G12" s="16">
        <v>283087.03999999998</v>
      </c>
      <c r="H12" s="11">
        <v>0</v>
      </c>
      <c r="I12" s="11">
        <f>SUM(E12:G12)</f>
        <v>4650233.28</v>
      </c>
      <c r="J12" s="11">
        <v>290422</v>
      </c>
      <c r="K12" s="17"/>
      <c r="L12" s="14"/>
      <c r="M12" s="18"/>
      <c r="N12" s="27"/>
      <c r="O12" s="4"/>
    </row>
    <row r="13" spans="1:15">
      <c r="A13" s="208"/>
      <c r="B13" s="203"/>
      <c r="C13" s="212"/>
      <c r="D13" s="28" t="s">
        <v>20</v>
      </c>
      <c r="E13" s="16">
        <v>4703821.58</v>
      </c>
      <c r="F13" s="11">
        <v>454230.65</v>
      </c>
      <c r="G13" s="16">
        <v>402011.29</v>
      </c>
      <c r="H13" s="11">
        <v>0</v>
      </c>
      <c r="I13" s="11">
        <f>SUM(E13:G13)</f>
        <v>5560063.5200000005</v>
      </c>
      <c r="J13" s="11">
        <v>329087</v>
      </c>
      <c r="K13" s="17"/>
      <c r="L13" s="14"/>
      <c r="M13" s="18"/>
      <c r="N13" s="27"/>
      <c r="O13" s="4"/>
    </row>
    <row r="14" spans="1:15" ht="15.75" thickBot="1">
      <c r="A14" s="208"/>
      <c r="B14" s="203"/>
      <c r="C14" s="212"/>
      <c r="D14" s="29" t="s">
        <v>21</v>
      </c>
      <c r="E14" s="21">
        <v>4629319.03</v>
      </c>
      <c r="F14" s="20">
        <v>457537.54</v>
      </c>
      <c r="G14" s="21">
        <v>229328.88</v>
      </c>
      <c r="H14" s="20">
        <v>0</v>
      </c>
      <c r="I14" s="11">
        <f>SUM(E14:H14)</f>
        <v>5316185.45</v>
      </c>
      <c r="J14" s="20">
        <f>294712+20801</f>
        <v>315513</v>
      </c>
      <c r="K14" s="22"/>
      <c r="L14" s="14"/>
      <c r="M14" s="18"/>
      <c r="N14" s="27"/>
      <c r="O14" s="4"/>
    </row>
    <row r="15" spans="1:15" ht="15.75" thickBot="1">
      <c r="A15" s="208"/>
      <c r="B15" s="203"/>
      <c r="C15" s="212"/>
      <c r="D15" s="30" t="s">
        <v>22</v>
      </c>
      <c r="E15" s="31">
        <f>E12+E13+E14</f>
        <v>13252991.93</v>
      </c>
      <c r="F15" s="31">
        <f>F12+F13+F14</f>
        <v>1359063.11</v>
      </c>
      <c r="G15" s="31">
        <f>G12+G13+G14</f>
        <v>914427.21</v>
      </c>
      <c r="H15" s="31">
        <v>302927.35999999999</v>
      </c>
      <c r="I15" s="32">
        <f>I12+I13+I14+H15</f>
        <v>15829409.609999999</v>
      </c>
      <c r="J15" s="33">
        <f>J12+J13+J14</f>
        <v>935022</v>
      </c>
      <c r="K15" s="34"/>
      <c r="L15" s="14"/>
      <c r="M15" s="18"/>
      <c r="N15" s="27"/>
      <c r="O15" s="4"/>
    </row>
    <row r="16" spans="1:15" ht="15.75" thickBot="1">
      <c r="A16" s="209"/>
      <c r="B16" s="204"/>
      <c r="C16" s="213"/>
      <c r="D16" s="35" t="s">
        <v>23</v>
      </c>
      <c r="E16" s="36">
        <f t="shared" ref="E16:K16" si="0">E11+E15</f>
        <v>26648471.240000002</v>
      </c>
      <c r="F16" s="36">
        <f t="shared" si="0"/>
        <v>2596127.7200000002</v>
      </c>
      <c r="G16" s="36">
        <f t="shared" si="0"/>
        <v>1911381.4</v>
      </c>
      <c r="H16" s="36">
        <f t="shared" si="0"/>
        <v>526213.68999999994</v>
      </c>
      <c r="I16" s="37">
        <f t="shared" si="0"/>
        <v>31682194.049999997</v>
      </c>
      <c r="J16" s="38">
        <f t="shared" si="0"/>
        <v>1921623</v>
      </c>
      <c r="K16" s="37">
        <f t="shared" si="0"/>
        <v>0</v>
      </c>
      <c r="L16" s="39"/>
      <c r="M16" s="18"/>
      <c r="N16" s="27"/>
      <c r="O16" s="4"/>
    </row>
    <row r="17" spans="1:15">
      <c r="A17" s="207">
        <v>2</v>
      </c>
      <c r="B17" s="210">
        <v>215</v>
      </c>
      <c r="C17" s="211" t="s">
        <v>24</v>
      </c>
      <c r="D17" s="40" t="s">
        <v>15</v>
      </c>
      <c r="E17" s="41">
        <v>3642291.81</v>
      </c>
      <c r="F17" s="42">
        <v>228011.7</v>
      </c>
      <c r="G17" s="41">
        <v>219096.12</v>
      </c>
      <c r="H17" s="42">
        <v>0</v>
      </c>
      <c r="I17" s="42">
        <f>SUM(E17:H17)</f>
        <v>4089399.6300000004</v>
      </c>
      <c r="J17" s="43">
        <v>238942</v>
      </c>
      <c r="K17" s="44">
        <v>7107</v>
      </c>
      <c r="L17" s="14"/>
      <c r="M17" s="18"/>
      <c r="N17" s="4"/>
      <c r="O17" s="4"/>
    </row>
    <row r="18" spans="1:15">
      <c r="A18" s="208"/>
      <c r="B18" s="203"/>
      <c r="C18" s="212"/>
      <c r="D18" s="45" t="s">
        <v>16</v>
      </c>
      <c r="E18" s="46">
        <v>3494353.72</v>
      </c>
      <c r="F18" s="47">
        <v>213975.22</v>
      </c>
      <c r="G18" s="46">
        <v>302192.46999999997</v>
      </c>
      <c r="H18" s="47">
        <v>0</v>
      </c>
      <c r="I18" s="47">
        <f>SUM(E18:H18)</f>
        <v>4010521.41</v>
      </c>
      <c r="J18" s="43">
        <v>215259</v>
      </c>
      <c r="K18" s="44">
        <v>0</v>
      </c>
      <c r="L18" s="14"/>
      <c r="M18" s="18"/>
      <c r="N18" s="48"/>
      <c r="O18" s="4"/>
    </row>
    <row r="19" spans="1:15" ht="15.75" thickBot="1">
      <c r="A19" s="208"/>
      <c r="B19" s="203"/>
      <c r="C19" s="212"/>
      <c r="D19" s="49" t="s">
        <v>17</v>
      </c>
      <c r="E19" s="50">
        <v>3494323.73</v>
      </c>
      <c r="F19" s="51">
        <v>252553.28</v>
      </c>
      <c r="G19" s="50">
        <v>347060.22</v>
      </c>
      <c r="H19" s="51"/>
      <c r="I19" s="51">
        <f>E19+F19+G19+H19</f>
        <v>4093937.2299999995</v>
      </c>
      <c r="J19" s="43">
        <f>210914+7315</f>
        <v>218229</v>
      </c>
      <c r="K19" s="52">
        <v>0</v>
      </c>
      <c r="L19" s="14"/>
      <c r="M19" s="18"/>
      <c r="N19" s="48"/>
      <c r="O19" s="4"/>
    </row>
    <row r="20" spans="1:15" ht="15.75" thickBot="1">
      <c r="A20" s="208"/>
      <c r="B20" s="203"/>
      <c r="C20" s="212"/>
      <c r="D20" s="53" t="s">
        <v>25</v>
      </c>
      <c r="E20" s="54">
        <f>E17+E18+E19</f>
        <v>10630969.26</v>
      </c>
      <c r="F20" s="55">
        <f>F17+F18+F19</f>
        <v>694540.20000000007</v>
      </c>
      <c r="G20" s="54">
        <f>G17+G18+G19</f>
        <v>868348.80999999994</v>
      </c>
      <c r="H20" s="55">
        <v>191843.67</v>
      </c>
      <c r="I20" s="55">
        <f>I17+I18+I19+H20</f>
        <v>12385701.939999999</v>
      </c>
      <c r="J20" s="55">
        <f>J17+J18+J19</f>
        <v>672430</v>
      </c>
      <c r="K20" s="55">
        <f>K17+K18</f>
        <v>7107</v>
      </c>
      <c r="L20" s="14"/>
      <c r="M20" s="18"/>
      <c r="N20" s="48"/>
      <c r="O20" s="48"/>
    </row>
    <row r="21" spans="1:15">
      <c r="A21" s="208"/>
      <c r="B21" s="203"/>
      <c r="C21" s="212"/>
      <c r="D21" s="56" t="s">
        <v>19</v>
      </c>
      <c r="E21" s="13">
        <v>3494323.73</v>
      </c>
      <c r="F21" s="13">
        <v>222081.28</v>
      </c>
      <c r="G21" s="13">
        <v>362930.75</v>
      </c>
      <c r="H21" s="13">
        <v>0</v>
      </c>
      <c r="I21" s="13">
        <f>SUM(E21:G21)</f>
        <v>4079335.76</v>
      </c>
      <c r="J21" s="13">
        <v>208879</v>
      </c>
      <c r="K21" s="13">
        <v>0</v>
      </c>
      <c r="L21" s="14"/>
      <c r="M21" s="18"/>
      <c r="N21" s="48"/>
      <c r="O21" s="48"/>
    </row>
    <row r="22" spans="1:15">
      <c r="A22" s="208"/>
      <c r="B22" s="203"/>
      <c r="C22" s="212"/>
      <c r="D22" s="28" t="s">
        <v>20</v>
      </c>
      <c r="E22" s="11">
        <v>3494323.73</v>
      </c>
      <c r="F22" s="11">
        <v>274490.96000000002</v>
      </c>
      <c r="G22" s="11">
        <v>362930.75</v>
      </c>
      <c r="H22" s="11">
        <v>0</v>
      </c>
      <c r="I22" s="11">
        <f>SUM(E22:G22)</f>
        <v>4131745.44</v>
      </c>
      <c r="J22" s="11">
        <v>231264</v>
      </c>
      <c r="K22" s="11">
        <v>4007.99</v>
      </c>
      <c r="L22" s="14"/>
      <c r="M22" s="18"/>
      <c r="N22" s="48"/>
      <c r="O22" s="48"/>
    </row>
    <row r="23" spans="1:15" ht="15.75" thickBot="1">
      <c r="A23" s="208"/>
      <c r="B23" s="203"/>
      <c r="C23" s="212"/>
      <c r="D23" s="29" t="s">
        <v>21</v>
      </c>
      <c r="E23" s="20">
        <v>3494218.59</v>
      </c>
      <c r="F23" s="20">
        <v>332185.07</v>
      </c>
      <c r="G23" s="20">
        <v>244841.06</v>
      </c>
      <c r="H23" s="20"/>
      <c r="I23" s="20">
        <f>SUM(E23:H23)</f>
        <v>4071244.7199999997</v>
      </c>
      <c r="J23" s="57">
        <f>224862+14245</f>
        <v>239107</v>
      </c>
      <c r="K23" s="20">
        <v>0</v>
      </c>
      <c r="L23" s="14"/>
      <c r="M23" s="18"/>
      <c r="N23" s="48"/>
      <c r="O23" s="48"/>
    </row>
    <row r="24" spans="1:15" ht="15.75" thickBot="1">
      <c r="A24" s="208"/>
      <c r="B24" s="203"/>
      <c r="C24" s="212"/>
      <c r="D24" s="58" t="s">
        <v>22</v>
      </c>
      <c r="E24" s="59">
        <f>E21+E22+E23</f>
        <v>10482866.050000001</v>
      </c>
      <c r="F24" s="59">
        <f>F21+F22+F23</f>
        <v>828757.31</v>
      </c>
      <c r="G24" s="60">
        <f>G21+G22+G23</f>
        <v>970702.56</v>
      </c>
      <c r="H24" s="24">
        <v>286822.64</v>
      </c>
      <c r="I24" s="61">
        <f>I21+I22+I23+H24</f>
        <v>12569148.559999999</v>
      </c>
      <c r="J24" s="24">
        <f>J21+J22+J23</f>
        <v>679250</v>
      </c>
      <c r="K24" s="59">
        <f>K21+K22+K23</f>
        <v>4007.99</v>
      </c>
      <c r="L24" s="14"/>
      <c r="M24" s="18"/>
      <c r="N24" s="48"/>
      <c r="O24" s="48"/>
    </row>
    <row r="25" spans="1:15" ht="15.75" thickBot="1">
      <c r="A25" s="209"/>
      <c r="B25" s="204"/>
      <c r="C25" s="213"/>
      <c r="D25" s="62" t="s">
        <v>23</v>
      </c>
      <c r="E25" s="63">
        <f t="shared" ref="E25:K25" si="1">E20+E24</f>
        <v>21113835.310000002</v>
      </c>
      <c r="F25" s="63">
        <f t="shared" si="1"/>
        <v>1523297.5100000002</v>
      </c>
      <c r="G25" s="64">
        <f t="shared" si="1"/>
        <v>1839051.37</v>
      </c>
      <c r="H25" s="63">
        <f t="shared" si="1"/>
        <v>478666.31000000006</v>
      </c>
      <c r="I25" s="65">
        <f t="shared" si="1"/>
        <v>24954850.5</v>
      </c>
      <c r="J25" s="63">
        <f t="shared" si="1"/>
        <v>1351680</v>
      </c>
      <c r="K25" s="63">
        <f t="shared" si="1"/>
        <v>11114.99</v>
      </c>
      <c r="L25" s="14"/>
      <c r="M25" s="18"/>
      <c r="N25" s="48"/>
      <c r="O25" s="48"/>
    </row>
    <row r="26" spans="1:15">
      <c r="A26" s="190">
        <v>3</v>
      </c>
      <c r="B26" s="214">
        <v>216</v>
      </c>
      <c r="C26" s="217" t="s">
        <v>26</v>
      </c>
      <c r="D26" s="66" t="s">
        <v>15</v>
      </c>
      <c r="E26" s="13">
        <v>1656362.8</v>
      </c>
      <c r="F26" s="13">
        <v>46615.29</v>
      </c>
      <c r="G26" s="13">
        <v>256810.74</v>
      </c>
      <c r="H26" s="67">
        <v>0</v>
      </c>
      <c r="I26" s="13">
        <f t="shared" ref="I26:I28" si="2">SUM(E26:G26)</f>
        <v>1959788.83</v>
      </c>
      <c r="J26" s="13">
        <v>129283</v>
      </c>
      <c r="K26" s="13">
        <v>198.19</v>
      </c>
      <c r="L26" s="14"/>
      <c r="M26" s="18"/>
      <c r="N26" s="4"/>
      <c r="O26" s="4"/>
    </row>
    <row r="27" spans="1:15">
      <c r="A27" s="191"/>
      <c r="B27" s="215"/>
      <c r="C27" s="218"/>
      <c r="D27" s="68" t="s">
        <v>16</v>
      </c>
      <c r="E27" s="11">
        <v>1492985.58</v>
      </c>
      <c r="F27" s="11">
        <v>89258.14</v>
      </c>
      <c r="G27" s="11">
        <v>289689.8</v>
      </c>
      <c r="H27" s="69"/>
      <c r="I27" s="11">
        <f t="shared" si="2"/>
        <v>1871933.52</v>
      </c>
      <c r="J27" s="11">
        <v>113971</v>
      </c>
      <c r="K27" s="11">
        <f>171+402.5</f>
        <v>573.5</v>
      </c>
      <c r="L27" s="14"/>
      <c r="M27" s="18"/>
      <c r="N27" s="4"/>
      <c r="O27" s="4"/>
    </row>
    <row r="28" spans="1:15" ht="15.75" thickBot="1">
      <c r="A28" s="191"/>
      <c r="B28" s="215"/>
      <c r="C28" s="218"/>
      <c r="D28" s="70" t="s">
        <v>17</v>
      </c>
      <c r="E28" s="20">
        <v>1958649.01</v>
      </c>
      <c r="F28" s="20">
        <v>125948.03</v>
      </c>
      <c r="G28" s="20">
        <v>306451.07</v>
      </c>
      <c r="H28" s="71"/>
      <c r="I28" s="20">
        <f t="shared" si="2"/>
        <v>2391048.11</v>
      </c>
      <c r="J28" s="20">
        <f>136004+11506</f>
        <v>147510</v>
      </c>
      <c r="K28" s="20">
        <v>0</v>
      </c>
      <c r="L28" s="14"/>
      <c r="M28" s="18"/>
      <c r="N28" s="4"/>
      <c r="O28" s="4"/>
    </row>
    <row r="29" spans="1:15" ht="15.75" thickBot="1">
      <c r="A29" s="191"/>
      <c r="B29" s="215"/>
      <c r="C29" s="218"/>
      <c r="D29" s="72" t="s">
        <v>25</v>
      </c>
      <c r="E29" s="73">
        <f>E26+E27+E28</f>
        <v>5107997.3899999997</v>
      </c>
      <c r="F29" s="73">
        <f>F26+F27+F28</f>
        <v>261821.46</v>
      </c>
      <c r="G29" s="73">
        <f>G26+G27+G28</f>
        <v>852951.6100000001</v>
      </c>
      <c r="H29" s="73"/>
      <c r="I29" s="73">
        <f>I26+I27+I28</f>
        <v>6222770.46</v>
      </c>
      <c r="J29" s="59">
        <f>J26+J27+J28</f>
        <v>390764</v>
      </c>
      <c r="K29" s="59">
        <f>K26+K27</f>
        <v>771.69</v>
      </c>
      <c r="L29" s="14"/>
      <c r="M29" s="18"/>
      <c r="N29" s="4"/>
      <c r="O29" s="4"/>
    </row>
    <row r="30" spans="1:15">
      <c r="A30" s="191"/>
      <c r="B30" s="215"/>
      <c r="C30" s="218"/>
      <c r="D30" s="28" t="s">
        <v>19</v>
      </c>
      <c r="E30" s="11">
        <v>1608742.37</v>
      </c>
      <c r="F30" s="11">
        <v>69074.740000000005</v>
      </c>
      <c r="G30" s="11">
        <v>283772.17</v>
      </c>
      <c r="H30" s="69"/>
      <c r="I30" s="11">
        <f t="shared" ref="I30:I31" si="3">SUM(E30:G30)</f>
        <v>1961589.28</v>
      </c>
      <c r="J30" s="11">
        <v>99264</v>
      </c>
      <c r="K30" s="11">
        <v>0</v>
      </c>
      <c r="L30" s="14"/>
      <c r="M30" s="18"/>
      <c r="N30" s="4"/>
      <c r="O30" s="4"/>
    </row>
    <row r="31" spans="1:15">
      <c r="A31" s="191"/>
      <c r="B31" s="215"/>
      <c r="C31" s="218"/>
      <c r="D31" s="28" t="s">
        <v>20</v>
      </c>
      <c r="E31" s="11">
        <v>1958649.01</v>
      </c>
      <c r="F31" s="11">
        <v>92925.88</v>
      </c>
      <c r="G31" s="11">
        <v>306451.07</v>
      </c>
      <c r="H31" s="69"/>
      <c r="I31" s="11">
        <f t="shared" si="3"/>
        <v>2358025.96</v>
      </c>
      <c r="J31" s="11">
        <v>136631</v>
      </c>
      <c r="K31" s="11">
        <v>2293.48</v>
      </c>
      <c r="L31" s="14"/>
      <c r="M31" s="18"/>
      <c r="N31" s="4"/>
      <c r="O31" s="4"/>
    </row>
    <row r="32" spans="1:15" ht="15.75" thickBot="1">
      <c r="A32" s="191"/>
      <c r="B32" s="215"/>
      <c r="C32" s="218"/>
      <c r="D32" s="29" t="s">
        <v>21</v>
      </c>
      <c r="E32" s="20">
        <v>1632353.45</v>
      </c>
      <c r="F32" s="20">
        <v>97640.24</v>
      </c>
      <c r="G32" s="20">
        <v>306451.07</v>
      </c>
      <c r="H32" s="20">
        <v>0</v>
      </c>
      <c r="I32" s="20">
        <f>SUM(E32:G32)</f>
        <v>2036444.76</v>
      </c>
      <c r="J32" s="20">
        <f>107844+3773</f>
        <v>111617</v>
      </c>
      <c r="K32" s="20">
        <v>0</v>
      </c>
      <c r="L32" s="14"/>
      <c r="M32" s="18"/>
      <c r="N32" s="4"/>
      <c r="O32" s="4"/>
    </row>
    <row r="33" spans="1:15" ht="15.75" thickBot="1">
      <c r="A33" s="191"/>
      <c r="B33" s="215"/>
      <c r="C33" s="218"/>
      <c r="D33" s="58" t="s">
        <v>22</v>
      </c>
      <c r="E33" s="59">
        <f t="shared" ref="E33:J33" si="4">E30+E31+E32</f>
        <v>5199744.83</v>
      </c>
      <c r="F33" s="59">
        <f t="shared" si="4"/>
        <v>259640.86</v>
      </c>
      <c r="G33" s="59">
        <f t="shared" si="4"/>
        <v>896674.31</v>
      </c>
      <c r="H33" s="59">
        <f t="shared" si="4"/>
        <v>0</v>
      </c>
      <c r="I33" s="59">
        <f t="shared" si="4"/>
        <v>6356060</v>
      </c>
      <c r="J33" s="59">
        <f t="shared" si="4"/>
        <v>347512</v>
      </c>
      <c r="K33" s="59">
        <f>K31</f>
        <v>2293.48</v>
      </c>
      <c r="L33" s="14"/>
      <c r="M33" s="18"/>
      <c r="N33" s="4"/>
      <c r="O33" s="4"/>
    </row>
    <row r="34" spans="1:15" ht="15.75" thickBot="1">
      <c r="A34" s="192"/>
      <c r="B34" s="216"/>
      <c r="C34" s="219"/>
      <c r="D34" s="62" t="s">
        <v>23</v>
      </c>
      <c r="E34" s="63">
        <f>E29+E33</f>
        <v>10307742.219999999</v>
      </c>
      <c r="F34" s="63">
        <f>F29+F33</f>
        <v>521462.31999999995</v>
      </c>
      <c r="G34" s="64">
        <f>G29+G33</f>
        <v>1749625.9200000002</v>
      </c>
      <c r="H34" s="63"/>
      <c r="I34" s="65">
        <f>I29+I33</f>
        <v>12578830.460000001</v>
      </c>
      <c r="J34" s="63">
        <f>J29+J33</f>
        <v>738276</v>
      </c>
      <c r="K34" s="74">
        <f>K29+K33</f>
        <v>3065.17</v>
      </c>
      <c r="L34" s="14"/>
      <c r="M34" s="18"/>
      <c r="N34" s="48"/>
      <c r="O34" s="4"/>
    </row>
    <row r="35" spans="1:15">
      <c r="A35" s="190">
        <v>4</v>
      </c>
      <c r="B35" s="193">
        <v>219</v>
      </c>
      <c r="C35" s="196" t="s">
        <v>27</v>
      </c>
      <c r="D35" s="66" t="s">
        <v>15</v>
      </c>
      <c r="E35" s="13">
        <v>18302.560000000001</v>
      </c>
      <c r="F35" s="13">
        <v>589808.27</v>
      </c>
      <c r="G35" s="67">
        <v>0</v>
      </c>
      <c r="H35" s="67"/>
      <c r="I35" s="13">
        <f>SUM(E35:G35)</f>
        <v>608110.83000000007</v>
      </c>
      <c r="J35" s="13">
        <v>90970</v>
      </c>
      <c r="K35" s="75">
        <v>0</v>
      </c>
      <c r="L35" s="14"/>
      <c r="M35" s="18"/>
      <c r="N35" s="4"/>
      <c r="O35" s="4"/>
    </row>
    <row r="36" spans="1:15">
      <c r="A36" s="191"/>
      <c r="B36" s="194"/>
      <c r="C36" s="197"/>
      <c r="D36" s="76" t="s">
        <v>16</v>
      </c>
      <c r="E36" s="77">
        <v>18302.560000000001</v>
      </c>
      <c r="F36" s="77">
        <v>589808.27</v>
      </c>
      <c r="G36" s="78">
        <v>0</v>
      </c>
      <c r="H36" s="78"/>
      <c r="I36" s="79">
        <f>SUM(E36:G36)</f>
        <v>608110.83000000007</v>
      </c>
      <c r="J36" s="79">
        <v>91179</v>
      </c>
      <c r="K36" s="80">
        <v>0</v>
      </c>
      <c r="L36" s="14"/>
      <c r="M36" s="18"/>
      <c r="N36" s="4"/>
      <c r="O36" s="4"/>
    </row>
    <row r="37" spans="1:15">
      <c r="A37" s="191"/>
      <c r="B37" s="194"/>
      <c r="C37" s="197"/>
      <c r="D37" s="68" t="s">
        <v>17</v>
      </c>
      <c r="E37" s="11">
        <v>18302.560000000001</v>
      </c>
      <c r="F37" s="11">
        <v>589793.62</v>
      </c>
      <c r="G37" s="69">
        <v>0</v>
      </c>
      <c r="H37" s="69"/>
      <c r="I37" s="11">
        <f>SUM(E37:G37)</f>
        <v>608096.18000000005</v>
      </c>
      <c r="J37" s="11">
        <f>90794+913</f>
        <v>91707</v>
      </c>
      <c r="K37" s="81">
        <v>0</v>
      </c>
      <c r="L37" s="14"/>
      <c r="M37" s="18"/>
      <c r="N37" s="4"/>
      <c r="O37" s="82"/>
    </row>
    <row r="38" spans="1:15">
      <c r="A38" s="191"/>
      <c r="B38" s="194"/>
      <c r="C38" s="197"/>
      <c r="D38" s="83" t="s">
        <v>25</v>
      </c>
      <c r="E38" s="84">
        <f>E35+E36+E37</f>
        <v>54907.680000000008</v>
      </c>
      <c r="F38" s="84">
        <f>F35+F36+F37</f>
        <v>1769410.1600000001</v>
      </c>
      <c r="G38" s="84">
        <f>G35+G36+G37</f>
        <v>0</v>
      </c>
      <c r="H38" s="84"/>
      <c r="I38" s="84">
        <f>I35+I36+I37</f>
        <v>1824317.8400000003</v>
      </c>
      <c r="J38" s="84">
        <f>J35+J36+J37</f>
        <v>273856</v>
      </c>
      <c r="K38" s="85">
        <f>K35+K36+K37</f>
        <v>0</v>
      </c>
      <c r="L38" s="14"/>
      <c r="M38" s="18"/>
      <c r="N38" s="4"/>
      <c r="O38" s="4"/>
    </row>
    <row r="39" spans="1:15">
      <c r="A39" s="191"/>
      <c r="B39" s="194"/>
      <c r="C39" s="197"/>
      <c r="D39" s="28" t="s">
        <v>19</v>
      </c>
      <c r="E39" s="11">
        <v>18302.560000000001</v>
      </c>
      <c r="F39" s="11">
        <v>589808.27</v>
      </c>
      <c r="G39" s="69">
        <v>0</v>
      </c>
      <c r="H39" s="69"/>
      <c r="I39" s="11">
        <f>SUM(E39:G39)</f>
        <v>608110.83000000007</v>
      </c>
      <c r="J39" s="11">
        <v>91234</v>
      </c>
      <c r="K39" s="86">
        <v>0</v>
      </c>
      <c r="L39" s="14"/>
      <c r="M39" s="18"/>
      <c r="N39" s="4"/>
      <c r="O39" s="4"/>
    </row>
    <row r="40" spans="1:15">
      <c r="A40" s="191"/>
      <c r="B40" s="194"/>
      <c r="C40" s="197"/>
      <c r="D40" s="28" t="s">
        <v>20</v>
      </c>
      <c r="E40" s="11">
        <v>18302.560000000001</v>
      </c>
      <c r="F40" s="11">
        <v>589808.27</v>
      </c>
      <c r="G40" s="69">
        <v>0</v>
      </c>
      <c r="H40" s="69"/>
      <c r="I40" s="11">
        <f>SUM(E40:G40)</f>
        <v>608110.83000000007</v>
      </c>
      <c r="J40" s="11">
        <v>92169</v>
      </c>
      <c r="K40" s="199">
        <v>0</v>
      </c>
      <c r="L40" s="14"/>
      <c r="M40" s="18"/>
      <c r="N40" s="4"/>
      <c r="O40" s="4"/>
    </row>
    <row r="41" spans="1:15" ht="15.75" thickBot="1">
      <c r="A41" s="191"/>
      <c r="B41" s="194"/>
      <c r="C41" s="197"/>
      <c r="D41" s="29" t="s">
        <v>21</v>
      </c>
      <c r="E41" s="20">
        <v>18129.400000000001</v>
      </c>
      <c r="F41" s="20">
        <v>589793.62</v>
      </c>
      <c r="G41" s="69">
        <v>0</v>
      </c>
      <c r="H41" s="69"/>
      <c r="I41" s="11">
        <f>SUM(E41:G41)</f>
        <v>607923.02</v>
      </c>
      <c r="J41" s="11">
        <f>91498-858</f>
        <v>90640</v>
      </c>
      <c r="K41" s="200"/>
      <c r="L41" s="14"/>
      <c r="M41" s="18"/>
      <c r="N41" s="4"/>
      <c r="O41" s="4"/>
    </row>
    <row r="42" spans="1:15" ht="15.75" thickBot="1">
      <c r="A42" s="191"/>
      <c r="B42" s="194"/>
      <c r="C42" s="197"/>
      <c r="D42" s="58" t="s">
        <v>22</v>
      </c>
      <c r="E42" s="59">
        <f>E39+E40+E41</f>
        <v>54734.520000000004</v>
      </c>
      <c r="F42" s="59">
        <f>F39+F40+F41</f>
        <v>1769410.1600000001</v>
      </c>
      <c r="G42" s="87">
        <f>G39+G40+G41</f>
        <v>0</v>
      </c>
      <c r="H42" s="87"/>
      <c r="I42" s="88">
        <f>I39+I40+I41</f>
        <v>1824144.6800000002</v>
      </c>
      <c r="J42" s="59">
        <f>J39+J40+J41</f>
        <v>274043</v>
      </c>
      <c r="K42" s="61">
        <f>K39+K40+K41</f>
        <v>0</v>
      </c>
      <c r="L42" s="14"/>
      <c r="M42" s="18"/>
      <c r="N42" s="4"/>
      <c r="O42" s="4"/>
    </row>
    <row r="43" spans="1:15" ht="15.75" thickBot="1">
      <c r="A43" s="192"/>
      <c r="B43" s="195"/>
      <c r="C43" s="198"/>
      <c r="D43" s="89" t="s">
        <v>23</v>
      </c>
      <c r="E43" s="74">
        <f>E38+E42</f>
        <v>109642.20000000001</v>
      </c>
      <c r="F43" s="74">
        <f>F38+F42</f>
        <v>3538820.3200000003</v>
      </c>
      <c r="G43" s="90">
        <f>G38+G42</f>
        <v>0</v>
      </c>
      <c r="H43" s="74"/>
      <c r="I43" s="91">
        <f>I38+I42</f>
        <v>3648462.5200000005</v>
      </c>
      <c r="J43" s="74">
        <f>J38+J42</f>
        <v>547899</v>
      </c>
      <c r="K43" s="74">
        <f>K38+K42</f>
        <v>0</v>
      </c>
      <c r="L43" s="14"/>
      <c r="M43" s="18"/>
      <c r="N43" s="48"/>
      <c r="O43" s="4"/>
    </row>
    <row r="44" spans="1:15">
      <c r="A44" s="201">
        <v>5</v>
      </c>
      <c r="B44" s="203">
        <v>226</v>
      </c>
      <c r="C44" s="205" t="s">
        <v>28</v>
      </c>
      <c r="D44" s="92" t="s">
        <v>15</v>
      </c>
      <c r="E44" s="93">
        <v>0</v>
      </c>
      <c r="F44" s="94">
        <v>0</v>
      </c>
      <c r="G44" s="44">
        <v>89583.8</v>
      </c>
      <c r="H44" s="94"/>
      <c r="I44" s="44">
        <f>SUM(E44:G44)</f>
        <v>89583.8</v>
      </c>
      <c r="J44" s="95">
        <v>0</v>
      </c>
      <c r="K44" s="93">
        <v>0</v>
      </c>
      <c r="L44" s="14"/>
      <c r="M44" s="18"/>
      <c r="N44" s="4"/>
      <c r="O44" s="4"/>
    </row>
    <row r="45" spans="1:15">
      <c r="A45" s="201"/>
      <c r="B45" s="203"/>
      <c r="C45" s="205"/>
      <c r="D45" s="96" t="s">
        <v>16</v>
      </c>
      <c r="E45" s="69">
        <v>0</v>
      </c>
      <c r="F45" s="97">
        <v>0</v>
      </c>
      <c r="G45" s="11">
        <v>100248.07</v>
      </c>
      <c r="H45" s="94"/>
      <c r="I45" s="11">
        <f>SUM(E45:G45)</f>
        <v>100248.07</v>
      </c>
      <c r="J45" s="95">
        <v>0</v>
      </c>
      <c r="K45" s="93">
        <v>0</v>
      </c>
      <c r="L45" s="14"/>
      <c r="M45" s="18"/>
      <c r="N45" s="4"/>
      <c r="O45" s="4"/>
    </row>
    <row r="46" spans="1:15" ht="15.75" thickBot="1">
      <c r="A46" s="201"/>
      <c r="B46" s="203"/>
      <c r="C46" s="205"/>
      <c r="D46" s="98" t="s">
        <v>17</v>
      </c>
      <c r="E46" s="71">
        <v>0</v>
      </c>
      <c r="F46" s="99">
        <v>0</v>
      </c>
      <c r="G46" s="20">
        <v>100248.07</v>
      </c>
      <c r="H46" s="100"/>
      <c r="I46" s="20">
        <f>SUM(E46:G46)</f>
        <v>100248.07</v>
      </c>
      <c r="J46" s="101">
        <v>0</v>
      </c>
      <c r="K46" s="102">
        <v>0</v>
      </c>
      <c r="L46" s="14"/>
      <c r="M46" s="18"/>
      <c r="N46" s="4"/>
      <c r="O46" s="4"/>
    </row>
    <row r="47" spans="1:15" ht="15.75" thickBot="1">
      <c r="A47" s="201"/>
      <c r="B47" s="203"/>
      <c r="C47" s="205"/>
      <c r="D47" s="103" t="s">
        <v>25</v>
      </c>
      <c r="E47" s="55">
        <f>E44+E45+E46</f>
        <v>0</v>
      </c>
      <c r="F47" s="54">
        <f>F44+F45+F46</f>
        <v>0</v>
      </c>
      <c r="G47" s="55">
        <f>G44+G45+G46</f>
        <v>290079.94</v>
      </c>
      <c r="H47" s="104"/>
      <c r="I47" s="85">
        <f>I44+I45+I46</f>
        <v>290079.94</v>
      </c>
      <c r="J47" s="55">
        <v>0</v>
      </c>
      <c r="K47" s="55">
        <f>K39+K40+K41</f>
        <v>0</v>
      </c>
      <c r="L47" s="14"/>
      <c r="M47" s="18"/>
      <c r="N47" s="4"/>
      <c r="O47" s="4"/>
    </row>
    <row r="48" spans="1:15">
      <c r="A48" s="201"/>
      <c r="B48" s="203"/>
      <c r="C48" s="205"/>
      <c r="D48" s="105" t="s">
        <v>19</v>
      </c>
      <c r="E48" s="69">
        <v>0</v>
      </c>
      <c r="F48" s="97">
        <v>0</v>
      </c>
      <c r="G48" s="11">
        <v>57254.21</v>
      </c>
      <c r="H48" s="106"/>
      <c r="I48" s="11">
        <f t="shared" ref="I48:I50" si="5">SUM(E48:G48)</f>
        <v>57254.21</v>
      </c>
      <c r="J48" s="13">
        <v>0</v>
      </c>
      <c r="K48" s="13">
        <v>0</v>
      </c>
      <c r="L48" s="14"/>
      <c r="M48" s="18"/>
      <c r="N48" s="4"/>
      <c r="O48" s="4"/>
    </row>
    <row r="49" spans="1:15">
      <c r="A49" s="201"/>
      <c r="B49" s="203"/>
      <c r="C49" s="205"/>
      <c r="D49" s="105" t="s">
        <v>20</v>
      </c>
      <c r="E49" s="69">
        <v>0</v>
      </c>
      <c r="F49" s="97">
        <v>0</v>
      </c>
      <c r="G49" s="11">
        <v>100248.07</v>
      </c>
      <c r="H49" s="106"/>
      <c r="I49" s="11">
        <f t="shared" si="5"/>
        <v>100248.07</v>
      </c>
      <c r="J49" s="11">
        <v>0</v>
      </c>
      <c r="K49" s="11">
        <v>0</v>
      </c>
      <c r="L49" s="14"/>
      <c r="M49" s="18"/>
      <c r="N49" s="4"/>
      <c r="O49" s="4"/>
    </row>
    <row r="50" spans="1:15" ht="15.75" thickBot="1">
      <c r="A50" s="201"/>
      <c r="B50" s="203"/>
      <c r="C50" s="205"/>
      <c r="D50" s="107" t="s">
        <v>21</v>
      </c>
      <c r="E50" s="71">
        <v>0</v>
      </c>
      <c r="F50" s="99">
        <v>0</v>
      </c>
      <c r="G50" s="20">
        <v>94564.92</v>
      </c>
      <c r="H50" s="108"/>
      <c r="I50" s="20">
        <f t="shared" si="5"/>
        <v>94564.92</v>
      </c>
      <c r="J50" s="20">
        <v>0</v>
      </c>
      <c r="K50" s="20">
        <v>0</v>
      </c>
      <c r="L50" s="14"/>
      <c r="M50" s="18"/>
      <c r="N50" s="4"/>
      <c r="O50" s="4"/>
    </row>
    <row r="51" spans="1:15" ht="15.75" thickBot="1">
      <c r="A51" s="201"/>
      <c r="B51" s="203"/>
      <c r="C51" s="205"/>
      <c r="D51" s="58" t="s">
        <v>22</v>
      </c>
      <c r="E51" s="59">
        <f>E48+E49+E50</f>
        <v>0</v>
      </c>
      <c r="F51" s="59">
        <f>F48+F49+F50</f>
        <v>0</v>
      </c>
      <c r="G51" s="109">
        <f>G48+G49+G50</f>
        <v>252067.20000000001</v>
      </c>
      <c r="H51" s="88"/>
      <c r="I51" s="110">
        <f>I48+I49+I50</f>
        <v>252067.20000000001</v>
      </c>
      <c r="J51" s="61">
        <f>J48+J49+J50</f>
        <v>0</v>
      </c>
      <c r="K51" s="59">
        <f>K48+K49+K50</f>
        <v>0</v>
      </c>
      <c r="L51" s="14"/>
    </row>
    <row r="52" spans="1:15" ht="15.75" thickBot="1">
      <c r="A52" s="202"/>
      <c r="B52" s="204"/>
      <c r="C52" s="206"/>
      <c r="D52" s="89" t="s">
        <v>23</v>
      </c>
      <c r="E52" s="74">
        <f>E47+E51</f>
        <v>0</v>
      </c>
      <c r="F52" s="74">
        <f>F47+F51</f>
        <v>0</v>
      </c>
      <c r="G52" s="90">
        <f>G47+G51</f>
        <v>542147.14</v>
      </c>
      <c r="H52" s="74"/>
      <c r="I52" s="91">
        <f>I47+I51</f>
        <v>542147.14</v>
      </c>
      <c r="J52" s="74">
        <f>J47+J51</f>
        <v>0</v>
      </c>
      <c r="K52" s="74">
        <f>K47+K51</f>
        <v>0</v>
      </c>
      <c r="L52" s="14"/>
    </row>
    <row r="53" spans="1:15" ht="15" customHeight="1">
      <c r="A53" s="175">
        <v>6</v>
      </c>
      <c r="B53" s="178">
        <v>227</v>
      </c>
      <c r="C53" s="181" t="s">
        <v>29</v>
      </c>
      <c r="D53" s="111" t="s">
        <v>30</v>
      </c>
      <c r="E53" s="112">
        <v>0</v>
      </c>
      <c r="F53" s="113">
        <v>225564.08</v>
      </c>
      <c r="G53" s="114">
        <v>0</v>
      </c>
      <c r="H53" s="115"/>
      <c r="I53" s="116">
        <f>SUM(E53:G53)</f>
        <v>225564.08</v>
      </c>
      <c r="J53" s="117">
        <v>0</v>
      </c>
      <c r="K53" s="117">
        <v>0</v>
      </c>
      <c r="L53" s="14"/>
    </row>
    <row r="54" spans="1:15">
      <c r="A54" s="176"/>
      <c r="B54" s="179"/>
      <c r="C54" s="182"/>
      <c r="D54" s="118" t="s">
        <v>16</v>
      </c>
      <c r="E54" s="78">
        <v>0</v>
      </c>
      <c r="F54" s="77">
        <v>225564.08</v>
      </c>
      <c r="G54" s="119">
        <v>0</v>
      </c>
      <c r="H54" s="115"/>
      <c r="I54" s="116">
        <f>SUM(E54:G54)</f>
        <v>225564.08</v>
      </c>
      <c r="J54" s="120">
        <v>0</v>
      </c>
      <c r="K54" s="120">
        <v>0</v>
      </c>
      <c r="L54" s="14"/>
    </row>
    <row r="55" spans="1:15" ht="15.75" thickBot="1">
      <c r="A55" s="176"/>
      <c r="B55" s="179"/>
      <c r="C55" s="182"/>
      <c r="D55" s="121" t="s">
        <v>17</v>
      </c>
      <c r="E55" s="122">
        <v>0</v>
      </c>
      <c r="F55" s="11">
        <v>225564.08</v>
      </c>
      <c r="G55" s="123">
        <v>0</v>
      </c>
      <c r="H55" s="124"/>
      <c r="I55" s="43">
        <f>SUM(E55:G55)</f>
        <v>225564.08</v>
      </c>
      <c r="J55" s="93">
        <v>0</v>
      </c>
      <c r="K55" s="93">
        <v>0</v>
      </c>
      <c r="L55" s="14"/>
    </row>
    <row r="56" spans="1:15" ht="15.75" thickBot="1">
      <c r="A56" s="176"/>
      <c r="B56" s="179"/>
      <c r="C56" s="182"/>
      <c r="D56" s="125" t="s">
        <v>25</v>
      </c>
      <c r="E56" s="126">
        <f>E53+E54+E55</f>
        <v>0</v>
      </c>
      <c r="F56" s="127">
        <f>F53+F54+F55</f>
        <v>676692.24</v>
      </c>
      <c r="G56" s="126">
        <f>G53+G54+G55</f>
        <v>0</v>
      </c>
      <c r="H56" s="127"/>
      <c r="I56" s="128">
        <f>I53+I54+I55</f>
        <v>676692.24</v>
      </c>
      <c r="J56" s="127">
        <f>J48+J49+J50</f>
        <v>0</v>
      </c>
      <c r="K56" s="127">
        <f>K48+K49+K50</f>
        <v>0</v>
      </c>
      <c r="L56" s="14"/>
    </row>
    <row r="57" spans="1:15">
      <c r="A57" s="176"/>
      <c r="B57" s="179"/>
      <c r="C57" s="182"/>
      <c r="D57" s="129" t="s">
        <v>19</v>
      </c>
      <c r="E57" s="97">
        <v>0</v>
      </c>
      <c r="F57" s="13">
        <v>225564.08</v>
      </c>
      <c r="G57" s="130">
        <v>0</v>
      </c>
      <c r="H57" s="93"/>
      <c r="I57" s="17">
        <f>SUM(E57:G57)</f>
        <v>225564.08</v>
      </c>
      <c r="J57" s="44"/>
      <c r="K57" s="44"/>
      <c r="L57" s="14"/>
    </row>
    <row r="58" spans="1:15">
      <c r="A58" s="176"/>
      <c r="B58" s="179"/>
      <c r="C58" s="182"/>
      <c r="D58" s="28" t="s">
        <v>20</v>
      </c>
      <c r="E58" s="97">
        <v>0</v>
      </c>
      <c r="F58" s="11">
        <v>225564.08</v>
      </c>
      <c r="G58" s="131">
        <v>0</v>
      </c>
      <c r="H58" s="69"/>
      <c r="I58" s="17">
        <f>SUM(E58:G58)</f>
        <v>225564.08</v>
      </c>
      <c r="J58" s="11"/>
      <c r="K58" s="11"/>
      <c r="L58" s="14"/>
    </row>
    <row r="59" spans="1:15" ht="15.75" thickBot="1">
      <c r="A59" s="176"/>
      <c r="B59" s="179"/>
      <c r="C59" s="182"/>
      <c r="D59" s="133" t="s">
        <v>21</v>
      </c>
      <c r="E59" s="97">
        <v>0</v>
      </c>
      <c r="F59" s="11">
        <v>225564.08</v>
      </c>
      <c r="G59" s="131">
        <v>0</v>
      </c>
      <c r="H59" s="122"/>
      <c r="I59" s="134">
        <f>SUM(E59:G59)</f>
        <v>225564.08</v>
      </c>
      <c r="J59" s="57"/>
      <c r="K59" s="57"/>
      <c r="L59" s="14"/>
    </row>
    <row r="60" spans="1:15" ht="15.75" thickBot="1">
      <c r="A60" s="176"/>
      <c r="B60" s="179"/>
      <c r="C60" s="182"/>
      <c r="D60" s="135" t="s">
        <v>22</v>
      </c>
      <c r="E60" s="24">
        <f>E57+E58+E59</f>
        <v>0</v>
      </c>
      <c r="F60" s="24">
        <f>F57+F58+F59</f>
        <v>676692.24</v>
      </c>
      <c r="G60" s="136">
        <f>G57+G58+G59</f>
        <v>0</v>
      </c>
      <c r="H60" s="137"/>
      <c r="I60" s="138">
        <f>I57+I58+I59</f>
        <v>676692.24</v>
      </c>
      <c r="J60" s="24"/>
      <c r="K60" s="24"/>
      <c r="L60" s="14"/>
    </row>
    <row r="61" spans="1:15" ht="15.75" thickBot="1">
      <c r="A61" s="177"/>
      <c r="B61" s="180"/>
      <c r="C61" s="183"/>
      <c r="D61" s="89" t="s">
        <v>23</v>
      </c>
      <c r="E61" s="74">
        <f>E56+E60</f>
        <v>0</v>
      </c>
      <c r="F61" s="74">
        <f>F56+F60</f>
        <v>1353384.48</v>
      </c>
      <c r="G61" s="90">
        <f>G56+G60</f>
        <v>0</v>
      </c>
      <c r="H61" s="74"/>
      <c r="I61" s="91">
        <f>I56+I60</f>
        <v>1353384.48</v>
      </c>
      <c r="J61" s="74"/>
      <c r="K61" s="74"/>
      <c r="L61" s="14"/>
    </row>
    <row r="62" spans="1:15" ht="15.75" thickBot="1">
      <c r="A62" s="139"/>
      <c r="B62" s="184"/>
      <c r="C62" s="185"/>
      <c r="D62" s="140" t="s">
        <v>31</v>
      </c>
      <c r="E62" s="141">
        <f>E8+E17+E26+E35+E44+E53</f>
        <v>9549879.120000001</v>
      </c>
      <c r="F62" s="141">
        <f>F8+F17+F26+F35+F44+F53</f>
        <v>1429728.4600000002</v>
      </c>
      <c r="G62" s="142">
        <f>G8+G17+G26+G35+G44+G53</f>
        <v>851451.93</v>
      </c>
      <c r="H62" s="142"/>
      <c r="I62" s="141">
        <f>I8+I17+I26+I35+I44+I53</f>
        <v>11831059.510000002</v>
      </c>
      <c r="J62" s="141">
        <f>J8+J17+J26+J35+J44+J53</f>
        <v>771661</v>
      </c>
      <c r="K62" s="141">
        <f>K8+K17+K26+K35+K44+K53</f>
        <v>7305.19</v>
      </c>
      <c r="L62" s="4"/>
    </row>
    <row r="63" spans="1:15" ht="15.75" thickBot="1">
      <c r="A63" s="143"/>
      <c r="B63" s="186"/>
      <c r="C63" s="187"/>
      <c r="D63" s="144" t="s">
        <v>16</v>
      </c>
      <c r="E63" s="141">
        <f>E9+E18+E27+E45+E54+E36</f>
        <v>9464377.6400000006</v>
      </c>
      <c r="F63" s="141">
        <f>F9+F18+F27+F45+F54+F36</f>
        <v>1531727.9</v>
      </c>
      <c r="G63" s="142">
        <f>G9+G18+G27+G45+G54+G36</f>
        <v>1002319.0800000001</v>
      </c>
      <c r="H63" s="142"/>
      <c r="I63" s="141">
        <f>I9+I18+I27+I36+I45+I54</f>
        <v>11998424.620000001</v>
      </c>
      <c r="J63" s="141">
        <f>J9+J18+J27+J45+J54+J36</f>
        <v>723239</v>
      </c>
      <c r="K63" s="141">
        <f>K9+K18+K27+K45+K54+K36</f>
        <v>573.5</v>
      </c>
      <c r="L63" s="4"/>
    </row>
    <row r="64" spans="1:15" ht="15.75" thickBot="1">
      <c r="A64" s="143"/>
      <c r="B64" s="186"/>
      <c r="C64" s="187"/>
      <c r="D64" s="145" t="s">
        <v>17</v>
      </c>
      <c r="E64" s="141">
        <f t="shared" ref="E64:E69" si="6">E10+E19+E28+E46+E55+E37</f>
        <v>10175096.880000001</v>
      </c>
      <c r="F64" s="127">
        <f>F9+F18+F27+F36+F45+F54</f>
        <v>1531727.9000000001</v>
      </c>
      <c r="G64" s="127">
        <f>G9+G18+G27+G36+G45+G54</f>
        <v>1002319.0800000001</v>
      </c>
      <c r="H64" s="146">
        <f>H10+H19</f>
        <v>0</v>
      </c>
      <c r="I64" s="141">
        <f>I10+I19+I28+I37+I46+I55</f>
        <v>13007732.729999999</v>
      </c>
      <c r="J64" s="141">
        <f t="shared" ref="J64:J69" si="7">J10+J19+J28+J46+J55+J37</f>
        <v>828751</v>
      </c>
      <c r="K64" s="55"/>
      <c r="L64" s="4"/>
    </row>
    <row r="65" spans="1:12" ht="15.75" thickBot="1">
      <c r="A65" s="143"/>
      <c r="B65" s="186"/>
      <c r="C65" s="187"/>
      <c r="D65" s="147" t="s">
        <v>25</v>
      </c>
      <c r="E65" s="148">
        <f t="shared" si="6"/>
        <v>29189353.640000001</v>
      </c>
      <c r="F65" s="148">
        <f t="shared" ref="F65:I66" si="8">F11+F20+F29+F47+F56+F38</f>
        <v>4639528.67</v>
      </c>
      <c r="G65" s="149">
        <f t="shared" si="8"/>
        <v>3008334.5500000003</v>
      </c>
      <c r="H65" s="150">
        <f t="shared" si="8"/>
        <v>415130</v>
      </c>
      <c r="I65" s="148">
        <f t="shared" si="8"/>
        <v>37252346.859999999</v>
      </c>
      <c r="J65" s="148">
        <f t="shared" si="7"/>
        <v>2323651</v>
      </c>
      <c r="K65" s="148">
        <f>K11+K20+K29+K47+K56+K38</f>
        <v>7878.6900000000005</v>
      </c>
      <c r="L65" s="4"/>
    </row>
    <row r="66" spans="1:12" ht="15.75" thickBot="1">
      <c r="A66" s="143"/>
      <c r="B66" s="186"/>
      <c r="C66" s="187"/>
      <c r="D66" s="151" t="s">
        <v>19</v>
      </c>
      <c r="E66" s="141">
        <f t="shared" si="6"/>
        <v>9041219.9800000004</v>
      </c>
      <c r="F66" s="141">
        <f t="shared" si="8"/>
        <v>1553823.29</v>
      </c>
      <c r="G66" s="141">
        <f t="shared" si="8"/>
        <v>987044.16999999993</v>
      </c>
      <c r="H66" s="142">
        <f t="shared" si="8"/>
        <v>0</v>
      </c>
      <c r="I66" s="141">
        <f t="shared" si="8"/>
        <v>11582087.439999999</v>
      </c>
      <c r="J66" s="141">
        <f t="shared" si="7"/>
        <v>689799</v>
      </c>
      <c r="K66" s="141">
        <f>K12+K21+K30+K48+K57+K39</f>
        <v>0</v>
      </c>
      <c r="L66" s="4"/>
    </row>
    <row r="67" spans="1:12" ht="15.75" thickBot="1">
      <c r="A67" s="143"/>
      <c r="B67" s="186"/>
      <c r="C67" s="187"/>
      <c r="D67" s="152" t="s">
        <v>20</v>
      </c>
      <c r="E67" s="141">
        <f t="shared" si="6"/>
        <v>10175096.880000001</v>
      </c>
      <c r="F67" s="141">
        <f t="shared" ref="F67:G69" si="9">F13+F22+F31+F49+F58+F40</f>
        <v>1637019.84</v>
      </c>
      <c r="G67" s="142">
        <f t="shared" si="9"/>
        <v>1171641.1800000002</v>
      </c>
      <c r="H67" s="142"/>
      <c r="I67" s="141">
        <f>I13+I22+I31+I49+I58+I40</f>
        <v>12983757.900000002</v>
      </c>
      <c r="J67" s="141">
        <f t="shared" si="7"/>
        <v>789151</v>
      </c>
      <c r="K67" s="141">
        <f>K13+K22+K31+K49+K58+K40</f>
        <v>6301.4699999999993</v>
      </c>
      <c r="L67" s="4"/>
    </row>
    <row r="68" spans="1:12" ht="15.75" thickBot="1">
      <c r="A68" s="143"/>
      <c r="B68" s="186"/>
      <c r="C68" s="187"/>
      <c r="D68" s="151" t="s">
        <v>21</v>
      </c>
      <c r="E68" s="141">
        <f t="shared" si="6"/>
        <v>9774020.4700000007</v>
      </c>
      <c r="F68" s="141">
        <f t="shared" si="9"/>
        <v>1702720.5499999998</v>
      </c>
      <c r="G68" s="142">
        <f t="shared" si="9"/>
        <v>875185.93</v>
      </c>
      <c r="H68" s="142">
        <f>H14+H23+H32+H50+H59+H41</f>
        <v>0</v>
      </c>
      <c r="I68" s="141">
        <f>I14+I23+I32+I50+I59+I41</f>
        <v>12351926.949999999</v>
      </c>
      <c r="J68" s="141">
        <f t="shared" si="7"/>
        <v>756877</v>
      </c>
      <c r="K68" s="141">
        <f>K14+K23+K32+K50+K59+K41</f>
        <v>0</v>
      </c>
      <c r="L68" s="4"/>
    </row>
    <row r="69" spans="1:12" ht="15.75" thickBot="1">
      <c r="A69" s="153"/>
      <c r="B69" s="188"/>
      <c r="C69" s="189"/>
      <c r="D69" s="154" t="s">
        <v>32</v>
      </c>
      <c r="E69" s="155">
        <f t="shared" si="6"/>
        <v>28990337.330000002</v>
      </c>
      <c r="F69" s="155">
        <f t="shared" si="9"/>
        <v>4893563.68</v>
      </c>
      <c r="G69" s="150">
        <f t="shared" si="9"/>
        <v>3033871.2800000003</v>
      </c>
      <c r="H69" s="150">
        <f>H15+H24+H33+H51+H60+H42</f>
        <v>589750</v>
      </c>
      <c r="I69" s="155">
        <f>I15+I24+I33+I51+I60+I42</f>
        <v>37507522.290000007</v>
      </c>
      <c r="J69" s="155">
        <f t="shared" si="7"/>
        <v>2235827</v>
      </c>
      <c r="K69" s="155">
        <f>K15+K24+K33+K51+K60+K42</f>
        <v>6301.4699999999993</v>
      </c>
      <c r="L69" s="4"/>
    </row>
    <row r="70" spans="1:12" ht="15.75" thickBot="1">
      <c r="A70" s="156" t="s">
        <v>33</v>
      </c>
      <c r="B70" s="157"/>
      <c r="C70" s="158"/>
      <c r="D70" s="159"/>
      <c r="E70" s="160">
        <f>E16+E25+E34+E43+E52+E61</f>
        <v>58179690.970000006</v>
      </c>
      <c r="F70" s="161">
        <f>F16+F25+F34+F43+F52+F61</f>
        <v>9533092.3500000015</v>
      </c>
      <c r="G70" s="160">
        <f>G16+G25+G34+G43+G52+G61</f>
        <v>6042205.8300000001</v>
      </c>
      <c r="H70" s="162">
        <f>H65+H69</f>
        <v>1004880</v>
      </c>
      <c r="I70" s="161">
        <f>I16+I25+I34+I43+I52+I61</f>
        <v>74759869.149999991</v>
      </c>
      <c r="J70" s="161">
        <f>J16+J25+J34+J43+J52+J61</f>
        <v>4559478</v>
      </c>
      <c r="K70" s="161">
        <f>K16+K25+K34+K43+K52+K61</f>
        <v>14180.16</v>
      </c>
      <c r="L70" s="163"/>
    </row>
    <row r="71" spans="1:12">
      <c r="A71" s="164"/>
      <c r="B71" s="164"/>
      <c r="C71" s="165"/>
      <c r="D71" s="166"/>
      <c r="E71" s="167"/>
      <c r="F71" s="167"/>
      <c r="G71" s="167"/>
      <c r="H71" s="167"/>
      <c r="I71" s="168"/>
      <c r="J71" s="167"/>
      <c r="K71" s="167"/>
      <c r="L71" s="169"/>
    </row>
    <row r="72" spans="1:12">
      <c r="A72" s="4"/>
      <c r="B72" s="4"/>
      <c r="C72" s="4"/>
      <c r="D72" s="18"/>
      <c r="E72" s="27"/>
      <c r="F72" s="18"/>
      <c r="G72" s="170"/>
      <c r="H72" s="170"/>
      <c r="I72" s="14"/>
      <c r="J72" s="14"/>
      <c r="K72" s="14"/>
      <c r="L72" s="4"/>
    </row>
    <row r="73" spans="1:12">
      <c r="I73" s="171"/>
    </row>
    <row r="74" spans="1:12">
      <c r="I74" s="132"/>
    </row>
    <row r="75" spans="1:12">
      <c r="C75" s="172"/>
      <c r="D75" s="173"/>
      <c r="E75" s="172"/>
      <c r="F75" s="172"/>
      <c r="G75" s="174"/>
      <c r="H75" s="174"/>
    </row>
    <row r="76" spans="1:12">
      <c r="C76" s="174"/>
      <c r="D76" s="174"/>
      <c r="E76" s="172"/>
      <c r="F76" s="172"/>
      <c r="G76" s="174"/>
      <c r="H76" s="174"/>
    </row>
    <row r="77" spans="1:12">
      <c r="C77" s="172"/>
      <c r="D77" s="174"/>
      <c r="E77" s="172"/>
      <c r="F77" s="172"/>
      <c r="G77" s="172"/>
      <c r="H77" s="172"/>
    </row>
  </sheetData>
  <mergeCells count="33">
    <mergeCell ref="D2:G2"/>
    <mergeCell ref="B4:K4"/>
    <mergeCell ref="B5:K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A8:A16"/>
    <mergeCell ref="B8:B16"/>
    <mergeCell ref="C8:C16"/>
    <mergeCell ref="K40:K41"/>
    <mergeCell ref="A44:A52"/>
    <mergeCell ref="B44:B52"/>
    <mergeCell ref="C44:C52"/>
    <mergeCell ref="A17:A25"/>
    <mergeCell ref="B17:B25"/>
    <mergeCell ref="C17:C25"/>
    <mergeCell ref="A26:A34"/>
    <mergeCell ref="B26:B34"/>
    <mergeCell ref="C26:C34"/>
    <mergeCell ref="A53:A61"/>
    <mergeCell ref="B53:B61"/>
    <mergeCell ref="C53:C61"/>
    <mergeCell ref="B62:C69"/>
    <mergeCell ref="A35:A43"/>
    <mergeCell ref="B35:B43"/>
    <mergeCell ref="C35:C4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VALORI DE CONTRACT SEMESTRUL I 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profir</dc:creator>
  <cp:lastModifiedBy>profir</cp:lastModifiedBy>
  <dcterms:created xsi:type="dcterms:W3CDTF">2023-08-28T07:01:54Z</dcterms:created>
  <dcterms:modified xsi:type="dcterms:W3CDTF">2023-09-26T08:51:36Z</dcterms:modified>
</cp:coreProperties>
</file>