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/>
  <c r="G57"/>
  <c r="H57"/>
  <c r="I57"/>
  <c r="J57"/>
  <c r="L57"/>
  <c r="M57"/>
  <c r="E58"/>
  <c r="G58"/>
  <c r="H58"/>
  <c r="I58"/>
  <c r="J58"/>
  <c r="L58"/>
  <c r="M58"/>
  <c r="E59"/>
  <c r="G59"/>
  <c r="H59"/>
  <c r="I59"/>
  <c r="J59"/>
  <c r="L59"/>
  <c r="M59"/>
  <c r="D58"/>
  <c r="D59"/>
  <c r="D57"/>
  <c r="E48"/>
  <c r="G48"/>
  <c r="H48"/>
  <c r="I48"/>
  <c r="J48"/>
  <c r="L48"/>
  <c r="M48"/>
  <c r="E49"/>
  <c r="G49"/>
  <c r="H49"/>
  <c r="I49"/>
  <c r="J49"/>
  <c r="L49"/>
  <c r="M49"/>
  <c r="E50"/>
  <c r="G50"/>
  <c r="H50"/>
  <c r="I50"/>
  <c r="J50"/>
  <c r="L50"/>
  <c r="M50"/>
  <c r="D49"/>
  <c r="D50"/>
  <c r="D48"/>
  <c r="E39"/>
  <c r="G39"/>
  <c r="H39"/>
  <c r="I39"/>
  <c r="J39"/>
  <c r="M39"/>
  <c r="E40"/>
  <c r="G40"/>
  <c r="H40"/>
  <c r="I40"/>
  <c r="J40"/>
  <c r="L40"/>
  <c r="M40"/>
  <c r="E41"/>
  <c r="G41"/>
  <c r="H41"/>
  <c r="I41"/>
  <c r="J41"/>
  <c r="L41"/>
  <c r="M41"/>
  <c r="D40"/>
  <c r="D41"/>
  <c r="D39"/>
  <c r="E31"/>
  <c r="G31"/>
  <c r="H31"/>
  <c r="I31"/>
  <c r="J31"/>
  <c r="L31"/>
  <c r="M31"/>
  <c r="E32"/>
  <c r="G32"/>
  <c r="H32"/>
  <c r="I32"/>
  <c r="J32"/>
  <c r="L32"/>
  <c r="M32"/>
  <c r="D31"/>
  <c r="D32"/>
  <c r="E30"/>
  <c r="H30"/>
  <c r="I30"/>
  <c r="J30"/>
  <c r="M30"/>
  <c r="E23"/>
  <c r="G23"/>
  <c r="H23"/>
  <c r="I23"/>
  <c r="J23"/>
  <c r="L23"/>
  <c r="M23"/>
  <c r="E22"/>
  <c r="G22"/>
  <c r="H22"/>
  <c r="I22"/>
  <c r="J22"/>
  <c r="L22"/>
  <c r="M22"/>
  <c r="H21"/>
  <c r="I21"/>
  <c r="J21"/>
  <c r="M21"/>
  <c r="D22"/>
  <c r="D23"/>
  <c r="M65"/>
  <c r="M64"/>
  <c r="M62"/>
  <c r="M61"/>
  <c r="M60"/>
  <c r="M14"/>
  <c r="M13"/>
  <c r="M12"/>
  <c r="H12"/>
  <c r="H13"/>
  <c r="H14"/>
  <c r="H60"/>
  <c r="H61"/>
  <c r="H62"/>
  <c r="H63"/>
  <c r="H64"/>
  <c r="H65"/>
  <c r="I12"/>
  <c r="J12"/>
  <c r="E13"/>
  <c r="G13"/>
  <c r="I13"/>
  <c r="J13"/>
  <c r="L13"/>
  <c r="E14"/>
  <c r="G14"/>
  <c r="I14"/>
  <c r="J14"/>
  <c r="L14"/>
  <c r="D13"/>
  <c r="D14"/>
  <c r="L65"/>
  <c r="J65"/>
  <c r="I65"/>
  <c r="G65"/>
  <c r="E65"/>
  <c r="D65"/>
  <c r="L64"/>
  <c r="J64"/>
  <c r="I64"/>
  <c r="G64"/>
  <c r="E64"/>
  <c r="D64"/>
  <c r="J63"/>
  <c r="I63"/>
  <c r="G63"/>
  <c r="E63"/>
  <c r="D63"/>
  <c r="L62"/>
  <c r="J62"/>
  <c r="I62"/>
  <c r="G62"/>
  <c r="E62"/>
  <c r="D62"/>
  <c r="L61"/>
  <c r="J61"/>
  <c r="I61"/>
  <c r="G61"/>
  <c r="E61"/>
  <c r="D61"/>
  <c r="J60"/>
  <c r="I60"/>
  <c r="K56"/>
  <c r="F56"/>
  <c r="K55"/>
  <c r="F55"/>
  <c r="K54"/>
  <c r="F54"/>
  <c r="K53"/>
  <c r="F53"/>
  <c r="K52"/>
  <c r="F52"/>
  <c r="K51"/>
  <c r="F51"/>
  <c r="K47"/>
  <c r="F47"/>
  <c r="K46"/>
  <c r="F46"/>
  <c r="K45"/>
  <c r="F45"/>
  <c r="K44"/>
  <c r="F44"/>
  <c r="K43"/>
  <c r="F43"/>
  <c r="K42"/>
  <c r="F42"/>
  <c r="K38"/>
  <c r="F38"/>
  <c r="K37"/>
  <c r="F37"/>
  <c r="L36"/>
  <c r="K36"/>
  <c r="F36"/>
  <c r="K35"/>
  <c r="F35"/>
  <c r="K34"/>
  <c r="F34"/>
  <c r="L33"/>
  <c r="K33"/>
  <c r="F33"/>
  <c r="K29"/>
  <c r="F29"/>
  <c r="K28"/>
  <c r="F28"/>
  <c r="L27"/>
  <c r="K27"/>
  <c r="F27"/>
  <c r="K26"/>
  <c r="F26"/>
  <c r="K25"/>
  <c r="F25"/>
  <c r="L24"/>
  <c r="G24"/>
  <c r="G30" s="1"/>
  <c r="D24"/>
  <c r="D30" s="1"/>
  <c r="K20"/>
  <c r="F20"/>
  <c r="K19"/>
  <c r="F19"/>
  <c r="L18"/>
  <c r="K18"/>
  <c r="F18"/>
  <c r="K17"/>
  <c r="F17"/>
  <c r="K16"/>
  <c r="F16"/>
  <c r="L15"/>
  <c r="G15"/>
  <c r="G21" s="1"/>
  <c r="E15"/>
  <c r="E21" s="1"/>
  <c r="D15"/>
  <c r="D21" s="1"/>
  <c r="K11"/>
  <c r="F11"/>
  <c r="K10"/>
  <c r="F10"/>
  <c r="K9"/>
  <c r="F9"/>
  <c r="K8"/>
  <c r="F8"/>
  <c r="K7"/>
  <c r="F7"/>
  <c r="L6"/>
  <c r="L12" s="1"/>
  <c r="G6"/>
  <c r="G12" s="1"/>
  <c r="E6"/>
  <c r="D6"/>
  <c r="F39" l="1"/>
  <c r="K58"/>
  <c r="K40"/>
  <c r="F59"/>
  <c r="K59"/>
  <c r="F58"/>
  <c r="F48"/>
  <c r="F50"/>
  <c r="K57"/>
  <c r="K48"/>
  <c r="K50"/>
  <c r="F57"/>
  <c r="K49"/>
  <c r="F49"/>
  <c r="K39"/>
  <c r="L39"/>
  <c r="K41"/>
  <c r="F40"/>
  <c r="F41"/>
  <c r="K31"/>
  <c r="F31"/>
  <c r="F32"/>
  <c r="L30"/>
  <c r="K32"/>
  <c r="F22"/>
  <c r="F23"/>
  <c r="K23"/>
  <c r="K22"/>
  <c r="L21"/>
  <c r="D60"/>
  <c r="M63"/>
  <c r="E60"/>
  <c r="L60"/>
  <c r="K13"/>
  <c r="F13"/>
  <c r="D12"/>
  <c r="K62"/>
  <c r="K14"/>
  <c r="F14"/>
  <c r="G60"/>
  <c r="E12"/>
  <c r="L63"/>
  <c r="F6"/>
  <c r="K61"/>
  <c r="F64"/>
  <c r="K15"/>
  <c r="K21" s="1"/>
  <c r="F61"/>
  <c r="K65"/>
  <c r="F63"/>
  <c r="K64"/>
  <c r="K24"/>
  <c r="K30" s="1"/>
  <c r="F15"/>
  <c r="F21" s="1"/>
  <c r="F62"/>
  <c r="K63"/>
  <c r="F65"/>
  <c r="F24"/>
  <c r="F30" s="1"/>
  <c r="L66" l="1"/>
  <c r="H67"/>
  <c r="F12"/>
  <c r="K6"/>
  <c r="K12" s="1"/>
  <c r="F60"/>
  <c r="H66" l="1"/>
  <c r="M67"/>
  <c r="M66"/>
  <c r="G66"/>
  <c r="I66"/>
  <c r="H68"/>
  <c r="G67"/>
  <c r="M68"/>
  <c r="J66"/>
  <c r="K60"/>
  <c r="L68"/>
  <c r="I67"/>
  <c r="G68"/>
  <c r="L67"/>
  <c r="I68"/>
  <c r="D66"/>
  <c r="E67"/>
  <c r="J67"/>
  <c r="E66"/>
  <c r="D67"/>
  <c r="J68"/>
  <c r="D68"/>
  <c r="K67" l="1"/>
  <c r="F67"/>
  <c r="E68"/>
  <c r="F66"/>
  <c r="K68" l="1"/>
  <c r="F68"/>
  <c r="K66"/>
</calcChain>
</file>

<file path=xl/sharedStrings.xml><?xml version="1.0" encoding="utf-8"?>
<sst xmlns="http://schemas.openxmlformats.org/spreadsheetml/2006/main" count="106" uniqueCount="29">
  <si>
    <t>UNITATEA SPITALICEASCA</t>
  </si>
  <si>
    <t>PERIOADA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</si>
  <si>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</si>
  <si>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</si>
  <si>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</si>
  <si>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</si>
  <si>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</si>
  <si>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</si>
  <si>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</si>
  <si>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2024</t>
  </si>
  <si>
    <t>NORMA HRANA 2024</t>
  </si>
  <si>
    <t>SPITALUL JUDETEAN DE URGENTA VASLUI</t>
  </si>
  <si>
    <t>IAN</t>
  </si>
  <si>
    <t>CONTRACTAT</t>
  </si>
  <si>
    <t>REALIZAT</t>
  </si>
  <si>
    <t>Decont SIUI</t>
  </si>
  <si>
    <t>FEB</t>
  </si>
  <si>
    <t>TOTAL AN 2024</t>
  </si>
  <si>
    <t>SPITALUL MUNICIPAL ELENA BELDIMAN</t>
  </si>
  <si>
    <t>SPITALUL MUNICIPAL DIMITRIE CASTROIAN HUSI</t>
  </si>
  <si>
    <t>SPITALUL DE PSIHIATRIE MURGENI</t>
  </si>
  <si>
    <t xml:space="preserve">SPITALIS </t>
  </si>
  <si>
    <t>TOTAL AN 2023</t>
  </si>
  <si>
    <t>SC RECUMED SRL VASLUI</t>
  </si>
  <si>
    <t>TOTAL</t>
  </si>
  <si>
    <t>CAS VASLUI</t>
  </si>
  <si>
    <t>INDICATORI SPITALE IANUARIE SI FEBRUARIE 2024</t>
  </si>
  <si>
    <t>CONTRACTAT- REALIZAT- DECONTAT AN 2024</t>
  </si>
  <si>
    <t>SUMA  CONTRACTATA IN BAZA ART.196 NORMA HRANA 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</si>
</sst>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name val="Arial"/>
      <family val="2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5" fillId="11" borderId="0" applyNumberFormat="0" applyBorder="0" applyAlignment="0" applyProtection="0"/>
    <xf numFmtId="0" fontId="16" fillId="28" borderId="15" applyNumberFormat="0" applyAlignment="0" applyProtection="0"/>
    <xf numFmtId="0" fontId="17" fillId="29" borderId="1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8" fillId="0" borderId="0"/>
    <xf numFmtId="3" fontId="8" fillId="0" borderId="0"/>
    <xf numFmtId="3" fontId="8" fillId="0" borderId="0"/>
    <xf numFmtId="0" fontId="19" fillId="0" borderId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15" applyNumberFormat="0" applyAlignment="0" applyProtection="0"/>
    <xf numFmtId="0" fontId="26" fillId="0" borderId="20" applyNumberFormat="0" applyFill="0" applyAlignment="0" applyProtection="0"/>
    <xf numFmtId="0" fontId="27" fillId="30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31" borderId="21" applyNumberFormat="0" applyFont="0" applyAlignment="0" applyProtection="0"/>
    <xf numFmtId="0" fontId="8" fillId="31" borderId="21" applyNumberFormat="0" applyFont="0" applyAlignment="0" applyProtection="0"/>
    <xf numFmtId="0" fontId="28" fillId="28" borderId="22" applyNumberFormat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9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8" fillId="0" borderId="0"/>
    <xf numFmtId="0" fontId="31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3" fillId="0" borderId="5" xfId="0" applyNumberFormat="1" applyFont="1" applyBorder="1" applyAlignment="1">
      <alignment horizontal="right"/>
    </xf>
    <xf numFmtId="4" fontId="3" fillId="4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5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4" fontId="6" fillId="4" borderId="5" xfId="0" applyNumberFormat="1" applyFont="1" applyFill="1" applyBorder="1" applyAlignment="1">
      <alignment horizontal="right"/>
    </xf>
    <xf numFmtId="4" fontId="6" fillId="5" borderId="5" xfId="0" applyNumberFormat="1" applyFont="1" applyFill="1" applyBorder="1" applyAlignment="1">
      <alignment horizontal="right"/>
    </xf>
    <xf numFmtId="4" fontId="7" fillId="4" borderId="5" xfId="0" applyNumberFormat="1" applyFont="1" applyFill="1" applyBorder="1" applyAlignment="1">
      <alignment horizontal="right"/>
    </xf>
    <xf numFmtId="4" fontId="10" fillId="6" borderId="5" xfId="0" applyNumberFormat="1" applyFont="1" applyFill="1" applyBorder="1"/>
    <xf numFmtId="4" fontId="10" fillId="6" borderId="5" xfId="0" applyNumberFormat="1" applyFont="1" applyFill="1" applyBorder="1" applyAlignment="1">
      <alignment horizontal="right"/>
    </xf>
    <xf numFmtId="4" fontId="11" fillId="6" borderId="5" xfId="0" applyNumberFormat="1" applyFont="1" applyFill="1" applyBorder="1"/>
    <xf numFmtId="4" fontId="3" fillId="6" borderId="4" xfId="0" applyNumberFormat="1" applyFont="1" applyFill="1" applyBorder="1" applyAlignment="1">
      <alignment horizontal="right"/>
    </xf>
    <xf numFmtId="4" fontId="3" fillId="0" borderId="7" xfId="0" applyNumberFormat="1" applyFont="1" applyBorder="1"/>
    <xf numFmtId="4" fontId="3" fillId="4" borderId="7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5" borderId="8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4" fontId="10" fillId="6" borderId="10" xfId="0" applyNumberFormat="1" applyFont="1" applyFill="1" applyBorder="1" applyAlignment="1">
      <alignment horizontal="right"/>
    </xf>
    <xf numFmtId="4" fontId="11" fillId="6" borderId="13" xfId="0" applyNumberFormat="1" applyFont="1" applyFill="1" applyBorder="1"/>
    <xf numFmtId="4" fontId="10" fillId="6" borderId="13" xfId="0" applyNumberFormat="1" applyFont="1" applyFill="1" applyBorder="1" applyAlignment="1">
      <alignment horizontal="right"/>
    </xf>
    <xf numFmtId="4" fontId="10" fillId="6" borderId="14" xfId="0" applyNumberFormat="1" applyFont="1" applyFill="1" applyBorder="1" applyAlignment="1">
      <alignment horizontal="right"/>
    </xf>
    <xf numFmtId="4" fontId="3" fillId="5" borderId="7" xfId="0" applyNumberFormat="1" applyFont="1" applyFill="1" applyBorder="1" applyAlignment="1">
      <alignment horizontal="right"/>
    </xf>
    <xf numFmtId="4" fontId="3" fillId="6" borderId="24" xfId="0" applyNumberFormat="1" applyFont="1" applyFill="1" applyBorder="1" applyAlignment="1">
      <alignment horizontal="right"/>
    </xf>
    <xf numFmtId="4" fontId="3" fillId="6" borderId="12" xfId="0" applyNumberFormat="1" applyFont="1" applyFill="1" applyBorder="1" applyAlignment="1">
      <alignment horizontal="right"/>
    </xf>
    <xf numFmtId="4" fontId="3" fillId="6" borderId="25" xfId="0" applyNumberFormat="1" applyFont="1" applyFill="1" applyBorder="1" applyAlignment="1">
      <alignment horizontal="right"/>
    </xf>
    <xf numFmtId="4" fontId="3" fillId="4" borderId="25" xfId="0" applyNumberFormat="1" applyFon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/>
    </xf>
    <xf numFmtId="0" fontId="32" fillId="2" borderId="3" xfId="0" applyFont="1" applyFill="1" applyBorder="1" applyAlignment="1">
      <alignment horizontal="center" vertical="center" wrapText="1"/>
    </xf>
    <xf numFmtId="0" fontId="8" fillId="0" borderId="0" xfId="48"/>
    <xf numFmtId="0" fontId="9" fillId="0" borderId="0" xfId="48" applyFont="1"/>
    <xf numFmtId="4" fontId="3" fillId="33" borderId="7" xfId="0" applyNumberFormat="1" applyFont="1" applyFill="1" applyBorder="1"/>
    <xf numFmtId="4" fontId="3" fillId="33" borderId="7" xfId="0" applyNumberFormat="1" applyFont="1" applyFill="1" applyBorder="1" applyAlignment="1">
      <alignment horizontal="right"/>
    </xf>
    <xf numFmtId="4" fontId="3" fillId="33" borderId="8" xfId="0" applyNumberFormat="1" applyFont="1" applyFill="1" applyBorder="1" applyAlignment="1">
      <alignment horizontal="right"/>
    </xf>
    <xf numFmtId="4" fontId="3" fillId="33" borderId="5" xfId="0" applyNumberFormat="1" applyFont="1" applyFill="1" applyBorder="1"/>
    <xf numFmtId="4" fontId="3" fillId="33" borderId="5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5" fillId="33" borderId="5" xfId="0" applyNumberFormat="1" applyFont="1" applyFill="1" applyBorder="1"/>
    <xf numFmtId="4" fontId="6" fillId="33" borderId="5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7" fillId="33" borderId="5" xfId="0" applyNumberFormat="1" applyFont="1" applyFill="1" applyBorder="1" applyAlignment="1">
      <alignment horizontal="right"/>
    </xf>
    <xf numFmtId="43" fontId="33" fillId="33" borderId="8" xfId="1" applyFont="1" applyFill="1" applyBorder="1" applyAlignment="1">
      <alignment horizontal="right"/>
    </xf>
    <xf numFmtId="43" fontId="33" fillId="33" borderId="10" xfId="1" applyFont="1" applyFill="1" applyBorder="1" applyAlignment="1">
      <alignment horizontal="right"/>
    </xf>
    <xf numFmtId="4" fontId="10" fillId="33" borderId="5" xfId="0" applyNumberFormat="1" applyFont="1" applyFill="1" applyBorder="1"/>
    <xf numFmtId="4" fontId="10" fillId="33" borderId="5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1" fillId="33" borderId="13" xfId="0" applyNumberFormat="1" applyFont="1" applyFill="1" applyBorder="1"/>
    <xf numFmtId="4" fontId="10" fillId="33" borderId="13" xfId="0" applyNumberFormat="1" applyFont="1" applyFill="1" applyBorder="1" applyAlignment="1">
      <alignment horizontal="right"/>
    </xf>
    <xf numFmtId="4" fontId="10" fillId="33" borderId="14" xfId="0" applyNumberFormat="1" applyFont="1" applyFill="1" applyBorder="1" applyAlignment="1">
      <alignment horizontal="right"/>
    </xf>
    <xf numFmtId="43" fontId="34" fillId="33" borderId="8" xfId="1" applyFont="1" applyFill="1" applyBorder="1"/>
    <xf numFmtId="43" fontId="34" fillId="33" borderId="10" xfId="1" applyFont="1" applyFill="1" applyBorder="1"/>
    <xf numFmtId="43" fontId="33" fillId="32" borderId="8" xfId="1" applyFont="1" applyFill="1" applyBorder="1" applyAlignment="1">
      <alignment horizontal="right"/>
    </xf>
    <xf numFmtId="43" fontId="33" fillId="32" borderId="10" xfId="1" applyFont="1" applyFill="1" applyBorder="1" applyAlignment="1">
      <alignment horizontal="right"/>
    </xf>
    <xf numFmtId="0" fontId="9" fillId="0" borderId="0" xfId="48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48" applyFont="1" applyAlignment="1">
      <alignment horizontal="center" wrapText="1"/>
    </xf>
    <xf numFmtId="0" fontId="0" fillId="0" borderId="0" xfId="0" applyAlignment="1">
      <alignment wrapText="1"/>
    </xf>
    <xf numFmtId="0" fontId="9" fillId="6" borderId="29" xfId="0" applyFont="1" applyFill="1" applyBorder="1" applyAlignment="1">
      <alignment vertical="center" textRotation="45" wrapText="1"/>
    </xf>
    <xf numFmtId="0" fontId="9" fillId="6" borderId="9" xfId="0" applyFont="1" applyFill="1" applyBorder="1" applyAlignment="1">
      <alignment vertical="center" textRotation="45" wrapText="1"/>
    </xf>
    <xf numFmtId="0" fontId="9" fillId="6" borderId="11" xfId="0" applyFont="1" applyFill="1" applyBorder="1" applyAlignment="1">
      <alignment vertical="center" textRotation="45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vertical="center" textRotation="45" wrapText="1"/>
    </xf>
    <xf numFmtId="0" fontId="9" fillId="33" borderId="9" xfId="0" applyFont="1" applyFill="1" applyBorder="1" applyAlignment="1">
      <alignment vertical="center" textRotation="45" wrapText="1"/>
    </xf>
    <xf numFmtId="0" fontId="9" fillId="33" borderId="11" xfId="0" applyFont="1" applyFill="1" applyBorder="1" applyAlignment="1">
      <alignment vertical="center" textRotation="45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0" fillId="9" borderId="27" xfId="0" applyFill="1" applyBorder="1"/>
    <xf numFmtId="0" fontId="0" fillId="9" borderId="28" xfId="0" applyFill="1" applyBorder="1"/>
    <xf numFmtId="0" fontId="0" fillId="7" borderId="27" xfId="0" applyFill="1" applyBorder="1"/>
  </cellXfs>
  <cellStyles count="76">
    <cellStyle name="_salarii personal preluat din unitatile desfiintate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34"/>
    <cellStyle name="Comma 5" xfId="75"/>
    <cellStyle name="Comma0" xfId="35"/>
    <cellStyle name="Comma0 2" xfId="36"/>
    <cellStyle name="Comma0_1  bianca final estimat 2017" xfId="37"/>
    <cellStyle name="Excel Built-in Normal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1" xfId="48"/>
    <cellStyle name="Normal 2" xfId="49"/>
    <cellStyle name="Normal 2 2" xfId="50"/>
    <cellStyle name="Normal 2 6" xfId="51"/>
    <cellStyle name="Normal 2_Calcule  spitale an 2015 11.02.2015" xfId="52"/>
    <cellStyle name="Normal 3" xfId="53"/>
    <cellStyle name="Normal 3 2" xfId="54"/>
    <cellStyle name="Normal 3_1  bianca final estimat 2017" xfId="55"/>
    <cellStyle name="Normal 4" xfId="56"/>
    <cellStyle name="Normal 4 2" xfId="57"/>
    <cellStyle name="Normal 4_1  bianca final estimat 2017" xfId="58"/>
    <cellStyle name="Normal 5" xfId="59"/>
    <cellStyle name="Normal 5 2" xfId="60"/>
    <cellStyle name="Normal 6" xfId="61"/>
    <cellStyle name="Normal 7" xfId="62"/>
    <cellStyle name="Normal 8" xfId="2"/>
    <cellStyle name="Note 2" xfId="64"/>
    <cellStyle name="Note 3" xfId="63"/>
    <cellStyle name="Output 2" xfId="65"/>
    <cellStyle name="Percent 2" xfId="66"/>
    <cellStyle name="Percent 3" xfId="67"/>
    <cellStyle name="Style 1" xfId="68"/>
    <cellStyle name="Style 1 2" xfId="69"/>
    <cellStyle name="Style 1_1  bianca final estimat 2017" xfId="70"/>
    <cellStyle name="Title 2" xfId="71"/>
    <cellStyle name="Total 2" xfId="72"/>
    <cellStyle name="Virgulă_propuneri buget 2014 deparolat" xfId="73"/>
    <cellStyle name="Warning Text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topLeftCell="A16" workbookViewId="0">
      <selection activeCell="AA51" sqref="AA51"/>
    </sheetView>
  </sheetViews>
  <sheetFormatPr defaultRowHeight="15"/>
  <cols>
    <col min="1" max="1" width="13.5703125" customWidth="1"/>
    <col min="2" max="2" width="12.5703125" customWidth="1"/>
    <col min="3" max="3" width="11.85546875" customWidth="1"/>
    <col min="4" max="4" width="10.85546875" customWidth="1"/>
    <col min="5" max="5" width="11.42578125" customWidth="1"/>
    <col min="6" max="6" width="10.7109375" customWidth="1"/>
    <col min="7" max="7" width="10.85546875" customWidth="1"/>
    <col min="8" max="8" width="9.140625" hidden="1" customWidth="1"/>
    <col min="9" max="9" width="0.140625" customWidth="1"/>
    <col min="10" max="10" width="9.140625" hidden="1" customWidth="1"/>
    <col min="11" max="11" width="11.5703125" customWidth="1"/>
    <col min="12" max="13" width="9.85546875" customWidth="1"/>
  </cols>
  <sheetData>
    <row r="1" spans="1:13">
      <c r="A1" s="42" t="s">
        <v>25</v>
      </c>
      <c r="B1" s="41"/>
      <c r="C1" s="41"/>
      <c r="D1" s="41"/>
      <c r="E1" s="41"/>
      <c r="F1" s="41"/>
    </row>
    <row r="2" spans="1:13">
      <c r="A2" s="65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>
      <c r="A3" s="67" t="s">
        <v>27</v>
      </c>
      <c r="B3" s="67"/>
      <c r="C3" s="67"/>
      <c r="D3" s="67"/>
      <c r="E3" s="67"/>
      <c r="F3" s="67"/>
      <c r="G3" s="68"/>
      <c r="H3" s="68"/>
      <c r="I3" s="68"/>
      <c r="J3" s="68"/>
      <c r="K3" s="68"/>
      <c r="L3" s="68"/>
      <c r="M3" s="68"/>
    </row>
    <row r="4" spans="1:13" ht="15.75" thickBot="1">
      <c r="A4" s="2"/>
      <c r="B4" s="1"/>
      <c r="C4" s="1"/>
      <c r="D4" s="1"/>
      <c r="E4" s="1"/>
      <c r="F4" s="1"/>
      <c r="G4" s="1"/>
      <c r="H4" s="1"/>
      <c r="I4" s="1"/>
      <c r="J4" s="1"/>
      <c r="K4" s="3"/>
      <c r="L4" s="1"/>
      <c r="M4" s="1"/>
    </row>
    <row r="5" spans="1:13" ht="63" customHeight="1" thickBot="1">
      <c r="A5" s="4" t="s">
        <v>0</v>
      </c>
      <c r="B5" s="5" t="s">
        <v>1</v>
      </c>
      <c r="C5" s="6"/>
      <c r="D5" s="7" t="s">
        <v>2</v>
      </c>
      <c r="E5" s="7" t="s">
        <v>3</v>
      </c>
      <c r="F5" s="8" t="s">
        <v>4</v>
      </c>
      <c r="G5" s="9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7" t="s">
        <v>10</v>
      </c>
      <c r="M5" s="40" t="s">
        <v>28</v>
      </c>
    </row>
    <row r="6" spans="1:13">
      <c r="A6" s="78" t="s">
        <v>11</v>
      </c>
      <c r="B6" s="75" t="s">
        <v>12</v>
      </c>
      <c r="C6" s="43" t="s">
        <v>13</v>
      </c>
      <c r="D6" s="44">
        <f>4523546.82+108950.18</f>
        <v>4632497</v>
      </c>
      <c r="E6" s="44">
        <f>388922.36-9602</f>
        <v>379320.36</v>
      </c>
      <c r="F6" s="44">
        <f>D6+E6</f>
        <v>5011817.3600000003</v>
      </c>
      <c r="G6" s="44">
        <f>285369+9602</f>
        <v>294971</v>
      </c>
      <c r="H6" s="44">
        <v>0</v>
      </c>
      <c r="I6" s="44">
        <v>0</v>
      </c>
      <c r="J6" s="44">
        <v>0</v>
      </c>
      <c r="K6" s="44">
        <f>F6+G6+H6</f>
        <v>5306788.3600000003</v>
      </c>
      <c r="L6" s="45">
        <f>261335.66+34773.34</f>
        <v>296109</v>
      </c>
      <c r="M6" s="53">
        <v>283239</v>
      </c>
    </row>
    <row r="7" spans="1:13">
      <c r="A7" s="79"/>
      <c r="B7" s="76"/>
      <c r="C7" s="46" t="s">
        <v>14</v>
      </c>
      <c r="D7" s="47">
        <v>4862027.5</v>
      </c>
      <c r="E7" s="47">
        <v>318649.38</v>
      </c>
      <c r="F7" s="47">
        <f t="shared" ref="F7:F11" si="0">D7+E7</f>
        <v>5180676.88</v>
      </c>
      <c r="G7" s="47">
        <v>294971</v>
      </c>
      <c r="H7" s="47">
        <v>0</v>
      </c>
      <c r="I7" s="47">
        <v>0</v>
      </c>
      <c r="J7" s="47">
        <v>0</v>
      </c>
      <c r="K7" s="47">
        <f>J7+I7+H7+G7+E7+D7</f>
        <v>5475647.8799999999</v>
      </c>
      <c r="L7" s="48">
        <v>296109</v>
      </c>
      <c r="M7" s="48">
        <v>0</v>
      </c>
    </row>
    <row r="8" spans="1:13">
      <c r="A8" s="79"/>
      <c r="B8" s="76"/>
      <c r="C8" s="49" t="s">
        <v>15</v>
      </c>
      <c r="D8" s="50">
        <v>4632164.84</v>
      </c>
      <c r="E8" s="50">
        <v>318649.38</v>
      </c>
      <c r="F8" s="50">
        <f t="shared" si="0"/>
        <v>4950814.22</v>
      </c>
      <c r="G8" s="50">
        <v>294971</v>
      </c>
      <c r="H8" s="50">
        <v>0</v>
      </c>
      <c r="I8" s="50">
        <v>0</v>
      </c>
      <c r="J8" s="50">
        <v>0</v>
      </c>
      <c r="K8" s="50">
        <f>J8+I8+H8+G8+E8+D8</f>
        <v>5245785.22</v>
      </c>
      <c r="L8" s="51">
        <v>296109</v>
      </c>
      <c r="M8" s="54">
        <v>283239</v>
      </c>
    </row>
    <row r="9" spans="1:13">
      <c r="A9" s="79"/>
      <c r="B9" s="77" t="s">
        <v>16</v>
      </c>
      <c r="C9" s="46" t="s">
        <v>13</v>
      </c>
      <c r="D9" s="47">
        <v>5187115.21</v>
      </c>
      <c r="E9" s="47">
        <v>382045.71</v>
      </c>
      <c r="F9" s="47">
        <f t="shared" si="0"/>
        <v>5569160.9199999999</v>
      </c>
      <c r="G9" s="47">
        <v>299232</v>
      </c>
      <c r="H9" s="47">
        <v>0</v>
      </c>
      <c r="I9" s="47">
        <v>0</v>
      </c>
      <c r="J9" s="52">
        <v>0</v>
      </c>
      <c r="K9" s="47">
        <f>J9+I9+H9+G9+E9+D9</f>
        <v>5868392.9199999999</v>
      </c>
      <c r="L9" s="48">
        <v>285463.65999999997</v>
      </c>
      <c r="M9" s="54"/>
    </row>
    <row r="10" spans="1:13">
      <c r="A10" s="79"/>
      <c r="B10" s="76"/>
      <c r="C10" s="46" t="s">
        <v>14</v>
      </c>
      <c r="D10" s="47">
        <v>0</v>
      </c>
      <c r="E10" s="47">
        <v>0</v>
      </c>
      <c r="F10" s="47">
        <f t="shared" si="0"/>
        <v>0</v>
      </c>
      <c r="G10" s="47">
        <v>0</v>
      </c>
      <c r="H10" s="47">
        <v>0</v>
      </c>
      <c r="I10" s="47">
        <v>0</v>
      </c>
      <c r="J10" s="52">
        <v>0</v>
      </c>
      <c r="K10" s="47">
        <f>J10+I10+H10+G10+E10+D10</f>
        <v>0</v>
      </c>
      <c r="L10" s="48">
        <v>0</v>
      </c>
      <c r="M10" s="48">
        <v>0</v>
      </c>
    </row>
    <row r="11" spans="1:13">
      <c r="A11" s="79"/>
      <c r="B11" s="76"/>
      <c r="C11" s="49" t="s">
        <v>15</v>
      </c>
      <c r="D11" s="50">
        <v>0</v>
      </c>
      <c r="E11" s="50">
        <v>0</v>
      </c>
      <c r="F11" s="50">
        <f t="shared" si="0"/>
        <v>0</v>
      </c>
      <c r="G11" s="50">
        <v>0</v>
      </c>
      <c r="H11" s="50">
        <v>0</v>
      </c>
      <c r="I11" s="50">
        <v>0</v>
      </c>
      <c r="J11" s="50">
        <v>0</v>
      </c>
      <c r="K11" s="50">
        <f>J11+I11+H11+G11+E11+D11</f>
        <v>0</v>
      </c>
      <c r="L11" s="51">
        <v>0</v>
      </c>
      <c r="M11" s="51">
        <v>0</v>
      </c>
    </row>
    <row r="12" spans="1:13">
      <c r="A12" s="80"/>
      <c r="B12" s="69" t="s">
        <v>17</v>
      </c>
      <c r="C12" s="20" t="s">
        <v>13</v>
      </c>
      <c r="D12" s="21">
        <f t="shared" ref="D12:M12" si="1">D6+D9</f>
        <v>9819612.2100000009</v>
      </c>
      <c r="E12" s="21">
        <f t="shared" si="1"/>
        <v>761366.07000000007</v>
      </c>
      <c r="F12" s="21">
        <f t="shared" si="1"/>
        <v>10580978.280000001</v>
      </c>
      <c r="G12" s="21">
        <f t="shared" si="1"/>
        <v>594203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11175181.280000001</v>
      </c>
      <c r="L12" s="30">
        <f t="shared" si="1"/>
        <v>581572.65999999992</v>
      </c>
      <c r="M12" s="30">
        <f t="shared" si="1"/>
        <v>283239</v>
      </c>
    </row>
    <row r="13" spans="1:13">
      <c r="A13" s="80"/>
      <c r="B13" s="70"/>
      <c r="C13" s="20" t="s">
        <v>14</v>
      </c>
      <c r="D13" s="21">
        <f t="shared" ref="D13:M13" si="2">D7+D10</f>
        <v>4862027.5</v>
      </c>
      <c r="E13" s="21">
        <f t="shared" si="2"/>
        <v>318649.38</v>
      </c>
      <c r="F13" s="21">
        <f t="shared" si="2"/>
        <v>5180676.88</v>
      </c>
      <c r="G13" s="21">
        <f t="shared" si="2"/>
        <v>294971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5475647.8799999999</v>
      </c>
      <c r="L13" s="30">
        <f t="shared" si="2"/>
        <v>296109</v>
      </c>
      <c r="M13" s="30">
        <f t="shared" si="2"/>
        <v>0</v>
      </c>
    </row>
    <row r="14" spans="1:13" ht="15.75" thickBot="1">
      <c r="A14" s="81"/>
      <c r="B14" s="71"/>
      <c r="C14" s="31" t="s">
        <v>15</v>
      </c>
      <c r="D14" s="32">
        <f t="shared" ref="D14:M14" si="3">D8+D11</f>
        <v>4632164.84</v>
      </c>
      <c r="E14" s="32">
        <f t="shared" si="3"/>
        <v>318649.38</v>
      </c>
      <c r="F14" s="32">
        <f t="shared" si="3"/>
        <v>4950814.22</v>
      </c>
      <c r="G14" s="32">
        <f t="shared" si="3"/>
        <v>294971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5245785.22</v>
      </c>
      <c r="L14" s="33">
        <f t="shared" si="3"/>
        <v>296109</v>
      </c>
      <c r="M14" s="33">
        <f t="shared" si="3"/>
        <v>283239</v>
      </c>
    </row>
    <row r="15" spans="1:13">
      <c r="A15" s="72" t="s">
        <v>18</v>
      </c>
      <c r="B15" s="75" t="s">
        <v>12</v>
      </c>
      <c r="C15" s="43" t="s">
        <v>13</v>
      </c>
      <c r="D15" s="44">
        <f>4141589+98226.8</f>
        <v>4239815.8</v>
      </c>
      <c r="E15" s="44">
        <f>264240.87-24129</f>
        <v>240111.87</v>
      </c>
      <c r="F15" s="44">
        <f>D15+E15</f>
        <v>4479927.67</v>
      </c>
      <c r="G15" s="44">
        <f>309025+24129</f>
        <v>333154</v>
      </c>
      <c r="H15" s="44">
        <v>0</v>
      </c>
      <c r="I15" s="44">
        <v>0</v>
      </c>
      <c r="J15" s="44">
        <v>0</v>
      </c>
      <c r="K15" s="44">
        <f t="shared" ref="K15:K20" si="4">J15+I15+H15+G15+E15+D15</f>
        <v>4813081.67</v>
      </c>
      <c r="L15" s="44">
        <f>205579.92+47805.08</f>
        <v>253385</v>
      </c>
      <c r="M15" s="61">
        <v>233046</v>
      </c>
    </row>
    <row r="16" spans="1:13">
      <c r="A16" s="73"/>
      <c r="B16" s="76"/>
      <c r="C16" s="46" t="s">
        <v>14</v>
      </c>
      <c r="D16" s="47">
        <v>4383484.0599999996</v>
      </c>
      <c r="E16" s="47">
        <v>238427.39</v>
      </c>
      <c r="F16" s="47">
        <f t="shared" ref="F16:F17" si="5">D16+E16</f>
        <v>4621911.4499999993</v>
      </c>
      <c r="G16" s="47">
        <v>333154</v>
      </c>
      <c r="H16" s="47">
        <v>0</v>
      </c>
      <c r="I16" s="47">
        <v>0</v>
      </c>
      <c r="J16" s="47">
        <v>0</v>
      </c>
      <c r="K16" s="47">
        <f t="shared" si="4"/>
        <v>4955065.4499999993</v>
      </c>
      <c r="L16" s="47">
        <v>253385</v>
      </c>
      <c r="M16" s="48">
        <v>0</v>
      </c>
    </row>
    <row r="17" spans="1:13">
      <c r="A17" s="73"/>
      <c r="B17" s="76"/>
      <c r="C17" s="49" t="s">
        <v>15</v>
      </c>
      <c r="D17" s="50">
        <v>4239802.21</v>
      </c>
      <c r="E17" s="50">
        <v>238427.39</v>
      </c>
      <c r="F17" s="50">
        <f t="shared" si="5"/>
        <v>4478229.5999999996</v>
      </c>
      <c r="G17" s="50">
        <v>333154</v>
      </c>
      <c r="H17" s="50">
        <v>0</v>
      </c>
      <c r="I17" s="50">
        <v>0</v>
      </c>
      <c r="J17" s="50">
        <v>0</v>
      </c>
      <c r="K17" s="50">
        <f t="shared" si="4"/>
        <v>4811383.5999999996</v>
      </c>
      <c r="L17" s="50">
        <v>253385</v>
      </c>
      <c r="M17" s="62">
        <v>233046</v>
      </c>
    </row>
    <row r="18" spans="1:13">
      <c r="A18" s="73"/>
      <c r="B18" s="77" t="s">
        <v>16</v>
      </c>
      <c r="C18" s="46" t="s">
        <v>13</v>
      </c>
      <c r="D18" s="47">
        <v>4611074.74</v>
      </c>
      <c r="E18" s="47">
        <v>232988.26</v>
      </c>
      <c r="F18" s="47">
        <f t="shared" ref="F18:F20" si="6">D18+E18</f>
        <v>4844063</v>
      </c>
      <c r="G18" s="47">
        <v>330072</v>
      </c>
      <c r="H18" s="47">
        <v>0</v>
      </c>
      <c r="I18" s="47">
        <v>0</v>
      </c>
      <c r="J18" s="52">
        <v>0</v>
      </c>
      <c r="K18" s="47">
        <f t="shared" si="4"/>
        <v>5174135</v>
      </c>
      <c r="L18" s="47">
        <f>253752-47805.08</f>
        <v>205946.91999999998</v>
      </c>
      <c r="M18" s="48">
        <v>0</v>
      </c>
    </row>
    <row r="19" spans="1:13">
      <c r="A19" s="73"/>
      <c r="B19" s="76"/>
      <c r="C19" s="46" t="s">
        <v>14</v>
      </c>
      <c r="D19" s="47">
        <v>0</v>
      </c>
      <c r="E19" s="47">
        <v>0</v>
      </c>
      <c r="F19" s="47">
        <f t="shared" si="6"/>
        <v>0</v>
      </c>
      <c r="G19" s="47">
        <v>0</v>
      </c>
      <c r="H19" s="47">
        <v>0</v>
      </c>
      <c r="I19" s="47">
        <v>0</v>
      </c>
      <c r="J19" s="52">
        <v>0</v>
      </c>
      <c r="K19" s="47">
        <f t="shared" si="4"/>
        <v>0</v>
      </c>
      <c r="L19" s="47">
        <v>0</v>
      </c>
      <c r="M19" s="48">
        <v>0</v>
      </c>
    </row>
    <row r="20" spans="1:13">
      <c r="A20" s="73"/>
      <c r="B20" s="76"/>
      <c r="C20" s="49" t="s">
        <v>15</v>
      </c>
      <c r="D20" s="50">
        <v>0</v>
      </c>
      <c r="E20" s="50">
        <v>0</v>
      </c>
      <c r="F20" s="50">
        <f t="shared" si="6"/>
        <v>0</v>
      </c>
      <c r="G20" s="50">
        <v>0</v>
      </c>
      <c r="H20" s="50">
        <v>0</v>
      </c>
      <c r="I20" s="50">
        <v>0</v>
      </c>
      <c r="J20" s="50">
        <v>0</v>
      </c>
      <c r="K20" s="50">
        <f t="shared" si="4"/>
        <v>0</v>
      </c>
      <c r="L20" s="50">
        <v>0</v>
      </c>
      <c r="M20" s="51">
        <v>0</v>
      </c>
    </row>
    <row r="21" spans="1:13">
      <c r="A21" s="73"/>
      <c r="B21" s="85" t="s">
        <v>17</v>
      </c>
      <c r="C21" s="55" t="s">
        <v>13</v>
      </c>
      <c r="D21" s="56">
        <f>D15+D18</f>
        <v>8850890.5399999991</v>
      </c>
      <c r="E21" s="56">
        <f t="shared" ref="E21:M21" si="7">E15+E18</f>
        <v>473100.13</v>
      </c>
      <c r="F21" s="56">
        <f t="shared" si="7"/>
        <v>9323990.6699999999</v>
      </c>
      <c r="G21" s="56">
        <f t="shared" si="7"/>
        <v>663226</v>
      </c>
      <c r="H21" s="56">
        <f t="shared" si="7"/>
        <v>0</v>
      </c>
      <c r="I21" s="56">
        <f t="shared" si="7"/>
        <v>0</v>
      </c>
      <c r="J21" s="56">
        <f t="shared" si="7"/>
        <v>0</v>
      </c>
      <c r="K21" s="56">
        <f t="shared" si="7"/>
        <v>9987216.6699999999</v>
      </c>
      <c r="L21" s="56">
        <f t="shared" si="7"/>
        <v>459331.92</v>
      </c>
      <c r="M21" s="57">
        <f t="shared" si="7"/>
        <v>233046</v>
      </c>
    </row>
    <row r="22" spans="1:13">
      <c r="A22" s="73"/>
      <c r="B22" s="86"/>
      <c r="C22" s="55" t="s">
        <v>14</v>
      </c>
      <c r="D22" s="56">
        <f t="shared" ref="D22:M23" si="8">D16+D19</f>
        <v>4383484.0599999996</v>
      </c>
      <c r="E22" s="56">
        <f t="shared" si="8"/>
        <v>238427.39</v>
      </c>
      <c r="F22" s="56">
        <f t="shared" si="8"/>
        <v>4621911.4499999993</v>
      </c>
      <c r="G22" s="56">
        <f t="shared" si="8"/>
        <v>333154</v>
      </c>
      <c r="H22" s="56">
        <f t="shared" si="8"/>
        <v>0</v>
      </c>
      <c r="I22" s="56">
        <f t="shared" si="8"/>
        <v>0</v>
      </c>
      <c r="J22" s="56">
        <f t="shared" si="8"/>
        <v>0</v>
      </c>
      <c r="K22" s="56">
        <f t="shared" si="8"/>
        <v>4955065.4499999993</v>
      </c>
      <c r="L22" s="56">
        <f t="shared" si="8"/>
        <v>253385</v>
      </c>
      <c r="M22" s="57">
        <f t="shared" si="8"/>
        <v>0</v>
      </c>
    </row>
    <row r="23" spans="1:13" ht="15.75" thickBot="1">
      <c r="A23" s="74"/>
      <c r="B23" s="87"/>
      <c r="C23" s="58" t="s">
        <v>15</v>
      </c>
      <c r="D23" s="59">
        <f t="shared" si="8"/>
        <v>4239802.21</v>
      </c>
      <c r="E23" s="59">
        <f t="shared" si="8"/>
        <v>238427.39</v>
      </c>
      <c r="F23" s="59">
        <f t="shared" si="8"/>
        <v>4478229.5999999996</v>
      </c>
      <c r="G23" s="59">
        <f t="shared" si="8"/>
        <v>333154</v>
      </c>
      <c r="H23" s="59">
        <f t="shared" si="8"/>
        <v>0</v>
      </c>
      <c r="I23" s="59">
        <f t="shared" si="8"/>
        <v>0</v>
      </c>
      <c r="J23" s="59">
        <f t="shared" si="8"/>
        <v>0</v>
      </c>
      <c r="K23" s="59">
        <f t="shared" si="8"/>
        <v>4811383.5999999996</v>
      </c>
      <c r="L23" s="59">
        <f t="shared" si="8"/>
        <v>253385</v>
      </c>
      <c r="M23" s="60">
        <f t="shared" si="8"/>
        <v>233046</v>
      </c>
    </row>
    <row r="24" spans="1:13">
      <c r="A24" s="88" t="s">
        <v>19</v>
      </c>
      <c r="B24" s="82" t="s">
        <v>12</v>
      </c>
      <c r="C24" s="24" t="s">
        <v>13</v>
      </c>
      <c r="D24" s="25">
        <f>1737437.79-36061</f>
        <v>1701376.79</v>
      </c>
      <c r="E24" s="25">
        <v>109619.21</v>
      </c>
      <c r="F24" s="26">
        <f>D24+E24</f>
        <v>1810996</v>
      </c>
      <c r="G24" s="25">
        <f>272968+36061</f>
        <v>309029</v>
      </c>
      <c r="H24" s="25">
        <v>0</v>
      </c>
      <c r="I24" s="25">
        <v>0</v>
      </c>
      <c r="J24" s="25">
        <v>0</v>
      </c>
      <c r="K24" s="26">
        <f t="shared" ref="K24:K29" si="9">J24+I24+H24+G24+E24+D24</f>
        <v>2120025</v>
      </c>
      <c r="L24" s="34">
        <f>102001.76+16930.24</f>
        <v>118932</v>
      </c>
      <c r="M24" s="63">
        <v>110385</v>
      </c>
    </row>
    <row r="25" spans="1:13">
      <c r="A25" s="89"/>
      <c r="B25" s="83"/>
      <c r="C25" s="11" t="s">
        <v>14</v>
      </c>
      <c r="D25" s="12">
        <v>1669240.46</v>
      </c>
      <c r="E25" s="12">
        <v>81611.11</v>
      </c>
      <c r="F25" s="12">
        <f t="shared" ref="F25:F26" si="10">D25+E25</f>
        <v>1750851.57</v>
      </c>
      <c r="G25" s="12">
        <v>309029</v>
      </c>
      <c r="H25" s="13">
        <v>0</v>
      </c>
      <c r="I25" s="13">
        <v>0</v>
      </c>
      <c r="J25" s="13">
        <v>0</v>
      </c>
      <c r="K25" s="12">
        <f t="shared" si="9"/>
        <v>2059880.5699999998</v>
      </c>
      <c r="L25" s="14">
        <v>118932</v>
      </c>
      <c r="M25" s="28">
        <v>0</v>
      </c>
    </row>
    <row r="26" spans="1:13">
      <c r="A26" s="89"/>
      <c r="B26" s="83"/>
      <c r="C26" s="15" t="s">
        <v>15</v>
      </c>
      <c r="D26" s="16">
        <v>1669240.46</v>
      </c>
      <c r="E26" s="16">
        <v>81611.11</v>
      </c>
      <c r="F26" s="16">
        <f t="shared" si="10"/>
        <v>1750851.57</v>
      </c>
      <c r="G26" s="16">
        <v>309029</v>
      </c>
      <c r="H26" s="17">
        <v>0</v>
      </c>
      <c r="I26" s="17">
        <v>0</v>
      </c>
      <c r="J26" s="17">
        <v>0</v>
      </c>
      <c r="K26" s="16">
        <f t="shared" si="9"/>
        <v>2059880.5699999998</v>
      </c>
      <c r="L26" s="18">
        <v>118932</v>
      </c>
      <c r="M26" s="64">
        <v>110385</v>
      </c>
    </row>
    <row r="27" spans="1:13">
      <c r="A27" s="89"/>
      <c r="B27" s="84" t="s">
        <v>16</v>
      </c>
      <c r="C27" s="11" t="s">
        <v>13</v>
      </c>
      <c r="D27" s="13">
        <v>1306939.32</v>
      </c>
      <c r="E27" s="13">
        <v>112527.3</v>
      </c>
      <c r="F27" s="12">
        <f t="shared" ref="F27:F29" si="11">D27+E27</f>
        <v>1419466.62</v>
      </c>
      <c r="G27" s="13">
        <v>289601</v>
      </c>
      <c r="H27" s="13">
        <v>0</v>
      </c>
      <c r="I27" s="13">
        <v>0</v>
      </c>
      <c r="J27" s="19">
        <v>0</v>
      </c>
      <c r="K27" s="12">
        <f t="shared" si="9"/>
        <v>1709067.62</v>
      </c>
      <c r="L27" s="14">
        <f>124993-16930.24</f>
        <v>108062.76</v>
      </c>
      <c r="M27" s="28">
        <v>0</v>
      </c>
    </row>
    <row r="28" spans="1:13">
      <c r="A28" s="89"/>
      <c r="B28" s="83"/>
      <c r="C28" s="11" t="s">
        <v>14</v>
      </c>
      <c r="D28" s="12">
        <v>0</v>
      </c>
      <c r="E28" s="12">
        <v>0</v>
      </c>
      <c r="F28" s="12">
        <f t="shared" si="11"/>
        <v>0</v>
      </c>
      <c r="G28" s="12">
        <v>0</v>
      </c>
      <c r="H28" s="13">
        <v>0</v>
      </c>
      <c r="I28" s="13">
        <v>0</v>
      </c>
      <c r="J28" s="19">
        <v>0</v>
      </c>
      <c r="K28" s="12">
        <f t="shared" si="9"/>
        <v>0</v>
      </c>
      <c r="L28" s="14">
        <v>0</v>
      </c>
      <c r="M28" s="28">
        <v>0</v>
      </c>
    </row>
    <row r="29" spans="1:13">
      <c r="A29" s="89"/>
      <c r="B29" s="83"/>
      <c r="C29" s="15" t="s">
        <v>15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7">
        <v>0</v>
      </c>
      <c r="I29" s="17">
        <v>0</v>
      </c>
      <c r="J29" s="17">
        <v>0</v>
      </c>
      <c r="K29" s="16">
        <f t="shared" si="9"/>
        <v>0</v>
      </c>
      <c r="L29" s="18">
        <v>0</v>
      </c>
      <c r="M29" s="29">
        <v>0</v>
      </c>
    </row>
    <row r="30" spans="1:13">
      <c r="A30" s="89"/>
      <c r="B30" s="69" t="s">
        <v>17</v>
      </c>
      <c r="C30" s="20" t="s">
        <v>13</v>
      </c>
      <c r="D30" s="21">
        <f>D24+D27</f>
        <v>3008316.1100000003</v>
      </c>
      <c r="E30" s="21">
        <f t="shared" ref="E30:M30" si="12">E24+E27</f>
        <v>222146.51</v>
      </c>
      <c r="F30" s="21">
        <f t="shared" si="12"/>
        <v>3230462.62</v>
      </c>
      <c r="G30" s="21">
        <f t="shared" si="12"/>
        <v>598630</v>
      </c>
      <c r="H30" s="21">
        <f t="shared" si="12"/>
        <v>0</v>
      </c>
      <c r="I30" s="21">
        <f t="shared" si="12"/>
        <v>0</v>
      </c>
      <c r="J30" s="21">
        <f t="shared" si="12"/>
        <v>0</v>
      </c>
      <c r="K30" s="21">
        <f t="shared" si="12"/>
        <v>3829092.62</v>
      </c>
      <c r="L30" s="21">
        <f t="shared" si="12"/>
        <v>226994.76</v>
      </c>
      <c r="M30" s="30">
        <f t="shared" si="12"/>
        <v>110385</v>
      </c>
    </row>
    <row r="31" spans="1:13">
      <c r="A31" s="89"/>
      <c r="B31" s="70"/>
      <c r="C31" s="20" t="s">
        <v>14</v>
      </c>
      <c r="D31" s="21">
        <f t="shared" ref="D31:M32" si="13">D25+D28</f>
        <v>1669240.46</v>
      </c>
      <c r="E31" s="21">
        <f t="shared" si="13"/>
        <v>81611.11</v>
      </c>
      <c r="F31" s="21">
        <f t="shared" si="13"/>
        <v>1750851.57</v>
      </c>
      <c r="G31" s="21">
        <f t="shared" si="13"/>
        <v>309029</v>
      </c>
      <c r="H31" s="21">
        <f t="shared" si="13"/>
        <v>0</v>
      </c>
      <c r="I31" s="21">
        <f t="shared" si="13"/>
        <v>0</v>
      </c>
      <c r="J31" s="21">
        <f t="shared" si="13"/>
        <v>0</v>
      </c>
      <c r="K31" s="21">
        <f t="shared" si="13"/>
        <v>2059880.5699999998</v>
      </c>
      <c r="L31" s="21">
        <f t="shared" si="13"/>
        <v>118932</v>
      </c>
      <c r="M31" s="30">
        <f t="shared" si="13"/>
        <v>0</v>
      </c>
    </row>
    <row r="32" spans="1:13" ht="15.75" thickBot="1">
      <c r="A32" s="90"/>
      <c r="B32" s="71"/>
      <c r="C32" s="31" t="s">
        <v>15</v>
      </c>
      <c r="D32" s="32">
        <f t="shared" si="13"/>
        <v>1669240.46</v>
      </c>
      <c r="E32" s="32">
        <f t="shared" si="13"/>
        <v>81611.11</v>
      </c>
      <c r="F32" s="32">
        <f t="shared" si="13"/>
        <v>1750851.57</v>
      </c>
      <c r="G32" s="32">
        <f t="shared" si="13"/>
        <v>309029</v>
      </c>
      <c r="H32" s="32">
        <f t="shared" si="13"/>
        <v>0</v>
      </c>
      <c r="I32" s="32">
        <f t="shared" si="13"/>
        <v>0</v>
      </c>
      <c r="J32" s="32">
        <f t="shared" si="13"/>
        <v>0</v>
      </c>
      <c r="K32" s="32">
        <f t="shared" si="13"/>
        <v>2059880.5699999998</v>
      </c>
      <c r="L32" s="32">
        <f t="shared" si="13"/>
        <v>118932</v>
      </c>
      <c r="M32" s="33">
        <f t="shared" si="13"/>
        <v>110385</v>
      </c>
    </row>
    <row r="33" spans="1:13">
      <c r="A33" s="72" t="s">
        <v>20</v>
      </c>
      <c r="B33" s="82" t="s">
        <v>12</v>
      </c>
      <c r="C33" s="24" t="s">
        <v>13</v>
      </c>
      <c r="D33" s="25">
        <v>62593.83</v>
      </c>
      <c r="E33" s="25">
        <v>589848.5</v>
      </c>
      <c r="F33" s="26">
        <f>D33+E33</f>
        <v>652442.32999999996</v>
      </c>
      <c r="G33" s="25">
        <v>0</v>
      </c>
      <c r="H33" s="25">
        <v>0</v>
      </c>
      <c r="I33" s="25">
        <v>0</v>
      </c>
      <c r="J33" s="25">
        <v>0</v>
      </c>
      <c r="K33" s="26">
        <f t="shared" ref="K33:K38" si="14">J33+I33+H33+G33+E33+D33</f>
        <v>652442.32999999996</v>
      </c>
      <c r="L33" s="34">
        <f>81082.66+12351.34</f>
        <v>93434</v>
      </c>
      <c r="M33" s="63">
        <v>97647</v>
      </c>
    </row>
    <row r="34" spans="1:13">
      <c r="A34" s="73"/>
      <c r="B34" s="83"/>
      <c r="C34" s="11" t="s">
        <v>14</v>
      </c>
      <c r="D34" s="12">
        <v>44214.06</v>
      </c>
      <c r="E34" s="12">
        <v>620098.27</v>
      </c>
      <c r="F34" s="12">
        <f t="shared" ref="F34:F35" si="15">D34+E34</f>
        <v>664312.33000000007</v>
      </c>
      <c r="G34" s="12">
        <v>0</v>
      </c>
      <c r="H34" s="13">
        <v>0</v>
      </c>
      <c r="I34" s="13">
        <v>0</v>
      </c>
      <c r="J34" s="13">
        <v>0</v>
      </c>
      <c r="K34" s="12">
        <f t="shared" si="14"/>
        <v>664312.33000000007</v>
      </c>
      <c r="L34" s="14">
        <v>93434</v>
      </c>
      <c r="M34" s="28">
        <v>0</v>
      </c>
    </row>
    <row r="35" spans="1:13">
      <c r="A35" s="73"/>
      <c r="B35" s="83"/>
      <c r="C35" s="15" t="s">
        <v>15</v>
      </c>
      <c r="D35" s="16">
        <v>44214.06</v>
      </c>
      <c r="E35" s="16">
        <v>589745.86</v>
      </c>
      <c r="F35" s="16">
        <f t="shared" si="15"/>
        <v>633959.91999999993</v>
      </c>
      <c r="G35" s="16">
        <v>0</v>
      </c>
      <c r="H35" s="17">
        <v>0</v>
      </c>
      <c r="I35" s="17">
        <v>0</v>
      </c>
      <c r="J35" s="17">
        <v>0</v>
      </c>
      <c r="K35" s="16">
        <f t="shared" si="14"/>
        <v>633959.91999999993</v>
      </c>
      <c r="L35" s="18">
        <v>93434</v>
      </c>
      <c r="M35" s="64">
        <v>97647</v>
      </c>
    </row>
    <row r="36" spans="1:13">
      <c r="A36" s="73"/>
      <c r="B36" s="84" t="s">
        <v>16</v>
      </c>
      <c r="C36" s="11" t="s">
        <v>13</v>
      </c>
      <c r="D36" s="13">
        <v>38519.279999999999</v>
      </c>
      <c r="E36" s="13">
        <v>589848.5</v>
      </c>
      <c r="F36" s="12">
        <f t="shared" ref="F36:F38" si="16">D36+E36</f>
        <v>628367.78</v>
      </c>
      <c r="G36" s="13">
        <v>0</v>
      </c>
      <c r="H36" s="13">
        <v>0</v>
      </c>
      <c r="I36" s="13">
        <v>0</v>
      </c>
      <c r="J36" s="19">
        <v>0</v>
      </c>
      <c r="K36" s="12">
        <f t="shared" si="14"/>
        <v>628367.78</v>
      </c>
      <c r="L36" s="14">
        <f>101018-12351.34</f>
        <v>88666.66</v>
      </c>
      <c r="M36" s="28">
        <v>0</v>
      </c>
    </row>
    <row r="37" spans="1:13">
      <c r="A37" s="73"/>
      <c r="B37" s="83"/>
      <c r="C37" s="11" t="s">
        <v>14</v>
      </c>
      <c r="D37" s="12">
        <v>0</v>
      </c>
      <c r="E37" s="12">
        <v>0</v>
      </c>
      <c r="F37" s="12">
        <f t="shared" si="16"/>
        <v>0</v>
      </c>
      <c r="G37" s="12">
        <v>0</v>
      </c>
      <c r="H37" s="13">
        <v>0</v>
      </c>
      <c r="I37" s="13">
        <v>0</v>
      </c>
      <c r="J37" s="19">
        <v>0</v>
      </c>
      <c r="K37" s="12">
        <f t="shared" si="14"/>
        <v>0</v>
      </c>
      <c r="L37" s="14">
        <v>0</v>
      </c>
      <c r="M37" s="28">
        <v>0</v>
      </c>
    </row>
    <row r="38" spans="1:13">
      <c r="A38" s="73"/>
      <c r="B38" s="83"/>
      <c r="C38" s="15" t="s">
        <v>15</v>
      </c>
      <c r="D38" s="16">
        <v>0</v>
      </c>
      <c r="E38" s="16">
        <v>0</v>
      </c>
      <c r="F38" s="16">
        <f t="shared" si="16"/>
        <v>0</v>
      </c>
      <c r="G38" s="16">
        <v>0</v>
      </c>
      <c r="H38" s="17">
        <v>0</v>
      </c>
      <c r="I38" s="17">
        <v>0</v>
      </c>
      <c r="J38" s="17">
        <v>0</v>
      </c>
      <c r="K38" s="16">
        <f t="shared" si="14"/>
        <v>0</v>
      </c>
      <c r="L38" s="18">
        <v>0</v>
      </c>
      <c r="M38" s="29">
        <v>0</v>
      </c>
    </row>
    <row r="39" spans="1:13">
      <c r="A39" s="96"/>
      <c r="B39" s="69" t="s">
        <v>17</v>
      </c>
      <c r="C39" s="20" t="s">
        <v>13</v>
      </c>
      <c r="D39" s="21">
        <f>D33+D36</f>
        <v>101113.11</v>
      </c>
      <c r="E39" s="21">
        <f t="shared" ref="E39:M39" si="17">E33+E36</f>
        <v>1179697</v>
      </c>
      <c r="F39" s="21">
        <f t="shared" si="17"/>
        <v>1280810.1099999999</v>
      </c>
      <c r="G39" s="21">
        <f t="shared" si="17"/>
        <v>0</v>
      </c>
      <c r="H39" s="21">
        <f t="shared" si="17"/>
        <v>0</v>
      </c>
      <c r="I39" s="21">
        <f t="shared" si="17"/>
        <v>0</v>
      </c>
      <c r="J39" s="21">
        <f t="shared" si="17"/>
        <v>0</v>
      </c>
      <c r="K39" s="21">
        <f t="shared" si="17"/>
        <v>1280810.1099999999</v>
      </c>
      <c r="L39" s="21">
        <f t="shared" si="17"/>
        <v>182100.66</v>
      </c>
      <c r="M39" s="30">
        <f t="shared" si="17"/>
        <v>97647</v>
      </c>
    </row>
    <row r="40" spans="1:13">
      <c r="A40" s="96"/>
      <c r="B40" s="70"/>
      <c r="C40" s="20" t="s">
        <v>14</v>
      </c>
      <c r="D40" s="21">
        <f t="shared" ref="D40:M41" si="18">D34+D37</f>
        <v>44214.06</v>
      </c>
      <c r="E40" s="21">
        <f t="shared" si="18"/>
        <v>620098.27</v>
      </c>
      <c r="F40" s="21">
        <f t="shared" si="18"/>
        <v>664312.33000000007</v>
      </c>
      <c r="G40" s="21">
        <f t="shared" si="18"/>
        <v>0</v>
      </c>
      <c r="H40" s="21">
        <f t="shared" si="18"/>
        <v>0</v>
      </c>
      <c r="I40" s="21">
        <f t="shared" si="18"/>
        <v>0</v>
      </c>
      <c r="J40" s="21">
        <f t="shared" si="18"/>
        <v>0</v>
      </c>
      <c r="K40" s="21">
        <f t="shared" si="18"/>
        <v>664312.33000000007</v>
      </c>
      <c r="L40" s="21">
        <f t="shared" si="18"/>
        <v>93434</v>
      </c>
      <c r="M40" s="30">
        <f t="shared" si="18"/>
        <v>0</v>
      </c>
    </row>
    <row r="41" spans="1:13" ht="15.75" thickBot="1">
      <c r="A41" s="96"/>
      <c r="B41" s="71"/>
      <c r="C41" s="31" t="s">
        <v>15</v>
      </c>
      <c r="D41" s="32">
        <f t="shared" si="18"/>
        <v>44214.06</v>
      </c>
      <c r="E41" s="32">
        <f t="shared" si="18"/>
        <v>589745.86</v>
      </c>
      <c r="F41" s="32">
        <f t="shared" si="18"/>
        <v>633959.91999999993</v>
      </c>
      <c r="G41" s="32">
        <f t="shared" si="18"/>
        <v>0</v>
      </c>
      <c r="H41" s="32">
        <f t="shared" si="18"/>
        <v>0</v>
      </c>
      <c r="I41" s="32">
        <f t="shared" si="18"/>
        <v>0</v>
      </c>
      <c r="J41" s="32">
        <f t="shared" si="18"/>
        <v>0</v>
      </c>
      <c r="K41" s="32">
        <f t="shared" si="18"/>
        <v>633959.91999999993</v>
      </c>
      <c r="L41" s="32">
        <f t="shared" si="18"/>
        <v>93434</v>
      </c>
      <c r="M41" s="33">
        <f t="shared" si="18"/>
        <v>97647</v>
      </c>
    </row>
    <row r="42" spans="1:13">
      <c r="A42" s="72" t="s">
        <v>21</v>
      </c>
      <c r="B42" s="82" t="s">
        <v>12</v>
      </c>
      <c r="C42" s="24" t="s">
        <v>13</v>
      </c>
      <c r="D42" s="25">
        <v>0</v>
      </c>
      <c r="E42" s="25">
        <v>0</v>
      </c>
      <c r="F42" s="26">
        <f>D42+E42</f>
        <v>0</v>
      </c>
      <c r="G42" s="25">
        <v>87879</v>
      </c>
      <c r="H42" s="25">
        <v>0</v>
      </c>
      <c r="I42" s="25">
        <v>0</v>
      </c>
      <c r="J42" s="25">
        <v>0</v>
      </c>
      <c r="K42" s="26">
        <f t="shared" ref="K42:K47" si="19">J42+I42+H42+G42+E42+D42</f>
        <v>87879</v>
      </c>
      <c r="L42" s="34">
        <v>0</v>
      </c>
      <c r="M42" s="27">
        <v>0</v>
      </c>
    </row>
    <row r="43" spans="1:13">
      <c r="A43" s="73"/>
      <c r="B43" s="83"/>
      <c r="C43" s="11" t="s">
        <v>14</v>
      </c>
      <c r="D43" s="12">
        <v>0</v>
      </c>
      <c r="E43" s="12">
        <v>0</v>
      </c>
      <c r="F43" s="12">
        <f t="shared" ref="F43:F44" si="20">D43+E43</f>
        <v>0</v>
      </c>
      <c r="G43" s="12">
        <v>66335</v>
      </c>
      <c r="H43" s="13">
        <v>0</v>
      </c>
      <c r="I43" s="13">
        <v>0</v>
      </c>
      <c r="J43" s="13">
        <v>0</v>
      </c>
      <c r="K43" s="12">
        <f t="shared" si="19"/>
        <v>66335</v>
      </c>
      <c r="L43" s="14">
        <v>0</v>
      </c>
      <c r="M43" s="28">
        <v>0</v>
      </c>
    </row>
    <row r="44" spans="1:13">
      <c r="A44" s="73"/>
      <c r="B44" s="83"/>
      <c r="C44" s="15" t="s">
        <v>15</v>
      </c>
      <c r="D44" s="16">
        <v>0</v>
      </c>
      <c r="E44" s="16">
        <v>0</v>
      </c>
      <c r="F44" s="16">
        <f t="shared" si="20"/>
        <v>0</v>
      </c>
      <c r="G44" s="16">
        <v>66335</v>
      </c>
      <c r="H44" s="17">
        <v>0</v>
      </c>
      <c r="I44" s="17">
        <v>0</v>
      </c>
      <c r="J44" s="17">
        <v>0</v>
      </c>
      <c r="K44" s="16">
        <f t="shared" si="19"/>
        <v>66335</v>
      </c>
      <c r="L44" s="18">
        <v>0</v>
      </c>
      <c r="M44" s="29">
        <v>0</v>
      </c>
    </row>
    <row r="45" spans="1:13">
      <c r="A45" s="73"/>
      <c r="B45" s="84" t="s">
        <v>16</v>
      </c>
      <c r="C45" s="11" t="s">
        <v>13</v>
      </c>
      <c r="D45" s="13">
        <v>0</v>
      </c>
      <c r="E45" s="13">
        <v>0</v>
      </c>
      <c r="F45" s="12">
        <f t="shared" ref="F45:F47" si="21">D45+E45</f>
        <v>0</v>
      </c>
      <c r="G45" s="13">
        <v>82115</v>
      </c>
      <c r="H45" s="13">
        <v>0</v>
      </c>
      <c r="I45" s="13">
        <v>0</v>
      </c>
      <c r="J45" s="19">
        <v>0</v>
      </c>
      <c r="K45" s="12">
        <f t="shared" si="19"/>
        <v>82115</v>
      </c>
      <c r="L45" s="14">
        <v>0</v>
      </c>
      <c r="M45" s="28">
        <v>0</v>
      </c>
    </row>
    <row r="46" spans="1:13">
      <c r="A46" s="73"/>
      <c r="B46" s="83"/>
      <c r="C46" s="11" t="s">
        <v>14</v>
      </c>
      <c r="D46" s="12">
        <v>0</v>
      </c>
      <c r="E46" s="12">
        <v>0</v>
      </c>
      <c r="F46" s="12">
        <f t="shared" si="21"/>
        <v>0</v>
      </c>
      <c r="G46" s="12">
        <v>0</v>
      </c>
      <c r="H46" s="13">
        <v>0</v>
      </c>
      <c r="I46" s="13">
        <v>0</v>
      </c>
      <c r="J46" s="19">
        <v>0</v>
      </c>
      <c r="K46" s="12">
        <f t="shared" si="19"/>
        <v>0</v>
      </c>
      <c r="L46" s="14">
        <v>0</v>
      </c>
      <c r="M46" s="28">
        <v>0</v>
      </c>
    </row>
    <row r="47" spans="1:13">
      <c r="A47" s="73"/>
      <c r="B47" s="83"/>
      <c r="C47" s="15" t="s">
        <v>15</v>
      </c>
      <c r="D47" s="16">
        <v>0</v>
      </c>
      <c r="E47" s="16">
        <v>0</v>
      </c>
      <c r="F47" s="16">
        <f t="shared" si="21"/>
        <v>0</v>
      </c>
      <c r="G47" s="16">
        <v>0</v>
      </c>
      <c r="H47" s="17">
        <v>0</v>
      </c>
      <c r="I47" s="17">
        <v>0</v>
      </c>
      <c r="J47" s="17">
        <v>0</v>
      </c>
      <c r="K47" s="16">
        <f t="shared" si="19"/>
        <v>0</v>
      </c>
      <c r="L47" s="18">
        <v>0</v>
      </c>
      <c r="M47" s="29">
        <v>0</v>
      </c>
    </row>
    <row r="48" spans="1:13">
      <c r="A48" s="96"/>
      <c r="B48" s="69" t="s">
        <v>22</v>
      </c>
      <c r="C48" s="20" t="s">
        <v>13</v>
      </c>
      <c r="D48" s="21">
        <f>D42+D45</f>
        <v>0</v>
      </c>
      <c r="E48" s="21">
        <f t="shared" ref="E48:M48" si="22">E42+E45</f>
        <v>0</v>
      </c>
      <c r="F48" s="21">
        <f t="shared" si="22"/>
        <v>0</v>
      </c>
      <c r="G48" s="21">
        <f t="shared" si="22"/>
        <v>169994</v>
      </c>
      <c r="H48" s="21">
        <f t="shared" si="22"/>
        <v>0</v>
      </c>
      <c r="I48" s="21">
        <f t="shared" si="22"/>
        <v>0</v>
      </c>
      <c r="J48" s="21">
        <f t="shared" si="22"/>
        <v>0</v>
      </c>
      <c r="K48" s="21">
        <f t="shared" si="22"/>
        <v>169994</v>
      </c>
      <c r="L48" s="21">
        <f t="shared" si="22"/>
        <v>0</v>
      </c>
      <c r="M48" s="30">
        <f t="shared" si="22"/>
        <v>0</v>
      </c>
    </row>
    <row r="49" spans="1:13">
      <c r="A49" s="96"/>
      <c r="B49" s="70"/>
      <c r="C49" s="20" t="s">
        <v>14</v>
      </c>
      <c r="D49" s="21">
        <f t="shared" ref="D49:M50" si="23">D43+D46</f>
        <v>0</v>
      </c>
      <c r="E49" s="21">
        <f t="shared" si="23"/>
        <v>0</v>
      </c>
      <c r="F49" s="21">
        <f t="shared" si="23"/>
        <v>0</v>
      </c>
      <c r="G49" s="21">
        <f t="shared" si="23"/>
        <v>66335</v>
      </c>
      <c r="H49" s="21">
        <f t="shared" si="23"/>
        <v>0</v>
      </c>
      <c r="I49" s="21">
        <f t="shared" si="23"/>
        <v>0</v>
      </c>
      <c r="J49" s="21">
        <f t="shared" si="23"/>
        <v>0</v>
      </c>
      <c r="K49" s="21">
        <f t="shared" si="23"/>
        <v>66335</v>
      </c>
      <c r="L49" s="21">
        <f t="shared" si="23"/>
        <v>0</v>
      </c>
      <c r="M49" s="30">
        <f t="shared" si="23"/>
        <v>0</v>
      </c>
    </row>
    <row r="50" spans="1:13" ht="15.75" thickBot="1">
      <c r="A50" s="96"/>
      <c r="B50" s="70"/>
      <c r="C50" s="22" t="s">
        <v>15</v>
      </c>
      <c r="D50" s="21">
        <f t="shared" si="23"/>
        <v>0</v>
      </c>
      <c r="E50" s="21">
        <f t="shared" si="23"/>
        <v>0</v>
      </c>
      <c r="F50" s="21">
        <f t="shared" si="23"/>
        <v>0</v>
      </c>
      <c r="G50" s="21">
        <f t="shared" si="23"/>
        <v>66335</v>
      </c>
      <c r="H50" s="21">
        <f t="shared" si="23"/>
        <v>0</v>
      </c>
      <c r="I50" s="21">
        <f t="shared" si="23"/>
        <v>0</v>
      </c>
      <c r="J50" s="21">
        <f t="shared" si="23"/>
        <v>0</v>
      </c>
      <c r="K50" s="21">
        <f t="shared" si="23"/>
        <v>66335</v>
      </c>
      <c r="L50" s="21">
        <f t="shared" si="23"/>
        <v>0</v>
      </c>
      <c r="M50" s="30">
        <f t="shared" si="23"/>
        <v>0</v>
      </c>
    </row>
    <row r="51" spans="1:13">
      <c r="A51" s="91" t="s">
        <v>23</v>
      </c>
      <c r="B51" s="82" t="s">
        <v>12</v>
      </c>
      <c r="C51" s="24" t="s">
        <v>13</v>
      </c>
      <c r="D51" s="25">
        <v>0</v>
      </c>
      <c r="E51" s="25">
        <v>254783.64</v>
      </c>
      <c r="F51" s="26">
        <f>D51+E51</f>
        <v>254783.64</v>
      </c>
      <c r="G51" s="25">
        <v>0</v>
      </c>
      <c r="H51" s="25">
        <v>0</v>
      </c>
      <c r="I51" s="25">
        <v>0</v>
      </c>
      <c r="J51" s="25">
        <v>0</v>
      </c>
      <c r="K51" s="26">
        <f t="shared" ref="K51:K56" si="24">J51+I51+H51+G51+E51+D51</f>
        <v>254783.64</v>
      </c>
      <c r="L51" s="34">
        <v>0</v>
      </c>
      <c r="M51" s="27">
        <v>0</v>
      </c>
    </row>
    <row r="52" spans="1:13">
      <c r="A52" s="92"/>
      <c r="B52" s="83"/>
      <c r="C52" s="11" t="s">
        <v>14</v>
      </c>
      <c r="D52" s="12">
        <v>0</v>
      </c>
      <c r="E52" s="12">
        <v>296018.71999999997</v>
      </c>
      <c r="F52" s="12">
        <f t="shared" ref="F52:F53" si="25">D52+E52</f>
        <v>296018.71999999997</v>
      </c>
      <c r="G52" s="12">
        <v>0</v>
      </c>
      <c r="H52" s="13">
        <v>0</v>
      </c>
      <c r="I52" s="13">
        <v>0</v>
      </c>
      <c r="J52" s="13">
        <v>0</v>
      </c>
      <c r="K52" s="12">
        <f t="shared" si="24"/>
        <v>296018.71999999997</v>
      </c>
      <c r="L52" s="14">
        <v>0</v>
      </c>
      <c r="M52" s="28">
        <v>0</v>
      </c>
    </row>
    <row r="53" spans="1:13">
      <c r="A53" s="92"/>
      <c r="B53" s="83"/>
      <c r="C53" s="15" t="s">
        <v>15</v>
      </c>
      <c r="D53" s="16">
        <v>0</v>
      </c>
      <c r="E53" s="16">
        <v>254783.64</v>
      </c>
      <c r="F53" s="16">
        <f t="shared" si="25"/>
        <v>254783.64</v>
      </c>
      <c r="G53" s="16">
        <v>0</v>
      </c>
      <c r="H53" s="17">
        <v>0</v>
      </c>
      <c r="I53" s="17">
        <v>0</v>
      </c>
      <c r="J53" s="17">
        <v>0</v>
      </c>
      <c r="K53" s="16">
        <f t="shared" si="24"/>
        <v>254783.64</v>
      </c>
      <c r="L53" s="18">
        <v>0</v>
      </c>
      <c r="M53" s="29">
        <v>0</v>
      </c>
    </row>
    <row r="54" spans="1:13">
      <c r="A54" s="92"/>
      <c r="B54" s="84" t="s">
        <v>16</v>
      </c>
      <c r="C54" s="11" t="s">
        <v>13</v>
      </c>
      <c r="D54" s="13">
        <v>0</v>
      </c>
      <c r="E54" s="13">
        <v>254783.64</v>
      </c>
      <c r="F54" s="12">
        <f t="shared" ref="F54:F56" si="26">D54+E54</f>
        <v>254783.64</v>
      </c>
      <c r="G54" s="13">
        <v>0</v>
      </c>
      <c r="H54" s="13">
        <v>0</v>
      </c>
      <c r="I54" s="13">
        <v>0</v>
      </c>
      <c r="J54" s="19">
        <v>0</v>
      </c>
      <c r="K54" s="12">
        <f t="shared" si="24"/>
        <v>254783.64</v>
      </c>
      <c r="L54" s="14">
        <v>0</v>
      </c>
      <c r="M54" s="28">
        <v>0</v>
      </c>
    </row>
    <row r="55" spans="1:13">
      <c r="A55" s="92"/>
      <c r="B55" s="83"/>
      <c r="C55" s="11" t="s">
        <v>14</v>
      </c>
      <c r="D55" s="12">
        <v>0</v>
      </c>
      <c r="E55" s="12">
        <v>0</v>
      </c>
      <c r="F55" s="12">
        <f t="shared" si="26"/>
        <v>0</v>
      </c>
      <c r="G55" s="12">
        <v>0</v>
      </c>
      <c r="H55" s="13">
        <v>0</v>
      </c>
      <c r="I55" s="13">
        <v>0</v>
      </c>
      <c r="J55" s="19">
        <v>0</v>
      </c>
      <c r="K55" s="12">
        <f t="shared" si="24"/>
        <v>0</v>
      </c>
      <c r="L55" s="14">
        <v>0</v>
      </c>
      <c r="M55" s="28">
        <v>0</v>
      </c>
    </row>
    <row r="56" spans="1:13">
      <c r="A56" s="92"/>
      <c r="B56" s="83"/>
      <c r="C56" s="15" t="s">
        <v>15</v>
      </c>
      <c r="D56" s="16">
        <v>0</v>
      </c>
      <c r="E56" s="16">
        <v>0</v>
      </c>
      <c r="F56" s="16">
        <f t="shared" si="26"/>
        <v>0</v>
      </c>
      <c r="G56" s="16">
        <v>0</v>
      </c>
      <c r="H56" s="17">
        <v>0</v>
      </c>
      <c r="I56" s="17">
        <v>0</v>
      </c>
      <c r="J56" s="17">
        <v>0</v>
      </c>
      <c r="K56" s="16">
        <f t="shared" si="24"/>
        <v>0</v>
      </c>
      <c r="L56" s="18">
        <v>0</v>
      </c>
      <c r="M56" s="29">
        <v>0</v>
      </c>
    </row>
    <row r="57" spans="1:13">
      <c r="A57" s="94"/>
      <c r="B57" s="69" t="s">
        <v>17</v>
      </c>
      <c r="C57" s="20" t="s">
        <v>13</v>
      </c>
      <c r="D57" s="21">
        <f t="shared" ref="D57:M57" si="27">D51+D54</f>
        <v>0</v>
      </c>
      <c r="E57" s="21">
        <f t="shared" si="27"/>
        <v>509567.28</v>
      </c>
      <c r="F57" s="21">
        <f t="shared" si="27"/>
        <v>509567.28</v>
      </c>
      <c r="G57" s="21">
        <f t="shared" si="27"/>
        <v>0</v>
      </c>
      <c r="H57" s="21">
        <f t="shared" si="27"/>
        <v>0</v>
      </c>
      <c r="I57" s="21">
        <f t="shared" si="27"/>
        <v>0</v>
      </c>
      <c r="J57" s="21">
        <f t="shared" si="27"/>
        <v>0</v>
      </c>
      <c r="K57" s="21">
        <f t="shared" si="27"/>
        <v>509567.28</v>
      </c>
      <c r="L57" s="21">
        <f t="shared" si="27"/>
        <v>0</v>
      </c>
      <c r="M57" s="30">
        <f t="shared" si="27"/>
        <v>0</v>
      </c>
    </row>
    <row r="58" spans="1:13">
      <c r="A58" s="94"/>
      <c r="B58" s="70"/>
      <c r="C58" s="20" t="s">
        <v>14</v>
      </c>
      <c r="D58" s="21">
        <f t="shared" ref="D58:M58" si="28">D52+D55</f>
        <v>0</v>
      </c>
      <c r="E58" s="21">
        <f t="shared" si="28"/>
        <v>296018.71999999997</v>
      </c>
      <c r="F58" s="21">
        <f t="shared" si="28"/>
        <v>296018.71999999997</v>
      </c>
      <c r="G58" s="21">
        <f t="shared" si="28"/>
        <v>0</v>
      </c>
      <c r="H58" s="21">
        <f t="shared" si="28"/>
        <v>0</v>
      </c>
      <c r="I58" s="21">
        <f t="shared" si="28"/>
        <v>0</v>
      </c>
      <c r="J58" s="21">
        <f t="shared" si="28"/>
        <v>0</v>
      </c>
      <c r="K58" s="21">
        <f t="shared" si="28"/>
        <v>296018.71999999997</v>
      </c>
      <c r="L58" s="21">
        <f t="shared" si="28"/>
        <v>0</v>
      </c>
      <c r="M58" s="30">
        <f t="shared" si="28"/>
        <v>0</v>
      </c>
    </row>
    <row r="59" spans="1:13" ht="15.75" thickBot="1">
      <c r="A59" s="95"/>
      <c r="B59" s="71"/>
      <c r="C59" s="31" t="s">
        <v>15</v>
      </c>
      <c r="D59" s="32">
        <f t="shared" ref="D59:M59" si="29">D53+D56</f>
        <v>0</v>
      </c>
      <c r="E59" s="32">
        <f t="shared" si="29"/>
        <v>254783.64</v>
      </c>
      <c r="F59" s="32">
        <f t="shared" si="29"/>
        <v>254783.64</v>
      </c>
      <c r="G59" s="32">
        <f t="shared" si="29"/>
        <v>0</v>
      </c>
      <c r="H59" s="32">
        <f t="shared" si="29"/>
        <v>0</v>
      </c>
      <c r="I59" s="32">
        <f t="shared" si="29"/>
        <v>0</v>
      </c>
      <c r="J59" s="32">
        <f t="shared" si="29"/>
        <v>0</v>
      </c>
      <c r="K59" s="32">
        <f t="shared" si="29"/>
        <v>254783.64</v>
      </c>
      <c r="L59" s="32">
        <f t="shared" si="29"/>
        <v>0</v>
      </c>
      <c r="M59" s="33">
        <f t="shared" si="29"/>
        <v>0</v>
      </c>
    </row>
    <row r="60" spans="1:13">
      <c r="A60" s="91" t="s">
        <v>24</v>
      </c>
      <c r="B60" s="82" t="s">
        <v>12</v>
      </c>
      <c r="C60" s="24" t="s">
        <v>13</v>
      </c>
      <c r="D60" s="25">
        <f>D6+D15+D24+D33+D42+D51</f>
        <v>10636283.42</v>
      </c>
      <c r="E60" s="25">
        <f>E6+E15+E24+E33+E42+E51</f>
        <v>1573683.58</v>
      </c>
      <c r="F60" s="25">
        <f>F6+F15+F24+F33+F42+F51</f>
        <v>12209967.000000002</v>
      </c>
      <c r="G60" s="25">
        <f>G6+G15+G24+G33+G42+G51</f>
        <v>1025033</v>
      </c>
      <c r="H60" s="25">
        <f>H6+H15+H24+H33+H42+H51</f>
        <v>0</v>
      </c>
      <c r="I60" s="25">
        <f>I6+I15+I24+I33+I42+I51</f>
        <v>0</v>
      </c>
      <c r="J60" s="25">
        <f>J6+J15+J24+J33+J42+J51</f>
        <v>0</v>
      </c>
      <c r="K60" s="25">
        <f>K6+K15+K24+K33+K42+K51</f>
        <v>13235000.000000002</v>
      </c>
      <c r="L60" s="25">
        <f>L6+L15+L24+L33+L42+L51</f>
        <v>761860</v>
      </c>
      <c r="M60" s="39">
        <f>M6+M15+M24+M33+M42+M51</f>
        <v>724317</v>
      </c>
    </row>
    <row r="61" spans="1:13">
      <c r="A61" s="92"/>
      <c r="B61" s="83"/>
      <c r="C61" s="11" t="s">
        <v>14</v>
      </c>
      <c r="D61" s="10">
        <f>D7+D16+D25+D34+D43+D52</f>
        <v>10958966.08</v>
      </c>
      <c r="E61" s="10">
        <f>E7+E16+E25+E34+E43+E52</f>
        <v>1554804.8699999999</v>
      </c>
      <c r="F61" s="10">
        <f>F7+F16+F25+F34+F43+F52</f>
        <v>12513770.949999999</v>
      </c>
      <c r="G61" s="10">
        <f>G7+G16+G25+G34+G43+G52</f>
        <v>1003489</v>
      </c>
      <c r="H61" s="10">
        <f>H7+H16+H25+H34+H43+H52</f>
        <v>0</v>
      </c>
      <c r="I61" s="10">
        <f>I7+I16+I25+I34+I43+I52</f>
        <v>0</v>
      </c>
      <c r="J61" s="10">
        <f>J7+J16+J25+J34+J43+J52</f>
        <v>0</v>
      </c>
      <c r="K61" s="10">
        <f>K7+K16+K25+K34+K43+K52</f>
        <v>13517259.949999999</v>
      </c>
      <c r="L61" s="10">
        <f>L7+L16+L25+L34+L43+L52</f>
        <v>761860</v>
      </c>
      <c r="M61" s="38">
        <f>M7+M16+M25+M34+M43+M52</f>
        <v>0</v>
      </c>
    </row>
    <row r="62" spans="1:13">
      <c r="A62" s="92"/>
      <c r="B62" s="83"/>
      <c r="C62" s="15" t="s">
        <v>15</v>
      </c>
      <c r="D62" s="10">
        <f>D8+D17+D26+D35+D44+D53</f>
        <v>10585421.570000002</v>
      </c>
      <c r="E62" s="10">
        <f>E8+E17+E26+E35+E44+E53</f>
        <v>1483217.38</v>
      </c>
      <c r="F62" s="10">
        <f>F8+F17+F26+F35+F44+F53</f>
        <v>12068638.950000001</v>
      </c>
      <c r="G62" s="10">
        <f>G8+G17+G26+G35+G44+G53</f>
        <v>1003489</v>
      </c>
      <c r="H62" s="10">
        <f>H8+H17+H26+H35+H44+H53</f>
        <v>0</v>
      </c>
      <c r="I62" s="10">
        <f>I8+I17+I26+I35+I44+I53</f>
        <v>0</v>
      </c>
      <c r="J62" s="10">
        <f>J8+J17+J26+J35+J44+J53</f>
        <v>0</v>
      </c>
      <c r="K62" s="10">
        <f>K8+K17+K26+K35+K44+K53</f>
        <v>13072127.950000001</v>
      </c>
      <c r="L62" s="10">
        <f>L8+L17+L26+L35+L44+L53</f>
        <v>761860</v>
      </c>
      <c r="M62" s="38">
        <f>M8+M17+M26+M35+M44+M53</f>
        <v>724317</v>
      </c>
    </row>
    <row r="63" spans="1:13">
      <c r="A63" s="92"/>
      <c r="B63" s="84" t="s">
        <v>16</v>
      </c>
      <c r="C63" s="11" t="s">
        <v>13</v>
      </c>
      <c r="D63" s="10">
        <f>D9+D18+D27+D36+D45+D54</f>
        <v>11143648.549999999</v>
      </c>
      <c r="E63" s="10">
        <f>E9+E18+E27+E36+E45+E54</f>
        <v>1572193.4100000001</v>
      </c>
      <c r="F63" s="10">
        <f>F9+F18+F27+F36+F45+F54</f>
        <v>12715841.959999999</v>
      </c>
      <c r="G63" s="10">
        <f>G9+G18+G27+G36+G45+G54</f>
        <v>1001020</v>
      </c>
      <c r="H63" s="10">
        <f>H9+H18+H27+H36+H45+H54</f>
        <v>0</v>
      </c>
      <c r="I63" s="10">
        <f>I9+I18+I27+I36+I45+I54</f>
        <v>0</v>
      </c>
      <c r="J63" s="10">
        <f>J9+J18+J27+J36+J45+J54</f>
        <v>0</v>
      </c>
      <c r="K63" s="10">
        <f>K9+K18+K27+K36+K45+K54</f>
        <v>13716861.959999999</v>
      </c>
      <c r="L63" s="10">
        <f>L9+L18+L27+L36+L45+L54</f>
        <v>688140</v>
      </c>
      <c r="M63" s="38">
        <f>M9+M18+M27+M36+M45+M54</f>
        <v>0</v>
      </c>
    </row>
    <row r="64" spans="1:13">
      <c r="A64" s="92"/>
      <c r="B64" s="83"/>
      <c r="C64" s="11" t="s">
        <v>14</v>
      </c>
      <c r="D64" s="10">
        <f>D10+D19+D28+D37+D46+D55</f>
        <v>0</v>
      </c>
      <c r="E64" s="10">
        <f>E10+E19+E28+E37+E46+E55</f>
        <v>0</v>
      </c>
      <c r="F64" s="10">
        <f>F10+F19+F28+F37+F46+F55</f>
        <v>0</v>
      </c>
      <c r="G64" s="10">
        <f>G10+G19+G28+G37+G46+G55</f>
        <v>0</v>
      </c>
      <c r="H64" s="10">
        <f>H10+H19+H28+H37+H46+H55</f>
        <v>0</v>
      </c>
      <c r="I64" s="10">
        <f>I10+I19+I28+I37+I46+I55</f>
        <v>0</v>
      </c>
      <c r="J64" s="10">
        <f>J10+J19+J28+J37+J46+J55</f>
        <v>0</v>
      </c>
      <c r="K64" s="10">
        <f>K10+K19+K28+K37+K46+K55</f>
        <v>0</v>
      </c>
      <c r="L64" s="10">
        <f>L10+L19+L28+L37+L46+L55</f>
        <v>0</v>
      </c>
      <c r="M64" s="38">
        <f>M10+M19+M28+M37+M46+M55</f>
        <v>0</v>
      </c>
    </row>
    <row r="65" spans="1:13">
      <c r="A65" s="92"/>
      <c r="B65" s="83"/>
      <c r="C65" s="15" t="s">
        <v>15</v>
      </c>
      <c r="D65" s="10">
        <f>D11+D20+D29+D38+D47+D56</f>
        <v>0</v>
      </c>
      <c r="E65" s="10">
        <f>E11+E20+E29+E38+E47+E56</f>
        <v>0</v>
      </c>
      <c r="F65" s="10">
        <f>F11+F20+F29+F38+F47+F56</f>
        <v>0</v>
      </c>
      <c r="G65" s="10">
        <f>G11+G20+G29+G38+G47+G56</f>
        <v>0</v>
      </c>
      <c r="H65" s="10">
        <f>H11+H20+H29+H38+H47+H56</f>
        <v>0</v>
      </c>
      <c r="I65" s="10">
        <f>I11+I20+I29+I38+I47+I56</f>
        <v>0</v>
      </c>
      <c r="J65" s="10">
        <f>J11+J20+J29+J38+J47+J56</f>
        <v>0</v>
      </c>
      <c r="K65" s="10">
        <f>K11+K20+K29+K38+K47+K56</f>
        <v>0</v>
      </c>
      <c r="L65" s="10">
        <f>L11+L20+L29+L38+L47+L56</f>
        <v>0</v>
      </c>
      <c r="M65" s="38">
        <f>M11+M20+M29+M38+M47+M56</f>
        <v>0</v>
      </c>
    </row>
    <row r="66" spans="1:13">
      <c r="A66" s="92"/>
      <c r="B66" s="69" t="s">
        <v>17</v>
      </c>
      <c r="C66" s="20" t="s">
        <v>13</v>
      </c>
      <c r="D66" s="23">
        <f>D12+D21+D30+D39+D48+D57</f>
        <v>21779931.969999999</v>
      </c>
      <c r="E66" s="23">
        <f>E12+E21+E30+E39+E48+E57</f>
        <v>3145876.99</v>
      </c>
      <c r="F66" s="23">
        <f>F12+F21+F30+F39+F48+F57</f>
        <v>24925808.960000005</v>
      </c>
      <c r="G66" s="23">
        <f>G12+G21+G30+G39+G48+G57</f>
        <v>2026053</v>
      </c>
      <c r="H66" s="23">
        <f>H12+H21+H30+H39+H48+H57</f>
        <v>0</v>
      </c>
      <c r="I66" s="23">
        <f>I12+I21+I30+I39+I48+I57</f>
        <v>0</v>
      </c>
      <c r="J66" s="23">
        <f>J12+J21+J30+J39+J48+J57</f>
        <v>0</v>
      </c>
      <c r="K66" s="23">
        <f>K12+K21+K30+K39+K48+K57</f>
        <v>26951861.960000005</v>
      </c>
      <c r="L66" s="23">
        <f>L12+L21+L30+L39+L48+L57</f>
        <v>1449999.9999999998</v>
      </c>
      <c r="M66" s="37">
        <f>M12+M21+M30+M39+M48+M57</f>
        <v>724317</v>
      </c>
    </row>
    <row r="67" spans="1:13">
      <c r="A67" s="92"/>
      <c r="B67" s="70"/>
      <c r="C67" s="20" t="s">
        <v>14</v>
      </c>
      <c r="D67" s="23">
        <f>D13+D22+D31+D40+D49+D58</f>
        <v>10958966.08</v>
      </c>
      <c r="E67" s="23">
        <f>E13+E22+E31+E40+E49+E58</f>
        <v>1554804.8699999999</v>
      </c>
      <c r="F67" s="23">
        <f>F13+F22+F31+F40+F49+F58</f>
        <v>12513770.949999999</v>
      </c>
      <c r="G67" s="23">
        <f>G13+G22+G31+G40+G49+G58</f>
        <v>1003489</v>
      </c>
      <c r="H67" s="23">
        <f>H13+H22+H31+H40+H49+H58</f>
        <v>0</v>
      </c>
      <c r="I67" s="23">
        <f>I13+I22+I31+I40+I49+I58</f>
        <v>0</v>
      </c>
      <c r="J67" s="23">
        <f>J13+J22+J31+J40+J49+J58</f>
        <v>0</v>
      </c>
      <c r="K67" s="23">
        <f>K13+K22+K31+K40+K49+K58</f>
        <v>13517259.949999999</v>
      </c>
      <c r="L67" s="23">
        <f>L13+L22+L31+L40+L49+L58</f>
        <v>761860</v>
      </c>
      <c r="M67" s="37">
        <f>M13+M22+M31+M40+M49+M58</f>
        <v>0</v>
      </c>
    </row>
    <row r="68" spans="1:13" ht="15.75" thickBot="1">
      <c r="A68" s="93"/>
      <c r="B68" s="71"/>
      <c r="C68" s="31" t="s">
        <v>15</v>
      </c>
      <c r="D68" s="36">
        <f>D14+D23+D32+D41+D50+D59</f>
        <v>10585421.570000002</v>
      </c>
      <c r="E68" s="36">
        <f>E14+E23+E32+E41+E50+E59</f>
        <v>1483217.38</v>
      </c>
      <c r="F68" s="36">
        <f>F14+F23+F32+F41+F50+F59</f>
        <v>12068638.950000001</v>
      </c>
      <c r="G68" s="36">
        <f>G14+G23+G32+G41+G50+G59</f>
        <v>1003489</v>
      </c>
      <c r="H68" s="36">
        <f>H14+H23+H32+H41+H50+H59</f>
        <v>0</v>
      </c>
      <c r="I68" s="36">
        <f>I14+I23+I32+I41+I50+I59</f>
        <v>0</v>
      </c>
      <c r="J68" s="36">
        <f>J14+J23+J32+J41+J50+J59</f>
        <v>0</v>
      </c>
      <c r="K68" s="36">
        <f>K14+K23+K32+K41+K50+K59</f>
        <v>13072127.950000001</v>
      </c>
      <c r="L68" s="36">
        <f>L14+L23+L32+L41+L50+L59</f>
        <v>761860</v>
      </c>
      <c r="M68" s="35">
        <f>M14+M23+M32+M41+M50+M59</f>
        <v>724317</v>
      </c>
    </row>
  </sheetData>
  <mergeCells count="30">
    <mergeCell ref="B48:B50"/>
    <mergeCell ref="B39:B41"/>
    <mergeCell ref="A42:A50"/>
    <mergeCell ref="B42:B44"/>
    <mergeCell ref="B45:B47"/>
    <mergeCell ref="A33:A41"/>
    <mergeCell ref="B66:B68"/>
    <mergeCell ref="A60:A68"/>
    <mergeCell ref="B60:B62"/>
    <mergeCell ref="B63:B65"/>
    <mergeCell ref="B57:B59"/>
    <mergeCell ref="A51:A59"/>
    <mergeCell ref="B51:B53"/>
    <mergeCell ref="B54:B56"/>
    <mergeCell ref="B33:B35"/>
    <mergeCell ref="B36:B38"/>
    <mergeCell ref="B21:B23"/>
    <mergeCell ref="A24:A32"/>
    <mergeCell ref="B24:B26"/>
    <mergeCell ref="B27:B29"/>
    <mergeCell ref="B30:B32"/>
    <mergeCell ref="A2:M2"/>
    <mergeCell ref="A3:M3"/>
    <mergeCell ref="B12:B14"/>
    <mergeCell ref="A15:A23"/>
    <mergeCell ref="B15:B17"/>
    <mergeCell ref="B18:B20"/>
    <mergeCell ref="A6:A14"/>
    <mergeCell ref="B6:B8"/>
    <mergeCell ref="B9:B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 Dan</dc:creator>
  <cp:lastModifiedBy>dan.pr2024</cp:lastModifiedBy>
  <dcterms:created xsi:type="dcterms:W3CDTF">2024-02-14T16:53:50Z</dcterms:created>
  <dcterms:modified xsi:type="dcterms:W3CDTF">2024-02-15T12:00:40Z</dcterms:modified>
</cp:coreProperties>
</file>