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69" i="1"/>
  <c r="J66"/>
  <c r="I66"/>
  <c r="G66"/>
  <c r="F66"/>
  <c r="E66"/>
  <c r="J65"/>
  <c r="I65"/>
  <c r="G65"/>
  <c r="F65"/>
  <c r="E65"/>
  <c r="J64"/>
  <c r="I64"/>
  <c r="G64"/>
  <c r="F64"/>
  <c r="J62"/>
  <c r="I62"/>
  <c r="G62"/>
  <c r="F62"/>
  <c r="J61"/>
  <c r="I61"/>
  <c r="G61"/>
  <c r="J60"/>
  <c r="I60"/>
  <c r="G60"/>
  <c r="E60"/>
  <c r="G58"/>
  <c r="F58"/>
  <c r="E58"/>
  <c r="H57"/>
  <c r="H66" s="1"/>
  <c r="H56"/>
  <c r="H55"/>
  <c r="H58" s="1"/>
  <c r="J54"/>
  <c r="I54"/>
  <c r="G54"/>
  <c r="F54"/>
  <c r="E54"/>
  <c r="E59" s="1"/>
  <c r="H53"/>
  <c r="H54" s="1"/>
  <c r="H52"/>
  <c r="H51"/>
  <c r="J49"/>
  <c r="I49"/>
  <c r="I50" s="1"/>
  <c r="G49"/>
  <c r="F49"/>
  <c r="E49"/>
  <c r="H46"/>
  <c r="H49" s="1"/>
  <c r="J45"/>
  <c r="J50" s="1"/>
  <c r="G45"/>
  <c r="F45"/>
  <c r="F50" s="1"/>
  <c r="E45"/>
  <c r="H44"/>
  <c r="H45" s="1"/>
  <c r="H43"/>
  <c r="H42"/>
  <c r="J40"/>
  <c r="I40"/>
  <c r="G40"/>
  <c r="F40"/>
  <c r="E40"/>
  <c r="H37"/>
  <c r="H40" s="1"/>
  <c r="J36"/>
  <c r="J41" s="1"/>
  <c r="I36"/>
  <c r="I41" s="1"/>
  <c r="G36"/>
  <c r="E35"/>
  <c r="H35" s="1"/>
  <c r="E34"/>
  <c r="E36" s="1"/>
  <c r="E41" s="1"/>
  <c r="F33"/>
  <c r="H33" s="1"/>
  <c r="J32"/>
  <c r="J31"/>
  <c r="I31"/>
  <c r="G31"/>
  <c r="F31"/>
  <c r="E31"/>
  <c r="H28"/>
  <c r="H31" s="1"/>
  <c r="J27"/>
  <c r="I27"/>
  <c r="I32" s="1"/>
  <c r="G27"/>
  <c r="G32" s="1"/>
  <c r="F27"/>
  <c r="F32" s="1"/>
  <c r="H26"/>
  <c r="E25"/>
  <c r="H25" s="1"/>
  <c r="H24"/>
  <c r="J22"/>
  <c r="J67" s="1"/>
  <c r="I22"/>
  <c r="G22"/>
  <c r="F22"/>
  <c r="H19"/>
  <c r="H22" s="1"/>
  <c r="E19"/>
  <c r="E22" s="1"/>
  <c r="J18"/>
  <c r="J23" s="1"/>
  <c r="I18"/>
  <c r="I23" s="1"/>
  <c r="G18"/>
  <c r="G23" s="1"/>
  <c r="E18"/>
  <c r="H17"/>
  <c r="F16"/>
  <c r="F18" s="1"/>
  <c r="F23" s="1"/>
  <c r="H15"/>
  <c r="I13"/>
  <c r="G13"/>
  <c r="F13"/>
  <c r="F67" s="1"/>
  <c r="E13"/>
  <c r="H11"/>
  <c r="H10"/>
  <c r="J9"/>
  <c r="J63" s="1"/>
  <c r="I9"/>
  <c r="I14" s="1"/>
  <c r="G9"/>
  <c r="G14" s="1"/>
  <c r="H8"/>
  <c r="F7"/>
  <c r="E7"/>
  <c r="E9" s="1"/>
  <c r="H6"/>
  <c r="I67" l="1"/>
  <c r="E61"/>
  <c r="I63"/>
  <c r="H60"/>
  <c r="H62"/>
  <c r="H64"/>
  <c r="G67"/>
  <c r="E27"/>
  <c r="E32" s="1"/>
  <c r="H34"/>
  <c r="H36" s="1"/>
  <c r="H41" s="1"/>
  <c r="E50"/>
  <c r="H65"/>
  <c r="G59"/>
  <c r="H7"/>
  <c r="H61" s="1"/>
  <c r="J14"/>
  <c r="J68" s="1"/>
  <c r="H27"/>
  <c r="H32" s="1"/>
  <c r="F59"/>
  <c r="F61"/>
  <c r="H16"/>
  <c r="H18" s="1"/>
  <c r="H23" s="1"/>
  <c r="G41"/>
  <c r="G50"/>
  <c r="E23"/>
  <c r="E67"/>
  <c r="H50"/>
  <c r="I68"/>
  <c r="E63"/>
  <c r="E14"/>
  <c r="G68"/>
  <c r="H59"/>
  <c r="F60"/>
  <c r="E62"/>
  <c r="G63"/>
  <c r="E64"/>
  <c r="F9"/>
  <c r="F36"/>
  <c r="F41" s="1"/>
  <c r="H9"/>
  <c r="H13"/>
  <c r="H67" s="1"/>
  <c r="E68" l="1"/>
  <c r="F63"/>
  <c r="F14"/>
  <c r="F68" s="1"/>
  <c r="H63"/>
  <c r="H14"/>
  <c r="H68" s="1"/>
</calcChain>
</file>

<file path=xl/sharedStrings.xml><?xml version="1.0" encoding="utf-8"?>
<sst xmlns="http://schemas.openxmlformats.org/spreadsheetml/2006/main" count="84" uniqueCount="32">
  <si>
    <t>CAS VASLUI</t>
  </si>
  <si>
    <t>SITUATIA SUMELOR CONTRACTATE LA SPITALE PE LUNILE  IANUARIE-IUNIE  2024</t>
  </si>
  <si>
    <t>Nr.</t>
  </si>
  <si>
    <t>Nr. contract</t>
  </si>
  <si>
    <t>Denumirea furnizorului</t>
  </si>
  <si>
    <t>Luna/An 2024</t>
  </si>
  <si>
    <t>DRG</t>
  </si>
  <si>
    <t xml:space="preserve">Cronici </t>
  </si>
  <si>
    <t>SP DE ZI</t>
  </si>
  <si>
    <t>TOTAL</t>
  </si>
  <si>
    <t>alocatie hrana</t>
  </si>
  <si>
    <t>OUG 15/2022</t>
  </si>
  <si>
    <t>crt.</t>
  </si>
  <si>
    <t>SPITALUL JUDETEAN DE URGENTA VASLUI</t>
  </si>
  <si>
    <t>ianuarie</t>
  </si>
  <si>
    <t>februarie</t>
  </si>
  <si>
    <t>martie</t>
  </si>
  <si>
    <t>Trim I</t>
  </si>
  <si>
    <t xml:space="preserve">aprilie </t>
  </si>
  <si>
    <t>mai</t>
  </si>
  <si>
    <t>iunie</t>
  </si>
  <si>
    <t xml:space="preserve">Trim II </t>
  </si>
  <si>
    <t>AN 2024</t>
  </si>
  <si>
    <t>SPITALUL MUNICIPAL DE URGENTA "ELENA BELDIMAN" BARLAD</t>
  </si>
  <si>
    <t>SPITALUL MUNICIPAL "DIMITRIE CASTROIAN" HUSI</t>
  </si>
  <si>
    <t>SPITALUL DE PSIHIATRIE MURGENI</t>
  </si>
  <si>
    <t>TRIM I</t>
  </si>
  <si>
    <t>SPITALIS SRL - PUNCT DE LUCRU NEGRESTI (spitalizare de zi)</t>
  </si>
  <si>
    <t>SC RECUMED SRL VASLUI</t>
  </si>
  <si>
    <t>TOTAL AN 2024</t>
  </si>
  <si>
    <t>CA APROBAT 2024</t>
  </si>
  <si>
    <t xml:space="preserve">trim II 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</si>
</sst>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6"/>
      <name val="Arial"/>
      <family val="2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3">
    <xf numFmtId="0" fontId="0" fillId="0" borderId="0" xfId="0"/>
    <xf numFmtId="0" fontId="4" fillId="0" borderId="0" xfId="2" applyFont="1"/>
    <xf numFmtId="0" fontId="5" fillId="0" borderId="0" xfId="2" applyFont="1"/>
    <xf numFmtId="0" fontId="4" fillId="2" borderId="1" xfId="2" applyFont="1" applyFill="1" applyBorder="1"/>
    <xf numFmtId="0" fontId="4" fillId="2" borderId="2" xfId="2" applyFont="1" applyFill="1" applyBorder="1"/>
    <xf numFmtId="43" fontId="8" fillId="4" borderId="3" xfId="1" applyFont="1" applyFill="1" applyBorder="1" applyAlignment="1">
      <alignment horizontal="left" vertical="center"/>
    </xf>
    <xf numFmtId="43" fontId="8" fillId="0" borderId="4" xfId="1" applyFont="1" applyBorder="1" applyAlignment="1">
      <alignment horizontal="right" wrapText="1"/>
    </xf>
    <xf numFmtId="43" fontId="9" fillId="0" borderId="4" xfId="1" applyFont="1" applyBorder="1" applyAlignment="1">
      <alignment horizontal="right" vertical="center" wrapText="1"/>
    </xf>
    <xf numFmtId="43" fontId="9" fillId="0" borderId="1" xfId="1" applyFont="1" applyBorder="1" applyAlignment="1">
      <alignment horizontal="right" wrapText="1"/>
    </xf>
    <xf numFmtId="43" fontId="9" fillId="4" borderId="5" xfId="1" applyFont="1" applyFill="1" applyBorder="1" applyAlignment="1"/>
    <xf numFmtId="43" fontId="8" fillId="0" borderId="6" xfId="1" applyFont="1" applyBorder="1" applyAlignment="1">
      <alignment horizontal="right" wrapText="1"/>
    </xf>
    <xf numFmtId="43" fontId="8" fillId="0" borderId="6" xfId="1" applyFont="1" applyBorder="1" applyAlignment="1">
      <alignment horizontal="right" vertical="center" wrapText="1"/>
    </xf>
    <xf numFmtId="43" fontId="9" fillId="0" borderId="6" xfId="1" applyFont="1" applyBorder="1" applyAlignment="1">
      <alignment horizontal="right" wrapText="1"/>
    </xf>
    <xf numFmtId="43" fontId="9" fillId="4" borderId="7" xfId="1" applyFont="1" applyFill="1" applyBorder="1" applyAlignment="1"/>
    <xf numFmtId="43" fontId="8" fillId="0" borderId="8" xfId="1" applyFont="1" applyBorder="1" applyAlignment="1">
      <alignment horizontal="right" wrapText="1"/>
    </xf>
    <xf numFmtId="43" fontId="8" fillId="0" borderId="8" xfId="1" applyFont="1" applyBorder="1" applyAlignment="1">
      <alignment horizontal="right" vertical="center" wrapText="1"/>
    </xf>
    <xf numFmtId="43" fontId="9" fillId="0" borderId="2" xfId="1" applyFont="1" applyBorder="1" applyAlignment="1">
      <alignment horizontal="right" wrapText="1"/>
    </xf>
    <xf numFmtId="43" fontId="9" fillId="5" borderId="5" xfId="1" applyFont="1" applyFill="1" applyBorder="1" applyAlignment="1"/>
    <xf numFmtId="43" fontId="9" fillId="5" borderId="6" xfId="1" applyFont="1" applyFill="1" applyBorder="1" applyAlignment="1">
      <alignment horizontal="right" wrapText="1"/>
    </xf>
    <xf numFmtId="43" fontId="9" fillId="5" borderId="9" xfId="1" applyFont="1" applyFill="1" applyBorder="1" applyAlignment="1">
      <alignment horizontal="right" wrapText="1"/>
    </xf>
    <xf numFmtId="43" fontId="9" fillId="4" borderId="10" xfId="1" applyFont="1" applyFill="1" applyBorder="1" applyAlignment="1"/>
    <xf numFmtId="43" fontId="9" fillId="4" borderId="10" xfId="1" applyFont="1" applyFill="1" applyBorder="1" applyAlignment="1">
      <alignment horizontal="right" wrapText="1"/>
    </xf>
    <xf numFmtId="43" fontId="9" fillId="4" borderId="11" xfId="1" applyFont="1" applyFill="1" applyBorder="1" applyAlignment="1">
      <alignment horizontal="right" wrapText="1"/>
    </xf>
    <xf numFmtId="43" fontId="9" fillId="4" borderId="1" xfId="1" applyFont="1" applyFill="1" applyBorder="1" applyAlignment="1">
      <alignment horizontal="right" wrapText="1"/>
    </xf>
    <xf numFmtId="43" fontId="9" fillId="4" borderId="6" xfId="1" applyFont="1" applyFill="1" applyBorder="1" applyAlignment="1"/>
    <xf numFmtId="43" fontId="9" fillId="4" borderId="6" xfId="1" applyFont="1" applyFill="1" applyBorder="1" applyAlignment="1">
      <alignment horizontal="right" wrapText="1"/>
    </xf>
    <xf numFmtId="43" fontId="9" fillId="4" borderId="12" xfId="1" applyFont="1" applyFill="1" applyBorder="1" applyAlignment="1">
      <alignment horizontal="right" wrapText="1"/>
    </xf>
    <xf numFmtId="43" fontId="9" fillId="4" borderId="9" xfId="1" applyFont="1" applyFill="1" applyBorder="1" applyAlignment="1">
      <alignment horizontal="right" wrapText="1"/>
    </xf>
    <xf numFmtId="43" fontId="9" fillId="4" borderId="2" xfId="1" applyFont="1" applyFill="1" applyBorder="1" applyAlignment="1"/>
    <xf numFmtId="43" fontId="9" fillId="4" borderId="8" xfId="1" applyFont="1" applyFill="1" applyBorder="1" applyAlignment="1">
      <alignment horizontal="right" wrapText="1"/>
    </xf>
    <xf numFmtId="43" fontId="9" fillId="4" borderId="13" xfId="1" applyFont="1" applyFill="1" applyBorder="1" applyAlignment="1">
      <alignment horizontal="right" wrapText="1"/>
    </xf>
    <xf numFmtId="43" fontId="9" fillId="4" borderId="14" xfId="1" applyFont="1" applyFill="1" applyBorder="1" applyAlignment="1">
      <alignment horizontal="right" wrapText="1"/>
    </xf>
    <xf numFmtId="43" fontId="9" fillId="4" borderId="4" xfId="1" applyFont="1" applyFill="1" applyBorder="1" applyAlignment="1">
      <alignment horizontal="right" wrapText="1"/>
    </xf>
    <xf numFmtId="43" fontId="9" fillId="5" borderId="6" xfId="1" applyFont="1" applyFill="1" applyBorder="1" applyAlignment="1"/>
    <xf numFmtId="43" fontId="9" fillId="6" borderId="6" xfId="1" applyFont="1" applyFill="1" applyBorder="1" applyAlignment="1"/>
    <xf numFmtId="43" fontId="9" fillId="6" borderId="6" xfId="1" applyFont="1" applyFill="1" applyBorder="1" applyAlignment="1">
      <alignment horizontal="right" wrapText="1"/>
    </xf>
    <xf numFmtId="43" fontId="9" fillId="6" borderId="9" xfId="1" applyFont="1" applyFill="1" applyBorder="1" applyAlignment="1">
      <alignment horizontal="right" wrapText="1"/>
    </xf>
    <xf numFmtId="43" fontId="8" fillId="4" borderId="1" xfId="1" applyFont="1" applyFill="1" applyBorder="1" applyAlignment="1">
      <alignment horizontal="left" vertical="center"/>
    </xf>
    <xf numFmtId="43" fontId="9" fillId="4" borderId="2" xfId="1" applyFont="1" applyFill="1" applyBorder="1" applyAlignment="1">
      <alignment horizontal="right" wrapText="1"/>
    </xf>
    <xf numFmtId="43" fontId="9" fillId="5" borderId="12" xfId="1" applyFont="1" applyFill="1" applyBorder="1" applyAlignment="1">
      <alignment horizontal="right" wrapText="1"/>
    </xf>
    <xf numFmtId="43" fontId="9" fillId="4" borderId="15" xfId="1" applyFont="1" applyFill="1" applyBorder="1" applyAlignment="1">
      <alignment horizontal="right" wrapText="1"/>
    </xf>
    <xf numFmtId="43" fontId="9" fillId="4" borderId="16" xfId="1" applyFont="1" applyFill="1" applyBorder="1" applyAlignment="1">
      <alignment horizontal="right" wrapText="1"/>
    </xf>
    <xf numFmtId="43" fontId="9" fillId="4" borderId="17" xfId="1" applyFont="1" applyFill="1" applyBorder="1" applyAlignment="1">
      <alignment horizontal="right" wrapText="1"/>
    </xf>
    <xf numFmtId="43" fontId="9" fillId="4" borderId="18" xfId="1" applyFont="1" applyFill="1" applyBorder="1" applyAlignment="1">
      <alignment horizontal="right" wrapText="1"/>
    </xf>
    <xf numFmtId="43" fontId="8" fillId="0" borderId="1" xfId="1" applyFont="1" applyBorder="1" applyAlignment="1">
      <alignment horizontal="right" wrapText="1"/>
    </xf>
    <xf numFmtId="43" fontId="9" fillId="0" borderId="1" xfId="1" applyFont="1" applyBorder="1" applyAlignment="1">
      <alignment horizontal="right" vertical="center" wrapText="1"/>
    </xf>
    <xf numFmtId="43" fontId="9" fillId="4" borderId="4" xfId="1" applyFont="1" applyFill="1" applyBorder="1" applyAlignment="1"/>
    <xf numFmtId="43" fontId="9" fillId="4" borderId="0" xfId="1" applyFont="1" applyFill="1" applyBorder="1" applyAlignment="1">
      <alignment horizontal="right" wrapText="1"/>
    </xf>
    <xf numFmtId="43" fontId="9" fillId="4" borderId="10" xfId="1" applyFont="1" applyFill="1" applyBorder="1"/>
    <xf numFmtId="43" fontId="9" fillId="0" borderId="6" xfId="1" applyFont="1" applyBorder="1"/>
    <xf numFmtId="43" fontId="9" fillId="0" borderId="6" xfId="1" applyFont="1" applyFill="1" applyBorder="1" applyAlignment="1">
      <alignment horizontal="right" wrapText="1"/>
    </xf>
    <xf numFmtId="43" fontId="9" fillId="4" borderId="2" xfId="1" applyFont="1" applyFill="1" applyBorder="1"/>
    <xf numFmtId="43" fontId="9" fillId="5" borderId="6" xfId="1" applyFont="1" applyFill="1" applyBorder="1"/>
    <xf numFmtId="43" fontId="9" fillId="2" borderId="0" xfId="1" applyFont="1" applyFill="1" applyBorder="1" applyAlignment="1">
      <alignment horizontal="right" wrapText="1"/>
    </xf>
    <xf numFmtId="43" fontId="9" fillId="2" borderId="4" xfId="1" applyFont="1" applyFill="1" applyBorder="1" applyAlignment="1">
      <alignment horizontal="right" wrapText="1"/>
    </xf>
    <xf numFmtId="43" fontId="9" fillId="0" borderId="4" xfId="1" applyFont="1" applyBorder="1" applyAlignment="1">
      <alignment horizontal="right" wrapText="1"/>
    </xf>
    <xf numFmtId="43" fontId="9" fillId="0" borderId="17" xfId="1" applyFont="1" applyFill="1" applyBorder="1" applyAlignment="1">
      <alignment horizontal="right" wrapText="1"/>
    </xf>
    <xf numFmtId="43" fontId="9" fillId="4" borderId="1" xfId="1" applyFont="1" applyFill="1" applyBorder="1" applyAlignment="1"/>
    <xf numFmtId="43" fontId="9" fillId="2" borderId="20" xfId="1" applyFont="1" applyFill="1" applyBorder="1" applyAlignment="1">
      <alignment horizontal="right" wrapText="1"/>
    </xf>
    <xf numFmtId="43" fontId="9" fillId="2" borderId="1" xfId="1" applyFont="1" applyFill="1" applyBorder="1" applyAlignment="1">
      <alignment horizontal="right" wrapText="1"/>
    </xf>
    <xf numFmtId="43" fontId="9" fillId="0" borderId="11" xfId="1" applyFont="1" applyFill="1" applyBorder="1" applyAlignment="1">
      <alignment horizontal="right" wrapText="1"/>
    </xf>
    <xf numFmtId="43" fontId="9" fillId="2" borderId="12" xfId="1" applyFont="1" applyFill="1" applyBorder="1" applyAlignment="1">
      <alignment horizontal="right" wrapText="1"/>
    </xf>
    <xf numFmtId="43" fontId="9" fillId="2" borderId="6" xfId="1" applyFont="1" applyFill="1" applyBorder="1" applyAlignment="1">
      <alignment horizontal="right" wrapText="1"/>
    </xf>
    <xf numFmtId="43" fontId="9" fillId="0" borderId="9" xfId="1" applyFont="1" applyFill="1" applyBorder="1" applyAlignment="1">
      <alignment horizontal="right" wrapText="1"/>
    </xf>
    <xf numFmtId="43" fontId="9" fillId="5" borderId="5" xfId="1" applyFont="1" applyFill="1" applyBorder="1" applyAlignment="1">
      <alignment horizontal="right" wrapText="1"/>
    </xf>
    <xf numFmtId="43" fontId="9" fillId="4" borderId="1" xfId="1" applyFont="1" applyFill="1" applyBorder="1"/>
    <xf numFmtId="43" fontId="8" fillId="0" borderId="1" xfId="1" applyFont="1" applyBorder="1" applyAlignment="1">
      <alignment horizontal="right" vertical="center" wrapText="1"/>
    </xf>
    <xf numFmtId="43" fontId="9" fillId="4" borderId="6" xfId="1" applyFont="1" applyFill="1" applyBorder="1"/>
    <xf numFmtId="43" fontId="9" fillId="4" borderId="8" xfId="1" applyFont="1" applyFill="1" applyBorder="1"/>
    <xf numFmtId="43" fontId="9" fillId="0" borderId="4" xfId="1" applyFont="1" applyFill="1" applyBorder="1" applyAlignment="1">
      <alignment horizontal="right" wrapText="1"/>
    </xf>
    <xf numFmtId="0" fontId="5" fillId="4" borderId="23" xfId="2" applyFont="1" applyFill="1" applyBorder="1"/>
    <xf numFmtId="43" fontId="8" fillId="7" borderId="6" xfId="1" applyFont="1" applyFill="1" applyBorder="1" applyAlignment="1">
      <alignment horizontal="left" vertical="center"/>
    </xf>
    <xf numFmtId="43" fontId="9" fillId="7" borderId="21" xfId="1" applyFont="1" applyFill="1" applyBorder="1" applyAlignment="1">
      <alignment horizontal="right" wrapText="1"/>
    </xf>
    <xf numFmtId="43" fontId="9" fillId="7" borderId="24" xfId="1" applyFont="1" applyFill="1" applyBorder="1" applyAlignment="1">
      <alignment horizontal="right" wrapText="1"/>
    </xf>
    <xf numFmtId="0" fontId="5" fillId="4" borderId="19" xfId="2" applyFont="1" applyFill="1" applyBorder="1"/>
    <xf numFmtId="43" fontId="9" fillId="7" borderId="6" xfId="1" applyFont="1" applyFill="1" applyBorder="1" applyAlignment="1"/>
    <xf numFmtId="43" fontId="9" fillId="7" borderId="2" xfId="1" applyFont="1" applyFill="1" applyBorder="1" applyAlignment="1"/>
    <xf numFmtId="43" fontId="9" fillId="5" borderId="21" xfId="1" applyFont="1" applyFill="1" applyBorder="1" applyAlignment="1">
      <alignment horizontal="right" wrapText="1"/>
    </xf>
    <xf numFmtId="43" fontId="9" fillId="5" borderId="24" xfId="1" applyFont="1" applyFill="1" applyBorder="1" applyAlignment="1">
      <alignment horizontal="right" wrapText="1"/>
    </xf>
    <xf numFmtId="0" fontId="5" fillId="4" borderId="7" xfId="2" applyFont="1" applyFill="1" applyBorder="1"/>
    <xf numFmtId="0" fontId="14" fillId="0" borderId="0" xfId="2" applyFont="1" applyAlignment="1">
      <alignment horizontal="center"/>
    </xf>
    <xf numFmtId="4" fontId="4" fillId="0" borderId="0" xfId="2" applyNumberFormat="1" applyFont="1"/>
    <xf numFmtId="4" fontId="15" fillId="0" borderId="0" xfId="2" applyNumberFormat="1" applyFont="1" applyAlignment="1">
      <alignment horizontal="right"/>
    </xf>
    <xf numFmtId="4" fontId="16" fillId="0" borderId="0" xfId="2" applyNumberFormat="1" applyFont="1" applyAlignment="1">
      <alignment horizontal="right"/>
    </xf>
    <xf numFmtId="43" fontId="17" fillId="6" borderId="0" xfId="1" applyFont="1" applyFill="1" applyAlignment="1">
      <alignment horizontal="right" wrapText="1"/>
    </xf>
    <xf numFmtId="0" fontId="4" fillId="0" borderId="1" xfId="2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0" fontId="13" fillId="0" borderId="2" xfId="0" applyFont="1" applyBorder="1" applyAlignment="1">
      <alignment horizontal="right" vertical="top"/>
    </xf>
    <xf numFmtId="0" fontId="4" fillId="0" borderId="1" xfId="2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0" xfId="2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4" fillId="8" borderId="5" xfId="2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9" fillId="4" borderId="21" xfId="1" applyFont="1" applyFill="1" applyBorder="1" applyAlignment="1">
      <alignment horizontal="center" wrapText="1"/>
    </xf>
    <xf numFmtId="43" fontId="9" fillId="4" borderId="22" xfId="1" applyFont="1" applyFill="1" applyBorder="1" applyAlignment="1">
      <alignment horizontal="center" wrapText="1"/>
    </xf>
    <xf numFmtId="0" fontId="10" fillId="0" borderId="23" xfId="2" applyFont="1" applyBorder="1" applyAlignment="1">
      <alignment horizontal="right" vertical="top"/>
    </xf>
    <xf numFmtId="0" fontId="10" fillId="0" borderId="19" xfId="2" applyFont="1" applyBorder="1" applyAlignment="1">
      <alignment horizontal="right" vertical="top"/>
    </xf>
    <xf numFmtId="0" fontId="10" fillId="0" borderId="7" xfId="2" applyFont="1" applyBorder="1" applyAlignment="1">
      <alignment horizontal="right" vertical="top"/>
    </xf>
    <xf numFmtId="0" fontId="4" fillId="0" borderId="4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10" fillId="0" borderId="1" xfId="2" applyFont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</cellXfs>
  <cellStyles count="3">
    <cellStyle name="Normal" xfId="0" builtinId="0"/>
    <cellStyle name="Normal_SPITALE-CONTRACTE 01.01.2020" xfId="2"/>
    <cellStyle name="Virgulă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N54" sqref="N54"/>
    </sheetView>
  </sheetViews>
  <sheetFormatPr defaultRowHeight="15"/>
  <cols>
    <col min="1" max="1" width="4.42578125" customWidth="1"/>
    <col min="2" max="2" width="6.42578125" customWidth="1"/>
    <col min="3" max="3" width="12.140625" customWidth="1"/>
    <col min="4" max="4" width="10.85546875" customWidth="1"/>
    <col min="5" max="5" width="14.85546875" customWidth="1"/>
    <col min="6" max="6" width="11.7109375" customWidth="1"/>
    <col min="7" max="7" width="12" customWidth="1"/>
    <col min="8" max="8" width="14" customWidth="1"/>
    <col min="9" max="9" width="12.42578125" customWidth="1"/>
    <col min="10" max="10" width="8.28515625" customWidth="1"/>
  </cols>
  <sheetData>
    <row r="1" spans="1:10">
      <c r="A1" s="1" t="s">
        <v>0</v>
      </c>
      <c r="I1" s="1"/>
    </row>
    <row r="2" spans="1:10">
      <c r="A2" s="1"/>
      <c r="B2" s="2"/>
      <c r="C2" s="2"/>
      <c r="D2" s="134"/>
      <c r="E2" s="134"/>
      <c r="F2" s="134"/>
      <c r="G2" s="134"/>
      <c r="H2" s="2"/>
      <c r="I2" s="1"/>
      <c r="J2" s="2"/>
    </row>
    <row r="3" spans="1:10" ht="15.75" thickBot="1">
      <c r="A3" s="2"/>
      <c r="B3" s="135" t="s">
        <v>1</v>
      </c>
      <c r="C3" s="135"/>
      <c r="D3" s="135"/>
      <c r="E3" s="135"/>
      <c r="F3" s="135"/>
      <c r="G3" s="135"/>
      <c r="H3" s="135"/>
      <c r="I3" s="135"/>
      <c r="J3" s="135"/>
    </row>
    <row r="4" spans="1:10">
      <c r="A4" s="3" t="s">
        <v>2</v>
      </c>
      <c r="B4" s="136" t="s">
        <v>3</v>
      </c>
      <c r="C4" s="138" t="s">
        <v>4</v>
      </c>
      <c r="D4" s="139" t="s">
        <v>5</v>
      </c>
      <c r="E4" s="141" t="s">
        <v>6</v>
      </c>
      <c r="F4" s="141" t="s">
        <v>7</v>
      </c>
      <c r="G4" s="141" t="s">
        <v>8</v>
      </c>
      <c r="H4" s="130" t="s">
        <v>9</v>
      </c>
      <c r="I4" s="130" t="s">
        <v>10</v>
      </c>
      <c r="J4" s="132" t="s">
        <v>11</v>
      </c>
    </row>
    <row r="5" spans="1:10" ht="39" customHeight="1" thickBot="1">
      <c r="A5" s="4" t="s">
        <v>12</v>
      </c>
      <c r="B5" s="137"/>
      <c r="C5" s="109"/>
      <c r="D5" s="140"/>
      <c r="E5" s="142"/>
      <c r="F5" s="142"/>
      <c r="G5" s="142"/>
      <c r="H5" s="131"/>
      <c r="I5" s="131"/>
      <c r="J5" s="133"/>
    </row>
    <row r="6" spans="1:10" ht="15.75" thickBot="1">
      <c r="A6" s="120">
        <v>1</v>
      </c>
      <c r="B6" s="117">
        <v>214</v>
      </c>
      <c r="C6" s="90" t="s">
        <v>13</v>
      </c>
      <c r="D6" s="5" t="s">
        <v>14</v>
      </c>
      <c r="E6" s="6">
        <v>4632497</v>
      </c>
      <c r="F6" s="6">
        <v>366345.87</v>
      </c>
      <c r="G6" s="6">
        <v>294971</v>
      </c>
      <c r="H6" s="6">
        <f>SUM(E6:G6)</f>
        <v>5293813.87</v>
      </c>
      <c r="I6" s="7">
        <v>579345.49</v>
      </c>
      <c r="J6" s="8">
        <v>591.27</v>
      </c>
    </row>
    <row r="7" spans="1:10" ht="15.75" thickBot="1">
      <c r="A7" s="121"/>
      <c r="B7" s="118"/>
      <c r="C7" s="123"/>
      <c r="D7" s="9" t="s">
        <v>15</v>
      </c>
      <c r="E7" s="10">
        <f>5187115.21+65361.84</f>
        <v>5252477.05</v>
      </c>
      <c r="F7" s="10">
        <f>382045.71+45000</f>
        <v>427045.71</v>
      </c>
      <c r="G7" s="10">
        <v>354959</v>
      </c>
      <c r="H7" s="10">
        <f>SUM(E7:G7)</f>
        <v>6034481.7599999998</v>
      </c>
      <c r="I7" s="11">
        <v>338184</v>
      </c>
      <c r="J7" s="12">
        <v>0</v>
      </c>
    </row>
    <row r="8" spans="1:10" ht="15.75" thickBot="1">
      <c r="A8" s="121"/>
      <c r="B8" s="118"/>
      <c r="C8" s="123"/>
      <c r="D8" s="13" t="s">
        <v>16</v>
      </c>
      <c r="E8" s="14">
        <v>5534840.1699999999</v>
      </c>
      <c r="F8" s="14">
        <v>447020.2</v>
      </c>
      <c r="G8" s="14">
        <v>357633</v>
      </c>
      <c r="H8" s="14">
        <f>SUM(E8:G8)</f>
        <v>6339493.3700000001</v>
      </c>
      <c r="I8" s="15">
        <v>289705.36</v>
      </c>
      <c r="J8" s="16">
        <v>0</v>
      </c>
    </row>
    <row r="9" spans="1:10" ht="15.75" thickBot="1">
      <c r="A9" s="121"/>
      <c r="B9" s="118"/>
      <c r="C9" s="123"/>
      <c r="D9" s="17" t="s">
        <v>17</v>
      </c>
      <c r="E9" s="18">
        <f t="shared" ref="E9:J9" si="0">E6+E7+E8</f>
        <v>15419814.220000001</v>
      </c>
      <c r="F9" s="18">
        <f t="shared" si="0"/>
        <v>1240411.78</v>
      </c>
      <c r="G9" s="18">
        <f t="shared" si="0"/>
        <v>1007563</v>
      </c>
      <c r="H9" s="19">
        <f t="shared" si="0"/>
        <v>17667789</v>
      </c>
      <c r="I9" s="18">
        <f t="shared" si="0"/>
        <v>1207234.8500000001</v>
      </c>
      <c r="J9" s="18">
        <f t="shared" si="0"/>
        <v>591.27</v>
      </c>
    </row>
    <row r="10" spans="1:10" ht="15.75" thickBot="1">
      <c r="A10" s="121"/>
      <c r="B10" s="118"/>
      <c r="C10" s="123"/>
      <c r="D10" s="20" t="s">
        <v>18</v>
      </c>
      <c r="E10" s="21">
        <v>5187115.21</v>
      </c>
      <c r="F10" s="10">
        <v>382045.71</v>
      </c>
      <c r="G10" s="21">
        <v>291782</v>
      </c>
      <c r="H10" s="22">
        <f>SUM(E10:G10)</f>
        <v>5860942.9199999999</v>
      </c>
      <c r="I10" s="22">
        <v>318427.45</v>
      </c>
      <c r="J10" s="23">
        <v>0</v>
      </c>
    </row>
    <row r="11" spans="1:10" ht="15.75" thickBot="1">
      <c r="A11" s="121"/>
      <c r="B11" s="118"/>
      <c r="C11" s="123"/>
      <c r="D11" s="24" t="s">
        <v>19</v>
      </c>
      <c r="E11" s="25">
        <v>0</v>
      </c>
      <c r="F11" s="26">
        <v>0</v>
      </c>
      <c r="G11" s="25">
        <v>0</v>
      </c>
      <c r="H11" s="27">
        <f>SUM(E11:G11)</f>
        <v>0</v>
      </c>
      <c r="I11" s="27">
        <v>0</v>
      </c>
      <c r="J11" s="25">
        <v>0</v>
      </c>
    </row>
    <row r="12" spans="1:10" ht="15.75" thickBot="1">
      <c r="A12" s="121"/>
      <c r="B12" s="118"/>
      <c r="C12" s="123"/>
      <c r="D12" s="28" t="s">
        <v>20</v>
      </c>
      <c r="E12" s="29">
        <v>0</v>
      </c>
      <c r="F12" s="30">
        <v>0</v>
      </c>
      <c r="G12" s="29">
        <v>0</v>
      </c>
      <c r="H12" s="31">
        <v>0</v>
      </c>
      <c r="I12" s="31">
        <v>0</v>
      </c>
      <c r="J12" s="32"/>
    </row>
    <row r="13" spans="1:10" ht="15.75" thickBot="1">
      <c r="A13" s="121"/>
      <c r="B13" s="118"/>
      <c r="C13" s="123"/>
      <c r="D13" s="33" t="s">
        <v>21</v>
      </c>
      <c r="E13" s="18">
        <f>E10+E11+E12</f>
        <v>5187115.21</v>
      </c>
      <c r="F13" s="18">
        <f>F10+F11+F12</f>
        <v>382045.71</v>
      </c>
      <c r="G13" s="18">
        <f>G10+G11+G12</f>
        <v>291782</v>
      </c>
      <c r="H13" s="19">
        <f>H10+H11+H12</f>
        <v>5860942.9199999999</v>
      </c>
      <c r="I13" s="18">
        <f>I10+I11+I12</f>
        <v>318427.45</v>
      </c>
      <c r="J13" s="18"/>
    </row>
    <row r="14" spans="1:10" ht="15.75" thickBot="1">
      <c r="A14" s="122"/>
      <c r="B14" s="119"/>
      <c r="C14" s="124"/>
      <c r="D14" s="34" t="s">
        <v>22</v>
      </c>
      <c r="E14" s="35">
        <f t="shared" ref="E14:J14" si="1">E9+E13</f>
        <v>20606929.43</v>
      </c>
      <c r="F14" s="35">
        <f t="shared" si="1"/>
        <v>1622457.49</v>
      </c>
      <c r="G14" s="35">
        <f t="shared" si="1"/>
        <v>1299345</v>
      </c>
      <c r="H14" s="36">
        <f t="shared" si="1"/>
        <v>23528731.920000002</v>
      </c>
      <c r="I14" s="35">
        <f t="shared" si="1"/>
        <v>1525662.3</v>
      </c>
      <c r="J14" s="35">
        <f t="shared" si="1"/>
        <v>591.27</v>
      </c>
    </row>
    <row r="15" spans="1:10" ht="15.75" thickBot="1">
      <c r="A15" s="120">
        <v>2</v>
      </c>
      <c r="B15" s="117">
        <v>215</v>
      </c>
      <c r="C15" s="90" t="s">
        <v>23</v>
      </c>
      <c r="D15" s="37" t="s">
        <v>14</v>
      </c>
      <c r="E15" s="6">
        <v>4239815.8</v>
      </c>
      <c r="F15" s="6">
        <v>240111.87</v>
      </c>
      <c r="G15" s="6">
        <v>333154</v>
      </c>
      <c r="H15" s="6">
        <f>SUM(E15:G15)</f>
        <v>4813081.67</v>
      </c>
      <c r="I15" s="7">
        <v>486430.49</v>
      </c>
      <c r="J15" s="32"/>
    </row>
    <row r="16" spans="1:10" ht="15.75" thickBot="1">
      <c r="A16" s="121"/>
      <c r="B16" s="118"/>
      <c r="C16" s="123"/>
      <c r="D16" s="24" t="s">
        <v>15</v>
      </c>
      <c r="E16" s="10">
        <v>4611074.74</v>
      </c>
      <c r="F16" s="10">
        <f>232988.26+150000</f>
        <v>382988.26</v>
      </c>
      <c r="G16" s="10">
        <v>393186</v>
      </c>
      <c r="H16" s="10">
        <f>SUM(E16:G16)</f>
        <v>5387249</v>
      </c>
      <c r="I16" s="11">
        <v>303611</v>
      </c>
      <c r="J16" s="25"/>
    </row>
    <row r="17" spans="1:10" ht="15.75" thickBot="1">
      <c r="A17" s="121"/>
      <c r="B17" s="118"/>
      <c r="C17" s="123"/>
      <c r="D17" s="28" t="s">
        <v>16</v>
      </c>
      <c r="E17" s="14">
        <v>4756550.9000000004</v>
      </c>
      <c r="F17" s="14">
        <v>382988.26</v>
      </c>
      <c r="G17" s="14">
        <v>401672</v>
      </c>
      <c r="H17" s="14">
        <f>SUM(E17:G17)</f>
        <v>5541211.1600000001</v>
      </c>
      <c r="I17" s="15">
        <v>171705.39</v>
      </c>
      <c r="J17" s="38"/>
    </row>
    <row r="18" spans="1:10" ht="15.75" thickBot="1">
      <c r="A18" s="121"/>
      <c r="B18" s="118"/>
      <c r="C18" s="123"/>
      <c r="D18" s="33" t="s">
        <v>17</v>
      </c>
      <c r="E18" s="39">
        <f>E15+E16+E17</f>
        <v>13607441.439999999</v>
      </c>
      <c r="F18" s="18">
        <f>F15+F16+F17</f>
        <v>1006088.39</v>
      </c>
      <c r="G18" s="18">
        <f>G15+G16+G17</f>
        <v>1128012</v>
      </c>
      <c r="H18" s="19">
        <f>H15+H16+H17</f>
        <v>15741541.83</v>
      </c>
      <c r="I18" s="18">
        <f>I15+I16+I17</f>
        <v>961746.88</v>
      </c>
      <c r="J18" s="18">
        <f>J15+J16</f>
        <v>0</v>
      </c>
    </row>
    <row r="19" spans="1:10" ht="15.75" thickBot="1">
      <c r="A19" s="121"/>
      <c r="B19" s="118"/>
      <c r="C19" s="123"/>
      <c r="D19" s="20" t="s">
        <v>18</v>
      </c>
      <c r="E19" s="40">
        <f>4831886.8-0.02</f>
        <v>4831886.78</v>
      </c>
      <c r="F19" s="10">
        <v>232988.26</v>
      </c>
      <c r="G19" s="21">
        <v>321854</v>
      </c>
      <c r="H19" s="41">
        <f>SUM(E19:G19)</f>
        <v>5386729.04</v>
      </c>
      <c r="I19" s="42">
        <v>250491.22</v>
      </c>
      <c r="J19" s="32"/>
    </row>
    <row r="20" spans="1:10" ht="15.75" thickBot="1">
      <c r="A20" s="121"/>
      <c r="B20" s="118"/>
      <c r="C20" s="123"/>
      <c r="D20" s="24" t="s">
        <v>19</v>
      </c>
      <c r="E20" s="26"/>
      <c r="F20" s="25"/>
      <c r="G20" s="25"/>
      <c r="H20" s="27"/>
      <c r="I20" s="27"/>
      <c r="J20" s="25"/>
    </row>
    <row r="21" spans="1:10" ht="15.75" thickBot="1">
      <c r="A21" s="121"/>
      <c r="B21" s="118"/>
      <c r="C21" s="123"/>
      <c r="D21" s="28" t="s">
        <v>20</v>
      </c>
      <c r="E21" s="30"/>
      <c r="F21" s="29"/>
      <c r="G21" s="29"/>
      <c r="H21" s="43"/>
      <c r="I21" s="42"/>
      <c r="J21" s="32"/>
    </row>
    <row r="22" spans="1:10" ht="15.75" thickBot="1">
      <c r="A22" s="121"/>
      <c r="B22" s="118"/>
      <c r="C22" s="123"/>
      <c r="D22" s="33" t="s">
        <v>21</v>
      </c>
      <c r="E22" s="19">
        <f t="shared" ref="E22:J22" si="2">E19+E20+E21</f>
        <v>4831886.78</v>
      </c>
      <c r="F22" s="18">
        <f t="shared" si="2"/>
        <v>232988.26</v>
      </c>
      <c r="G22" s="18">
        <f t="shared" si="2"/>
        <v>321854</v>
      </c>
      <c r="H22" s="19">
        <f t="shared" si="2"/>
        <v>5386729.04</v>
      </c>
      <c r="I22" s="18">
        <f t="shared" si="2"/>
        <v>250491.22</v>
      </c>
      <c r="J22" s="18">
        <f t="shared" si="2"/>
        <v>0</v>
      </c>
    </row>
    <row r="23" spans="1:10" ht="15.75" thickBot="1">
      <c r="A23" s="122"/>
      <c r="B23" s="119"/>
      <c r="C23" s="124"/>
      <c r="D23" s="34" t="s">
        <v>22</v>
      </c>
      <c r="E23" s="35">
        <f t="shared" ref="E23:J23" si="3">E18+E22</f>
        <v>18439328.219999999</v>
      </c>
      <c r="F23" s="35">
        <f t="shared" si="3"/>
        <v>1239076.6499999999</v>
      </c>
      <c r="G23" s="35">
        <f t="shared" si="3"/>
        <v>1449866</v>
      </c>
      <c r="H23" s="36">
        <f t="shared" si="3"/>
        <v>21128270.870000001</v>
      </c>
      <c r="I23" s="35">
        <f t="shared" si="3"/>
        <v>1212238.1000000001</v>
      </c>
      <c r="J23" s="35">
        <f t="shared" si="3"/>
        <v>0</v>
      </c>
    </row>
    <row r="24" spans="1:10" ht="15.75" thickBot="1">
      <c r="A24" s="101">
        <v>3</v>
      </c>
      <c r="B24" s="125">
        <v>216</v>
      </c>
      <c r="C24" s="127" t="s">
        <v>24</v>
      </c>
      <c r="D24" s="37" t="s">
        <v>14</v>
      </c>
      <c r="E24" s="44">
        <v>1701376.79</v>
      </c>
      <c r="F24" s="44">
        <v>92222.48</v>
      </c>
      <c r="G24" s="44">
        <v>309029</v>
      </c>
      <c r="H24" s="44">
        <f>SUM(E24:G24)</f>
        <v>2102628.27</v>
      </c>
      <c r="I24" s="45">
        <v>229314.02</v>
      </c>
      <c r="J24" s="21"/>
    </row>
    <row r="25" spans="1:10" ht="15.75" thickBot="1">
      <c r="A25" s="102"/>
      <c r="B25" s="125"/>
      <c r="C25" s="127"/>
      <c r="D25" s="24" t="s">
        <v>15</v>
      </c>
      <c r="E25" s="10">
        <f>1306939.32+527022.77-30158</f>
        <v>1803804.09</v>
      </c>
      <c r="F25" s="10">
        <v>126655.18</v>
      </c>
      <c r="G25" s="10">
        <v>319759</v>
      </c>
      <c r="H25" s="10">
        <f>SUM(E25:G25)</f>
        <v>2250218.27</v>
      </c>
      <c r="I25" s="11">
        <v>141702</v>
      </c>
      <c r="J25" s="25"/>
    </row>
    <row r="26" spans="1:10" ht="15.75" thickBot="1">
      <c r="A26" s="102"/>
      <c r="B26" s="125"/>
      <c r="C26" s="127"/>
      <c r="D26" s="46" t="s">
        <v>16</v>
      </c>
      <c r="E26" s="14">
        <v>1680532.79</v>
      </c>
      <c r="F26" s="14">
        <v>145796.15</v>
      </c>
      <c r="G26" s="14">
        <v>346506</v>
      </c>
      <c r="H26" s="14">
        <f>SUM(E26:G26)</f>
        <v>2172834.94</v>
      </c>
      <c r="I26" s="15">
        <v>100012.73</v>
      </c>
      <c r="J26" s="32"/>
    </row>
    <row r="27" spans="1:10" ht="15.75" thickBot="1">
      <c r="A27" s="102"/>
      <c r="B27" s="125"/>
      <c r="C27" s="128"/>
      <c r="D27" s="33" t="s">
        <v>17</v>
      </c>
      <c r="E27" s="18">
        <f>E24+E25+E26</f>
        <v>5185713.67</v>
      </c>
      <c r="F27" s="18">
        <f>F24+F25+F26</f>
        <v>364673.80999999994</v>
      </c>
      <c r="G27" s="18">
        <f>G24+G25+G26</f>
        <v>975294</v>
      </c>
      <c r="H27" s="19">
        <f>H24+H25+H26</f>
        <v>6525681.4800000004</v>
      </c>
      <c r="I27" s="19">
        <f>I24+I25+I26</f>
        <v>471028.75</v>
      </c>
      <c r="J27" s="19">
        <f>J24+J25</f>
        <v>0</v>
      </c>
    </row>
    <row r="28" spans="1:10" ht="15.75" thickBot="1">
      <c r="A28" s="102"/>
      <c r="B28" s="125"/>
      <c r="C28" s="128"/>
      <c r="D28" s="46" t="s">
        <v>18</v>
      </c>
      <c r="E28" s="47">
        <v>1306939.32</v>
      </c>
      <c r="F28" s="10">
        <v>112527.3</v>
      </c>
      <c r="G28" s="32">
        <v>282390</v>
      </c>
      <c r="H28" s="42">
        <f>E28+F28+G28</f>
        <v>1701856.62</v>
      </c>
      <c r="I28" s="32">
        <v>124285.22</v>
      </c>
      <c r="J28" s="32"/>
    </row>
    <row r="29" spans="1:10" ht="15.75" thickBot="1">
      <c r="A29" s="102"/>
      <c r="B29" s="125"/>
      <c r="C29" s="128"/>
      <c r="D29" s="24" t="s">
        <v>19</v>
      </c>
      <c r="E29" s="26"/>
      <c r="F29" s="25"/>
      <c r="G29" s="25"/>
      <c r="H29" s="27"/>
      <c r="I29" s="25"/>
      <c r="J29" s="25"/>
    </row>
    <row r="30" spans="1:10" ht="15.75" thickBot="1">
      <c r="A30" s="102"/>
      <c r="B30" s="125"/>
      <c r="C30" s="128"/>
      <c r="D30" s="46" t="s">
        <v>20</v>
      </c>
      <c r="E30" s="47"/>
      <c r="F30" s="32"/>
      <c r="G30" s="32"/>
      <c r="H30" s="42"/>
      <c r="I30" s="32"/>
      <c r="J30" s="32"/>
    </row>
    <row r="31" spans="1:10" ht="15.75" thickBot="1">
      <c r="A31" s="102"/>
      <c r="B31" s="125"/>
      <c r="C31" s="128"/>
      <c r="D31" s="33" t="s">
        <v>21</v>
      </c>
      <c r="E31" s="18">
        <f>E28+E29+E30</f>
        <v>1306939.32</v>
      </c>
      <c r="F31" s="18">
        <f>F28+F29+F30</f>
        <v>112527.3</v>
      </c>
      <c r="G31" s="18">
        <f>G28+G29+G30</f>
        <v>282390</v>
      </c>
      <c r="H31" s="19">
        <f>H28+H29+H30</f>
        <v>1701856.62</v>
      </c>
      <c r="I31" s="18">
        <f>I28+I29+I30</f>
        <v>124285.22</v>
      </c>
      <c r="J31" s="18">
        <f>J29</f>
        <v>0</v>
      </c>
    </row>
    <row r="32" spans="1:10" ht="15.75" thickBot="1">
      <c r="A32" s="103"/>
      <c r="B32" s="126"/>
      <c r="C32" s="129"/>
      <c r="D32" s="34" t="s">
        <v>22</v>
      </c>
      <c r="E32" s="35">
        <f t="shared" ref="E32:J32" si="4">E27+E31</f>
        <v>6492652.9900000002</v>
      </c>
      <c r="F32" s="35">
        <f t="shared" si="4"/>
        <v>477201.10999999993</v>
      </c>
      <c r="G32" s="35">
        <f t="shared" si="4"/>
        <v>1257684</v>
      </c>
      <c r="H32" s="36">
        <f t="shared" si="4"/>
        <v>8227538.1000000006</v>
      </c>
      <c r="I32" s="35">
        <f t="shared" si="4"/>
        <v>595313.97</v>
      </c>
      <c r="J32" s="35">
        <f t="shared" si="4"/>
        <v>0</v>
      </c>
    </row>
    <row r="33" spans="1:10" ht="15.75" thickBot="1">
      <c r="A33" s="101">
        <v>4</v>
      </c>
      <c r="B33" s="104">
        <v>219</v>
      </c>
      <c r="C33" s="107" t="s">
        <v>25</v>
      </c>
      <c r="D33" s="48" t="s">
        <v>14</v>
      </c>
      <c r="E33" s="44">
        <v>62593.83</v>
      </c>
      <c r="F33" s="44">
        <f>589848.5</f>
        <v>589848.5</v>
      </c>
      <c r="G33" s="44">
        <v>0</v>
      </c>
      <c r="H33" s="44">
        <f>SUM(E33:G33)</f>
        <v>652442.32999999996</v>
      </c>
      <c r="I33" s="45">
        <v>191081</v>
      </c>
      <c r="J33" s="21"/>
    </row>
    <row r="34" spans="1:10" ht="15.75" thickBot="1">
      <c r="A34" s="102"/>
      <c r="B34" s="105"/>
      <c r="C34" s="91"/>
      <c r="D34" s="49" t="s">
        <v>15</v>
      </c>
      <c r="E34" s="10">
        <f>38519.28+24074.55</f>
        <v>62593.83</v>
      </c>
      <c r="F34" s="10">
        <v>589848.5</v>
      </c>
      <c r="G34" s="10">
        <v>0</v>
      </c>
      <c r="H34" s="10">
        <f>SUM(E34:G34)</f>
        <v>652442.32999999996</v>
      </c>
      <c r="I34" s="11">
        <v>91663</v>
      </c>
      <c r="J34" s="50"/>
    </row>
    <row r="35" spans="1:10" ht="15.75" thickBot="1">
      <c r="A35" s="102"/>
      <c r="B35" s="105"/>
      <c r="C35" s="91"/>
      <c r="D35" s="51" t="s">
        <v>16</v>
      </c>
      <c r="E35" s="14">
        <f>38519.28</f>
        <v>38519.279999999999</v>
      </c>
      <c r="F35" s="14">
        <v>589848.5</v>
      </c>
      <c r="G35" s="14">
        <v>0</v>
      </c>
      <c r="H35" s="14">
        <f>SUM(E35:G35)</f>
        <v>628367.78</v>
      </c>
      <c r="I35" s="15">
        <v>103245.52</v>
      </c>
      <c r="J35" s="38"/>
    </row>
    <row r="36" spans="1:10" ht="15.75" thickBot="1">
      <c r="A36" s="102"/>
      <c r="B36" s="105"/>
      <c r="C36" s="91"/>
      <c r="D36" s="52" t="s">
        <v>26</v>
      </c>
      <c r="E36" s="18">
        <f t="shared" ref="E36:J36" si="5">E33+E34+E35</f>
        <v>163706.94</v>
      </c>
      <c r="F36" s="18">
        <f t="shared" si="5"/>
        <v>1769545.5</v>
      </c>
      <c r="G36" s="18">
        <f t="shared" si="5"/>
        <v>0</v>
      </c>
      <c r="H36" s="19">
        <f t="shared" si="5"/>
        <v>1933252.44</v>
      </c>
      <c r="I36" s="18">
        <f t="shared" si="5"/>
        <v>385989.52</v>
      </c>
      <c r="J36" s="18">
        <f t="shared" si="5"/>
        <v>0</v>
      </c>
    </row>
    <row r="37" spans="1:10" ht="15.75" thickBot="1">
      <c r="A37" s="102"/>
      <c r="B37" s="105"/>
      <c r="C37" s="108"/>
      <c r="D37" s="46" t="s">
        <v>18</v>
      </c>
      <c r="E37" s="53">
        <v>38519.279999999999</v>
      </c>
      <c r="F37" s="54">
        <v>589848.5</v>
      </c>
      <c r="G37" s="55"/>
      <c r="H37" s="56">
        <f>E37+F37</f>
        <v>628367.78</v>
      </c>
      <c r="I37" s="32">
        <v>98796.11</v>
      </c>
      <c r="J37" s="32"/>
    </row>
    <row r="38" spans="1:10" ht="15.75" thickBot="1">
      <c r="A38" s="102"/>
      <c r="B38" s="105"/>
      <c r="C38" s="108"/>
      <c r="D38" s="57" t="s">
        <v>19</v>
      </c>
      <c r="E38" s="58">
        <v>0</v>
      </c>
      <c r="F38" s="59">
        <v>0</v>
      </c>
      <c r="G38" s="8"/>
      <c r="H38" s="60"/>
      <c r="I38" s="23"/>
      <c r="J38" s="110"/>
    </row>
    <row r="39" spans="1:10" ht="15.75" thickBot="1">
      <c r="A39" s="102"/>
      <c r="B39" s="105"/>
      <c r="C39" s="108"/>
      <c r="D39" s="24" t="s">
        <v>20</v>
      </c>
      <c r="E39" s="61">
        <v>0</v>
      </c>
      <c r="F39" s="62">
        <v>0</v>
      </c>
      <c r="G39" s="12"/>
      <c r="H39" s="63"/>
      <c r="I39" s="25"/>
      <c r="J39" s="111"/>
    </row>
    <row r="40" spans="1:10" ht="15.75" thickBot="1">
      <c r="A40" s="102"/>
      <c r="B40" s="105"/>
      <c r="C40" s="91"/>
      <c r="D40" s="33" t="s">
        <v>31</v>
      </c>
      <c r="E40" s="18">
        <f t="shared" ref="E40:J40" si="6">E37+E38+E39</f>
        <v>38519.279999999999</v>
      </c>
      <c r="F40" s="18">
        <f t="shared" si="6"/>
        <v>589848.5</v>
      </c>
      <c r="G40" s="18">
        <f t="shared" si="6"/>
        <v>0</v>
      </c>
      <c r="H40" s="19">
        <f t="shared" si="6"/>
        <v>628367.78</v>
      </c>
      <c r="I40" s="64">
        <f t="shared" si="6"/>
        <v>98796.11</v>
      </c>
      <c r="J40" s="18">
        <f t="shared" si="6"/>
        <v>0</v>
      </c>
    </row>
    <row r="41" spans="1:10" ht="15.75" thickBot="1">
      <c r="A41" s="103"/>
      <c r="B41" s="106"/>
      <c r="C41" s="109"/>
      <c r="D41" s="34" t="s">
        <v>22</v>
      </c>
      <c r="E41" s="35">
        <f t="shared" ref="E41:J41" si="7">E36+E40</f>
        <v>202226.22</v>
      </c>
      <c r="F41" s="35">
        <f t="shared" si="7"/>
        <v>2359394</v>
      </c>
      <c r="G41" s="35">
        <f t="shared" si="7"/>
        <v>0</v>
      </c>
      <c r="H41" s="36">
        <f t="shared" si="7"/>
        <v>2561620.2199999997</v>
      </c>
      <c r="I41" s="35">
        <f t="shared" si="7"/>
        <v>484785.63</v>
      </c>
      <c r="J41" s="35">
        <f t="shared" si="7"/>
        <v>0</v>
      </c>
    </row>
    <row r="42" spans="1:10" ht="15.75" thickBot="1">
      <c r="A42" s="112">
        <v>5</v>
      </c>
      <c r="B42" s="88">
        <v>226</v>
      </c>
      <c r="C42" s="117" t="s">
        <v>27</v>
      </c>
      <c r="D42" s="65" t="s">
        <v>14</v>
      </c>
      <c r="E42" s="44">
        <v>0</v>
      </c>
      <c r="F42" s="44">
        <v>0</v>
      </c>
      <c r="G42" s="44">
        <v>70473</v>
      </c>
      <c r="H42" s="44">
        <f>SUM(E42:G42)</f>
        <v>70473</v>
      </c>
      <c r="I42" s="66">
        <v>0</v>
      </c>
      <c r="J42" s="23">
        <v>0</v>
      </c>
    </row>
    <row r="43" spans="1:10" ht="15.75" thickBot="1">
      <c r="A43" s="113"/>
      <c r="B43" s="115"/>
      <c r="C43" s="118"/>
      <c r="D43" s="67" t="s">
        <v>15</v>
      </c>
      <c r="E43" s="10">
        <v>0</v>
      </c>
      <c r="F43" s="10">
        <v>0</v>
      </c>
      <c r="G43" s="10">
        <v>99521</v>
      </c>
      <c r="H43" s="10">
        <f>SUM(E43:G43)</f>
        <v>99521</v>
      </c>
      <c r="I43" s="11">
        <v>0</v>
      </c>
      <c r="J43" s="25">
        <v>0</v>
      </c>
    </row>
    <row r="44" spans="1:10" ht="15.75" thickBot="1">
      <c r="A44" s="113"/>
      <c r="B44" s="115"/>
      <c r="C44" s="118"/>
      <c r="D44" s="68" t="s">
        <v>16</v>
      </c>
      <c r="E44" s="14">
        <v>0</v>
      </c>
      <c r="F44" s="14">
        <v>0</v>
      </c>
      <c r="G44" s="14">
        <v>92126</v>
      </c>
      <c r="H44" s="14">
        <f>SUM(E44:G44)</f>
        <v>92126</v>
      </c>
      <c r="I44" s="15">
        <v>0</v>
      </c>
      <c r="J44" s="38">
        <v>0</v>
      </c>
    </row>
    <row r="45" spans="1:10" ht="15.75" thickBot="1">
      <c r="A45" s="113"/>
      <c r="B45" s="115"/>
      <c r="C45" s="118"/>
      <c r="D45" s="33" t="s">
        <v>17</v>
      </c>
      <c r="E45" s="39">
        <f>E42+E43+E44</f>
        <v>0</v>
      </c>
      <c r="F45" s="18">
        <f>F42+F43+F44</f>
        <v>0</v>
      </c>
      <c r="G45" s="18">
        <f>G42+G43+G44</f>
        <v>262120</v>
      </c>
      <c r="H45" s="19">
        <f>H42+H43+H44</f>
        <v>262120</v>
      </c>
      <c r="I45" s="18">
        <v>0</v>
      </c>
      <c r="J45" s="18">
        <f>J37+J38+J39</f>
        <v>0</v>
      </c>
    </row>
    <row r="46" spans="1:10" ht="15.75" thickBot="1">
      <c r="A46" s="113"/>
      <c r="B46" s="115"/>
      <c r="C46" s="118"/>
      <c r="D46" s="20" t="s">
        <v>18</v>
      </c>
      <c r="E46" s="40">
        <v>0</v>
      </c>
      <c r="F46" s="21">
        <v>0</v>
      </c>
      <c r="G46" s="21">
        <v>80070</v>
      </c>
      <c r="H46" s="41">
        <f>SUM(E46:G46)</f>
        <v>80070</v>
      </c>
      <c r="I46" s="32">
        <v>0</v>
      </c>
      <c r="J46" s="32">
        <v>0</v>
      </c>
    </row>
    <row r="47" spans="1:10" ht="15.75" thickBot="1">
      <c r="A47" s="113"/>
      <c r="B47" s="115"/>
      <c r="C47" s="118"/>
      <c r="D47" s="24" t="s">
        <v>19</v>
      </c>
      <c r="E47" s="26"/>
      <c r="F47" s="25"/>
      <c r="G47" s="25"/>
      <c r="H47" s="27"/>
      <c r="I47" s="25">
        <v>0</v>
      </c>
      <c r="J47" s="25">
        <v>0</v>
      </c>
    </row>
    <row r="48" spans="1:10" ht="15.75" thickBot="1">
      <c r="A48" s="113"/>
      <c r="B48" s="115"/>
      <c r="C48" s="118"/>
      <c r="D48" s="28" t="s">
        <v>20</v>
      </c>
      <c r="E48" s="30"/>
      <c r="F48" s="29"/>
      <c r="G48" s="29"/>
      <c r="H48" s="42"/>
      <c r="I48" s="32">
        <v>0</v>
      </c>
      <c r="J48" s="32">
        <v>0</v>
      </c>
    </row>
    <row r="49" spans="1:10" ht="15.75" thickBot="1">
      <c r="A49" s="113"/>
      <c r="B49" s="115"/>
      <c r="C49" s="118"/>
      <c r="D49" s="33" t="s">
        <v>21</v>
      </c>
      <c r="E49" s="18">
        <f t="shared" ref="E49:J49" si="8">E46+E47+E48</f>
        <v>0</v>
      </c>
      <c r="F49" s="18">
        <f t="shared" si="8"/>
        <v>0</v>
      </c>
      <c r="G49" s="18">
        <f t="shared" si="8"/>
        <v>80070</v>
      </c>
      <c r="H49" s="19">
        <f t="shared" si="8"/>
        <v>80070</v>
      </c>
      <c r="I49" s="18">
        <f t="shared" si="8"/>
        <v>0</v>
      </c>
      <c r="J49" s="18">
        <f t="shared" si="8"/>
        <v>0</v>
      </c>
    </row>
    <row r="50" spans="1:10" ht="15.75" thickBot="1">
      <c r="A50" s="114"/>
      <c r="B50" s="116"/>
      <c r="C50" s="119"/>
      <c r="D50" s="34" t="s">
        <v>22</v>
      </c>
      <c r="E50" s="35">
        <f t="shared" ref="E50:J50" si="9">E45+E49</f>
        <v>0</v>
      </c>
      <c r="F50" s="35">
        <f t="shared" si="9"/>
        <v>0</v>
      </c>
      <c r="G50" s="35">
        <f t="shared" si="9"/>
        <v>342190</v>
      </c>
      <c r="H50" s="36">
        <f t="shared" si="9"/>
        <v>342190</v>
      </c>
      <c r="I50" s="35">
        <f t="shared" si="9"/>
        <v>0</v>
      </c>
      <c r="J50" s="35">
        <f t="shared" si="9"/>
        <v>0</v>
      </c>
    </row>
    <row r="51" spans="1:10" ht="15.75" thickBot="1">
      <c r="A51" s="85">
        <v>6</v>
      </c>
      <c r="B51" s="88">
        <v>227</v>
      </c>
      <c r="C51" s="90" t="s">
        <v>28</v>
      </c>
      <c r="D51" s="37" t="s">
        <v>14</v>
      </c>
      <c r="E51" s="8">
        <v>0</v>
      </c>
      <c r="F51" s="8">
        <v>254783.64</v>
      </c>
      <c r="G51" s="54">
        <v>0</v>
      </c>
      <c r="H51" s="56">
        <f>SUM(E51:G51)</f>
        <v>254783.64</v>
      </c>
      <c r="I51" s="69">
        <v>0</v>
      </c>
      <c r="J51" s="69">
        <v>0</v>
      </c>
    </row>
    <row r="52" spans="1:10" ht="15.75" thickBot="1">
      <c r="A52" s="86"/>
      <c r="B52" s="89"/>
      <c r="C52" s="91"/>
      <c r="D52" s="24" t="s">
        <v>15</v>
      </c>
      <c r="E52" s="12">
        <v>0</v>
      </c>
      <c r="F52" s="62">
        <v>254783.64</v>
      </c>
      <c r="G52" s="62">
        <v>0</v>
      </c>
      <c r="H52" s="63">
        <f>SUM(E52:G52)</f>
        <v>254783.64</v>
      </c>
      <c r="I52" s="50">
        <v>0</v>
      </c>
      <c r="J52" s="50">
        <v>0</v>
      </c>
    </row>
    <row r="53" spans="1:10" ht="15.75" thickBot="1">
      <c r="A53" s="86"/>
      <c r="B53" s="89"/>
      <c r="C53" s="91"/>
      <c r="D53" s="28" t="s">
        <v>16</v>
      </c>
      <c r="E53" s="32">
        <v>0</v>
      </c>
      <c r="F53" s="29">
        <v>254783.64</v>
      </c>
      <c r="G53" s="32">
        <v>0</v>
      </c>
      <c r="H53" s="43">
        <f>SUM(E53:G53)</f>
        <v>254783.64</v>
      </c>
      <c r="I53" s="29">
        <v>0</v>
      </c>
      <c r="J53" s="29">
        <v>0</v>
      </c>
    </row>
    <row r="54" spans="1:10" ht="15.75" thickBot="1">
      <c r="A54" s="86"/>
      <c r="B54" s="89"/>
      <c r="C54" s="91"/>
      <c r="D54" s="33" t="s">
        <v>17</v>
      </c>
      <c r="E54" s="39">
        <f>E51+E52+E53</f>
        <v>0</v>
      </c>
      <c r="F54" s="18">
        <f>F51+F52+F53</f>
        <v>764350.92</v>
      </c>
      <c r="G54" s="18">
        <f>G51+G52+G53</f>
        <v>0</v>
      </c>
      <c r="H54" s="19">
        <f>H51+H52+H53</f>
        <v>764350.92</v>
      </c>
      <c r="I54" s="18">
        <f>I46+I47+I48</f>
        <v>0</v>
      </c>
      <c r="J54" s="18">
        <f>J46+J47+J48</f>
        <v>0</v>
      </c>
    </row>
    <row r="55" spans="1:10" ht="15.75" thickBot="1">
      <c r="A55" s="86"/>
      <c r="B55" s="89"/>
      <c r="C55" s="91"/>
      <c r="D55" s="20" t="s">
        <v>18</v>
      </c>
      <c r="E55" s="40">
        <v>0</v>
      </c>
      <c r="F55" s="23">
        <v>254783.64</v>
      </c>
      <c r="G55" s="23">
        <v>0</v>
      </c>
      <c r="H55" s="41">
        <f>SUM(E55:G55)</f>
        <v>254783.64</v>
      </c>
      <c r="I55" s="32">
        <v>0</v>
      </c>
      <c r="J55" s="32"/>
    </row>
    <row r="56" spans="1:10" ht="15.75" thickBot="1">
      <c r="A56" s="86"/>
      <c r="B56" s="89"/>
      <c r="C56" s="91"/>
      <c r="D56" s="24" t="s">
        <v>19</v>
      </c>
      <c r="E56" s="26">
        <v>0</v>
      </c>
      <c r="F56" s="25">
        <v>0</v>
      </c>
      <c r="G56" s="25">
        <v>0</v>
      </c>
      <c r="H56" s="27">
        <f>SUM(E56:G56)</f>
        <v>0</v>
      </c>
      <c r="I56" s="25">
        <v>0</v>
      </c>
      <c r="J56" s="25"/>
    </row>
    <row r="57" spans="1:10" ht="15.75" thickBot="1">
      <c r="A57" s="86"/>
      <c r="B57" s="89"/>
      <c r="C57" s="91"/>
      <c r="D57" s="28" t="s">
        <v>20</v>
      </c>
      <c r="E57" s="30">
        <v>0</v>
      </c>
      <c r="F57" s="29">
        <v>0</v>
      </c>
      <c r="G57" s="29">
        <v>0</v>
      </c>
      <c r="H57" s="42">
        <f>SUM(E57:G57)</f>
        <v>0</v>
      </c>
      <c r="I57" s="32"/>
      <c r="J57" s="32"/>
    </row>
    <row r="58" spans="1:10" ht="15.75" thickBot="1">
      <c r="A58" s="86"/>
      <c r="B58" s="89"/>
      <c r="C58" s="91"/>
      <c r="D58" s="33" t="s">
        <v>21</v>
      </c>
      <c r="E58" s="18">
        <f>E55+E56+E57</f>
        <v>0</v>
      </c>
      <c r="F58" s="18">
        <f>F55+F56+F57</f>
        <v>254783.64</v>
      </c>
      <c r="G58" s="18">
        <f>G55+G56+G57</f>
        <v>0</v>
      </c>
      <c r="H58" s="19">
        <f>H55+H56+H57</f>
        <v>254783.64</v>
      </c>
      <c r="I58" s="18"/>
      <c r="J58" s="18"/>
    </row>
    <row r="59" spans="1:10" ht="15.75" thickBot="1">
      <c r="A59" s="87"/>
      <c r="B59" s="89"/>
      <c r="C59" s="91"/>
      <c r="D59" s="34" t="s">
        <v>22</v>
      </c>
      <c r="E59" s="35">
        <f>E54+E58</f>
        <v>0</v>
      </c>
      <c r="F59" s="35">
        <f>F54+F58</f>
        <v>1019134.56</v>
      </c>
      <c r="G59" s="35">
        <f>G54+G58</f>
        <v>0</v>
      </c>
      <c r="H59" s="36">
        <f>H54+H58</f>
        <v>1019134.56</v>
      </c>
      <c r="I59" s="35"/>
      <c r="J59" s="35"/>
    </row>
    <row r="60" spans="1:10" ht="15.75" thickBot="1">
      <c r="A60" s="70"/>
      <c r="B60" s="92"/>
      <c r="C60" s="93"/>
      <c r="D60" s="71" t="s">
        <v>14</v>
      </c>
      <c r="E60" s="72">
        <f t="shared" ref="E60:J68" si="10">E6+E15+E24+E33+E42+E51</f>
        <v>10636283.42</v>
      </c>
      <c r="F60" s="72">
        <f t="shared" si="10"/>
        <v>1543312.3599999999</v>
      </c>
      <c r="G60" s="72">
        <f t="shared" si="10"/>
        <v>1007627</v>
      </c>
      <c r="H60" s="73">
        <f t="shared" si="10"/>
        <v>13187222.779999999</v>
      </c>
      <c r="I60" s="72">
        <f t="shared" si="10"/>
        <v>1486171</v>
      </c>
      <c r="J60" s="72">
        <f t="shared" si="10"/>
        <v>591.27</v>
      </c>
    </row>
    <row r="61" spans="1:10" ht="15.75" thickBot="1">
      <c r="A61" s="74"/>
      <c r="B61" s="94"/>
      <c r="C61" s="95"/>
      <c r="D61" s="75" t="s">
        <v>15</v>
      </c>
      <c r="E61" s="72">
        <f t="shared" si="10"/>
        <v>11729949.709999999</v>
      </c>
      <c r="F61" s="72">
        <f t="shared" si="10"/>
        <v>1781321.29</v>
      </c>
      <c r="G61" s="72">
        <f t="shared" si="10"/>
        <v>1167425</v>
      </c>
      <c r="H61" s="73">
        <f t="shared" si="10"/>
        <v>14678696</v>
      </c>
      <c r="I61" s="72">
        <f t="shared" si="10"/>
        <v>875160</v>
      </c>
      <c r="J61" s="72">
        <f t="shared" si="10"/>
        <v>0</v>
      </c>
    </row>
    <row r="62" spans="1:10" ht="15.75" thickBot="1">
      <c r="A62" s="74"/>
      <c r="B62" s="94"/>
      <c r="C62" s="95"/>
      <c r="D62" s="76" t="s">
        <v>16</v>
      </c>
      <c r="E62" s="72">
        <f t="shared" si="10"/>
        <v>12010443.139999999</v>
      </c>
      <c r="F62" s="72">
        <f t="shared" si="10"/>
        <v>1820436.75</v>
      </c>
      <c r="G62" s="72">
        <f t="shared" si="10"/>
        <v>1197937</v>
      </c>
      <c r="H62" s="73">
        <f>H8+H17+H26+H35+H44+H53</f>
        <v>15028816.890000001</v>
      </c>
      <c r="I62" s="72">
        <f t="shared" si="10"/>
        <v>664669</v>
      </c>
      <c r="J62" s="72">
        <f t="shared" si="10"/>
        <v>0</v>
      </c>
    </row>
    <row r="63" spans="1:10" ht="15.75" thickBot="1">
      <c r="A63" s="74"/>
      <c r="B63" s="94"/>
      <c r="C63" s="95"/>
      <c r="D63" s="33" t="s">
        <v>17</v>
      </c>
      <c r="E63" s="77">
        <f t="shared" si="10"/>
        <v>34376676.269999996</v>
      </c>
      <c r="F63" s="77">
        <f t="shared" si="10"/>
        <v>5145070.4000000004</v>
      </c>
      <c r="G63" s="77">
        <f t="shared" si="10"/>
        <v>3372989</v>
      </c>
      <c r="H63" s="78">
        <f t="shared" si="10"/>
        <v>42894735.670000002</v>
      </c>
      <c r="I63" s="77">
        <f t="shared" si="10"/>
        <v>3026000</v>
      </c>
      <c r="J63" s="77">
        <f t="shared" si="10"/>
        <v>591.27</v>
      </c>
    </row>
    <row r="64" spans="1:10" ht="15.75" thickBot="1">
      <c r="A64" s="74"/>
      <c r="B64" s="94"/>
      <c r="C64" s="95"/>
      <c r="D64" s="75" t="s">
        <v>18</v>
      </c>
      <c r="E64" s="72">
        <f t="shared" si="10"/>
        <v>11364460.59</v>
      </c>
      <c r="F64" s="72">
        <f t="shared" si="10"/>
        <v>1572193.4100000001</v>
      </c>
      <c r="G64" s="72">
        <f t="shared" si="10"/>
        <v>976096</v>
      </c>
      <c r="H64" s="73">
        <f t="shared" si="10"/>
        <v>13912750.000000002</v>
      </c>
      <c r="I64" s="72">
        <f t="shared" si="10"/>
        <v>792000</v>
      </c>
      <c r="J64" s="72">
        <f t="shared" si="10"/>
        <v>0</v>
      </c>
    </row>
    <row r="65" spans="1:10" ht="15.75" thickBot="1">
      <c r="A65" s="74"/>
      <c r="B65" s="94"/>
      <c r="C65" s="95"/>
      <c r="D65" s="75" t="s">
        <v>19</v>
      </c>
      <c r="E65" s="72">
        <f t="shared" si="10"/>
        <v>0</v>
      </c>
      <c r="F65" s="72">
        <f t="shared" si="10"/>
        <v>0</v>
      </c>
      <c r="G65" s="72">
        <f t="shared" si="10"/>
        <v>0</v>
      </c>
      <c r="H65" s="73">
        <f t="shared" si="10"/>
        <v>0</v>
      </c>
      <c r="I65" s="72">
        <f t="shared" si="10"/>
        <v>0</v>
      </c>
      <c r="J65" s="72">
        <f t="shared" si="10"/>
        <v>0</v>
      </c>
    </row>
    <row r="66" spans="1:10" ht="15.75" thickBot="1">
      <c r="A66" s="74"/>
      <c r="B66" s="94"/>
      <c r="C66" s="95"/>
      <c r="D66" s="76" t="s">
        <v>20</v>
      </c>
      <c r="E66" s="72">
        <f t="shared" si="10"/>
        <v>0</v>
      </c>
      <c r="F66" s="72">
        <f t="shared" si="10"/>
        <v>0</v>
      </c>
      <c r="G66" s="72">
        <f t="shared" si="10"/>
        <v>0</v>
      </c>
      <c r="H66" s="73">
        <f t="shared" si="10"/>
        <v>0</v>
      </c>
      <c r="I66" s="72">
        <f t="shared" si="10"/>
        <v>0</v>
      </c>
      <c r="J66" s="72">
        <f t="shared" si="10"/>
        <v>0</v>
      </c>
    </row>
    <row r="67" spans="1:10" ht="15.75" thickBot="1">
      <c r="A67" s="79"/>
      <c r="B67" s="96"/>
      <c r="C67" s="97"/>
      <c r="D67" s="33" t="s">
        <v>21</v>
      </c>
      <c r="E67" s="77">
        <f t="shared" si="10"/>
        <v>11364460.59</v>
      </c>
      <c r="F67" s="77">
        <f t="shared" si="10"/>
        <v>1572193.4100000001</v>
      </c>
      <c r="G67" s="77">
        <f t="shared" si="10"/>
        <v>976096</v>
      </c>
      <c r="H67" s="78">
        <f t="shared" si="10"/>
        <v>13912750.000000002</v>
      </c>
      <c r="I67" s="77">
        <f t="shared" si="10"/>
        <v>792000</v>
      </c>
      <c r="J67" s="77">
        <f t="shared" si="10"/>
        <v>0</v>
      </c>
    </row>
    <row r="68" spans="1:10" ht="15.75" thickBot="1">
      <c r="A68" s="98" t="s">
        <v>29</v>
      </c>
      <c r="B68" s="99"/>
      <c r="C68" s="100"/>
      <c r="D68" s="34" t="s">
        <v>22</v>
      </c>
      <c r="E68" s="77">
        <f t="shared" si="10"/>
        <v>45741136.859999999</v>
      </c>
      <c r="F68" s="77">
        <f t="shared" si="10"/>
        <v>6717263.8100000005</v>
      </c>
      <c r="G68" s="18">
        <f t="shared" si="10"/>
        <v>4349085</v>
      </c>
      <c r="H68" s="78">
        <f t="shared" si="10"/>
        <v>56807485.670000009</v>
      </c>
      <c r="I68" s="77">
        <f t="shared" si="10"/>
        <v>3818000</v>
      </c>
      <c r="J68" s="77">
        <f t="shared" si="10"/>
        <v>591.27</v>
      </c>
    </row>
    <row r="69" spans="1:10">
      <c r="A69" s="2"/>
      <c r="B69" s="2"/>
      <c r="C69" s="80"/>
      <c r="D69" s="81"/>
      <c r="E69" s="82"/>
      <c r="F69" s="83"/>
      <c r="G69" s="83" t="s">
        <v>30</v>
      </c>
      <c r="H69" s="84">
        <f>43935000*2</f>
        <v>87870000</v>
      </c>
      <c r="I69" s="82"/>
      <c r="J69" s="82"/>
    </row>
  </sheetData>
  <mergeCells count="32">
    <mergeCell ref="D2:G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4"/>
    <mergeCell ref="B6:B14"/>
    <mergeCell ref="C6:C14"/>
    <mergeCell ref="A15:A23"/>
    <mergeCell ref="B15:B23"/>
    <mergeCell ref="C15:C23"/>
    <mergeCell ref="A24:A32"/>
    <mergeCell ref="B24:B32"/>
    <mergeCell ref="C24:C32"/>
    <mergeCell ref="A33:A41"/>
    <mergeCell ref="B33:B41"/>
    <mergeCell ref="C33:C41"/>
    <mergeCell ref="J38:J39"/>
    <mergeCell ref="A42:A50"/>
    <mergeCell ref="B42:B50"/>
    <mergeCell ref="C42:C50"/>
    <mergeCell ref="A51:A59"/>
    <mergeCell ref="B51:B59"/>
    <mergeCell ref="C51:C59"/>
    <mergeCell ref="B60:C67"/>
    <mergeCell ref="A68:C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dan.pr2024</dc:creator>
  <cp:lastModifiedBy>dan.pr2024</cp:lastModifiedBy>
  <dcterms:created xsi:type="dcterms:W3CDTF">2024-04-10T12:00:52Z</dcterms:created>
  <dcterms:modified xsi:type="dcterms:W3CDTF">2024-04-12T07:41:14Z</dcterms:modified>
</cp:coreProperties>
</file>