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<sst xmlns="http://schemas.openxmlformats.org/spreadsheetml/2006/main" count="434" uniqueCount="384">
  <si>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</si>
  <si>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</si>
  <si>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</si>
  <si>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</si>
  <si>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</si>
  <si>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</si>
  <si>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</si>
  <si>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</si>
  <si>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</si>
  <si>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</si>
  <si>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</si>
  <si>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</si>
  <si>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</si>
  <si>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</si>
  <si>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</si>
  <si>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</si>
  <si>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</si>
  <si>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</si>
  <si>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</si>
  <si>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</si>
  <si>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</si>
  <si>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</si>
  <si>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</si>
  <si>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</si>
  <si>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</si>
  <si>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</si>
  <si>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</si>
  <si>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</si>
  <si>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</si>
  <si>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</si>
  <si>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</si>
  <si>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</si>
  <si>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</si>
  <si>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</si>
  <si>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</si>
  <si>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</si>
  <si>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</si>
  <si>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</si>
  <si>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</si>
  <si>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</si>
  <si>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</si>
  <si>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</si>
  <si>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</si>
  <si>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</si>
  <si>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</si>
  <si>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</si>
  <si>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</si>
  <si>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</si>
  <si>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</si>
  <si>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</si>
  <si>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</si>
  <si>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</si>
  <si>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</si>
  <si>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</si>
  <si>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</si>
  <si>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</si>
  <si>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</si>
  <si>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</si>
  <si>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</si>
  <si>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</si>
  <si>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</si>
  <si>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</si>
  <si>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</si>
  <si>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</si>
  <si>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</si>
  <si>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</si>
  <si>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</si>
  <si>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</si>
  <si>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</si>
  <si>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</si>
  <si>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</si>
  <si>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</si>
  <si>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</si>
  <si>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</si>
  <si>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</si>
  <si>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</si>
  <si>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</si>
  <si>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</si>
  <si>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</si>
  <si>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</si>
  <si>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</si>
  <si>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</si>
  <si>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</si>
  <si>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</si>
  <si>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</si>
  <si>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</si>
  <si>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</si>
  <si>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</si>
  <si>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</si>
  <si>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</si>
  <si>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</si>
  <si>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</si>
  <si>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</si>
  <si>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</si>
  <si>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</si>
  <si>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</si>
  <si>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</si>
  <si>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</si>
  <si>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</si>
  <si>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</si>
  <si>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</si>
  <si>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</si>
  <si>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</si>
  <si>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</si>
  <si>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</si>
  <si>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</si>
  <si>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</si>
  <si>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</si>
  <si>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</si>
  <si>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</si>
  <si>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</si>
  <si>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</si>
  <si>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</si>
  <si>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</si>
  <si>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</si>
  <si>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</si>
  <si>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</si>
  <si>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</si>
  <si>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</si>
  <si>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</si>
  <si>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</si>
  <si>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</si>
  <si>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</si>
  <si>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</si>
  <si>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</si>
  <si>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</si>
  <si>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</si>
  <si>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</si>
  <si>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</si>
  <si>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</si>
  <si>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</si>
  <si>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</si>
  <si>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</si>
  <si>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</si>
  <si>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</si>
  <si>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</si>
  <si>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</si>
  <si>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</si>
  <si>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</si>
  <si>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</si>
  <si>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</si>
  <si>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</si>
  <si>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</si>
  <si>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</si>
  <si>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</si>
  <si>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</si>
  <si>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</si>
  <si>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</si>
  <si>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</si>
  <si>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</si>
  <si>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</si>
  <si>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</si>
  <si>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</si>
  <si>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</si>
  <si>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</si>
  <si>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</si>
  <si>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</si>
  <si>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</si>
  <si>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</si>
  <si>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</si>
  <si>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</si>
  <si>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</si>
  <si>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</si>
  <si>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</si>
  <si>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</si>
  <si>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</si>
  <si>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</si>
  <si>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</si>
  <si>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</si>
  <si>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</si>
  <si>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</si>
  <si>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</si>
  <si>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</si>
  <si>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</si>
  <si>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</si>
  <si>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</si>
  <si>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</si>
  <si>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</si>
  <si>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</si>
  <si>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</si>
  <si>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</si>
  <si>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</si>
  <si>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</si>
  <si>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</si>
  <si>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</si>
  <si>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</si>
  <si>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</si>
  <si>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</si>
  <si>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</si>
  <si>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</si>
  <si>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</si>
  <si>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</si>
  <si>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</si>
  <si>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</si>
  <si>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</si>
  <si>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</si>
  <si>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</si>
  <si>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</si>
  <si>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</si>
  <si>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</si>
  <si>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</si>
  <si>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</si>
  <si>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</si>
  <si>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</si>
  <si>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</si>
  <si>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</si>
  <si>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</si>
  <si>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</si>
  <si>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</si>
  <si>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</si>
  <si>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</si>
  <si>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</si>
  <si>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</si>
  <si>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</si>
  <si>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</si>
  <si>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</si>
  <si>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</si>
  <si>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</si>
  <si>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</si>
  <si>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</si>
  <si>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</si>
  <si>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</si>
  <si>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</si>
  <si>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</si>
  <si>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</si>
  <si>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</si>
  <si>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</si>
  <si>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</si>
  <si>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</si>
  <si>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</si>
  <si>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</si>
  <si>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</si>
  <si>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</si>
  <si>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</si>
  <si>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</si>
  <si>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</si>
  <si>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</si>
  <si>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</si>
  <si>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</si>
  <si>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</si>
  <si>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</si>
  <si>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</si>
  <si>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</si>
  <si>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</si>
  <si>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</si>
  <si>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</si>
  <si>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</si>
  <si>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</si>
  <si>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</si>
  <si>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</si>
  <si>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</si>
  <si>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</si>
  <si>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</si>
  <si>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</si>
  <si>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</si>
  <si>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</si>
  <si>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</si>
  <si>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</si>
  <si>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</si>
  <si>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</si>
  <si>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</si>
  <si>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</si>
  <si>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</si>
  <si>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</si>
  <si>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</si>
  <si>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</si>
  <si>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</si>
  <si>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</si>
  <si>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</si>
  <si>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</si>
  <si>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</si>
  <si>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</si>
  <si>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</si>
  <si>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</si>
  <si>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</si>
  <si>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</si>
  <si>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</si>
  <si>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</si>
  <si>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</si>
  <si>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</si>
  <si>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</si>
  <si>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</si>
  <si>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</si>
  <si>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</si>
  <si>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</si>
  <si>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</si>
  <si>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</si>
  <si>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</si>
  <si>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</si>
  <si>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</si>
  <si>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</si>
  <si>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</si>
  <si>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</si>
  <si>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</si>
  <si>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</si>
  <si>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</si>
  <si>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</si>
  <si>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</si>
  <si>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</si>
  <si>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</si>
  <si>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</si>
  <si>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</si>
  <si>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</si>
  <si>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</si>
  <si>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</si>
  <si>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</si>
  <si>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</si>
  <si>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</si>
  <si>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</si>
  <si>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</si>
  <si>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</si>
  <si>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</si>
  <si>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</si>
  <si>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</si>
  <si>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</si>
  <si>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</si>
  <si>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</si>
  <si>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</si>
  <si>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</si>
  <si>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</si>
  <si>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</si>
  <si>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</si>
  <si>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</si>
  <si>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</si>
  <si>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</si>
  <si>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</si>
  <si>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</si>
  <si>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</si>
  <si>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</si>
  <si>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</si>
  <si>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</si>
  <si>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</si>
  <si>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</si>
  <si>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</si>
  <si>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</si>
  <si>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</si>
  <si>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</si>
  <si>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</si>
  <si>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</si>
  <si>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</si>
  <si>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</si>
  <si>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</si>
  <si>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</si>
  <si>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</si>
  <si>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</si>
  <si>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</si>
  <si>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</si>
  <si>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</si>
  <si>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</si>
  <si>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</si>
  <si>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</si>
  <si>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</si>
  <si>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</si>
  <si>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</si>
  <si>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</si>
  <si>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</si>
  <si>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</si>
  <si>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</si>
  <si>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</si>
  <si>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</si>
  <si>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</si>
  <si>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</si>
  <si>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</si>
  <si>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</si>
  <si>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</si>
  <si>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</si>
  <si>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</si>
  <si>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</si>
  <si>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</si>
  <si>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</si>
  <si>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</si>
  <si>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</si>
  <si>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</si>
  <si>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Subprogramul de radioterapie a bolnavilor cu afectiuni oncologice</t>
  </si>
  <si>
    <t xml:space="preserve"> ~ hotarari judecatoresti</t>
  </si>
  <si>
    <t>Director Executiv - Management Economic</t>
  </si>
  <si>
    <t>Ec. Vlasici Maria</t>
  </si>
  <si>
    <t>Intocmit,</t>
  </si>
  <si>
    <t>Nume Prenume</t>
  </si>
  <si>
    <t>Ec. Ivanov Lucian</t>
  </si>
  <si>
    <t>Nr. Telefon</t>
  </si>
  <si>
    <t>CONT DE EXECUTIE VENITURI AUGUST 2015</t>
  </si>
  <si>
    <t>CONT DE EXECUTIE CHELTUIELI AUGUST  2015</t>
  </si>
  <si>
    <t>Ec. Butnaru Dorina</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</si>
</sst>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0">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4" fontId="34" fillId="0" borderId="10" xfId="0" applyNumberFormat="1" applyFont="1" applyFill="1" applyBorder="1" applyAlignment="1">
      <alignment/>
    </xf>
    <xf numFmtId="4" fontId="23" fillId="0" borderId="10" xfId="0" applyNumberFormat="1" applyFont="1" applyFill="1" applyBorder="1" applyAlignment="1" applyProtection="1">
      <alignment/>
      <protection/>
    </xf>
    <xf numFmtId="175" fontId="34" fillId="0" borderId="10" xfId="65" applyNumberFormat="1" applyFont="1" applyFill="1" applyBorder="1" applyAlignment="1">
      <alignment wrapText="1"/>
      <protection/>
    </xf>
    <xf numFmtId="4" fontId="0"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4" fontId="0" fillId="24" borderId="10" xfId="0" applyNumberFormat="1" applyFont="1" applyFill="1" applyBorder="1" applyAlignment="1">
      <alignment horizontal="left" vertical="center" wrapText="1"/>
    </xf>
    <xf numFmtId="175" fontId="0" fillId="24" borderId="10" xfId="65" applyNumberFormat="1" applyFont="1" applyFill="1" applyBorder="1" applyAlignment="1">
      <alignment wrapText="1"/>
      <protection/>
    </xf>
    <xf numFmtId="2" fontId="30" fillId="0" borderId="0" xfId="0" applyNumberFormat="1" applyFont="1" applyFill="1" applyAlignment="1">
      <alignment/>
    </xf>
    <xf numFmtId="2" fontId="0" fillId="0" borderId="0" xfId="0" applyNumberFormat="1" applyFont="1" applyFill="1" applyAlignment="1">
      <alignment/>
    </xf>
    <xf numFmtId="2" fontId="0" fillId="0" borderId="0" xfId="0" applyNumberFormat="1" applyFont="1" applyFill="1" applyAlignment="1">
      <alignment horizontal="center"/>
    </xf>
    <xf numFmtId="3" fontId="0" fillId="0" borderId="0" xfId="0" applyNumberFormat="1" applyFont="1" applyFill="1" applyAlignment="1">
      <alignment horizontal="left"/>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xf numFmtId="4" fontId="0" fillId="0" borderId="0" xfId="0" applyNumberFormat="1" applyFont="1" applyFill="1" applyAlignment="1">
      <alignment horizontal="center" wrapText="1"/>
    </xf>
    <xf numFmtId="0" fontId="0" fillId="0" borderId="0" xfId="0" applyAlignment="1">
      <alignmen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M139"/>
  <sheetViews>
    <sheetView workbookViewId="0" topLeftCell="A1">
      <pane xSplit="3" ySplit="6" topLeftCell="D7" activePane="bottomRight" state="frozen"/>
      <selection pane="topLeft" activeCell="D37" sqref="D37"/>
      <selection pane="topRight" activeCell="D37" sqref="D37"/>
      <selection pane="bottomLeft" activeCell="D37" sqref="D37"/>
      <selection pane="bottomRight" activeCell="C83" sqref="C83"/>
    </sheetView>
  </sheetViews>
  <sheetFormatPr defaultColWidth="9.140625" defaultRowHeight="12.75"/>
  <cols>
    <col min="1" max="1" width="10.28125" style="1" bestFit="1" customWidth="1"/>
    <col min="2" max="2" width="57.57421875" style="9" customWidth="1"/>
    <col min="3" max="3" width="14.00390625" style="34" customWidth="1"/>
    <col min="4" max="4" width="11.28125" style="34" bestFit="1" customWidth="1"/>
    <col min="5" max="5" width="13.00390625" style="9" customWidth="1"/>
    <col min="6" max="6" width="13.8515625" style="9" customWidth="1"/>
    <col min="7" max="7" width="11.00390625" style="3" customWidth="1"/>
    <col min="8" max="8" width="10.28125" style="3" customWidth="1"/>
    <col min="9" max="9" width="9.140625" style="3" customWidth="1"/>
    <col min="10" max="10" width="10.00390625" style="3" customWidth="1"/>
    <col min="11" max="11" width="10.7109375" style="3" customWidth="1"/>
    <col min="12" max="12" width="10.00390625" style="3" customWidth="1"/>
    <col min="13" max="13" width="10.28125" style="3" customWidth="1"/>
    <col min="14" max="14" width="10.00390625" style="3" customWidth="1"/>
    <col min="15" max="15" width="10.8515625" style="3" customWidth="1"/>
    <col min="16" max="16" width="9.140625" style="3" customWidth="1"/>
    <col min="17" max="17" width="9.7109375" style="3" customWidth="1"/>
    <col min="18" max="18" width="10.140625" style="3" customWidth="1"/>
    <col min="19" max="19" width="10.8515625" style="3" customWidth="1"/>
    <col min="20" max="20" width="9.7109375" style="3" customWidth="1"/>
    <col min="21" max="22" width="10.57421875" style="3" customWidth="1"/>
    <col min="23" max="23" width="10.8515625" style="3" customWidth="1"/>
    <col min="24" max="24" width="9.8515625" style="3" customWidth="1"/>
    <col min="25" max="25" width="9.00390625" style="3" customWidth="1"/>
    <col min="26" max="26" width="10.140625" style="3" customWidth="1"/>
    <col min="27" max="27" width="10.57421875" style="3" customWidth="1"/>
    <col min="28" max="28" width="10.7109375" style="3" customWidth="1"/>
    <col min="29" max="29" width="9.28125" style="3" customWidth="1"/>
    <col min="30" max="30" width="10.28125" style="3" customWidth="1"/>
    <col min="31" max="31" width="9.8515625" style="3" customWidth="1"/>
    <col min="32" max="32" width="10.7109375" style="3" customWidth="1"/>
    <col min="33" max="33" width="10.00390625" style="3" customWidth="1"/>
    <col min="34" max="34" width="10.28125" style="3" customWidth="1"/>
    <col min="35" max="35" width="9.57421875" style="3" customWidth="1"/>
    <col min="36" max="36" width="10.7109375" style="3" customWidth="1"/>
    <col min="37" max="37" width="10.140625" style="3" bestFit="1" customWidth="1"/>
    <col min="38" max="38" width="10.57421875" style="3" customWidth="1"/>
    <col min="39" max="39" width="10.00390625" style="3" customWidth="1"/>
    <col min="40" max="40" width="10.8515625" style="3" customWidth="1"/>
    <col min="41" max="41" width="10.140625" style="3" customWidth="1"/>
    <col min="42" max="42" width="9.7109375" style="3" customWidth="1"/>
    <col min="43" max="43" width="10.8515625" style="3" customWidth="1"/>
    <col min="44" max="44" width="11.140625" style="3" customWidth="1"/>
    <col min="45" max="45" width="9.140625" style="3" customWidth="1"/>
    <col min="46" max="46" width="10.57421875" style="3" customWidth="1"/>
    <col min="47" max="47" width="9.8515625" style="3" customWidth="1"/>
    <col min="48" max="48" width="10.8515625" style="3" customWidth="1"/>
    <col min="49" max="49" width="10.28125" style="3" customWidth="1"/>
    <col min="50" max="50" width="8.57421875" style="3" customWidth="1"/>
    <col min="51" max="51" width="10.421875" style="3" customWidth="1"/>
    <col min="52" max="53" width="9.8515625" style="3" customWidth="1"/>
    <col min="54" max="54" width="9.28125" style="3" customWidth="1"/>
    <col min="55" max="55" width="9.00390625" style="3" customWidth="1"/>
    <col min="56" max="56" width="10.421875" style="3" customWidth="1"/>
    <col min="57" max="57" width="11.28125" style="3" customWidth="1"/>
    <col min="58" max="58" width="9.8515625" style="3" customWidth="1"/>
    <col min="59" max="59" width="10.421875" style="3" customWidth="1"/>
    <col min="60" max="60" width="9.7109375" style="3" customWidth="1"/>
    <col min="61" max="61" width="11.140625" style="3" customWidth="1"/>
    <col min="62" max="62" width="10.421875" style="3" customWidth="1"/>
    <col min="63" max="63" width="10.00390625" style="3" customWidth="1"/>
    <col min="64" max="64" width="10.140625" style="3" customWidth="1"/>
    <col min="65" max="65" width="10.7109375" style="3" customWidth="1"/>
    <col min="66" max="66" width="11.140625" style="3" customWidth="1"/>
    <col min="67" max="67" width="9.57421875" style="3" customWidth="1"/>
    <col min="68" max="68" width="11.28125" style="3" customWidth="1"/>
    <col min="69" max="69" width="11.00390625" style="3" customWidth="1"/>
    <col min="70" max="70" width="9.8515625" style="3" customWidth="1"/>
    <col min="71" max="71" width="10.7109375" style="3" customWidth="1"/>
    <col min="72" max="72" width="10.28125" style="3" customWidth="1"/>
    <col min="73" max="73" width="10.57421875" style="3" customWidth="1"/>
    <col min="74" max="74" width="9.57421875" style="3" customWidth="1"/>
    <col min="75" max="75" width="8.421875" style="3" customWidth="1"/>
    <col min="76" max="76" width="10.7109375" style="3" customWidth="1"/>
    <col min="77" max="77" width="10.140625" style="3" customWidth="1"/>
    <col min="78" max="78" width="10.7109375" style="3" customWidth="1"/>
    <col min="79" max="79" width="9.8515625" style="3" customWidth="1"/>
    <col min="80" max="80" width="9.7109375" style="3" customWidth="1"/>
    <col min="81" max="81" width="10.00390625" style="3" customWidth="1"/>
    <col min="82" max="82" width="11.421875" style="3" customWidth="1"/>
    <col min="83" max="83" width="10.00390625" style="3" customWidth="1"/>
    <col min="84" max="84" width="9.7109375" style="3" customWidth="1"/>
    <col min="85" max="85" width="10.00390625" style="3" customWidth="1"/>
    <col min="86" max="86" width="10.7109375" style="3" customWidth="1"/>
    <col min="87" max="87" width="9.28125" style="3" customWidth="1"/>
    <col min="88" max="88" width="10.7109375" style="3" customWidth="1"/>
    <col min="89" max="89" width="10.140625" style="3" customWidth="1"/>
    <col min="90" max="90" width="10.8515625" style="3" customWidth="1"/>
    <col min="91" max="91" width="11.140625" style="3" customWidth="1"/>
    <col min="92" max="94" width="10.28125" style="3" customWidth="1"/>
    <col min="95" max="95" width="9.57421875" style="3" customWidth="1"/>
    <col min="96" max="96" width="10.28125" style="3" customWidth="1"/>
    <col min="97" max="97" width="9.57421875" style="3" customWidth="1"/>
    <col min="98" max="98" width="10.140625" style="3" customWidth="1"/>
    <col min="99" max="99" width="8.8515625" style="3" customWidth="1"/>
    <col min="100" max="100" width="9.421875" style="3" customWidth="1"/>
    <col min="101" max="101" width="10.28125" style="3" customWidth="1"/>
    <col min="102" max="102" width="9.8515625" style="3" customWidth="1"/>
    <col min="103" max="103" width="9.57421875" style="3" customWidth="1"/>
    <col min="104" max="104" width="9.00390625" style="3" customWidth="1"/>
    <col min="105" max="105" width="9.7109375" style="3" customWidth="1"/>
    <col min="106" max="107" width="10.421875" style="3" customWidth="1"/>
    <col min="108" max="108" width="10.140625" style="3" customWidth="1"/>
    <col min="109" max="109" width="10.28125" style="3" customWidth="1"/>
    <col min="110" max="110" width="11.57421875" style="3" customWidth="1"/>
    <col min="111" max="112" width="11.140625" style="3" customWidth="1"/>
    <col min="113" max="113" width="9.8515625" style="3" customWidth="1"/>
    <col min="114" max="114" width="8.57421875" style="3" customWidth="1"/>
    <col min="115" max="115" width="10.28125" style="3" customWidth="1"/>
    <col min="116" max="116" width="10.00390625" style="3" customWidth="1"/>
    <col min="117" max="117" width="9.8515625" style="3" customWidth="1"/>
    <col min="118" max="118" width="10.140625" style="3" customWidth="1"/>
    <col min="119" max="119" width="11.7109375" style="3" customWidth="1"/>
    <col min="120" max="120" width="8.140625" style="3" customWidth="1"/>
    <col min="121" max="121" width="8.57421875" style="3" customWidth="1"/>
    <col min="122" max="122" width="10.140625" style="3" customWidth="1"/>
    <col min="123" max="123" width="11.7109375" style="3" customWidth="1"/>
    <col min="124" max="124" width="9.57421875" style="3" customWidth="1"/>
    <col min="125" max="125" width="9.421875" style="3" customWidth="1"/>
    <col min="126" max="126" width="12.28125" style="3" customWidth="1"/>
    <col min="127" max="127" width="11.421875" style="3" customWidth="1"/>
    <col min="128" max="128" width="11.57421875" style="3" customWidth="1"/>
    <col min="129" max="129" width="11.421875" style="3" customWidth="1"/>
    <col min="130" max="130" width="14.28125" style="3" customWidth="1"/>
    <col min="131" max="131" width="10.57421875" style="3" customWidth="1"/>
    <col min="132" max="132" width="11.7109375" style="3" bestFit="1" customWidth="1"/>
    <col min="133" max="133" width="11.00390625" style="3" customWidth="1"/>
    <col min="134" max="134" width="12.00390625" style="3" customWidth="1"/>
    <col min="135" max="135" width="10.8515625" style="3" customWidth="1"/>
    <col min="136" max="136" width="11.57421875" style="3" customWidth="1"/>
    <col min="137" max="137" width="9.8515625" style="3" customWidth="1"/>
    <col min="138" max="138" width="10.57421875" style="3" customWidth="1"/>
    <col min="139" max="140" width="9.140625" style="3" customWidth="1"/>
    <col min="141" max="141" width="10.57421875" style="3" customWidth="1"/>
    <col min="142" max="142" width="9.8515625" style="3" customWidth="1"/>
    <col min="143" max="143" width="10.140625" style="3" customWidth="1"/>
    <col min="144" max="145" width="9.140625" style="3" customWidth="1"/>
    <col min="146" max="146" width="10.57421875" style="3" customWidth="1"/>
    <col min="147" max="147" width="10.00390625" style="3" customWidth="1"/>
    <col min="148" max="148" width="9.8515625" style="3" customWidth="1"/>
    <col min="149" max="150" width="9.140625" style="3" customWidth="1"/>
    <col min="151" max="151" width="10.421875" style="3" customWidth="1"/>
    <col min="152" max="152" width="9.7109375" style="3" customWidth="1"/>
    <col min="153" max="153" width="10.00390625" style="3" customWidth="1"/>
    <col min="154" max="155" width="9.140625" style="3" customWidth="1"/>
    <col min="156" max="156" width="10.140625" style="3" customWidth="1"/>
    <col min="157" max="157" width="12.7109375" style="3" bestFit="1" customWidth="1"/>
    <col min="158" max="169" width="9.140625" style="3" customWidth="1"/>
    <col min="170" max="16384" width="9.140625" style="9" customWidth="1"/>
  </cols>
  <sheetData>
    <row r="1" spans="2:130" ht="18.75">
      <c r="B1" s="15" t="s">
        <v>381</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row>
    <row r="2" spans="2:130"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row>
    <row r="3" spans="1:156" ht="12.75">
      <c r="A3" s="4"/>
      <c r="B3" s="18"/>
      <c r="C3" s="2"/>
      <c r="D3" s="2"/>
      <c r="E3" s="2"/>
      <c r="F3" s="2"/>
      <c r="EZ3" s="19"/>
    </row>
    <row r="4" spans="2:156" ht="12.75" customHeight="1">
      <c r="B4" s="3"/>
      <c r="C4" s="21"/>
      <c r="D4" s="21"/>
      <c r="E4" s="2"/>
      <c r="F4" s="22" t="s">
        <v>0</v>
      </c>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7"/>
      <c r="EC4" s="137"/>
      <c r="ED4" s="137"/>
      <c r="EE4" s="137"/>
      <c r="EF4" s="137"/>
      <c r="EG4" s="134"/>
      <c r="EH4" s="134"/>
      <c r="EI4" s="134"/>
      <c r="EJ4" s="134"/>
      <c r="EK4" s="134"/>
      <c r="EL4" s="134"/>
      <c r="EM4" s="134"/>
      <c r="EN4" s="134"/>
      <c r="EO4" s="134"/>
      <c r="EP4" s="134"/>
      <c r="EQ4" s="134"/>
      <c r="ER4" s="134"/>
      <c r="ES4" s="134"/>
      <c r="ET4" s="134"/>
      <c r="EU4" s="134"/>
      <c r="EV4" s="134"/>
      <c r="EW4" s="134"/>
      <c r="EX4" s="134"/>
      <c r="EY4" s="134"/>
      <c r="EZ4" s="134"/>
    </row>
    <row r="5" spans="1:169" s="25" customFormat="1" ht="76.5">
      <c r="A5" s="35" t="s">
        <v>1</v>
      </c>
      <c r="B5" s="35" t="s">
        <v>2</v>
      </c>
      <c r="C5" s="35" t="s">
        <v>3</v>
      </c>
      <c r="D5" s="36" t="s">
        <v>4</v>
      </c>
      <c r="E5" s="35" t="s">
        <v>5</v>
      </c>
      <c r="F5" s="35" t="s">
        <v>6</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0"/>
      <c r="FB5" s="20"/>
      <c r="FC5" s="20"/>
      <c r="FD5" s="20"/>
      <c r="FE5" s="20"/>
      <c r="FF5" s="20"/>
      <c r="FG5" s="20"/>
      <c r="FH5" s="20"/>
      <c r="FI5" s="20"/>
      <c r="FJ5" s="20"/>
      <c r="FK5" s="20"/>
      <c r="FL5" s="20"/>
      <c r="FM5" s="20"/>
    </row>
    <row r="6" spans="1:169" s="28" customFormat="1" ht="12.75">
      <c r="A6" s="37"/>
      <c r="B6" s="38"/>
      <c r="C6" s="62">
        <v>1</v>
      </c>
      <c r="D6" s="37" t="s">
        <v>148</v>
      </c>
      <c r="E6" s="62">
        <v>2</v>
      </c>
      <c r="F6" s="37" t="s">
        <v>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7"/>
      <c r="FB6" s="27"/>
      <c r="FC6" s="27"/>
      <c r="FD6" s="27"/>
      <c r="FE6" s="27"/>
      <c r="FF6" s="27"/>
      <c r="FG6" s="27"/>
      <c r="FH6" s="27"/>
      <c r="FI6" s="27"/>
      <c r="FJ6" s="27"/>
      <c r="FK6" s="27"/>
      <c r="FL6" s="27"/>
      <c r="FM6" s="27"/>
    </row>
    <row r="7" spans="1:158" ht="12.75">
      <c r="A7" s="39" t="s">
        <v>8</v>
      </c>
      <c r="B7" s="40" t="s">
        <v>9</v>
      </c>
      <c r="C7" s="41">
        <f>+C8+C52+C74</f>
        <v>139202.1</v>
      </c>
      <c r="D7" s="41">
        <f>+D8+D52+D74</f>
        <v>106968.61</v>
      </c>
      <c r="E7" s="41">
        <f>+E8+E52+E74</f>
        <v>92456.284</v>
      </c>
      <c r="F7" s="41">
        <f>+F8+F52+F74</f>
        <v>11364.926</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2"/>
      <c r="FB7" s="2"/>
    </row>
    <row r="8" spans="1:158" ht="12.75">
      <c r="A8" s="39" t="s">
        <v>10</v>
      </c>
      <c r="B8" s="40" t="s">
        <v>11</v>
      </c>
      <c r="C8" s="41">
        <f>+C12+C40+C9</f>
        <v>129979</v>
      </c>
      <c r="D8" s="41">
        <f>+D12+D40+D9</f>
        <v>98884</v>
      </c>
      <c r="E8" s="41">
        <f>+E12+E40+E9</f>
        <v>89830.271</v>
      </c>
      <c r="F8" s="41">
        <f>+F12+F40+F9</f>
        <v>11046.759</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2"/>
      <c r="FB8" s="2"/>
    </row>
    <row r="9" spans="1:158" ht="12.75">
      <c r="A9" s="39" t="s">
        <v>12</v>
      </c>
      <c r="B9" s="40" t="s">
        <v>13</v>
      </c>
      <c r="C9" s="41">
        <f>+C10+C11</f>
        <v>0</v>
      </c>
      <c r="D9" s="41">
        <f>+D10+D11</f>
        <v>0</v>
      </c>
      <c r="E9" s="41">
        <f>+E10+E11</f>
        <v>0</v>
      </c>
      <c r="F9" s="41">
        <f>+F10+F11</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2"/>
      <c r="FB9" s="2"/>
    </row>
    <row r="10" spans="1:158" ht="38.25">
      <c r="A10" s="39" t="s">
        <v>14</v>
      </c>
      <c r="B10" s="40" t="s">
        <v>15</v>
      </c>
      <c r="C10" s="41"/>
      <c r="D10" s="42"/>
      <c r="E10" s="41"/>
      <c r="F10" s="41"/>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2"/>
      <c r="FB10" s="2"/>
    </row>
    <row r="11" spans="1:158" ht="38.25">
      <c r="A11" s="39" t="s">
        <v>16</v>
      </c>
      <c r="B11" s="40" t="s">
        <v>17</v>
      </c>
      <c r="C11" s="41"/>
      <c r="D11" s="42"/>
      <c r="E11" s="41"/>
      <c r="F11" s="41"/>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2"/>
      <c r="FB11" s="2"/>
    </row>
    <row r="12" spans="1:158" ht="12.75">
      <c r="A12" s="39" t="s">
        <v>18</v>
      </c>
      <c r="B12" s="40" t="s">
        <v>19</v>
      </c>
      <c r="C12" s="41">
        <f>+C13+C21</f>
        <v>129681</v>
      </c>
      <c r="D12" s="41">
        <f>+D13+D21</f>
        <v>98684</v>
      </c>
      <c r="E12" s="41">
        <f>+E13+E21</f>
        <v>89703.814</v>
      </c>
      <c r="F12" s="41">
        <f>+F13+F21</f>
        <v>11016.842</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2"/>
      <c r="FB12" s="2"/>
    </row>
    <row r="13" spans="1:158" ht="12.75">
      <c r="A13" s="39" t="s">
        <v>20</v>
      </c>
      <c r="B13" s="40" t="s">
        <v>21</v>
      </c>
      <c r="C13" s="41">
        <f>+C14</f>
        <v>61070</v>
      </c>
      <c r="D13" s="41">
        <f>+D14</f>
        <v>47662</v>
      </c>
      <c r="E13" s="41">
        <f>+E14</f>
        <v>41053.004</v>
      </c>
      <c r="F13" s="41">
        <f>+F14</f>
        <v>5146.171</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2"/>
      <c r="FB13" s="2"/>
    </row>
    <row r="14" spans="1:158" ht="25.5">
      <c r="A14" s="39" t="s">
        <v>22</v>
      </c>
      <c r="B14" s="40" t="s">
        <v>23</v>
      </c>
      <c r="C14" s="41">
        <v>61070</v>
      </c>
      <c r="D14" s="41">
        <v>47662</v>
      </c>
      <c r="E14" s="41">
        <f>E15+E16+E18+E19+E20+E17</f>
        <v>41053.004</v>
      </c>
      <c r="F14" s="41">
        <f>F15+F16+F18+F19+F20+F17</f>
        <v>5146.171</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2"/>
      <c r="FB14" s="2"/>
    </row>
    <row r="15" spans="1:158" ht="25.5">
      <c r="A15" s="43" t="s">
        <v>24</v>
      </c>
      <c r="B15" s="44" t="s">
        <v>25</v>
      </c>
      <c r="C15" s="41"/>
      <c r="D15" s="42"/>
      <c r="E15" s="42">
        <v>35287.198</v>
      </c>
      <c r="F15" s="42">
        <v>4436.818</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2"/>
      <c r="FB15" s="2"/>
    </row>
    <row r="16" spans="1:158" ht="25.5">
      <c r="A16" s="43" t="s">
        <v>26</v>
      </c>
      <c r="B16" s="44" t="s">
        <v>27</v>
      </c>
      <c r="C16" s="41"/>
      <c r="D16" s="42"/>
      <c r="E16" s="42">
        <v>452.118</v>
      </c>
      <c r="F16" s="42">
        <v>35.406</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2"/>
      <c r="FB16" s="2"/>
    </row>
    <row r="17" spans="1:158" ht="12.75">
      <c r="A17" s="43" t="s">
        <v>28</v>
      </c>
      <c r="B17" s="44" t="s">
        <v>29</v>
      </c>
      <c r="C17" s="41"/>
      <c r="D17" s="42"/>
      <c r="E17" s="42"/>
      <c r="F17" s="42"/>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2"/>
      <c r="FB17" s="2"/>
    </row>
    <row r="18" spans="1:158" ht="25.5">
      <c r="A18" s="43" t="s">
        <v>30</v>
      </c>
      <c r="B18" s="44" t="s">
        <v>31</v>
      </c>
      <c r="C18" s="41"/>
      <c r="D18" s="42"/>
      <c r="E18" s="42">
        <v>5230.847</v>
      </c>
      <c r="F18" s="42">
        <v>663.747</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2"/>
      <c r="FB18" s="2"/>
    </row>
    <row r="19" spans="1:158" ht="25.5">
      <c r="A19" s="43" t="s">
        <v>32</v>
      </c>
      <c r="B19" s="44" t="s">
        <v>33</v>
      </c>
      <c r="C19" s="41"/>
      <c r="D19" s="42"/>
      <c r="E19" s="42">
        <v>82.8</v>
      </c>
      <c r="F19" s="42">
        <v>10.2</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2"/>
      <c r="FB19" s="2"/>
    </row>
    <row r="20" spans="1:158" ht="43.5" customHeight="1">
      <c r="A20" s="43" t="s">
        <v>34</v>
      </c>
      <c r="B20" s="45" t="s">
        <v>35</v>
      </c>
      <c r="C20" s="41"/>
      <c r="D20" s="42"/>
      <c r="E20" s="42">
        <v>0.041</v>
      </c>
      <c r="F20" s="42"/>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2"/>
      <c r="FB20" s="2"/>
    </row>
    <row r="21" spans="1:158" ht="12.75">
      <c r="A21" s="39" t="s">
        <v>36</v>
      </c>
      <c r="B21" s="40" t="s">
        <v>37</v>
      </c>
      <c r="C21" s="41">
        <f>C22+C28+C39+C29+C30+C31+C32+C33+C34+C35+C36+C37+C38</f>
        <v>68611</v>
      </c>
      <c r="D21" s="41">
        <f>D22+D28+D39+D29+D30+D31+D32+D33+D34+D35+D36+D37+D38</f>
        <v>51022</v>
      </c>
      <c r="E21" s="41">
        <f>E22+E28+E39+E29+E30+E31+E32+E33+E34+E35+E36+E37+E38</f>
        <v>48650.81</v>
      </c>
      <c r="F21" s="41">
        <f>F22+F28+F39+F29+F30+F31+F32+F33+F34+F35+F36+F37+F38</f>
        <v>5870.670999999999</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2"/>
      <c r="FB21" s="2"/>
    </row>
    <row r="22" spans="1:158" ht="25.5">
      <c r="A22" s="39" t="s">
        <v>38</v>
      </c>
      <c r="B22" s="40" t="s">
        <v>39</v>
      </c>
      <c r="C22" s="41">
        <v>66590</v>
      </c>
      <c r="D22" s="41">
        <v>49275</v>
      </c>
      <c r="E22" s="41">
        <f>E23+E24+E25+E26+E27</f>
        <v>47038.147999999994</v>
      </c>
      <c r="F22" s="41">
        <f>F23+F24+F25+F26+F27</f>
        <v>5831.072</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2"/>
      <c r="FB22" s="2"/>
    </row>
    <row r="23" spans="1:158" ht="25.5">
      <c r="A23" s="43" t="s">
        <v>40</v>
      </c>
      <c r="B23" s="44" t="s">
        <v>41</v>
      </c>
      <c r="C23" s="41"/>
      <c r="D23" s="42"/>
      <c r="E23" s="42">
        <v>37164.115</v>
      </c>
      <c r="F23" s="42">
        <v>4691.598</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2"/>
      <c r="FB23" s="2"/>
    </row>
    <row r="24" spans="1:158" ht="45">
      <c r="A24" s="43" t="s">
        <v>42</v>
      </c>
      <c r="B24" s="46" t="s">
        <v>43</v>
      </c>
      <c r="C24" s="41"/>
      <c r="D24" s="42"/>
      <c r="E24" s="42">
        <v>4249.128</v>
      </c>
      <c r="F24" s="42">
        <v>423.018</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2"/>
      <c r="FB24" s="2"/>
    </row>
    <row r="25" spans="1:158" ht="27.75" customHeight="1">
      <c r="A25" s="43" t="s">
        <v>44</v>
      </c>
      <c r="B25" s="44" t="s">
        <v>45</v>
      </c>
      <c r="C25" s="41"/>
      <c r="D25" s="42"/>
      <c r="E25" s="42">
        <v>6.282</v>
      </c>
      <c r="F25" s="42">
        <v>0.972</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2"/>
      <c r="FB25" s="2"/>
    </row>
    <row r="26" spans="1:158" ht="12.75">
      <c r="A26" s="43" t="s">
        <v>46</v>
      </c>
      <c r="B26" s="44" t="s">
        <v>47</v>
      </c>
      <c r="C26" s="41"/>
      <c r="D26" s="42"/>
      <c r="E26" s="42">
        <v>5618.623</v>
      </c>
      <c r="F26" s="42">
        <v>715.484</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2"/>
      <c r="FB26" s="2"/>
    </row>
    <row r="27" spans="1:158" ht="12.75">
      <c r="A27" s="43" t="s">
        <v>48</v>
      </c>
      <c r="B27" s="44" t="s">
        <v>49</v>
      </c>
      <c r="C27" s="41"/>
      <c r="D27" s="42"/>
      <c r="E27" s="42"/>
      <c r="F27" s="42"/>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2"/>
      <c r="FB27" s="2"/>
    </row>
    <row r="28" spans="1:158" ht="12.75">
      <c r="A28" s="43" t="s">
        <v>50</v>
      </c>
      <c r="B28" s="44" t="s">
        <v>51</v>
      </c>
      <c r="C28" s="41">
        <v>13</v>
      </c>
      <c r="D28" s="42">
        <v>8</v>
      </c>
      <c r="E28" s="42"/>
      <c r="F28" s="42"/>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2"/>
      <c r="FB28" s="2"/>
    </row>
    <row r="29" spans="1:158" ht="24">
      <c r="A29" s="43" t="s">
        <v>52</v>
      </c>
      <c r="B29" s="47" t="s">
        <v>53</v>
      </c>
      <c r="C29" s="41"/>
      <c r="D29" s="42"/>
      <c r="E29" s="42"/>
      <c r="F29" s="42"/>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2"/>
      <c r="FB29" s="2"/>
    </row>
    <row r="30" spans="1:158" ht="38.25">
      <c r="A30" s="43" t="s">
        <v>54</v>
      </c>
      <c r="B30" s="44" t="s">
        <v>55</v>
      </c>
      <c r="C30" s="41">
        <v>41</v>
      </c>
      <c r="D30" s="42">
        <v>32</v>
      </c>
      <c r="E30" s="42">
        <v>28.312</v>
      </c>
      <c r="F30" s="42">
        <v>3.973</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2"/>
      <c r="FB30" s="2"/>
    </row>
    <row r="31" spans="1:158" ht="51">
      <c r="A31" s="43" t="s">
        <v>56</v>
      </c>
      <c r="B31" s="44" t="s">
        <v>57</v>
      </c>
      <c r="C31" s="41">
        <v>255</v>
      </c>
      <c r="D31" s="42">
        <v>191</v>
      </c>
      <c r="E31" s="42">
        <v>168.237</v>
      </c>
      <c r="F31" s="42">
        <v>15.57</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2"/>
      <c r="FB31" s="2"/>
    </row>
    <row r="32" spans="1:158" ht="38.25">
      <c r="A32" s="43" t="s">
        <v>58</v>
      </c>
      <c r="B32" s="44" t="s">
        <v>59</v>
      </c>
      <c r="C32" s="41"/>
      <c r="D32" s="42"/>
      <c r="E32" s="42">
        <v>-0.039</v>
      </c>
      <c r="F32" s="42"/>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2"/>
      <c r="FB32" s="2"/>
    </row>
    <row r="33" spans="1:158" ht="38.25">
      <c r="A33" s="43" t="s">
        <v>60</v>
      </c>
      <c r="B33" s="44" t="s">
        <v>61</v>
      </c>
      <c r="C33" s="41"/>
      <c r="D33" s="42"/>
      <c r="E33" s="42">
        <v>0.004</v>
      </c>
      <c r="F33" s="42"/>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2"/>
      <c r="FB33" s="2"/>
    </row>
    <row r="34" spans="1:158" ht="38.25">
      <c r="A34" s="43" t="s">
        <v>62</v>
      </c>
      <c r="B34" s="44" t="s">
        <v>63</v>
      </c>
      <c r="C34" s="41"/>
      <c r="D34" s="42"/>
      <c r="E34" s="42"/>
      <c r="F34" s="42"/>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2"/>
      <c r="FB34" s="2"/>
    </row>
    <row r="35" spans="1:158" ht="38.25">
      <c r="A35" s="43" t="s">
        <v>64</v>
      </c>
      <c r="B35" s="44" t="s">
        <v>65</v>
      </c>
      <c r="C35" s="41">
        <v>16</v>
      </c>
      <c r="D35" s="42">
        <v>16</v>
      </c>
      <c r="E35" s="42">
        <v>0.008</v>
      </c>
      <c r="F35" s="42">
        <v>0</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2"/>
      <c r="FB35" s="2"/>
    </row>
    <row r="36" spans="1:158" ht="25.5">
      <c r="A36" s="43" t="s">
        <v>66</v>
      </c>
      <c r="B36" s="44" t="s">
        <v>67</v>
      </c>
      <c r="C36" s="41">
        <v>823</v>
      </c>
      <c r="D36" s="42">
        <v>729</v>
      </c>
      <c r="E36" s="42">
        <v>707.044</v>
      </c>
      <c r="F36" s="42">
        <v>30.723</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2"/>
      <c r="FB36" s="2"/>
    </row>
    <row r="37" spans="1:158" ht="30" customHeight="1">
      <c r="A37" s="43" t="s">
        <v>68</v>
      </c>
      <c r="B37" s="44" t="s">
        <v>69</v>
      </c>
      <c r="C37" s="41">
        <v>515</v>
      </c>
      <c r="D37" s="42">
        <v>413</v>
      </c>
      <c r="E37" s="42">
        <v>370.004</v>
      </c>
      <c r="F37" s="42">
        <v>18.681</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2"/>
      <c r="FB37" s="2"/>
    </row>
    <row r="38" spans="1:158" ht="30" customHeight="1">
      <c r="A38" s="43"/>
      <c r="B38" s="44" t="s">
        <v>70</v>
      </c>
      <c r="C38" s="41">
        <v>358</v>
      </c>
      <c r="D38" s="42">
        <v>358</v>
      </c>
      <c r="E38" s="42">
        <v>339.092</v>
      </c>
      <c r="F38" s="42">
        <v>-29.348</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2"/>
      <c r="FB38" s="2"/>
    </row>
    <row r="39" spans="1:158" ht="12.75">
      <c r="A39" s="43" t="s">
        <v>71</v>
      </c>
      <c r="B39" s="44" t="s">
        <v>72</v>
      </c>
      <c r="C39" s="41"/>
      <c r="D39" s="42"/>
      <c r="E39" s="42"/>
      <c r="F39" s="42"/>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2"/>
      <c r="FB39" s="2"/>
    </row>
    <row r="40" spans="1:158" ht="12.75">
      <c r="A40" s="39" t="s">
        <v>73</v>
      </c>
      <c r="B40" s="40" t="s">
        <v>74</v>
      </c>
      <c r="C40" s="41">
        <f>+C41+C46</f>
        <v>298</v>
      </c>
      <c r="D40" s="41">
        <f>+D41+D46</f>
        <v>200</v>
      </c>
      <c r="E40" s="41">
        <f>+E41+E46</f>
        <v>126.457</v>
      </c>
      <c r="F40" s="41">
        <f>+F41+F46</f>
        <v>29.917</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2"/>
      <c r="FB40" s="2"/>
    </row>
    <row r="41" spans="1:158" ht="12.75">
      <c r="A41" s="39" t="s">
        <v>75</v>
      </c>
      <c r="B41" s="40" t="s">
        <v>76</v>
      </c>
      <c r="C41" s="41">
        <f>+C42+C44</f>
        <v>0</v>
      </c>
      <c r="D41" s="41">
        <f>+D42+D44</f>
        <v>0</v>
      </c>
      <c r="E41" s="41">
        <f>+E42+E44</f>
        <v>0</v>
      </c>
      <c r="F41" s="41">
        <f>+F42+F44</f>
        <v>0</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2"/>
      <c r="FB41" s="2"/>
    </row>
    <row r="42" spans="1:158" ht="12.75">
      <c r="A42" s="39" t="s">
        <v>77</v>
      </c>
      <c r="B42" s="40" t="s">
        <v>78</v>
      </c>
      <c r="C42" s="41">
        <f>+C43</f>
        <v>0</v>
      </c>
      <c r="D42" s="41">
        <f>+D43</f>
        <v>0</v>
      </c>
      <c r="E42" s="41">
        <f>+E43</f>
        <v>0</v>
      </c>
      <c r="F42" s="41">
        <f>+F43</f>
        <v>0</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2"/>
      <c r="FB42" s="2"/>
    </row>
    <row r="43" spans="1:158" ht="12.75">
      <c r="A43" s="43" t="s">
        <v>79</v>
      </c>
      <c r="B43" s="44" t="s">
        <v>80</v>
      </c>
      <c r="C43" s="41"/>
      <c r="D43" s="42"/>
      <c r="E43" s="42"/>
      <c r="F43" s="42"/>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2"/>
      <c r="FB43" s="2"/>
    </row>
    <row r="44" spans="1:158" ht="12.75">
      <c r="A44" s="39" t="s">
        <v>81</v>
      </c>
      <c r="B44" s="40" t="s">
        <v>82</v>
      </c>
      <c r="C44" s="41">
        <f>+C45</f>
        <v>0</v>
      </c>
      <c r="D44" s="41">
        <f>+D45</f>
        <v>0</v>
      </c>
      <c r="E44" s="41">
        <f>+E45</f>
        <v>0</v>
      </c>
      <c r="F44" s="41">
        <f>+F45</f>
        <v>0</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2"/>
      <c r="FB44" s="2"/>
    </row>
    <row r="45" spans="1:158" ht="12.75">
      <c r="A45" s="43" t="s">
        <v>83</v>
      </c>
      <c r="B45" s="44" t="s">
        <v>84</v>
      </c>
      <c r="C45" s="41"/>
      <c r="D45" s="42"/>
      <c r="E45" s="42"/>
      <c r="F45" s="42"/>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2"/>
      <c r="FB45" s="2"/>
    </row>
    <row r="46" spans="1:169" s="12" customFormat="1" ht="12.75">
      <c r="A46" s="48" t="s">
        <v>85</v>
      </c>
      <c r="B46" s="40" t="s">
        <v>86</v>
      </c>
      <c r="C46" s="41">
        <f>+C47+C50</f>
        <v>298</v>
      </c>
      <c r="D46" s="41">
        <f>+D47+D50</f>
        <v>200</v>
      </c>
      <c r="E46" s="41">
        <f>+E47+E50</f>
        <v>126.457</v>
      </c>
      <c r="F46" s="41">
        <f>+F47+F50</f>
        <v>29.917</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11"/>
      <c r="FD46" s="11"/>
      <c r="FE46" s="11"/>
      <c r="FF46" s="11"/>
      <c r="FG46" s="11"/>
      <c r="FH46" s="11"/>
      <c r="FI46" s="11"/>
      <c r="FJ46" s="11"/>
      <c r="FK46" s="11"/>
      <c r="FL46" s="11"/>
      <c r="FM46" s="11"/>
    </row>
    <row r="47" spans="1:158" ht="12.75">
      <c r="A47" s="39" t="s">
        <v>87</v>
      </c>
      <c r="B47" s="40" t="s">
        <v>88</v>
      </c>
      <c r="C47" s="41">
        <f>C49+C48</f>
        <v>298</v>
      </c>
      <c r="D47" s="41">
        <f>D49+D48</f>
        <v>200</v>
      </c>
      <c r="E47" s="41">
        <f>E49+E48</f>
        <v>126.457</v>
      </c>
      <c r="F47" s="41">
        <f>F49+F48</f>
        <v>29.917</v>
      </c>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2"/>
      <c r="FB47" s="2"/>
    </row>
    <row r="48" spans="1:158" ht="12.75">
      <c r="A48" s="41">
        <v>3624</v>
      </c>
      <c r="B48" s="40" t="s">
        <v>89</v>
      </c>
      <c r="C48" s="41"/>
      <c r="D48" s="41"/>
      <c r="E48" s="41"/>
      <c r="F48" s="41"/>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2"/>
      <c r="FB48" s="2"/>
    </row>
    <row r="49" spans="1:158" ht="12.75">
      <c r="A49" s="43" t="s">
        <v>90</v>
      </c>
      <c r="B49" s="49" t="s">
        <v>91</v>
      </c>
      <c r="C49" s="41">
        <v>298</v>
      </c>
      <c r="D49" s="42">
        <v>200</v>
      </c>
      <c r="E49" s="42">
        <v>126.457</v>
      </c>
      <c r="F49" s="42">
        <v>29.917</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2"/>
      <c r="FB49" s="2"/>
    </row>
    <row r="50" spans="1:158" ht="12.75">
      <c r="A50" s="39" t="s">
        <v>92</v>
      </c>
      <c r="B50" s="40" t="s">
        <v>93</v>
      </c>
      <c r="C50" s="41">
        <f>C51</f>
        <v>0</v>
      </c>
      <c r="D50" s="41">
        <f>D51</f>
        <v>0</v>
      </c>
      <c r="E50" s="41">
        <f>E51</f>
        <v>0</v>
      </c>
      <c r="F50" s="41">
        <f>F51</f>
        <v>0</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2"/>
      <c r="FB50" s="2"/>
    </row>
    <row r="51" spans="1:158" ht="12.75">
      <c r="A51" s="43" t="s">
        <v>94</v>
      </c>
      <c r="B51" s="49" t="s">
        <v>95</v>
      </c>
      <c r="C51" s="41"/>
      <c r="D51" s="42"/>
      <c r="E51" s="42"/>
      <c r="F51" s="42"/>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2"/>
      <c r="FB51" s="2"/>
    </row>
    <row r="52" spans="1:158" ht="12.75">
      <c r="A52" s="39" t="s">
        <v>96</v>
      </c>
      <c r="B52" s="40" t="s">
        <v>97</v>
      </c>
      <c r="C52" s="41">
        <f>+C53</f>
        <v>9223.1</v>
      </c>
      <c r="D52" s="41">
        <f>+D53</f>
        <v>8084.610000000001</v>
      </c>
      <c r="E52" s="41">
        <f>+E53</f>
        <v>2626.013</v>
      </c>
      <c r="F52" s="41">
        <f>+F53</f>
        <v>318.16700000000003</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2"/>
      <c r="FB52" s="2"/>
    </row>
    <row r="53" spans="1:158" ht="25.5">
      <c r="A53" s="39" t="s">
        <v>98</v>
      </c>
      <c r="B53" s="40" t="s">
        <v>99</v>
      </c>
      <c r="C53" s="41">
        <f>+C54+C65</f>
        <v>9223.1</v>
      </c>
      <c r="D53" s="41">
        <f>+D54+D65</f>
        <v>8084.610000000001</v>
      </c>
      <c r="E53" s="41">
        <f>+E54+E65</f>
        <v>2626.013</v>
      </c>
      <c r="F53" s="41">
        <f>+F54+F65</f>
        <v>318.16700000000003</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2"/>
      <c r="FB53" s="2"/>
    </row>
    <row r="54" spans="1:158" ht="12.75">
      <c r="A54" s="39" t="s">
        <v>100</v>
      </c>
      <c r="B54" s="40" t="s">
        <v>101</v>
      </c>
      <c r="C54" s="41">
        <f>C55+C56+C57+C58+C60+C61+C62+C63+C59+C64</f>
        <v>6574.1</v>
      </c>
      <c r="D54" s="41">
        <f>D55+D56+D57+D58+D60+D61+D62+D63+D59+D64</f>
        <v>5756.52</v>
      </c>
      <c r="E54" s="41">
        <f>E55+E56+E57+E58+E60+E61+E62+E63+E59+E64</f>
        <v>1429.328</v>
      </c>
      <c r="F54" s="41">
        <f>F55+F56+F57+F58+F60+F61+F62+F63+F59+F64</f>
        <v>188.558</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2"/>
      <c r="FB54" s="2"/>
    </row>
    <row r="55" spans="1:158" ht="25.5">
      <c r="A55" s="43" t="s">
        <v>102</v>
      </c>
      <c r="B55" s="49" t="s">
        <v>103</v>
      </c>
      <c r="C55" s="41"/>
      <c r="D55" s="42"/>
      <c r="E55" s="42"/>
      <c r="F55" s="42"/>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2"/>
      <c r="FB55" s="2"/>
    </row>
    <row r="56" spans="1:158" ht="25.5">
      <c r="A56" s="43" t="s">
        <v>104</v>
      </c>
      <c r="B56" s="49" t="s">
        <v>105</v>
      </c>
      <c r="C56" s="41">
        <v>43</v>
      </c>
      <c r="D56" s="42">
        <v>33</v>
      </c>
      <c r="E56" s="42">
        <v>765.214</v>
      </c>
      <c r="F56" s="42">
        <v>107.249</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2"/>
      <c r="FB56" s="2"/>
    </row>
    <row r="57" spans="1:158" ht="25.5">
      <c r="A57" s="50" t="s">
        <v>106</v>
      </c>
      <c r="B57" s="49" t="s">
        <v>107</v>
      </c>
      <c r="C57" s="41">
        <v>3262</v>
      </c>
      <c r="D57" s="42">
        <v>3262</v>
      </c>
      <c r="E57" s="42"/>
      <c r="F57" s="42"/>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2"/>
      <c r="FB57" s="2"/>
    </row>
    <row r="58" spans="1:158" ht="25.5">
      <c r="A58" s="43" t="s">
        <v>108</v>
      </c>
      <c r="B58" s="51" t="s">
        <v>109</v>
      </c>
      <c r="C58" s="41">
        <v>1022</v>
      </c>
      <c r="D58" s="42">
        <v>769</v>
      </c>
      <c r="E58" s="42">
        <v>664.114</v>
      </c>
      <c r="F58" s="42">
        <v>81.309</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2"/>
      <c r="FB58" s="2"/>
    </row>
    <row r="59" spans="1:158" ht="12.75">
      <c r="A59" s="43" t="s">
        <v>110</v>
      </c>
      <c r="B59" s="51" t="s">
        <v>111</v>
      </c>
      <c r="C59" s="41"/>
      <c r="D59" s="42"/>
      <c r="E59" s="42"/>
      <c r="F59" s="42"/>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2"/>
      <c r="FB59" s="2"/>
    </row>
    <row r="60" spans="1:158" ht="25.5">
      <c r="A60" s="43" t="s">
        <v>112</v>
      </c>
      <c r="B60" s="51" t="s">
        <v>113</v>
      </c>
      <c r="C60" s="41"/>
      <c r="D60" s="42"/>
      <c r="E60" s="42"/>
      <c r="F60" s="42"/>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2"/>
      <c r="FB60" s="2"/>
    </row>
    <row r="61" spans="1:158" ht="25.5">
      <c r="A61" s="43" t="s">
        <v>114</v>
      </c>
      <c r="B61" s="51" t="s">
        <v>115</v>
      </c>
      <c r="C61" s="41"/>
      <c r="D61" s="42"/>
      <c r="E61" s="42"/>
      <c r="F61" s="42"/>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2"/>
      <c r="FB61" s="2"/>
    </row>
    <row r="62" spans="1:158" ht="25.5">
      <c r="A62" s="43" t="s">
        <v>116</v>
      </c>
      <c r="B62" s="51" t="s">
        <v>117</v>
      </c>
      <c r="C62" s="41"/>
      <c r="D62" s="42"/>
      <c r="E62" s="42"/>
      <c r="F62" s="42"/>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2"/>
      <c r="FB62" s="2"/>
    </row>
    <row r="63" spans="1:158" ht="51">
      <c r="A63" s="43" t="s">
        <v>118</v>
      </c>
      <c r="B63" s="51" t="s">
        <v>119</v>
      </c>
      <c r="C63" s="41">
        <v>1</v>
      </c>
      <c r="D63" s="42"/>
      <c r="E63" s="42"/>
      <c r="F63" s="42"/>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2"/>
      <c r="FB63" s="2"/>
    </row>
    <row r="64" spans="1:158" ht="25.5">
      <c r="A64" s="43" t="s">
        <v>120</v>
      </c>
      <c r="B64" s="51" t="s">
        <v>121</v>
      </c>
      <c r="C64" s="41">
        <v>2246.1</v>
      </c>
      <c r="D64" s="42">
        <v>1692.52</v>
      </c>
      <c r="E64" s="42"/>
      <c r="F64" s="42"/>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2"/>
      <c r="FB64" s="2"/>
    </row>
    <row r="65" spans="1:158" ht="12.75">
      <c r="A65" s="39" t="s">
        <v>122</v>
      </c>
      <c r="B65" s="40" t="s">
        <v>123</v>
      </c>
      <c r="C65" s="41">
        <f>+C66+C67+C68+C69+C70+C71+C72+C73</f>
        <v>2649</v>
      </c>
      <c r="D65" s="41">
        <f>+D66+D67+D68+D69+D70+D71+D72+D73</f>
        <v>2328.09</v>
      </c>
      <c r="E65" s="41">
        <f>+E66+E67+E68+E69+E70+E71+E72+E73</f>
        <v>1196.685</v>
      </c>
      <c r="F65" s="41">
        <f>+F66+F67+F68+F69+F70+F71+F72+F73</f>
        <v>129.609</v>
      </c>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2"/>
      <c r="FB65" s="2"/>
    </row>
    <row r="66" spans="1:158" ht="25.5">
      <c r="A66" s="43" t="s">
        <v>124</v>
      </c>
      <c r="B66" s="44" t="s">
        <v>125</v>
      </c>
      <c r="C66" s="41"/>
      <c r="D66" s="42"/>
      <c r="E66" s="42"/>
      <c r="F66" s="42"/>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2"/>
      <c r="FB66" s="2"/>
    </row>
    <row r="67" spans="1:158" ht="25.5">
      <c r="A67" s="43" t="s">
        <v>126</v>
      </c>
      <c r="B67" s="52" t="s">
        <v>109</v>
      </c>
      <c r="C67" s="41"/>
      <c r="D67" s="42"/>
      <c r="E67" s="42"/>
      <c r="F67" s="42"/>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2"/>
      <c r="FB67" s="2"/>
    </row>
    <row r="68" spans="1:158" ht="38.25">
      <c r="A68" s="43" t="s">
        <v>127</v>
      </c>
      <c r="B68" s="44" t="s">
        <v>128</v>
      </c>
      <c r="C68" s="41"/>
      <c r="D68" s="42"/>
      <c r="E68" s="42">
        <v>0.148</v>
      </c>
      <c r="F68" s="42"/>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2"/>
      <c r="FB68" s="2"/>
    </row>
    <row r="69" spans="1:158" ht="38.25">
      <c r="A69" s="43" t="s">
        <v>129</v>
      </c>
      <c r="B69" s="44" t="s">
        <v>130</v>
      </c>
      <c r="C69" s="41">
        <v>12</v>
      </c>
      <c r="D69" s="42">
        <v>9</v>
      </c>
      <c r="E69" s="42">
        <v>-0.271</v>
      </c>
      <c r="F69" s="42">
        <v>0.017</v>
      </c>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2"/>
      <c r="FB69" s="2"/>
    </row>
    <row r="70" spans="1:158" ht="25.5">
      <c r="A70" s="43" t="s">
        <v>131</v>
      </c>
      <c r="B70" s="44" t="s">
        <v>113</v>
      </c>
      <c r="C70" s="41"/>
      <c r="D70" s="42"/>
      <c r="E70" s="42">
        <v>1195.695</v>
      </c>
      <c r="F70" s="42">
        <v>129.513</v>
      </c>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2"/>
      <c r="FB70" s="2"/>
    </row>
    <row r="71" spans="1:85" ht="25.5">
      <c r="A71" s="47" t="s">
        <v>132</v>
      </c>
      <c r="B71" s="53" t="s">
        <v>133</v>
      </c>
      <c r="C71" s="41">
        <v>2636</v>
      </c>
      <c r="D71" s="42">
        <v>2319.09</v>
      </c>
      <c r="E71" s="42"/>
      <c r="F71" s="42"/>
      <c r="AM71" s="2"/>
      <c r="BM71" s="2"/>
      <c r="BN71" s="2"/>
      <c r="BO71" s="2"/>
      <c r="CG71" s="2"/>
    </row>
    <row r="72" spans="1:169" s="25" customFormat="1" ht="51">
      <c r="A72" s="44" t="s">
        <v>134</v>
      </c>
      <c r="B72" s="54" t="s">
        <v>135</v>
      </c>
      <c r="C72" s="41">
        <v>1</v>
      </c>
      <c r="D72" s="42"/>
      <c r="E72" s="42">
        <v>1.113</v>
      </c>
      <c r="F72" s="42">
        <v>0.079</v>
      </c>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9"/>
      <c r="BN72" s="29"/>
      <c r="BO72" s="29"/>
      <c r="BP72" s="20"/>
      <c r="BQ72" s="20"/>
      <c r="BR72" s="20"/>
      <c r="BS72" s="20"/>
      <c r="BT72" s="20"/>
      <c r="BU72" s="20"/>
      <c r="BV72" s="20"/>
      <c r="BW72" s="20"/>
      <c r="BX72" s="20"/>
      <c r="BY72" s="20"/>
      <c r="BZ72" s="20"/>
      <c r="CA72" s="20"/>
      <c r="CB72" s="20"/>
      <c r="CC72" s="20"/>
      <c r="CD72" s="20"/>
      <c r="CE72" s="20"/>
      <c r="CF72" s="20"/>
      <c r="CG72" s="29"/>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row>
    <row r="73" spans="1:169" s="25" customFormat="1" ht="25.5">
      <c r="A73" s="44" t="s">
        <v>136</v>
      </c>
      <c r="B73" s="55" t="s">
        <v>137</v>
      </c>
      <c r="C73" s="41"/>
      <c r="D73" s="42"/>
      <c r="E73" s="42"/>
      <c r="F73" s="42"/>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9"/>
      <c r="BN73" s="29"/>
      <c r="BO73" s="29"/>
      <c r="BP73" s="20"/>
      <c r="BQ73" s="20"/>
      <c r="BR73" s="20"/>
      <c r="BS73" s="20"/>
      <c r="BT73" s="20"/>
      <c r="BU73" s="20"/>
      <c r="BV73" s="20"/>
      <c r="BW73" s="20"/>
      <c r="BX73" s="20"/>
      <c r="BY73" s="20"/>
      <c r="BZ73" s="20"/>
      <c r="CA73" s="20"/>
      <c r="CB73" s="20"/>
      <c r="CC73" s="20"/>
      <c r="CD73" s="20"/>
      <c r="CE73" s="20"/>
      <c r="CF73" s="20"/>
      <c r="CG73" s="29"/>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row>
    <row r="74" spans="1:169" s="25" customFormat="1" ht="30">
      <c r="A74" s="56" t="s">
        <v>138</v>
      </c>
      <c r="B74" s="57" t="s">
        <v>139</v>
      </c>
      <c r="C74" s="41">
        <f>+C75+C78</f>
        <v>0</v>
      </c>
      <c r="D74" s="41">
        <f>+D75+D78</f>
        <v>0</v>
      </c>
      <c r="E74" s="41">
        <f>+E75+E78</f>
        <v>0</v>
      </c>
      <c r="F74" s="41">
        <f>+F75+F78</f>
        <v>0</v>
      </c>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9"/>
      <c r="BN74" s="29"/>
      <c r="BO74" s="29"/>
      <c r="BP74" s="20"/>
      <c r="BQ74" s="20"/>
      <c r="BR74" s="20"/>
      <c r="BS74" s="20"/>
      <c r="BT74" s="20"/>
      <c r="BU74" s="20"/>
      <c r="BV74" s="20"/>
      <c r="BW74" s="20"/>
      <c r="BX74" s="20"/>
      <c r="BY74" s="20"/>
      <c r="BZ74" s="20"/>
      <c r="CA74" s="20"/>
      <c r="CB74" s="20"/>
      <c r="CC74" s="20"/>
      <c r="CD74" s="20"/>
      <c r="CE74" s="20"/>
      <c r="CF74" s="20"/>
      <c r="CG74" s="29"/>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row>
    <row r="75" spans="1:169" s="25" customFormat="1" ht="14.25">
      <c r="A75" s="58" t="s">
        <v>140</v>
      </c>
      <c r="B75" s="59" t="s">
        <v>141</v>
      </c>
      <c r="C75" s="41"/>
      <c r="D75" s="42"/>
      <c r="E75" s="42"/>
      <c r="F75" s="42"/>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9"/>
      <c r="BN75" s="29"/>
      <c r="BO75" s="29"/>
      <c r="BP75" s="20"/>
      <c r="BQ75" s="20"/>
      <c r="BR75" s="20"/>
      <c r="BS75" s="20"/>
      <c r="BT75" s="20"/>
      <c r="BU75" s="20"/>
      <c r="BV75" s="20"/>
      <c r="BW75" s="20"/>
      <c r="BX75" s="20"/>
      <c r="BY75" s="20"/>
      <c r="BZ75" s="20"/>
      <c r="CA75" s="20"/>
      <c r="CB75" s="20"/>
      <c r="CC75" s="20"/>
      <c r="CD75" s="20"/>
      <c r="CE75" s="20"/>
      <c r="CF75" s="20"/>
      <c r="CG75" s="29"/>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row>
    <row r="76" spans="1:169" s="25" customFormat="1" ht="14.25">
      <c r="A76" s="58"/>
      <c r="B76" s="60" t="s">
        <v>142</v>
      </c>
      <c r="C76" s="41"/>
      <c r="D76" s="42"/>
      <c r="E76" s="42"/>
      <c r="F76" s="42"/>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9"/>
      <c r="BN76" s="29"/>
      <c r="BO76" s="29"/>
      <c r="BP76" s="20"/>
      <c r="BQ76" s="20"/>
      <c r="BR76" s="20"/>
      <c r="BS76" s="20"/>
      <c r="BT76" s="20"/>
      <c r="BU76" s="20"/>
      <c r="BV76" s="20"/>
      <c r="BW76" s="20"/>
      <c r="BX76" s="20"/>
      <c r="BY76" s="20"/>
      <c r="BZ76" s="20"/>
      <c r="CA76" s="20"/>
      <c r="CB76" s="20"/>
      <c r="CC76" s="20"/>
      <c r="CD76" s="20"/>
      <c r="CE76" s="20"/>
      <c r="CF76" s="20"/>
      <c r="CG76" s="29"/>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row>
    <row r="77" spans="1:169" s="25" customFormat="1" ht="14.25">
      <c r="A77" s="58"/>
      <c r="B77" s="60" t="s">
        <v>143</v>
      </c>
      <c r="C77" s="41"/>
      <c r="D77" s="42"/>
      <c r="E77" s="42"/>
      <c r="F77" s="42"/>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9"/>
      <c r="BN77" s="29"/>
      <c r="BO77" s="29"/>
      <c r="BP77" s="20"/>
      <c r="BQ77" s="20"/>
      <c r="BR77" s="20"/>
      <c r="BS77" s="20"/>
      <c r="BT77" s="20"/>
      <c r="BU77" s="20"/>
      <c r="BV77" s="20"/>
      <c r="BW77" s="20"/>
      <c r="BX77" s="20"/>
      <c r="BY77" s="20"/>
      <c r="BZ77" s="20"/>
      <c r="CA77" s="20"/>
      <c r="CB77" s="20"/>
      <c r="CC77" s="20"/>
      <c r="CD77" s="20"/>
      <c r="CE77" s="20"/>
      <c r="CF77" s="20"/>
      <c r="CG77" s="29"/>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row>
    <row r="78" spans="1:169" s="25" customFormat="1" ht="14.25">
      <c r="A78" s="58" t="s">
        <v>144</v>
      </c>
      <c r="B78" s="61" t="s">
        <v>145</v>
      </c>
      <c r="C78" s="41"/>
      <c r="D78" s="42"/>
      <c r="E78" s="42"/>
      <c r="F78" s="42"/>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9"/>
      <c r="BN78" s="29"/>
      <c r="BO78" s="29"/>
      <c r="BP78" s="20"/>
      <c r="BQ78" s="20"/>
      <c r="BR78" s="20"/>
      <c r="BS78" s="20"/>
      <c r="BT78" s="20"/>
      <c r="BU78" s="20"/>
      <c r="BV78" s="20"/>
      <c r="BW78" s="20"/>
      <c r="BX78" s="20"/>
      <c r="BY78" s="20"/>
      <c r="BZ78" s="20"/>
      <c r="CA78" s="20"/>
      <c r="CB78" s="20"/>
      <c r="CC78" s="20"/>
      <c r="CD78" s="20"/>
      <c r="CE78" s="20"/>
      <c r="CF78" s="20"/>
      <c r="CG78" s="29"/>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row>
    <row r="79" spans="1:169" s="25" customFormat="1" ht="14.25">
      <c r="A79" s="135" t="s">
        <v>146</v>
      </c>
      <c r="B79" s="135"/>
      <c r="C79" s="30"/>
      <c r="D79" s="3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9"/>
      <c r="BN79" s="29"/>
      <c r="BO79" s="29"/>
      <c r="BP79" s="20"/>
      <c r="BQ79" s="20"/>
      <c r="BR79" s="20"/>
      <c r="BS79" s="20"/>
      <c r="BT79" s="20"/>
      <c r="BU79" s="20"/>
      <c r="BV79" s="20"/>
      <c r="BW79" s="20"/>
      <c r="BX79" s="20"/>
      <c r="BY79" s="20"/>
      <c r="BZ79" s="20"/>
      <c r="CA79" s="20"/>
      <c r="CB79" s="20"/>
      <c r="CC79" s="20"/>
      <c r="CD79" s="20"/>
      <c r="CE79" s="20"/>
      <c r="CF79" s="20"/>
      <c r="CG79" s="29"/>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row>
    <row r="80" spans="1:169" s="25" customFormat="1" ht="12.75">
      <c r="A80" s="13"/>
      <c r="C80" s="30"/>
      <c r="D80" s="3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9"/>
      <c r="BN80" s="29"/>
      <c r="BO80" s="29"/>
      <c r="BP80" s="20"/>
      <c r="BQ80" s="20"/>
      <c r="BR80" s="20"/>
      <c r="BS80" s="20"/>
      <c r="BT80" s="20"/>
      <c r="BU80" s="20"/>
      <c r="BV80" s="20"/>
      <c r="BW80" s="20"/>
      <c r="BX80" s="20"/>
      <c r="BY80" s="20"/>
      <c r="BZ80" s="20"/>
      <c r="CA80" s="20"/>
      <c r="CB80" s="20"/>
      <c r="CC80" s="20"/>
      <c r="CD80" s="20"/>
      <c r="CE80" s="20"/>
      <c r="CF80" s="20"/>
      <c r="CG80" s="29"/>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row>
    <row r="81" spans="1:169" s="31" customFormat="1" ht="14.25">
      <c r="A81" s="14"/>
      <c r="B81" s="31" t="s">
        <v>147</v>
      </c>
      <c r="C81" s="31" t="s">
        <v>375</v>
      </c>
      <c r="F81" s="130"/>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3"/>
      <c r="BN81" s="33"/>
      <c r="BO81" s="33"/>
      <c r="BP81" s="32"/>
      <c r="BQ81" s="32"/>
      <c r="BR81" s="32"/>
      <c r="BS81" s="32"/>
      <c r="BT81" s="32"/>
      <c r="BU81" s="32"/>
      <c r="BV81" s="32"/>
      <c r="BW81" s="32"/>
      <c r="BX81" s="32"/>
      <c r="BY81" s="32"/>
      <c r="BZ81" s="32"/>
      <c r="CA81" s="32"/>
      <c r="CB81" s="32"/>
      <c r="CC81" s="32"/>
      <c r="CD81" s="32"/>
      <c r="CE81" s="32"/>
      <c r="CF81" s="32"/>
      <c r="CG81" s="33"/>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row>
    <row r="82" spans="1:169" s="25" customFormat="1" ht="12.75">
      <c r="A82" s="13"/>
      <c r="B82" s="25" t="s">
        <v>376</v>
      </c>
      <c r="C82" s="138" t="s">
        <v>383</v>
      </c>
      <c r="D82" s="138"/>
      <c r="E82" s="139"/>
      <c r="F82" s="1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9"/>
      <c r="BN82" s="29"/>
      <c r="BO82" s="29"/>
      <c r="BP82" s="20"/>
      <c r="BQ82" s="20"/>
      <c r="BR82" s="20"/>
      <c r="BS82" s="20"/>
      <c r="BT82" s="20"/>
      <c r="BU82" s="20"/>
      <c r="BV82" s="20"/>
      <c r="BW82" s="20"/>
      <c r="BX82" s="20"/>
      <c r="BY82" s="20"/>
      <c r="BZ82" s="20"/>
      <c r="CA82" s="20"/>
      <c r="CB82" s="20"/>
      <c r="CC82" s="20"/>
      <c r="CD82" s="20"/>
      <c r="CE82" s="20"/>
      <c r="CF82" s="20"/>
      <c r="CG82" s="29"/>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row>
    <row r="83" spans="1:169" s="25" customFormat="1" ht="12.75">
      <c r="A83" s="13"/>
      <c r="C83" s="30"/>
      <c r="D83" s="30"/>
      <c r="F83" s="1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9"/>
      <c r="BN83" s="29"/>
      <c r="BO83" s="29"/>
      <c r="BP83" s="20"/>
      <c r="BQ83" s="20"/>
      <c r="BR83" s="20"/>
      <c r="BS83" s="20"/>
      <c r="BT83" s="20"/>
      <c r="BU83" s="20"/>
      <c r="BV83" s="20"/>
      <c r="BW83" s="20"/>
      <c r="BX83" s="20"/>
      <c r="BY83" s="20"/>
      <c r="BZ83" s="20"/>
      <c r="CA83" s="20"/>
      <c r="CB83" s="20"/>
      <c r="CC83" s="20"/>
      <c r="CD83" s="20"/>
      <c r="CE83" s="20"/>
      <c r="CF83" s="20"/>
      <c r="CG83" s="29"/>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row>
    <row r="84" spans="1:169" s="25" customFormat="1" ht="12.75">
      <c r="A84" s="13"/>
      <c r="C84" s="30"/>
      <c r="D84" s="30"/>
      <c r="E84" s="132" t="s">
        <v>377</v>
      </c>
      <c r="F84" s="1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9"/>
      <c r="BN84" s="29"/>
      <c r="BO84" s="29"/>
      <c r="BP84" s="20"/>
      <c r="BQ84" s="20"/>
      <c r="BR84" s="20"/>
      <c r="BS84" s="20"/>
      <c r="BT84" s="20"/>
      <c r="BU84" s="20"/>
      <c r="BV84" s="20"/>
      <c r="BW84" s="20"/>
      <c r="BX84" s="20"/>
      <c r="BY84" s="20"/>
      <c r="BZ84" s="20"/>
      <c r="CA84" s="20"/>
      <c r="CB84" s="20"/>
      <c r="CC84" s="20"/>
      <c r="CD84" s="20"/>
      <c r="CE84" s="20"/>
      <c r="CF84" s="20"/>
      <c r="CG84" s="29"/>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row>
    <row r="85" spans="1:169" s="25" customFormat="1" ht="12.75">
      <c r="A85" s="13"/>
      <c r="C85" s="30"/>
      <c r="D85" s="30"/>
      <c r="E85" s="132" t="s">
        <v>378</v>
      </c>
      <c r="F85" s="131" t="s">
        <v>379</v>
      </c>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9"/>
      <c r="BN85" s="29"/>
      <c r="BO85" s="29"/>
      <c r="BP85" s="20"/>
      <c r="BQ85" s="20"/>
      <c r="BR85" s="20"/>
      <c r="BS85" s="20"/>
      <c r="BT85" s="20"/>
      <c r="BU85" s="20"/>
      <c r="BV85" s="20"/>
      <c r="BW85" s="20"/>
      <c r="BX85" s="20"/>
      <c r="BY85" s="20"/>
      <c r="BZ85" s="20"/>
      <c r="CA85" s="20"/>
      <c r="CB85" s="20"/>
      <c r="CC85" s="20"/>
      <c r="CD85" s="20"/>
      <c r="CE85" s="20"/>
      <c r="CF85" s="20"/>
      <c r="CG85" s="29"/>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row>
    <row r="86" spans="1:169" s="25" customFormat="1" ht="12.75">
      <c r="A86" s="13"/>
      <c r="C86" s="30"/>
      <c r="D86" s="30"/>
      <c r="E86" s="132" t="s">
        <v>380</v>
      </c>
      <c r="F86" s="133">
        <v>235369104</v>
      </c>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9"/>
      <c r="BN86" s="29"/>
      <c r="BO86" s="29"/>
      <c r="BP86" s="20"/>
      <c r="BQ86" s="20"/>
      <c r="BR86" s="20"/>
      <c r="BS86" s="20"/>
      <c r="BT86" s="20"/>
      <c r="BU86" s="20"/>
      <c r="BV86" s="20"/>
      <c r="BW86" s="20"/>
      <c r="BX86" s="20"/>
      <c r="BY86" s="20"/>
      <c r="BZ86" s="20"/>
      <c r="CA86" s="20"/>
      <c r="CB86" s="20"/>
      <c r="CC86" s="20"/>
      <c r="CD86" s="20"/>
      <c r="CE86" s="20"/>
      <c r="CF86" s="20"/>
      <c r="CG86" s="29"/>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row>
    <row r="87" spans="1:169" s="25" customFormat="1" ht="12.75">
      <c r="A87" s="13"/>
      <c r="C87" s="30"/>
      <c r="D87" s="3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9"/>
      <c r="BN87" s="29"/>
      <c r="BO87" s="29"/>
      <c r="BP87" s="20"/>
      <c r="BQ87" s="20"/>
      <c r="BR87" s="20"/>
      <c r="BS87" s="20"/>
      <c r="BT87" s="20"/>
      <c r="BU87" s="20"/>
      <c r="BV87" s="20"/>
      <c r="BW87" s="20"/>
      <c r="BX87" s="20"/>
      <c r="BY87" s="20"/>
      <c r="BZ87" s="20"/>
      <c r="CA87" s="20"/>
      <c r="CB87" s="20"/>
      <c r="CC87" s="20"/>
      <c r="CD87" s="20"/>
      <c r="CE87" s="20"/>
      <c r="CF87" s="20"/>
      <c r="CG87" s="29"/>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row>
    <row r="88" spans="1:169" s="25" customFormat="1" ht="12.75">
      <c r="A88" s="13"/>
      <c r="C88" s="30"/>
      <c r="D88" s="3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9"/>
      <c r="BN88" s="29"/>
      <c r="BO88" s="29"/>
      <c r="BP88" s="20"/>
      <c r="BQ88" s="20"/>
      <c r="BR88" s="20"/>
      <c r="BS88" s="20"/>
      <c r="BT88" s="20"/>
      <c r="BU88" s="20"/>
      <c r="BV88" s="20"/>
      <c r="BW88" s="20"/>
      <c r="BX88" s="20"/>
      <c r="BY88" s="20"/>
      <c r="BZ88" s="20"/>
      <c r="CA88" s="20"/>
      <c r="CB88" s="20"/>
      <c r="CC88" s="20"/>
      <c r="CD88" s="20"/>
      <c r="CE88" s="20"/>
      <c r="CF88" s="20"/>
      <c r="CG88" s="29"/>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row>
    <row r="89" spans="1:169" s="25" customFormat="1" ht="12.75">
      <c r="A89" s="13"/>
      <c r="C89" s="30"/>
      <c r="D89" s="3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9"/>
      <c r="BN89" s="29"/>
      <c r="BO89" s="29"/>
      <c r="BP89" s="20"/>
      <c r="BQ89" s="20"/>
      <c r="BR89" s="20"/>
      <c r="BS89" s="20"/>
      <c r="BT89" s="20"/>
      <c r="BU89" s="20"/>
      <c r="BV89" s="20"/>
      <c r="BW89" s="20"/>
      <c r="BX89" s="20"/>
      <c r="BY89" s="20"/>
      <c r="BZ89" s="20"/>
      <c r="CA89" s="20"/>
      <c r="CB89" s="20"/>
      <c r="CC89" s="20"/>
      <c r="CD89" s="20"/>
      <c r="CE89" s="20"/>
      <c r="CF89" s="20"/>
      <c r="CG89" s="29"/>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row>
    <row r="90" spans="1:169" s="25" customFormat="1" ht="12.75">
      <c r="A90" s="13"/>
      <c r="C90" s="30"/>
      <c r="D90" s="3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9"/>
      <c r="BN90" s="29"/>
      <c r="BO90" s="29"/>
      <c r="BP90" s="20"/>
      <c r="BQ90" s="20"/>
      <c r="BR90" s="20"/>
      <c r="BS90" s="20"/>
      <c r="BT90" s="20"/>
      <c r="BU90" s="20"/>
      <c r="BV90" s="20"/>
      <c r="BW90" s="20"/>
      <c r="BX90" s="20"/>
      <c r="BY90" s="20"/>
      <c r="BZ90" s="20"/>
      <c r="CA90" s="20"/>
      <c r="CB90" s="20"/>
      <c r="CC90" s="20"/>
      <c r="CD90" s="20"/>
      <c r="CE90" s="20"/>
      <c r="CF90" s="20"/>
      <c r="CG90" s="29"/>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row>
    <row r="91" spans="1:169" s="25" customFormat="1" ht="12.75">
      <c r="A91" s="13"/>
      <c r="C91" s="30"/>
      <c r="D91" s="3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9"/>
      <c r="BN91" s="29"/>
      <c r="BO91" s="29"/>
      <c r="BP91" s="20"/>
      <c r="BQ91" s="20"/>
      <c r="BR91" s="20"/>
      <c r="BS91" s="20"/>
      <c r="BT91" s="20"/>
      <c r="BU91" s="20"/>
      <c r="BV91" s="20"/>
      <c r="BW91" s="20"/>
      <c r="BX91" s="20"/>
      <c r="BY91" s="20"/>
      <c r="BZ91" s="20"/>
      <c r="CA91" s="20"/>
      <c r="CB91" s="20"/>
      <c r="CC91" s="20"/>
      <c r="CD91" s="20"/>
      <c r="CE91" s="20"/>
      <c r="CF91" s="20"/>
      <c r="CG91" s="29"/>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row>
    <row r="92" spans="1:169" s="25" customFormat="1" ht="12.75">
      <c r="A92" s="13"/>
      <c r="C92" s="30"/>
      <c r="D92" s="3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9"/>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row>
    <row r="93" spans="1:169" s="25" customFormat="1" ht="12" customHeight="1">
      <c r="A93" s="13"/>
      <c r="C93" s="30"/>
      <c r="D93" s="3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9"/>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row>
    <row r="94" spans="1:169" s="25" customFormat="1" ht="12.75">
      <c r="A94" s="13"/>
      <c r="C94" s="30"/>
      <c r="D94" s="3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9"/>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row>
    <row r="95" spans="1:169" s="25" customFormat="1" ht="12.75">
      <c r="A95" s="13"/>
      <c r="C95" s="30"/>
      <c r="D95" s="3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9"/>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row>
    <row r="96" spans="1:169" s="25" customFormat="1" ht="12.75">
      <c r="A96" s="13"/>
      <c r="C96" s="30"/>
      <c r="D96" s="3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9"/>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row>
    <row r="97" spans="1:169" s="25" customFormat="1" ht="12.75">
      <c r="A97" s="13"/>
      <c r="C97" s="30"/>
      <c r="D97" s="3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9"/>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row>
    <row r="98" spans="1:169" s="25" customFormat="1" ht="12.75">
      <c r="A98" s="13"/>
      <c r="C98" s="30"/>
      <c r="D98" s="3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9"/>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row>
    <row r="99" spans="1:169" s="25" customFormat="1" ht="12.75">
      <c r="A99" s="13"/>
      <c r="C99" s="30"/>
      <c r="D99" s="3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9"/>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row>
    <row r="100" spans="1:169" s="25" customFormat="1" ht="12.75">
      <c r="A100" s="13"/>
      <c r="C100" s="30"/>
      <c r="D100" s="3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9"/>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row>
    <row r="101" spans="1:169" s="25" customFormat="1" ht="12.75">
      <c r="A101" s="13"/>
      <c r="C101" s="30"/>
      <c r="D101" s="3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9"/>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row>
    <row r="102" spans="1:169" s="25" customFormat="1" ht="12.75">
      <c r="A102" s="13"/>
      <c r="C102" s="30"/>
      <c r="D102" s="3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9"/>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row>
    <row r="103" spans="1:169" s="25" customFormat="1" ht="12.75">
      <c r="A103" s="13"/>
      <c r="C103" s="30"/>
      <c r="D103" s="3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9"/>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row>
    <row r="104" spans="1:169" s="25" customFormat="1" ht="12.75">
      <c r="A104" s="13"/>
      <c r="C104" s="30"/>
      <c r="D104" s="3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9"/>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row>
    <row r="105" spans="1:169" s="25" customFormat="1" ht="12.75">
      <c r="A105" s="13"/>
      <c r="C105" s="30"/>
      <c r="D105" s="3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9"/>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row>
    <row r="106" spans="1:169" s="25" customFormat="1" ht="12.75">
      <c r="A106" s="13"/>
      <c r="C106" s="30"/>
      <c r="D106" s="3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9"/>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row>
    <row r="107" spans="1:169" s="25" customFormat="1" ht="12.75">
      <c r="A107" s="13"/>
      <c r="C107" s="30"/>
      <c r="D107" s="3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9"/>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row>
    <row r="108" spans="1:169" s="25" customFormat="1" ht="12.75">
      <c r="A108" s="13"/>
      <c r="C108" s="30"/>
      <c r="D108" s="3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9"/>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row>
    <row r="109" spans="1:169" s="25" customFormat="1" ht="12.75">
      <c r="A109" s="13"/>
      <c r="C109" s="30"/>
      <c r="D109" s="3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9"/>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row>
    <row r="110" spans="1:169" s="25" customFormat="1" ht="12.75">
      <c r="A110" s="13"/>
      <c r="C110" s="30"/>
      <c r="D110" s="3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9"/>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row>
    <row r="111" spans="1:169" s="25" customFormat="1" ht="12.75">
      <c r="A111" s="13"/>
      <c r="C111" s="30"/>
      <c r="D111" s="3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9"/>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row>
    <row r="112" spans="1:169" s="25" customFormat="1" ht="12.75">
      <c r="A112" s="13"/>
      <c r="C112" s="30"/>
      <c r="D112" s="3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9"/>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row>
    <row r="113" spans="1:169" s="25" customFormat="1" ht="12.75">
      <c r="A113" s="13"/>
      <c r="C113" s="30"/>
      <c r="D113" s="3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9"/>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row>
    <row r="114" spans="1:169" s="25" customFormat="1" ht="12.75">
      <c r="A114" s="13"/>
      <c r="C114" s="30"/>
      <c r="D114" s="3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9"/>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row>
    <row r="115" spans="1:169" s="25" customFormat="1" ht="12.75">
      <c r="A115" s="13"/>
      <c r="C115" s="30"/>
      <c r="D115" s="3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9"/>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row>
    <row r="116" spans="1:169" s="25" customFormat="1" ht="12.75">
      <c r="A116" s="13"/>
      <c r="C116" s="30"/>
      <c r="D116" s="3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9"/>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row>
    <row r="117" spans="1:169" s="25" customFormat="1" ht="12.75">
      <c r="A117" s="13"/>
      <c r="C117" s="30"/>
      <c r="D117" s="3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9"/>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row>
    <row r="118" spans="1:169" s="25" customFormat="1" ht="12.75">
      <c r="A118" s="13"/>
      <c r="C118" s="30"/>
      <c r="D118" s="3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9"/>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row>
    <row r="119" spans="1:169" s="25" customFormat="1" ht="12.75">
      <c r="A119" s="13"/>
      <c r="C119" s="30"/>
      <c r="D119" s="3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9"/>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row>
    <row r="120" ht="12.75">
      <c r="CG120" s="2"/>
    </row>
    <row r="121" ht="12.75">
      <c r="CG121" s="2"/>
    </row>
    <row r="122" ht="12.75">
      <c r="CG122" s="2"/>
    </row>
    <row r="123" ht="12.75">
      <c r="CG123" s="2"/>
    </row>
    <row r="124" ht="12.75">
      <c r="CG124" s="2"/>
    </row>
    <row r="125" ht="12.75">
      <c r="CG125" s="2"/>
    </row>
    <row r="126" ht="12.75">
      <c r="CG126" s="2"/>
    </row>
    <row r="127" ht="12.75">
      <c r="CG127" s="2"/>
    </row>
    <row r="128" ht="12.75">
      <c r="CG128" s="2"/>
    </row>
    <row r="129" ht="12.75">
      <c r="CG129" s="2"/>
    </row>
    <row r="130" ht="12.75">
      <c r="CG130" s="2"/>
    </row>
    <row r="131" ht="12.75">
      <c r="CG131" s="2"/>
    </row>
    <row r="132" ht="12.75">
      <c r="CG132" s="2"/>
    </row>
    <row r="133" ht="12.75">
      <c r="CG133" s="2"/>
    </row>
    <row r="134" ht="12.75">
      <c r="CG134" s="2"/>
    </row>
    <row r="135" ht="12.75">
      <c r="CG135" s="2"/>
    </row>
    <row r="136" ht="12.75">
      <c r="CG136" s="2"/>
    </row>
    <row r="137" ht="12.75">
      <c r="CG137" s="2"/>
    </row>
    <row r="138" ht="12.75">
      <c r="CG138" s="2"/>
    </row>
    <row r="139" ht="12.75">
      <c r="CG139" s="2"/>
    </row>
  </sheetData>
  <sheetProtection/>
  <protectedRanges>
    <protectedRange sqref="D43:F43 D15:F20 C52:F53 D49:F49 D66:D73 D45 E71:F73 C44:F44 C65:F65 D75:F78 D10:D11 E57:F64 E66:F67 D23:F39 D51 D55:D64 C46:F46" name="Zonă1"/>
  </protectedRanges>
  <mergeCells count="32">
    <mergeCell ref="G4:K4"/>
    <mergeCell ref="L4:P4"/>
    <mergeCell ref="Q4:U4"/>
    <mergeCell ref="C82:E82"/>
    <mergeCell ref="V4:Z4"/>
    <mergeCell ref="AA4:AE4"/>
    <mergeCell ref="AF4:AJ4"/>
    <mergeCell ref="AK4:AO4"/>
    <mergeCell ref="AP4:AT4"/>
    <mergeCell ref="AU4:AY4"/>
    <mergeCell ref="AZ4:BD4"/>
    <mergeCell ref="BE4:BI4"/>
    <mergeCell ref="BJ4:BN4"/>
    <mergeCell ref="BO4:BS4"/>
    <mergeCell ref="BT4:BX4"/>
    <mergeCell ref="BY4:CC4"/>
    <mergeCell ref="DM4:DQ4"/>
    <mergeCell ref="DR4:DV4"/>
    <mergeCell ref="CI4:CM4"/>
    <mergeCell ref="CN4:CR4"/>
    <mergeCell ref="CS4:CW4"/>
    <mergeCell ref="CX4:DB4"/>
    <mergeCell ref="EQ4:EU4"/>
    <mergeCell ref="EV4:EZ4"/>
    <mergeCell ref="A79:B79"/>
    <mergeCell ref="DW4:EA4"/>
    <mergeCell ref="EB4:EF4"/>
    <mergeCell ref="EG4:EK4"/>
    <mergeCell ref="EL4:EP4"/>
    <mergeCell ref="DC4:DG4"/>
    <mergeCell ref="DH4:DL4"/>
    <mergeCell ref="CD4:CH4"/>
  </mergeCells>
  <printOptions/>
  <pageMargins left="0.75" right="0.75" top="1" bottom="1" header="0.5" footer="0.5"/>
  <pageSetup horizontalDpi="600" verticalDpi="600" orientation="landscape" scale="83" r:id="rId1"/>
  <rowBreaks count="3" manualBreakCount="3">
    <brk id="24" max="255" man="1"/>
    <brk id="46" max="255" man="1"/>
    <brk id="68" max="255" man="1"/>
  </rowBreaks>
</worksheet>
</file>

<file path=xl/worksheets/sheet2.xml><?xml version="1.0" encoding="utf-8"?>
<worksheet xmlns="http://schemas.openxmlformats.org/spreadsheetml/2006/main" xmlns:r="http://schemas.openxmlformats.org/officeDocument/2006/relationships">
  <sheetPr>
    <tabColor theme="6" tint="-0.4999699890613556"/>
  </sheetPr>
  <dimension ref="A1:AD174"/>
  <sheetViews>
    <sheetView tabSelected="1" zoomScale="90" zoomScaleNormal="90" workbookViewId="0" topLeftCell="A1">
      <pane xSplit="3" ySplit="6" topLeftCell="D163" activePane="bottomRight" state="frozen"/>
      <selection pane="topLeft" activeCell="G5" sqref="G5"/>
      <selection pane="topRight" activeCell="G5" sqref="G5"/>
      <selection pane="bottomLeft" activeCell="G5" sqref="G5"/>
      <selection pane="bottomRight" activeCell="A183" sqref="A183"/>
    </sheetView>
  </sheetViews>
  <sheetFormatPr defaultColWidth="9.140625" defaultRowHeight="12.75"/>
  <cols>
    <col min="1" max="1" width="14.00390625" style="63" customWidth="1"/>
    <col min="2" max="2" width="47.8515625" style="27" customWidth="1"/>
    <col min="3" max="3" width="5.421875" style="27" customWidth="1"/>
    <col min="4" max="4" width="12.00390625" style="27" customWidth="1"/>
    <col min="5" max="5" width="13.140625" style="27" customWidth="1"/>
    <col min="6" max="6" width="12.28125" style="27" customWidth="1"/>
    <col min="7" max="7" width="13.57421875" style="27" customWidth="1"/>
    <col min="8" max="8" width="13.140625" style="27" customWidth="1"/>
    <col min="9" max="9" width="11.57421875" style="25" bestFit="1" customWidth="1"/>
    <col min="10" max="16384" width="9.140625" style="25" customWidth="1"/>
  </cols>
  <sheetData>
    <row r="1" spans="2:3" ht="15">
      <c r="B1" s="64" t="s">
        <v>382</v>
      </c>
      <c r="C1" s="65"/>
    </row>
    <row r="2" spans="2:3" ht="12.75">
      <c r="B2" s="65"/>
      <c r="C2" s="65"/>
    </row>
    <row r="3" spans="2:4" ht="12.75">
      <c r="B3" s="65"/>
      <c r="C3" s="65"/>
      <c r="D3" s="29"/>
    </row>
    <row r="4" spans="4:8" ht="12.75">
      <c r="D4" s="66"/>
      <c r="E4" s="66"/>
      <c r="F4" s="67"/>
      <c r="G4" s="68"/>
      <c r="H4" s="69" t="s">
        <v>149</v>
      </c>
    </row>
    <row r="5" spans="1:8" s="71" customFormat="1" ht="89.25">
      <c r="A5" s="70" t="s">
        <v>1</v>
      </c>
      <c r="B5" s="23" t="s">
        <v>2</v>
      </c>
      <c r="C5" s="23"/>
      <c r="D5" s="23" t="s">
        <v>150</v>
      </c>
      <c r="E5" s="5" t="s">
        <v>151</v>
      </c>
      <c r="F5" s="5" t="s">
        <v>152</v>
      </c>
      <c r="G5" s="23" t="s">
        <v>153</v>
      </c>
      <c r="H5" s="23" t="s">
        <v>154</v>
      </c>
    </row>
    <row r="6" spans="1:8" ht="12.75">
      <c r="A6" s="72"/>
      <c r="B6" s="6" t="s">
        <v>155</v>
      </c>
      <c r="C6" s="6"/>
      <c r="D6" s="73">
        <v>1</v>
      </c>
      <c r="E6" s="73">
        <v>2</v>
      </c>
      <c r="F6" s="73">
        <v>3</v>
      </c>
      <c r="G6" s="73">
        <v>4</v>
      </c>
      <c r="H6" s="73" t="s">
        <v>156</v>
      </c>
    </row>
    <row r="7" spans="1:10" s="12" customFormat="1" ht="12.75">
      <c r="A7" s="74" t="s">
        <v>157</v>
      </c>
      <c r="B7" s="75" t="s">
        <v>158</v>
      </c>
      <c r="C7" s="76">
        <f aca="true" t="shared" si="0" ref="C7:H7">+C8+C14</f>
        <v>0</v>
      </c>
      <c r="D7" s="76">
        <f t="shared" si="0"/>
        <v>275792.67</v>
      </c>
      <c r="E7" s="76">
        <f t="shared" si="0"/>
        <v>269852.07999999996</v>
      </c>
      <c r="F7" s="76">
        <f t="shared" si="0"/>
        <v>214198.38000000003</v>
      </c>
      <c r="G7" s="76">
        <f t="shared" si="0"/>
        <v>190443.81000000006</v>
      </c>
      <c r="H7" s="76">
        <f t="shared" si="0"/>
        <v>24214.269999999997</v>
      </c>
      <c r="I7" s="77"/>
      <c r="J7" s="77"/>
    </row>
    <row r="8" spans="1:10" s="12" customFormat="1" ht="12.75">
      <c r="A8" s="74" t="s">
        <v>159</v>
      </c>
      <c r="B8" s="78" t="s">
        <v>160</v>
      </c>
      <c r="C8" s="79">
        <f aca="true" t="shared" si="1" ref="C8:H8">+C9+C10+C13+C11+C12+C153</f>
        <v>0</v>
      </c>
      <c r="D8" s="79">
        <f t="shared" si="1"/>
        <v>275792.67</v>
      </c>
      <c r="E8" s="79">
        <f t="shared" si="1"/>
        <v>269852.07999999996</v>
      </c>
      <c r="F8" s="79">
        <f t="shared" si="1"/>
        <v>214198.38000000003</v>
      </c>
      <c r="G8" s="79">
        <f t="shared" si="1"/>
        <v>190443.81000000006</v>
      </c>
      <c r="H8" s="79">
        <f t="shared" si="1"/>
        <v>24214.269999999997</v>
      </c>
      <c r="I8" s="77"/>
      <c r="J8" s="77"/>
    </row>
    <row r="9" spans="1:10" s="12" customFormat="1" ht="15" customHeight="1">
      <c r="A9" s="74" t="s">
        <v>161</v>
      </c>
      <c r="B9" s="78" t="s">
        <v>162</v>
      </c>
      <c r="C9" s="79">
        <f aca="true" t="shared" si="2" ref="C9:H9">+C23</f>
        <v>0</v>
      </c>
      <c r="D9" s="79">
        <f t="shared" si="2"/>
        <v>0</v>
      </c>
      <c r="E9" s="79">
        <f t="shared" si="2"/>
        <v>2581.0000000000005</v>
      </c>
      <c r="F9" s="79">
        <f t="shared" si="2"/>
        <v>1871.01</v>
      </c>
      <c r="G9" s="79">
        <f t="shared" si="2"/>
        <v>1491.02</v>
      </c>
      <c r="H9" s="79">
        <f t="shared" si="2"/>
        <v>151.55</v>
      </c>
      <c r="I9" s="77"/>
      <c r="J9" s="77"/>
    </row>
    <row r="10" spans="1:10" s="12" customFormat="1" ht="12.75" customHeight="1">
      <c r="A10" s="74" t="s">
        <v>163</v>
      </c>
      <c r="B10" s="78" t="s">
        <v>164</v>
      </c>
      <c r="C10" s="79">
        <f aca="true" t="shared" si="3" ref="C10:H10">+C42</f>
        <v>0</v>
      </c>
      <c r="D10" s="79">
        <f t="shared" si="3"/>
        <v>275792.67</v>
      </c>
      <c r="E10" s="79">
        <f t="shared" si="3"/>
        <v>258359.08</v>
      </c>
      <c r="F10" s="79">
        <f t="shared" si="3"/>
        <v>205779.37000000002</v>
      </c>
      <c r="G10" s="79">
        <f t="shared" si="3"/>
        <v>183544.83000000007</v>
      </c>
      <c r="H10" s="79">
        <f t="shared" si="3"/>
        <v>23542.039999999997</v>
      </c>
      <c r="I10" s="77"/>
      <c r="J10" s="77"/>
    </row>
    <row r="11" spans="1:10" s="12" customFormat="1" ht="12.75" customHeight="1">
      <c r="A11" s="74" t="s">
        <v>165</v>
      </c>
      <c r="B11" s="78" t="s">
        <v>166</v>
      </c>
      <c r="C11" s="79">
        <f aca="true" t="shared" si="4" ref="C11:H11">+C68</f>
        <v>0</v>
      </c>
      <c r="D11" s="79">
        <f t="shared" si="4"/>
        <v>0</v>
      </c>
      <c r="E11" s="79">
        <f t="shared" si="4"/>
        <v>0</v>
      </c>
      <c r="F11" s="79">
        <f t="shared" si="4"/>
        <v>0</v>
      </c>
      <c r="G11" s="79">
        <f t="shared" si="4"/>
        <v>0</v>
      </c>
      <c r="H11" s="79">
        <f t="shared" si="4"/>
        <v>0</v>
      </c>
      <c r="I11" s="77"/>
      <c r="J11" s="77"/>
    </row>
    <row r="12" spans="1:10" s="12" customFormat="1" ht="12.75" customHeight="1">
      <c r="A12" s="74" t="s">
        <v>167</v>
      </c>
      <c r="B12" s="80" t="s">
        <v>168</v>
      </c>
      <c r="C12" s="79">
        <f aca="true" t="shared" si="5" ref="C12:H12">+C154</f>
        <v>0</v>
      </c>
      <c r="D12" s="79">
        <f t="shared" si="5"/>
        <v>0</v>
      </c>
      <c r="E12" s="79">
        <f t="shared" si="5"/>
        <v>0</v>
      </c>
      <c r="F12" s="79">
        <f t="shared" si="5"/>
        <v>0</v>
      </c>
      <c r="G12" s="79">
        <f t="shared" si="5"/>
        <v>0</v>
      </c>
      <c r="H12" s="79">
        <f t="shared" si="5"/>
        <v>0</v>
      </c>
      <c r="I12" s="77"/>
      <c r="J12" s="77"/>
    </row>
    <row r="13" spans="1:10" s="12" customFormat="1" ht="12.75">
      <c r="A13" s="74" t="s">
        <v>169</v>
      </c>
      <c r="B13" s="78" t="s">
        <v>170</v>
      </c>
      <c r="C13" s="79">
        <f aca="true" t="shared" si="6" ref="C13:H13">+C19</f>
        <v>0</v>
      </c>
      <c r="D13" s="79">
        <f t="shared" si="6"/>
        <v>0</v>
      </c>
      <c r="E13" s="79">
        <f t="shared" si="6"/>
        <v>8912</v>
      </c>
      <c r="F13" s="79">
        <f t="shared" si="6"/>
        <v>6548</v>
      </c>
      <c r="G13" s="79">
        <f t="shared" si="6"/>
        <v>5624</v>
      </c>
      <c r="H13" s="79">
        <f t="shared" si="6"/>
        <v>590</v>
      </c>
      <c r="I13" s="77"/>
      <c r="J13" s="77"/>
    </row>
    <row r="14" spans="1:10" s="12" customFormat="1" ht="12.75">
      <c r="A14" s="74" t="s">
        <v>171</v>
      </c>
      <c r="B14" s="78" t="s">
        <v>172</v>
      </c>
      <c r="C14" s="79">
        <f aca="true" t="shared" si="7" ref="C14:H14">+C15</f>
        <v>0</v>
      </c>
      <c r="D14" s="79">
        <f t="shared" si="7"/>
        <v>0</v>
      </c>
      <c r="E14" s="79">
        <f t="shared" si="7"/>
        <v>0</v>
      </c>
      <c r="F14" s="79">
        <f t="shared" si="7"/>
        <v>0</v>
      </c>
      <c r="G14" s="79">
        <f t="shared" si="7"/>
        <v>0</v>
      </c>
      <c r="H14" s="79">
        <f t="shared" si="7"/>
        <v>0</v>
      </c>
      <c r="I14" s="77"/>
      <c r="J14" s="77"/>
    </row>
    <row r="15" spans="1:10" s="12" customFormat="1" ht="12.75">
      <c r="A15" s="74" t="s">
        <v>173</v>
      </c>
      <c r="B15" s="78" t="s">
        <v>174</v>
      </c>
      <c r="C15" s="79">
        <f aca="true" t="shared" si="8" ref="C15:H15">+C20</f>
        <v>0</v>
      </c>
      <c r="D15" s="79">
        <f t="shared" si="8"/>
        <v>0</v>
      </c>
      <c r="E15" s="79">
        <f t="shared" si="8"/>
        <v>0</v>
      </c>
      <c r="F15" s="79">
        <f t="shared" si="8"/>
        <v>0</v>
      </c>
      <c r="G15" s="79">
        <f t="shared" si="8"/>
        <v>0</v>
      </c>
      <c r="H15" s="79">
        <f t="shared" si="8"/>
        <v>0</v>
      </c>
      <c r="I15" s="77"/>
      <c r="J15" s="77"/>
    </row>
    <row r="16" spans="1:10" s="12" customFormat="1" ht="25.5">
      <c r="A16" s="74" t="s">
        <v>175</v>
      </c>
      <c r="B16" s="81" t="s">
        <v>176</v>
      </c>
      <c r="C16" s="79">
        <f aca="true" t="shared" si="9" ref="C16:H16">+C153+C165</f>
        <v>0</v>
      </c>
      <c r="D16" s="79">
        <f t="shared" si="9"/>
        <v>0</v>
      </c>
      <c r="E16" s="79">
        <f t="shared" si="9"/>
        <v>0</v>
      </c>
      <c r="F16" s="79">
        <f t="shared" si="9"/>
        <v>0</v>
      </c>
      <c r="G16" s="79">
        <f t="shared" si="9"/>
        <v>-216.04000000000002</v>
      </c>
      <c r="H16" s="79">
        <f t="shared" si="9"/>
        <v>-69.32</v>
      </c>
      <c r="I16" s="77"/>
      <c r="J16" s="77"/>
    </row>
    <row r="17" spans="1:10" s="12" customFormat="1" ht="12.75">
      <c r="A17" s="74" t="s">
        <v>177</v>
      </c>
      <c r="B17" s="78" t="s">
        <v>178</v>
      </c>
      <c r="C17" s="79">
        <f aca="true" t="shared" si="10" ref="C17:H17">+C18+C20</f>
        <v>0</v>
      </c>
      <c r="D17" s="79">
        <f t="shared" si="10"/>
        <v>275792.67</v>
      </c>
      <c r="E17" s="79">
        <f t="shared" si="10"/>
        <v>269852.07999999996</v>
      </c>
      <c r="F17" s="79">
        <f t="shared" si="10"/>
        <v>214198.38000000003</v>
      </c>
      <c r="G17" s="79">
        <f t="shared" si="10"/>
        <v>190659.85000000006</v>
      </c>
      <c r="H17" s="79">
        <f t="shared" si="10"/>
        <v>24283.589999999997</v>
      </c>
      <c r="I17" s="77"/>
      <c r="J17" s="77"/>
    </row>
    <row r="18" spans="1:10" s="12" customFormat="1" ht="12.75">
      <c r="A18" s="74" t="s">
        <v>179</v>
      </c>
      <c r="B18" s="78" t="s">
        <v>160</v>
      </c>
      <c r="C18" s="79">
        <f aca="true" t="shared" si="11" ref="C18:H18">+C23+C42+C19+C68+C12</f>
        <v>0</v>
      </c>
      <c r="D18" s="79">
        <f t="shared" si="11"/>
        <v>275792.67</v>
      </c>
      <c r="E18" s="79">
        <f t="shared" si="11"/>
        <v>269852.07999999996</v>
      </c>
      <c r="F18" s="79">
        <f t="shared" si="11"/>
        <v>214198.38000000003</v>
      </c>
      <c r="G18" s="79">
        <f t="shared" si="11"/>
        <v>190659.85000000006</v>
      </c>
      <c r="H18" s="79">
        <f t="shared" si="11"/>
        <v>24283.589999999997</v>
      </c>
      <c r="I18" s="77"/>
      <c r="J18" s="77"/>
    </row>
    <row r="19" spans="1:10" s="12" customFormat="1" ht="12.75">
      <c r="A19" s="74" t="s">
        <v>180</v>
      </c>
      <c r="B19" s="78" t="s">
        <v>170</v>
      </c>
      <c r="C19" s="79">
        <f aca="true" t="shared" si="12" ref="C19:H19">+C159</f>
        <v>0</v>
      </c>
      <c r="D19" s="79">
        <f t="shared" si="12"/>
        <v>0</v>
      </c>
      <c r="E19" s="79">
        <f t="shared" si="12"/>
        <v>8912</v>
      </c>
      <c r="F19" s="79">
        <f t="shared" si="12"/>
        <v>6548</v>
      </c>
      <c r="G19" s="79">
        <f t="shared" si="12"/>
        <v>5624</v>
      </c>
      <c r="H19" s="79">
        <f t="shared" si="12"/>
        <v>590</v>
      </c>
      <c r="I19" s="77"/>
      <c r="J19" s="77"/>
    </row>
    <row r="20" spans="1:10" s="12" customFormat="1" ht="15.75" customHeight="1">
      <c r="A20" s="74" t="s">
        <v>181</v>
      </c>
      <c r="B20" s="78" t="s">
        <v>172</v>
      </c>
      <c r="C20" s="79">
        <f aca="true" t="shared" si="13" ref="C20:H20">+C71</f>
        <v>0</v>
      </c>
      <c r="D20" s="79">
        <f t="shared" si="13"/>
        <v>0</v>
      </c>
      <c r="E20" s="79">
        <f t="shared" si="13"/>
        <v>0</v>
      </c>
      <c r="F20" s="79">
        <f t="shared" si="13"/>
        <v>0</v>
      </c>
      <c r="G20" s="79">
        <f t="shared" si="13"/>
        <v>0</v>
      </c>
      <c r="H20" s="79">
        <f t="shared" si="13"/>
        <v>0</v>
      </c>
      <c r="I20" s="77"/>
      <c r="J20" s="77"/>
    </row>
    <row r="21" spans="1:10" s="12" customFormat="1" ht="12.75">
      <c r="A21" s="82" t="s">
        <v>182</v>
      </c>
      <c r="B21" s="78" t="s">
        <v>183</v>
      </c>
      <c r="C21" s="79">
        <f aca="true" t="shared" si="14" ref="C21:H21">+C22+C71+C153</f>
        <v>0</v>
      </c>
      <c r="D21" s="79">
        <f t="shared" si="14"/>
        <v>275792.67</v>
      </c>
      <c r="E21" s="79">
        <f t="shared" si="14"/>
        <v>260940.08</v>
      </c>
      <c r="F21" s="79">
        <f t="shared" si="14"/>
        <v>207650.38000000003</v>
      </c>
      <c r="G21" s="79">
        <f t="shared" si="14"/>
        <v>184819.81000000006</v>
      </c>
      <c r="H21" s="79">
        <f t="shared" si="14"/>
        <v>23624.269999999997</v>
      </c>
      <c r="I21" s="77"/>
      <c r="J21" s="77"/>
    </row>
    <row r="22" spans="1:10" s="12" customFormat="1" ht="12.75">
      <c r="A22" s="74" t="s">
        <v>184</v>
      </c>
      <c r="B22" s="78" t="s">
        <v>160</v>
      </c>
      <c r="C22" s="79">
        <f aca="true" t="shared" si="15" ref="C22:H22">+C23+C42+C68+C12</f>
        <v>0</v>
      </c>
      <c r="D22" s="79">
        <f t="shared" si="15"/>
        <v>275792.67</v>
      </c>
      <c r="E22" s="79">
        <f t="shared" si="15"/>
        <v>260940.08</v>
      </c>
      <c r="F22" s="79">
        <f t="shared" si="15"/>
        <v>207650.38000000003</v>
      </c>
      <c r="G22" s="79">
        <f t="shared" si="15"/>
        <v>185035.85000000006</v>
      </c>
      <c r="H22" s="79">
        <f t="shared" si="15"/>
        <v>23693.589999999997</v>
      </c>
      <c r="I22" s="77"/>
      <c r="J22" s="77"/>
    </row>
    <row r="23" spans="1:10" s="12" customFormat="1" ht="12.75">
      <c r="A23" s="74" t="s">
        <v>185</v>
      </c>
      <c r="B23" s="78" t="s">
        <v>162</v>
      </c>
      <c r="C23" s="79">
        <f aca="true" t="shared" si="16" ref="C23:H23">+C24+C31</f>
        <v>0</v>
      </c>
      <c r="D23" s="79">
        <f t="shared" si="16"/>
        <v>0</v>
      </c>
      <c r="E23" s="79">
        <f t="shared" si="16"/>
        <v>2581.0000000000005</v>
      </c>
      <c r="F23" s="79">
        <f t="shared" si="16"/>
        <v>1871.01</v>
      </c>
      <c r="G23" s="79">
        <f t="shared" si="16"/>
        <v>1491.02</v>
      </c>
      <c r="H23" s="79">
        <f t="shared" si="16"/>
        <v>151.55</v>
      </c>
      <c r="I23" s="77"/>
      <c r="J23" s="77"/>
    </row>
    <row r="24" spans="1:10" s="12" customFormat="1" ht="12.75">
      <c r="A24" s="74" t="s">
        <v>186</v>
      </c>
      <c r="B24" s="78" t="s">
        <v>187</v>
      </c>
      <c r="C24" s="79">
        <f aca="true" t="shared" si="17" ref="C24:H24">C25+C26+C27+C28+C29</f>
        <v>0</v>
      </c>
      <c r="D24" s="79">
        <f t="shared" si="17"/>
        <v>0</v>
      </c>
      <c r="E24" s="79">
        <f t="shared" si="17"/>
        <v>2103.6800000000003</v>
      </c>
      <c r="F24" s="79">
        <f t="shared" si="17"/>
        <v>1528.61</v>
      </c>
      <c r="G24" s="79">
        <f t="shared" si="17"/>
        <v>1218.37</v>
      </c>
      <c r="H24" s="79">
        <f t="shared" si="17"/>
        <v>123.89</v>
      </c>
      <c r="I24" s="77"/>
      <c r="J24" s="77"/>
    </row>
    <row r="25" spans="1:10" ht="12.75">
      <c r="A25" s="83" t="s">
        <v>188</v>
      </c>
      <c r="B25" s="84" t="s">
        <v>367</v>
      </c>
      <c r="C25" s="85"/>
      <c r="D25" s="10"/>
      <c r="E25" s="10">
        <v>1550</v>
      </c>
      <c r="F25" s="10">
        <v>1158.1</v>
      </c>
      <c r="G25" s="7">
        <v>1027.87</v>
      </c>
      <c r="H25" s="7">
        <v>122.99</v>
      </c>
      <c r="I25" s="77"/>
      <c r="J25" s="77"/>
    </row>
    <row r="26" spans="1:10" ht="12.75" customHeight="1">
      <c r="A26" s="83" t="s">
        <v>189</v>
      </c>
      <c r="B26" s="86" t="s">
        <v>190</v>
      </c>
      <c r="C26" s="85"/>
      <c r="D26" s="10"/>
      <c r="E26" s="10">
        <v>7.72</v>
      </c>
      <c r="F26" s="10">
        <v>6.84</v>
      </c>
      <c r="G26" s="7">
        <v>5.88</v>
      </c>
      <c r="H26" s="7">
        <v>0.9</v>
      </c>
      <c r="I26" s="77"/>
      <c r="J26" s="77"/>
    </row>
    <row r="27" spans="1:10" ht="12.75">
      <c r="A27" s="83" t="s">
        <v>191</v>
      </c>
      <c r="B27" s="86" t="s">
        <v>192</v>
      </c>
      <c r="C27" s="85"/>
      <c r="D27" s="10"/>
      <c r="E27" s="10">
        <v>0.96</v>
      </c>
      <c r="F27" s="10">
        <v>0.66</v>
      </c>
      <c r="G27" s="7">
        <v>0.61</v>
      </c>
      <c r="H27" s="7">
        <v>0</v>
      </c>
      <c r="I27" s="77"/>
      <c r="J27" s="77"/>
    </row>
    <row r="28" spans="1:10" ht="12.75">
      <c r="A28" s="83"/>
      <c r="B28" s="86" t="s">
        <v>193</v>
      </c>
      <c r="C28" s="85"/>
      <c r="D28" s="10"/>
      <c r="E28" s="10"/>
      <c r="F28" s="10"/>
      <c r="G28" s="7"/>
      <c r="H28" s="7"/>
      <c r="I28" s="77"/>
      <c r="J28" s="77"/>
    </row>
    <row r="29" spans="1:10" ht="12" customHeight="1">
      <c r="A29" s="83" t="s">
        <v>194</v>
      </c>
      <c r="B29" s="86" t="s">
        <v>368</v>
      </c>
      <c r="C29" s="85"/>
      <c r="D29" s="10"/>
      <c r="E29" s="10">
        <v>545</v>
      </c>
      <c r="F29" s="10">
        <v>363.01</v>
      </c>
      <c r="G29" s="7">
        <v>184.01</v>
      </c>
      <c r="H29" s="7">
        <v>0</v>
      </c>
      <c r="I29" s="77"/>
      <c r="J29" s="77"/>
    </row>
    <row r="30" spans="1:10" ht="12" customHeight="1">
      <c r="A30" s="83"/>
      <c r="B30" s="129" t="s">
        <v>374</v>
      </c>
      <c r="C30" s="85"/>
      <c r="D30" s="10"/>
      <c r="E30" s="10">
        <v>540</v>
      </c>
      <c r="F30" s="10">
        <v>361.01</v>
      </c>
      <c r="G30" s="7">
        <v>182.01</v>
      </c>
      <c r="H30" s="7">
        <v>0</v>
      </c>
      <c r="I30" s="77"/>
      <c r="J30" s="77"/>
    </row>
    <row r="31" spans="1:10" ht="13.5" customHeight="1">
      <c r="A31" s="74" t="s">
        <v>195</v>
      </c>
      <c r="B31" s="78" t="s">
        <v>196</v>
      </c>
      <c r="C31" s="79">
        <f aca="true" t="shared" si="18" ref="C31:H31">+C32+C34+C36+C38+C40</f>
        <v>0</v>
      </c>
      <c r="D31" s="79">
        <f t="shared" si="18"/>
        <v>0</v>
      </c>
      <c r="E31" s="79">
        <f t="shared" si="18"/>
        <v>477.32000000000005</v>
      </c>
      <c r="F31" s="79">
        <f t="shared" si="18"/>
        <v>342.40000000000003</v>
      </c>
      <c r="G31" s="79">
        <f t="shared" si="18"/>
        <v>272.65</v>
      </c>
      <c r="H31" s="79">
        <f t="shared" si="18"/>
        <v>27.660000000000004</v>
      </c>
      <c r="I31" s="77"/>
      <c r="J31" s="77"/>
    </row>
    <row r="32" spans="1:10" ht="12.75">
      <c r="A32" s="83" t="s">
        <v>197</v>
      </c>
      <c r="B32" s="86" t="s">
        <v>198</v>
      </c>
      <c r="C32" s="85"/>
      <c r="D32" s="10"/>
      <c r="E32" s="10">
        <v>333.23</v>
      </c>
      <c r="F32" s="10">
        <v>240.72</v>
      </c>
      <c r="G32" s="7">
        <v>191.95</v>
      </c>
      <c r="H32" s="7">
        <v>19.42</v>
      </c>
      <c r="I32" s="77"/>
      <c r="J32" s="77"/>
    </row>
    <row r="33" spans="1:10" ht="12.75">
      <c r="A33" s="83"/>
      <c r="B33" s="129" t="s">
        <v>374</v>
      </c>
      <c r="C33" s="85"/>
      <c r="D33" s="10"/>
      <c r="E33" s="10"/>
      <c r="F33" s="10"/>
      <c r="G33" s="7">
        <v>28.76</v>
      </c>
      <c r="H33" s="7">
        <v>0</v>
      </c>
      <c r="I33" s="77"/>
      <c r="J33" s="77"/>
    </row>
    <row r="34" spans="1:10" ht="12.75">
      <c r="A34" s="83" t="s">
        <v>199</v>
      </c>
      <c r="B34" s="86" t="s">
        <v>200</v>
      </c>
      <c r="C34" s="85"/>
      <c r="D34" s="10"/>
      <c r="E34" s="10">
        <v>10.55</v>
      </c>
      <c r="F34" s="10">
        <v>6.91</v>
      </c>
      <c r="G34" s="7">
        <v>5.34</v>
      </c>
      <c r="H34" s="7">
        <v>0.61</v>
      </c>
      <c r="I34" s="77"/>
      <c r="J34" s="77"/>
    </row>
    <row r="35" spans="1:10" ht="12.75">
      <c r="A35" s="83"/>
      <c r="B35" s="129" t="s">
        <v>374</v>
      </c>
      <c r="C35" s="85"/>
      <c r="D35" s="10"/>
      <c r="E35" s="10"/>
      <c r="F35" s="10"/>
      <c r="G35" s="7">
        <v>0.91</v>
      </c>
      <c r="H35" s="7">
        <v>0</v>
      </c>
      <c r="I35" s="77"/>
      <c r="J35" s="77"/>
    </row>
    <row r="36" spans="1:10" ht="12.75">
      <c r="A36" s="83" t="s">
        <v>201</v>
      </c>
      <c r="B36" s="86" t="s">
        <v>202</v>
      </c>
      <c r="C36" s="85"/>
      <c r="D36" s="10"/>
      <c r="E36" s="10">
        <v>109.69</v>
      </c>
      <c r="F36" s="10">
        <v>79.48</v>
      </c>
      <c r="G36" s="7">
        <v>63.19</v>
      </c>
      <c r="H36" s="7">
        <v>6.44</v>
      </c>
      <c r="I36" s="77"/>
      <c r="J36" s="77"/>
    </row>
    <row r="37" spans="1:10" ht="12.75">
      <c r="A37" s="83"/>
      <c r="B37" s="129" t="s">
        <v>374</v>
      </c>
      <c r="C37" s="85"/>
      <c r="D37" s="10"/>
      <c r="E37" s="10"/>
      <c r="F37" s="10"/>
      <c r="G37" s="7">
        <v>9.47</v>
      </c>
      <c r="H37" s="7">
        <v>0</v>
      </c>
      <c r="I37" s="77"/>
      <c r="J37" s="77"/>
    </row>
    <row r="38" spans="1:10" ht="25.5">
      <c r="A38" s="83" t="s">
        <v>203</v>
      </c>
      <c r="B38" s="87" t="s">
        <v>204</v>
      </c>
      <c r="C38" s="85"/>
      <c r="D38" s="10"/>
      <c r="E38" s="10">
        <v>3.56</v>
      </c>
      <c r="F38" s="10">
        <v>2.29</v>
      </c>
      <c r="G38" s="7">
        <v>1.83</v>
      </c>
      <c r="H38" s="7">
        <v>0.19</v>
      </c>
      <c r="I38" s="77"/>
      <c r="J38" s="77"/>
    </row>
    <row r="39" spans="1:10" ht="12.75">
      <c r="A39" s="83"/>
      <c r="B39" s="129" t="s">
        <v>374</v>
      </c>
      <c r="C39" s="85"/>
      <c r="D39" s="10"/>
      <c r="E39" s="10"/>
      <c r="F39" s="10"/>
      <c r="G39" s="7">
        <v>0.31</v>
      </c>
      <c r="H39" s="7">
        <v>0</v>
      </c>
      <c r="I39" s="77"/>
      <c r="J39" s="77"/>
    </row>
    <row r="40" spans="1:10" s="12" customFormat="1" ht="12.75">
      <c r="A40" s="83" t="s">
        <v>205</v>
      </c>
      <c r="B40" s="87" t="s">
        <v>206</v>
      </c>
      <c r="C40" s="85"/>
      <c r="D40" s="10"/>
      <c r="E40" s="10">
        <v>20.29</v>
      </c>
      <c r="F40" s="10">
        <v>13</v>
      </c>
      <c r="G40" s="10">
        <v>10.34</v>
      </c>
      <c r="H40" s="10">
        <v>1</v>
      </c>
      <c r="I40" s="77"/>
      <c r="J40" s="77"/>
    </row>
    <row r="41" spans="1:10" s="12" customFormat="1" ht="12.75">
      <c r="A41" s="83"/>
      <c r="B41" s="129" t="s">
        <v>374</v>
      </c>
      <c r="C41" s="85"/>
      <c r="D41" s="10"/>
      <c r="E41" s="10"/>
      <c r="F41" s="10"/>
      <c r="G41" s="10">
        <v>1.55</v>
      </c>
      <c r="H41" s="10">
        <v>0</v>
      </c>
      <c r="I41" s="77"/>
      <c r="J41" s="77"/>
    </row>
    <row r="42" spans="1:10" s="12" customFormat="1" ht="12.75">
      <c r="A42" s="74" t="s">
        <v>207</v>
      </c>
      <c r="B42" s="78" t="s">
        <v>164</v>
      </c>
      <c r="C42" s="79">
        <f aca="true" t="shared" si="19" ref="C42:H42">+C43+C56+C55+C58+C61+C63+C64+C65+C62</f>
        <v>0</v>
      </c>
      <c r="D42" s="79">
        <f t="shared" si="19"/>
        <v>275792.67</v>
      </c>
      <c r="E42" s="79">
        <f t="shared" si="19"/>
        <v>258359.08</v>
      </c>
      <c r="F42" s="79">
        <f t="shared" si="19"/>
        <v>205779.37000000002</v>
      </c>
      <c r="G42" s="79">
        <f t="shared" si="19"/>
        <v>183544.83000000007</v>
      </c>
      <c r="H42" s="79">
        <f t="shared" si="19"/>
        <v>23542.039999999997</v>
      </c>
      <c r="I42" s="77"/>
      <c r="J42" s="77"/>
    </row>
    <row r="43" spans="1:10" ht="12.75">
      <c r="A43" s="74" t="s">
        <v>208</v>
      </c>
      <c r="B43" s="78" t="s">
        <v>209</v>
      </c>
      <c r="C43" s="79">
        <f aca="true" t="shared" si="20" ref="C43:H43">+C44+C45+C46+C47+C48+C49+C50+C51+C53</f>
        <v>0</v>
      </c>
      <c r="D43" s="79">
        <f t="shared" si="20"/>
        <v>275792.67</v>
      </c>
      <c r="E43" s="79">
        <f t="shared" si="20"/>
        <v>258286.38999999998</v>
      </c>
      <c r="F43" s="79">
        <f t="shared" si="20"/>
        <v>205753.98</v>
      </c>
      <c r="G43" s="79">
        <f t="shared" si="20"/>
        <v>183525.05000000005</v>
      </c>
      <c r="H43" s="79">
        <f t="shared" si="20"/>
        <v>23541.39</v>
      </c>
      <c r="I43" s="77"/>
      <c r="J43" s="77"/>
    </row>
    <row r="44" spans="1:10" ht="12.75">
      <c r="A44" s="83" t="s">
        <v>210</v>
      </c>
      <c r="B44" s="86" t="s">
        <v>211</v>
      </c>
      <c r="C44" s="85"/>
      <c r="D44" s="10"/>
      <c r="E44" s="10">
        <v>20.9</v>
      </c>
      <c r="F44" s="10">
        <v>13</v>
      </c>
      <c r="G44" s="7">
        <v>10</v>
      </c>
      <c r="H44" s="7">
        <v>0.87</v>
      </c>
      <c r="I44" s="77"/>
      <c r="J44" s="77"/>
    </row>
    <row r="45" spans="1:10" ht="12.75">
      <c r="A45" s="83" t="s">
        <v>212</v>
      </c>
      <c r="B45" s="86" t="s">
        <v>213</v>
      </c>
      <c r="C45" s="85"/>
      <c r="D45" s="10"/>
      <c r="E45" s="10">
        <v>3.2</v>
      </c>
      <c r="F45" s="10">
        <v>3.2</v>
      </c>
      <c r="G45" s="7">
        <v>2</v>
      </c>
      <c r="H45" s="7">
        <v>0</v>
      </c>
      <c r="I45" s="77"/>
      <c r="J45" s="77"/>
    </row>
    <row r="46" spans="1:10" ht="12.75">
      <c r="A46" s="83" t="s">
        <v>214</v>
      </c>
      <c r="B46" s="86" t="s">
        <v>215</v>
      </c>
      <c r="C46" s="85"/>
      <c r="D46" s="10"/>
      <c r="E46" s="10">
        <v>112.1</v>
      </c>
      <c r="F46" s="10">
        <v>77</v>
      </c>
      <c r="G46" s="7">
        <v>71.9</v>
      </c>
      <c r="H46" s="7">
        <v>5.94</v>
      </c>
      <c r="I46" s="77"/>
      <c r="J46" s="77"/>
    </row>
    <row r="47" spans="1:10" ht="12.75">
      <c r="A47" s="83" t="s">
        <v>216</v>
      </c>
      <c r="B47" s="86" t="s">
        <v>217</v>
      </c>
      <c r="C47" s="85"/>
      <c r="D47" s="10"/>
      <c r="E47" s="10">
        <v>5</v>
      </c>
      <c r="F47" s="10">
        <v>3.3</v>
      </c>
      <c r="G47" s="7">
        <v>2.78</v>
      </c>
      <c r="H47" s="7">
        <v>0.34</v>
      </c>
      <c r="I47" s="77"/>
      <c r="J47" s="77"/>
    </row>
    <row r="48" spans="1:10" ht="12.75">
      <c r="A48" s="83" t="s">
        <v>218</v>
      </c>
      <c r="B48" s="86" t="s">
        <v>219</v>
      </c>
      <c r="C48" s="85"/>
      <c r="D48" s="10"/>
      <c r="E48" s="10">
        <v>45</v>
      </c>
      <c r="F48" s="10">
        <v>15</v>
      </c>
      <c r="G48" s="7">
        <v>15</v>
      </c>
      <c r="H48" s="7">
        <v>5</v>
      </c>
      <c r="I48" s="77"/>
      <c r="J48" s="77"/>
    </row>
    <row r="49" spans="1:10" ht="12.75">
      <c r="A49" s="83" t="s">
        <v>220</v>
      </c>
      <c r="B49" s="86" t="s">
        <v>221</v>
      </c>
      <c r="C49" s="85"/>
      <c r="D49" s="10"/>
      <c r="E49" s="10">
        <v>3</v>
      </c>
      <c r="F49" s="10"/>
      <c r="G49" s="7"/>
      <c r="H49" s="7"/>
      <c r="I49" s="77"/>
      <c r="J49" s="77"/>
    </row>
    <row r="50" spans="1:10" s="12" customFormat="1" ht="12.75">
      <c r="A50" s="83" t="s">
        <v>222</v>
      </c>
      <c r="B50" s="86" t="s">
        <v>223</v>
      </c>
      <c r="C50" s="85"/>
      <c r="D50" s="10"/>
      <c r="E50" s="10">
        <v>56.3</v>
      </c>
      <c r="F50" s="10">
        <v>35.5</v>
      </c>
      <c r="G50" s="10">
        <v>31</v>
      </c>
      <c r="H50" s="10">
        <v>2.44</v>
      </c>
      <c r="I50" s="77"/>
      <c r="J50" s="77"/>
    </row>
    <row r="51" spans="1:10" s="89" customFormat="1" ht="26.25">
      <c r="A51" s="74" t="s">
        <v>224</v>
      </c>
      <c r="B51" s="78" t="s">
        <v>225</v>
      </c>
      <c r="C51" s="88">
        <f aca="true" t="shared" si="21" ref="C51:H51">+C52+C82</f>
        <v>0</v>
      </c>
      <c r="D51" s="88">
        <f t="shared" si="21"/>
        <v>275792.67</v>
      </c>
      <c r="E51" s="88">
        <f t="shared" si="21"/>
        <v>257826.59</v>
      </c>
      <c r="F51" s="88">
        <f t="shared" si="21"/>
        <v>205492.98</v>
      </c>
      <c r="G51" s="88">
        <f t="shared" si="21"/>
        <v>183289.36000000004</v>
      </c>
      <c r="H51" s="88">
        <f t="shared" si="21"/>
        <v>23515.18</v>
      </c>
      <c r="I51" s="77"/>
      <c r="J51" s="77"/>
    </row>
    <row r="52" spans="1:10" ht="25.5">
      <c r="A52" s="90"/>
      <c r="B52" s="91" t="s">
        <v>226</v>
      </c>
      <c r="C52" s="92"/>
      <c r="D52" s="10"/>
      <c r="E52" s="10">
        <v>84</v>
      </c>
      <c r="F52" s="10">
        <v>78</v>
      </c>
      <c r="G52" s="7">
        <v>66.5</v>
      </c>
      <c r="H52" s="7">
        <v>6.06</v>
      </c>
      <c r="I52" s="77"/>
      <c r="J52" s="77"/>
    </row>
    <row r="53" spans="1:10" s="12" customFormat="1" ht="26.25" customHeight="1">
      <c r="A53" s="83" t="s">
        <v>227</v>
      </c>
      <c r="B53" s="86" t="s">
        <v>228</v>
      </c>
      <c r="C53" s="85"/>
      <c r="D53" s="10"/>
      <c r="E53" s="10">
        <v>214.3</v>
      </c>
      <c r="F53" s="10">
        <v>114</v>
      </c>
      <c r="G53" s="10">
        <v>103.01</v>
      </c>
      <c r="H53" s="10">
        <v>11.62</v>
      </c>
      <c r="I53" s="77"/>
      <c r="J53" s="77"/>
    </row>
    <row r="54" spans="1:10" s="12" customFormat="1" ht="26.25" customHeight="1">
      <c r="A54" s="83"/>
      <c r="B54" s="86" t="s">
        <v>229</v>
      </c>
      <c r="C54" s="85"/>
      <c r="D54" s="10"/>
      <c r="E54" s="10">
        <v>94</v>
      </c>
      <c r="F54" s="10">
        <v>31</v>
      </c>
      <c r="G54" s="10">
        <v>30.05</v>
      </c>
      <c r="H54" s="10"/>
      <c r="I54" s="77"/>
      <c r="J54" s="77"/>
    </row>
    <row r="55" spans="1:10" s="12" customFormat="1" ht="14.25" customHeight="1">
      <c r="A55" s="74" t="s">
        <v>230</v>
      </c>
      <c r="B55" s="86" t="s">
        <v>231</v>
      </c>
      <c r="C55" s="85"/>
      <c r="D55" s="10"/>
      <c r="E55" s="10"/>
      <c r="F55" s="10"/>
      <c r="G55" s="10"/>
      <c r="H55" s="10"/>
      <c r="I55" s="77"/>
      <c r="J55" s="77"/>
    </row>
    <row r="56" spans="1:10" ht="12.75">
      <c r="A56" s="74" t="s">
        <v>232</v>
      </c>
      <c r="B56" s="78" t="s">
        <v>233</v>
      </c>
      <c r="C56" s="93">
        <f aca="true" t="shared" si="22" ref="C56:H56">+C57</f>
        <v>0</v>
      </c>
      <c r="D56" s="93">
        <f t="shared" si="22"/>
        <v>0</v>
      </c>
      <c r="E56" s="93">
        <f t="shared" si="22"/>
        <v>40.5</v>
      </c>
      <c r="F56" s="93">
        <f t="shared" si="22"/>
        <v>15</v>
      </c>
      <c r="G56" s="93">
        <f t="shared" si="22"/>
        <v>9.19</v>
      </c>
      <c r="H56" s="93">
        <f t="shared" si="22"/>
        <v>0</v>
      </c>
      <c r="I56" s="77"/>
      <c r="J56" s="77"/>
    </row>
    <row r="57" spans="1:10" s="12" customFormat="1" ht="12.75">
      <c r="A57" s="83" t="s">
        <v>234</v>
      </c>
      <c r="B57" s="86" t="s">
        <v>235</v>
      </c>
      <c r="C57" s="85"/>
      <c r="D57" s="10"/>
      <c r="E57" s="10">
        <v>40.5</v>
      </c>
      <c r="F57" s="10">
        <v>15</v>
      </c>
      <c r="G57" s="10">
        <v>9.19</v>
      </c>
      <c r="H57" s="10">
        <v>0</v>
      </c>
      <c r="I57" s="77"/>
      <c r="J57" s="77"/>
    </row>
    <row r="58" spans="1:10" ht="12.75">
      <c r="A58" s="74" t="s">
        <v>236</v>
      </c>
      <c r="B58" s="78" t="s">
        <v>237</v>
      </c>
      <c r="C58" s="79">
        <f aca="true" t="shared" si="23" ref="C58:H58">+C59+C60</f>
        <v>0</v>
      </c>
      <c r="D58" s="79">
        <f t="shared" si="23"/>
        <v>0</v>
      </c>
      <c r="E58" s="79">
        <f t="shared" si="23"/>
        <v>18.19</v>
      </c>
      <c r="F58" s="79">
        <f t="shared" si="23"/>
        <v>4.29</v>
      </c>
      <c r="G58" s="79">
        <f t="shared" si="23"/>
        <v>4.67</v>
      </c>
      <c r="H58" s="79">
        <f t="shared" si="23"/>
        <v>0</v>
      </c>
      <c r="I58" s="77"/>
      <c r="J58" s="77"/>
    </row>
    <row r="59" spans="1:10" ht="12.75">
      <c r="A59" s="74" t="s">
        <v>238</v>
      </c>
      <c r="B59" s="86" t="s">
        <v>239</v>
      </c>
      <c r="C59" s="85"/>
      <c r="D59" s="10"/>
      <c r="E59" s="10">
        <v>18.19</v>
      </c>
      <c r="F59" s="10">
        <v>4.29</v>
      </c>
      <c r="G59" s="7">
        <v>4.67</v>
      </c>
      <c r="H59" s="7">
        <v>0</v>
      </c>
      <c r="I59" s="77"/>
      <c r="J59" s="77"/>
    </row>
    <row r="60" spans="1:10" ht="12.75">
      <c r="A60" s="74" t="s">
        <v>240</v>
      </c>
      <c r="B60" s="86" t="s">
        <v>241</v>
      </c>
      <c r="C60" s="85"/>
      <c r="D60" s="10"/>
      <c r="E60" s="10"/>
      <c r="F60" s="10"/>
      <c r="G60" s="7"/>
      <c r="H60" s="7"/>
      <c r="I60" s="77"/>
      <c r="J60" s="77"/>
    </row>
    <row r="61" spans="1:10" ht="12.75">
      <c r="A61" s="83" t="s">
        <v>242</v>
      </c>
      <c r="B61" s="86" t="s">
        <v>243</v>
      </c>
      <c r="C61" s="85"/>
      <c r="D61" s="10"/>
      <c r="E61" s="10">
        <v>5</v>
      </c>
      <c r="F61" s="10">
        <v>2.1</v>
      </c>
      <c r="G61" s="7">
        <v>1.92</v>
      </c>
      <c r="H61" s="7">
        <v>0.12</v>
      </c>
      <c r="I61" s="77"/>
      <c r="J61" s="77"/>
    </row>
    <row r="62" spans="1:10" ht="12.75">
      <c r="A62" s="83" t="s">
        <v>244</v>
      </c>
      <c r="B62" s="84" t="s">
        <v>245</v>
      </c>
      <c r="C62" s="85"/>
      <c r="D62" s="10"/>
      <c r="E62" s="10"/>
      <c r="F62" s="10"/>
      <c r="G62" s="7"/>
      <c r="H62" s="7"/>
      <c r="I62" s="77"/>
      <c r="J62" s="77"/>
    </row>
    <row r="63" spans="1:10" ht="12.75">
      <c r="A63" s="83" t="s">
        <v>246</v>
      </c>
      <c r="B63" s="86" t="s">
        <v>247</v>
      </c>
      <c r="C63" s="85"/>
      <c r="D63" s="10"/>
      <c r="E63" s="10"/>
      <c r="F63" s="10"/>
      <c r="G63" s="7"/>
      <c r="H63" s="7"/>
      <c r="I63" s="77"/>
      <c r="J63" s="77"/>
    </row>
    <row r="64" spans="1:10" s="12" customFormat="1" ht="12.75">
      <c r="A64" s="83" t="s">
        <v>248</v>
      </c>
      <c r="B64" s="86" t="s">
        <v>249</v>
      </c>
      <c r="C64" s="85"/>
      <c r="D64" s="10"/>
      <c r="E64" s="10"/>
      <c r="F64" s="10"/>
      <c r="G64" s="10"/>
      <c r="H64" s="10"/>
      <c r="I64" s="77"/>
      <c r="J64" s="77"/>
    </row>
    <row r="65" spans="1:10" ht="12.75">
      <c r="A65" s="74" t="s">
        <v>250</v>
      </c>
      <c r="B65" s="78" t="s">
        <v>251</v>
      </c>
      <c r="C65" s="93">
        <f aca="true" t="shared" si="24" ref="C65:H65">+C66+C67</f>
        <v>0</v>
      </c>
      <c r="D65" s="93">
        <f t="shared" si="24"/>
        <v>0</v>
      </c>
      <c r="E65" s="93">
        <f t="shared" si="24"/>
        <v>9</v>
      </c>
      <c r="F65" s="93">
        <f t="shared" si="24"/>
        <v>4</v>
      </c>
      <c r="G65" s="93">
        <f t="shared" si="24"/>
        <v>4</v>
      </c>
      <c r="H65" s="93">
        <f t="shared" si="24"/>
        <v>0.53</v>
      </c>
      <c r="I65" s="77"/>
      <c r="J65" s="77"/>
    </row>
    <row r="66" spans="1:10" ht="13.5" customHeight="1">
      <c r="A66" s="83" t="s">
        <v>252</v>
      </c>
      <c r="B66" s="86" t="s">
        <v>253</v>
      </c>
      <c r="C66" s="85"/>
      <c r="D66" s="10"/>
      <c r="E66" s="10"/>
      <c r="F66" s="10"/>
      <c r="G66" s="7"/>
      <c r="H66" s="7"/>
      <c r="I66" s="77"/>
      <c r="J66" s="77"/>
    </row>
    <row r="67" spans="1:10" s="12" customFormat="1" ht="12.75">
      <c r="A67" s="83" t="s">
        <v>254</v>
      </c>
      <c r="B67" s="86" t="s">
        <v>255</v>
      </c>
      <c r="C67" s="85"/>
      <c r="D67" s="10"/>
      <c r="E67" s="10">
        <v>9</v>
      </c>
      <c r="F67" s="10">
        <v>4</v>
      </c>
      <c r="G67" s="94">
        <v>4</v>
      </c>
      <c r="H67" s="94">
        <v>0.53</v>
      </c>
      <c r="I67" s="77"/>
      <c r="J67" s="77"/>
    </row>
    <row r="68" spans="1:10" s="12" customFormat="1" ht="12.75">
      <c r="A68" s="74" t="s">
        <v>256</v>
      </c>
      <c r="B68" s="78" t="s">
        <v>166</v>
      </c>
      <c r="C68" s="76">
        <f aca="true" t="shared" si="25" ref="C68:H69">+C69</f>
        <v>0</v>
      </c>
      <c r="D68" s="76">
        <f t="shared" si="25"/>
        <v>0</v>
      </c>
      <c r="E68" s="76">
        <f t="shared" si="25"/>
        <v>0</v>
      </c>
      <c r="F68" s="76">
        <f t="shared" si="25"/>
        <v>0</v>
      </c>
      <c r="G68" s="76">
        <f t="shared" si="25"/>
        <v>0</v>
      </c>
      <c r="H68" s="76">
        <f t="shared" si="25"/>
        <v>0</v>
      </c>
      <c r="I68" s="77"/>
      <c r="J68" s="77"/>
    </row>
    <row r="69" spans="1:10" ht="12.75">
      <c r="A69" s="95" t="s">
        <v>257</v>
      </c>
      <c r="B69" s="78" t="s">
        <v>258</v>
      </c>
      <c r="C69" s="76">
        <f t="shared" si="25"/>
        <v>0</v>
      </c>
      <c r="D69" s="76">
        <f t="shared" si="25"/>
        <v>0</v>
      </c>
      <c r="E69" s="76">
        <f t="shared" si="25"/>
        <v>0</v>
      </c>
      <c r="F69" s="76">
        <f t="shared" si="25"/>
        <v>0</v>
      </c>
      <c r="G69" s="76">
        <f t="shared" si="25"/>
        <v>0</v>
      </c>
      <c r="H69" s="76">
        <f t="shared" si="25"/>
        <v>0</v>
      </c>
      <c r="I69" s="77"/>
      <c r="J69" s="77"/>
    </row>
    <row r="70" spans="1:10" s="12" customFormat="1" ht="12.75">
      <c r="A70" s="95" t="s">
        <v>259</v>
      </c>
      <c r="B70" s="86" t="s">
        <v>260</v>
      </c>
      <c r="C70" s="85"/>
      <c r="D70" s="10"/>
      <c r="E70" s="10"/>
      <c r="F70" s="10"/>
      <c r="G70" s="10"/>
      <c r="H70" s="10"/>
      <c r="I70" s="77"/>
      <c r="J70" s="77"/>
    </row>
    <row r="71" spans="1:10" s="12" customFormat="1" ht="12.75">
      <c r="A71" s="74" t="s">
        <v>261</v>
      </c>
      <c r="B71" s="78" t="s">
        <v>172</v>
      </c>
      <c r="C71" s="79">
        <f aca="true" t="shared" si="26" ref="C71:H71">+C72</f>
        <v>0</v>
      </c>
      <c r="D71" s="79">
        <f t="shared" si="26"/>
        <v>0</v>
      </c>
      <c r="E71" s="79">
        <f t="shared" si="26"/>
        <v>0</v>
      </c>
      <c r="F71" s="79">
        <f t="shared" si="26"/>
        <v>0</v>
      </c>
      <c r="G71" s="79">
        <f t="shared" si="26"/>
        <v>0</v>
      </c>
      <c r="H71" s="79">
        <f t="shared" si="26"/>
        <v>0</v>
      </c>
      <c r="I71" s="77"/>
      <c r="J71" s="77"/>
    </row>
    <row r="72" spans="1:10" s="12" customFormat="1" ht="12.75">
      <c r="A72" s="74" t="s">
        <v>262</v>
      </c>
      <c r="B72" s="78" t="s">
        <v>174</v>
      </c>
      <c r="C72" s="79">
        <f aca="true" t="shared" si="27" ref="C72:H72">+C73+C78</f>
        <v>0</v>
      </c>
      <c r="D72" s="79">
        <f t="shared" si="27"/>
        <v>0</v>
      </c>
      <c r="E72" s="79">
        <f t="shared" si="27"/>
        <v>0</v>
      </c>
      <c r="F72" s="79">
        <f t="shared" si="27"/>
        <v>0</v>
      </c>
      <c r="G72" s="79">
        <f t="shared" si="27"/>
        <v>0</v>
      </c>
      <c r="H72" s="79">
        <f t="shared" si="27"/>
        <v>0</v>
      </c>
      <c r="I72" s="77"/>
      <c r="J72" s="77"/>
    </row>
    <row r="73" spans="1:10" s="12" customFormat="1" ht="12.75">
      <c r="A73" s="74" t="s">
        <v>263</v>
      </c>
      <c r="B73" s="78" t="s">
        <v>264</v>
      </c>
      <c r="C73" s="79">
        <f aca="true" t="shared" si="28" ref="C73:H73">+C75+C77+C76+C74</f>
        <v>0</v>
      </c>
      <c r="D73" s="79">
        <f t="shared" si="28"/>
        <v>0</v>
      </c>
      <c r="E73" s="79">
        <f t="shared" si="28"/>
        <v>0</v>
      </c>
      <c r="F73" s="79">
        <f t="shared" si="28"/>
        <v>0</v>
      </c>
      <c r="G73" s="79">
        <f t="shared" si="28"/>
        <v>0</v>
      </c>
      <c r="H73" s="79">
        <f t="shared" si="28"/>
        <v>0</v>
      </c>
      <c r="I73" s="77"/>
      <c r="J73" s="77"/>
    </row>
    <row r="74" spans="1:10" ht="12.75">
      <c r="A74" s="74"/>
      <c r="B74" s="96" t="s">
        <v>265</v>
      </c>
      <c r="C74" s="79"/>
      <c r="D74" s="10"/>
      <c r="E74" s="10"/>
      <c r="F74" s="10"/>
      <c r="G74" s="7"/>
      <c r="H74" s="7"/>
      <c r="I74" s="77"/>
      <c r="J74" s="77"/>
    </row>
    <row r="75" spans="1:10" ht="12.75">
      <c r="A75" s="83" t="s">
        <v>266</v>
      </c>
      <c r="B75" s="86" t="s">
        <v>267</v>
      </c>
      <c r="C75" s="85"/>
      <c r="D75" s="10"/>
      <c r="E75" s="10"/>
      <c r="F75" s="10"/>
      <c r="G75" s="7"/>
      <c r="H75" s="7"/>
      <c r="I75" s="77"/>
      <c r="J75" s="77"/>
    </row>
    <row r="76" spans="1:10" ht="12.75">
      <c r="A76" s="83" t="s">
        <v>268</v>
      </c>
      <c r="B76" s="84" t="s">
        <v>269</v>
      </c>
      <c r="C76" s="85"/>
      <c r="D76" s="10"/>
      <c r="E76" s="10"/>
      <c r="F76" s="10"/>
      <c r="G76" s="7"/>
      <c r="H76" s="7"/>
      <c r="I76" s="77"/>
      <c r="J76" s="77"/>
    </row>
    <row r="77" spans="1:10" ht="12.75">
      <c r="A77" s="83" t="s">
        <v>270</v>
      </c>
      <c r="B77" s="86" t="s">
        <v>271</v>
      </c>
      <c r="C77" s="85"/>
      <c r="D77" s="10"/>
      <c r="E77" s="10"/>
      <c r="F77" s="10"/>
      <c r="G77" s="7"/>
      <c r="H77" s="7"/>
      <c r="I77" s="77"/>
      <c r="J77" s="77"/>
    </row>
    <row r="78" spans="1:10" ht="12.75">
      <c r="A78" s="97"/>
      <c r="B78" s="84" t="s">
        <v>272</v>
      </c>
      <c r="C78" s="85"/>
      <c r="D78" s="10"/>
      <c r="E78" s="10"/>
      <c r="F78" s="10"/>
      <c r="G78" s="7"/>
      <c r="H78" s="7"/>
      <c r="I78" s="77"/>
      <c r="J78" s="77"/>
    </row>
    <row r="79" spans="1:10" ht="12.75">
      <c r="A79" s="83" t="s">
        <v>184</v>
      </c>
      <c r="B79" s="78" t="s">
        <v>273</v>
      </c>
      <c r="C79" s="85"/>
      <c r="D79" s="10"/>
      <c r="E79" s="10"/>
      <c r="F79" s="10"/>
      <c r="G79" s="7"/>
      <c r="H79" s="7"/>
      <c r="I79" s="77"/>
      <c r="J79" s="77"/>
    </row>
    <row r="80" spans="1:10" s="89" customFormat="1" ht="11.25" customHeight="1">
      <c r="A80" s="83" t="s">
        <v>274</v>
      </c>
      <c r="B80" s="78" t="s">
        <v>275</v>
      </c>
      <c r="C80" s="76">
        <f aca="true" t="shared" si="29" ref="C80:H80">+C42-C82+C23+C71+C154</f>
        <v>0</v>
      </c>
      <c r="D80" s="76">
        <f t="shared" si="29"/>
        <v>0</v>
      </c>
      <c r="E80" s="76">
        <f t="shared" si="29"/>
        <v>3197.489999999991</v>
      </c>
      <c r="F80" s="76">
        <f t="shared" si="29"/>
        <v>2235.400000000014</v>
      </c>
      <c r="G80" s="76">
        <f t="shared" si="29"/>
        <v>1812.9900000000302</v>
      </c>
      <c r="H80" s="76">
        <f t="shared" si="29"/>
        <v>184.46999999999827</v>
      </c>
      <c r="I80" s="77"/>
      <c r="J80" s="77"/>
    </row>
    <row r="81" spans="1:10" s="12" customFormat="1" ht="25.5">
      <c r="A81" s="83"/>
      <c r="B81" s="115" t="s">
        <v>276</v>
      </c>
      <c r="C81" s="76"/>
      <c r="D81" s="10"/>
      <c r="E81" s="10"/>
      <c r="F81" s="10"/>
      <c r="G81" s="10"/>
      <c r="H81" s="10"/>
      <c r="I81" s="77"/>
      <c r="J81" s="77"/>
    </row>
    <row r="82" spans="1:10" s="89" customFormat="1" ht="15">
      <c r="A82" s="83"/>
      <c r="B82" s="91" t="s">
        <v>277</v>
      </c>
      <c r="C82" s="98">
        <f aca="true" t="shared" si="30" ref="C82:H82">+C83+C114+C134+C136+C149+C151</f>
        <v>0</v>
      </c>
      <c r="D82" s="98">
        <f t="shared" si="30"/>
        <v>275792.67</v>
      </c>
      <c r="E82" s="98">
        <f t="shared" si="30"/>
        <v>257742.59</v>
      </c>
      <c r="F82" s="98">
        <f t="shared" si="30"/>
        <v>205414.98</v>
      </c>
      <c r="G82" s="98">
        <f t="shared" si="30"/>
        <v>183222.86000000004</v>
      </c>
      <c r="H82" s="98">
        <f t="shared" si="30"/>
        <v>23509.12</v>
      </c>
      <c r="I82" s="77"/>
      <c r="J82" s="77"/>
    </row>
    <row r="83" spans="1:10" s="89" customFormat="1" ht="25.5">
      <c r="A83" s="74" t="s">
        <v>278</v>
      </c>
      <c r="B83" s="78" t="s">
        <v>279</v>
      </c>
      <c r="C83" s="79">
        <f aca="true" t="shared" si="31" ref="C83:H83">+C84+C89+C99+C110+C112</f>
        <v>0</v>
      </c>
      <c r="D83" s="79">
        <f t="shared" si="31"/>
        <v>113470.98000000001</v>
      </c>
      <c r="E83" s="79">
        <f t="shared" si="31"/>
        <v>95616.62</v>
      </c>
      <c r="F83" s="79">
        <f t="shared" si="31"/>
        <v>82007.15999999999</v>
      </c>
      <c r="G83" s="79">
        <f t="shared" si="31"/>
        <v>74058.1</v>
      </c>
      <c r="H83" s="79">
        <f t="shared" si="31"/>
        <v>9919.38</v>
      </c>
      <c r="I83" s="77"/>
      <c r="J83" s="77"/>
    </row>
    <row r="84" spans="1:10" s="89" customFormat="1" ht="12.75">
      <c r="A84" s="83" t="s">
        <v>280</v>
      </c>
      <c r="B84" s="78" t="s">
        <v>281</v>
      </c>
      <c r="C84" s="76">
        <f aca="true" t="shared" si="32" ref="C84:H84">+C85+C86+C87</f>
        <v>0</v>
      </c>
      <c r="D84" s="76">
        <f t="shared" si="32"/>
        <v>78394</v>
      </c>
      <c r="E84" s="76">
        <f t="shared" si="32"/>
        <v>69883</v>
      </c>
      <c r="F84" s="76">
        <f t="shared" si="32"/>
        <v>57035.5</v>
      </c>
      <c r="G84" s="76">
        <f t="shared" si="32"/>
        <v>50784.770000000004</v>
      </c>
      <c r="H84" s="76">
        <f t="shared" si="32"/>
        <v>6435.73</v>
      </c>
      <c r="I84" s="77"/>
      <c r="J84" s="77"/>
    </row>
    <row r="85" spans="1:10" s="89" customFormat="1" ht="12.75">
      <c r="A85" s="83"/>
      <c r="B85" s="84" t="s">
        <v>282</v>
      </c>
      <c r="C85" s="85"/>
      <c r="D85" s="10">
        <v>75399</v>
      </c>
      <c r="E85" s="10">
        <v>67198</v>
      </c>
      <c r="F85" s="10">
        <v>54877.25</v>
      </c>
      <c r="G85" s="7">
        <v>48824.73</v>
      </c>
      <c r="H85" s="7">
        <v>6212.95</v>
      </c>
      <c r="I85" s="77"/>
      <c r="J85" s="77"/>
    </row>
    <row r="86" spans="1:10" ht="12.75">
      <c r="A86" s="83"/>
      <c r="B86" s="84" t="s">
        <v>283</v>
      </c>
      <c r="C86" s="85"/>
      <c r="D86" s="10">
        <v>49</v>
      </c>
      <c r="E86" s="10">
        <v>49</v>
      </c>
      <c r="F86" s="10">
        <v>49</v>
      </c>
      <c r="G86" s="7">
        <v>48.5</v>
      </c>
      <c r="H86" s="7">
        <v>6.57</v>
      </c>
      <c r="I86" s="77"/>
      <c r="J86" s="77"/>
    </row>
    <row r="87" spans="1:10" ht="51">
      <c r="A87" s="83"/>
      <c r="B87" s="84" t="s">
        <v>284</v>
      </c>
      <c r="C87" s="85"/>
      <c r="D87" s="10">
        <v>2946</v>
      </c>
      <c r="E87" s="10">
        <v>2636</v>
      </c>
      <c r="F87" s="10">
        <v>2109.25</v>
      </c>
      <c r="G87" s="7">
        <v>1911.54</v>
      </c>
      <c r="H87" s="7">
        <v>216.21</v>
      </c>
      <c r="I87" s="77"/>
      <c r="J87" s="77"/>
    </row>
    <row r="88" spans="1:10" s="89" customFormat="1" ht="25.5">
      <c r="A88" s="83"/>
      <c r="B88" s="115" t="s">
        <v>276</v>
      </c>
      <c r="C88" s="85"/>
      <c r="D88" s="10"/>
      <c r="E88" s="10"/>
      <c r="F88" s="10"/>
      <c r="G88" s="99">
        <v>-14.8</v>
      </c>
      <c r="H88" s="99">
        <v>-0.78</v>
      </c>
      <c r="I88" s="77"/>
      <c r="J88" s="77"/>
    </row>
    <row r="89" spans="1:10" ht="38.25">
      <c r="A89" s="83" t="s">
        <v>285</v>
      </c>
      <c r="B89" s="78" t="s">
        <v>286</v>
      </c>
      <c r="C89" s="85">
        <f aca="true" t="shared" si="33" ref="C89:H89">C90+C91+C92+C93+C94+C95+C96+C97</f>
        <v>0</v>
      </c>
      <c r="D89" s="85">
        <f t="shared" si="33"/>
        <v>20822.35</v>
      </c>
      <c r="E89" s="85">
        <f t="shared" si="33"/>
        <v>15783</v>
      </c>
      <c r="F89" s="85">
        <f t="shared" si="33"/>
        <v>15783</v>
      </c>
      <c r="G89" s="85">
        <f t="shared" si="33"/>
        <v>15781.18</v>
      </c>
      <c r="H89" s="85">
        <f t="shared" si="33"/>
        <v>1809.4</v>
      </c>
      <c r="I89" s="77"/>
      <c r="J89" s="77"/>
    </row>
    <row r="90" spans="1:10" s="12" customFormat="1" ht="12.75">
      <c r="A90" s="83"/>
      <c r="B90" s="106" t="s">
        <v>287</v>
      </c>
      <c r="C90" s="85"/>
      <c r="D90" s="122">
        <v>239.32</v>
      </c>
      <c r="E90" s="10">
        <v>173</v>
      </c>
      <c r="F90" s="10">
        <v>173</v>
      </c>
      <c r="G90" s="10">
        <v>172.92</v>
      </c>
      <c r="H90" s="10">
        <v>19.24</v>
      </c>
      <c r="I90" s="77"/>
      <c r="J90" s="77"/>
    </row>
    <row r="91" spans="1:10" ht="25.5">
      <c r="A91" s="83"/>
      <c r="B91" s="106" t="s">
        <v>288</v>
      </c>
      <c r="C91" s="85"/>
      <c r="D91" s="122"/>
      <c r="E91" s="10"/>
      <c r="F91" s="10"/>
      <c r="G91" s="7"/>
      <c r="H91" s="7"/>
      <c r="I91" s="77"/>
      <c r="J91" s="77"/>
    </row>
    <row r="92" spans="1:10" ht="25.5">
      <c r="A92" s="83"/>
      <c r="B92" s="106" t="s">
        <v>289</v>
      </c>
      <c r="C92" s="85"/>
      <c r="D92" s="122">
        <v>717</v>
      </c>
      <c r="E92" s="10">
        <v>568</v>
      </c>
      <c r="F92" s="10">
        <v>568</v>
      </c>
      <c r="G92" s="7">
        <v>567.9</v>
      </c>
      <c r="H92" s="7">
        <v>12.5</v>
      </c>
      <c r="I92" s="77"/>
      <c r="J92" s="77"/>
    </row>
    <row r="93" spans="1:10" ht="12.75">
      <c r="A93" s="83"/>
      <c r="B93" s="106" t="s">
        <v>290</v>
      </c>
      <c r="C93" s="85"/>
      <c r="D93" s="122">
        <v>12059.22</v>
      </c>
      <c r="E93" s="10">
        <v>8533</v>
      </c>
      <c r="F93" s="10">
        <v>8533</v>
      </c>
      <c r="G93" s="7">
        <v>8532.67</v>
      </c>
      <c r="H93" s="7">
        <v>995.67</v>
      </c>
      <c r="I93" s="77"/>
      <c r="J93" s="77"/>
    </row>
    <row r="94" spans="1:10" ht="12.75">
      <c r="A94" s="83"/>
      <c r="B94" s="116" t="s">
        <v>291</v>
      </c>
      <c r="C94" s="85"/>
      <c r="D94" s="123"/>
      <c r="E94" s="10"/>
      <c r="F94" s="10"/>
      <c r="G94" s="7"/>
      <c r="H94" s="7"/>
      <c r="I94" s="77"/>
      <c r="J94" s="77"/>
    </row>
    <row r="95" spans="1:10" ht="25.5">
      <c r="A95" s="83"/>
      <c r="B95" s="106" t="s">
        <v>292</v>
      </c>
      <c r="C95" s="85"/>
      <c r="D95" s="122">
        <v>792.81</v>
      </c>
      <c r="E95" s="10">
        <v>663</v>
      </c>
      <c r="F95" s="10">
        <v>663</v>
      </c>
      <c r="G95" s="7">
        <v>662.3</v>
      </c>
      <c r="H95" s="7">
        <v>99.92</v>
      </c>
      <c r="I95" s="77"/>
      <c r="J95" s="77"/>
    </row>
    <row r="96" spans="1:10" ht="12.75">
      <c r="A96" s="83"/>
      <c r="B96" s="117" t="s">
        <v>293</v>
      </c>
      <c r="C96" s="85"/>
      <c r="D96" s="124">
        <v>7014</v>
      </c>
      <c r="E96" s="10">
        <v>5846</v>
      </c>
      <c r="F96" s="10">
        <v>5846</v>
      </c>
      <c r="G96" s="7">
        <v>5845.39</v>
      </c>
      <c r="H96" s="7">
        <v>682.07</v>
      </c>
      <c r="I96" s="77"/>
      <c r="J96" s="77"/>
    </row>
    <row r="97" spans="1:10" ht="12.75">
      <c r="A97" s="83"/>
      <c r="B97" s="117" t="s">
        <v>294</v>
      </c>
      <c r="C97" s="85"/>
      <c r="D97" s="124"/>
      <c r="E97" s="10"/>
      <c r="F97" s="10"/>
      <c r="G97" s="7"/>
      <c r="H97" s="7"/>
      <c r="I97" s="77"/>
      <c r="J97" s="77"/>
    </row>
    <row r="98" spans="1:10" ht="25.5">
      <c r="A98" s="83"/>
      <c r="B98" s="115" t="s">
        <v>276</v>
      </c>
      <c r="C98" s="85"/>
      <c r="D98" s="10"/>
      <c r="E98" s="10"/>
      <c r="F98" s="10"/>
      <c r="G98" s="7">
        <v>-5.85</v>
      </c>
      <c r="H98" s="7"/>
      <c r="I98" s="77"/>
      <c r="J98" s="77"/>
    </row>
    <row r="99" spans="1:10" ht="25.5">
      <c r="A99" s="83" t="s">
        <v>295</v>
      </c>
      <c r="B99" s="78" t="s">
        <v>296</v>
      </c>
      <c r="C99" s="85">
        <f aca="true" t="shared" si="34" ref="C99:H99">C100+C101+C102+C103+C104+C105+C106+C107+C108</f>
        <v>0</v>
      </c>
      <c r="D99" s="85">
        <f t="shared" si="34"/>
        <v>1686.31</v>
      </c>
      <c r="E99" s="85">
        <f t="shared" si="34"/>
        <v>1073</v>
      </c>
      <c r="F99" s="85">
        <f t="shared" si="34"/>
        <v>1073</v>
      </c>
      <c r="G99" s="85">
        <f t="shared" si="34"/>
        <v>1072.47</v>
      </c>
      <c r="H99" s="85">
        <f t="shared" si="34"/>
        <v>125.82</v>
      </c>
      <c r="I99" s="77"/>
      <c r="J99" s="77"/>
    </row>
    <row r="100" spans="1:10" ht="12.75">
      <c r="A100" s="83"/>
      <c r="B100" s="106" t="s">
        <v>290</v>
      </c>
      <c r="C100" s="85"/>
      <c r="D100" s="122">
        <v>1682.31</v>
      </c>
      <c r="E100" s="10">
        <v>1071</v>
      </c>
      <c r="F100" s="10">
        <v>1071</v>
      </c>
      <c r="G100" s="7">
        <v>1070.47</v>
      </c>
      <c r="H100" s="7">
        <v>125.82</v>
      </c>
      <c r="I100" s="77"/>
      <c r="J100" s="77"/>
    </row>
    <row r="101" spans="1:10" ht="25.5">
      <c r="A101" s="83"/>
      <c r="B101" s="118" t="s">
        <v>297</v>
      </c>
      <c r="C101" s="85"/>
      <c r="D101" s="125"/>
      <c r="E101" s="10"/>
      <c r="F101" s="10"/>
      <c r="G101" s="7"/>
      <c r="H101" s="7"/>
      <c r="I101" s="77"/>
      <c r="J101" s="77"/>
    </row>
    <row r="102" spans="1:10" ht="12.75">
      <c r="A102" s="83"/>
      <c r="B102" s="119" t="s">
        <v>298</v>
      </c>
      <c r="C102" s="85"/>
      <c r="D102" s="126">
        <v>4</v>
      </c>
      <c r="E102" s="10">
        <v>2</v>
      </c>
      <c r="F102" s="10">
        <v>2</v>
      </c>
      <c r="G102" s="7">
        <v>2</v>
      </c>
      <c r="H102" s="7"/>
      <c r="I102" s="77"/>
      <c r="J102" s="77"/>
    </row>
    <row r="103" spans="1:10" ht="25.5">
      <c r="A103" s="83"/>
      <c r="B103" s="119" t="s">
        <v>299</v>
      </c>
      <c r="C103" s="85"/>
      <c r="D103" s="126"/>
      <c r="E103" s="10"/>
      <c r="F103" s="10"/>
      <c r="G103" s="7"/>
      <c r="H103" s="7"/>
      <c r="I103" s="77"/>
      <c r="J103" s="77"/>
    </row>
    <row r="104" spans="1:10" ht="25.5">
      <c r="A104" s="83"/>
      <c r="B104" s="119" t="s">
        <v>300</v>
      </c>
      <c r="C104" s="85"/>
      <c r="D104" s="126"/>
      <c r="E104" s="10"/>
      <c r="F104" s="10"/>
      <c r="G104" s="7"/>
      <c r="H104" s="7"/>
      <c r="I104" s="77"/>
      <c r="J104" s="77"/>
    </row>
    <row r="105" spans="1:10" ht="12.75">
      <c r="A105" s="83"/>
      <c r="B105" s="106" t="s">
        <v>287</v>
      </c>
      <c r="C105" s="85"/>
      <c r="D105" s="122"/>
      <c r="E105" s="10"/>
      <c r="F105" s="10"/>
      <c r="G105" s="7"/>
      <c r="H105" s="7"/>
      <c r="I105" s="77"/>
      <c r="J105" s="77"/>
    </row>
    <row r="106" spans="1:10" s="12" customFormat="1" ht="12.75">
      <c r="A106" s="83"/>
      <c r="B106" s="119" t="s">
        <v>301</v>
      </c>
      <c r="C106" s="85"/>
      <c r="D106" s="126"/>
      <c r="E106" s="10"/>
      <c r="F106" s="10"/>
      <c r="G106" s="100"/>
      <c r="H106" s="100"/>
      <c r="I106" s="77"/>
      <c r="J106" s="77"/>
    </row>
    <row r="107" spans="1:10" s="12" customFormat="1" ht="12.75">
      <c r="A107" s="83"/>
      <c r="B107" s="120" t="s">
        <v>302</v>
      </c>
      <c r="C107" s="85"/>
      <c r="D107" s="127"/>
      <c r="E107" s="10"/>
      <c r="F107" s="10"/>
      <c r="G107" s="100"/>
      <c r="H107" s="100"/>
      <c r="I107" s="77"/>
      <c r="J107" s="77"/>
    </row>
    <row r="108" spans="1:10" s="12" customFormat="1" ht="25.5">
      <c r="A108" s="83"/>
      <c r="B108" s="120" t="s">
        <v>303</v>
      </c>
      <c r="C108" s="85"/>
      <c r="D108" s="127"/>
      <c r="E108" s="10"/>
      <c r="F108" s="10"/>
      <c r="G108" s="100"/>
      <c r="H108" s="100"/>
      <c r="I108" s="77"/>
      <c r="J108" s="77"/>
    </row>
    <row r="109" spans="1:10" s="12" customFormat="1" ht="25.5">
      <c r="A109" s="83"/>
      <c r="B109" s="115" t="s">
        <v>276</v>
      </c>
      <c r="C109" s="85"/>
      <c r="D109" s="10"/>
      <c r="E109" s="10"/>
      <c r="F109" s="10"/>
      <c r="G109" s="100"/>
      <c r="H109" s="100"/>
      <c r="I109" s="77"/>
      <c r="J109" s="77"/>
    </row>
    <row r="110" spans="1:10" s="12" customFormat="1" ht="25.5">
      <c r="A110" s="83" t="s">
        <v>304</v>
      </c>
      <c r="B110" s="101" t="s">
        <v>305</v>
      </c>
      <c r="C110" s="76"/>
      <c r="D110" s="10">
        <v>9858.32</v>
      </c>
      <c r="E110" s="10">
        <v>5834.62</v>
      </c>
      <c r="F110" s="10">
        <v>5833.43</v>
      </c>
      <c r="G110" s="10">
        <v>4337.45</v>
      </c>
      <c r="H110" s="10">
        <v>1481.35</v>
      </c>
      <c r="I110" s="77"/>
      <c r="J110" s="77"/>
    </row>
    <row r="111" spans="1:10" ht="25.5">
      <c r="A111" s="83"/>
      <c r="B111" s="115" t="s">
        <v>276</v>
      </c>
      <c r="C111" s="76"/>
      <c r="D111" s="10"/>
      <c r="E111" s="10"/>
      <c r="F111" s="10"/>
      <c r="G111" s="102"/>
      <c r="H111" s="102"/>
      <c r="I111" s="77"/>
      <c r="J111" s="77"/>
    </row>
    <row r="112" spans="1:10" ht="12.75">
      <c r="A112" s="83" t="s">
        <v>306</v>
      </c>
      <c r="B112" s="86" t="s">
        <v>307</v>
      </c>
      <c r="C112" s="85"/>
      <c r="D112" s="10">
        <v>2710</v>
      </c>
      <c r="E112" s="10">
        <v>3043</v>
      </c>
      <c r="F112" s="10">
        <v>2282.23</v>
      </c>
      <c r="G112" s="94">
        <v>2082.23</v>
      </c>
      <c r="H112" s="94">
        <v>67.08</v>
      </c>
      <c r="I112" s="77"/>
      <c r="J112" s="77"/>
    </row>
    <row r="113" spans="1:10" ht="25.5">
      <c r="A113" s="83"/>
      <c r="B113" s="115" t="s">
        <v>276</v>
      </c>
      <c r="C113" s="85"/>
      <c r="D113" s="10"/>
      <c r="E113" s="10"/>
      <c r="F113" s="10"/>
      <c r="G113" s="102">
        <v>-4.66</v>
      </c>
      <c r="H113" s="102">
        <v>0</v>
      </c>
      <c r="I113" s="77"/>
      <c r="J113" s="77"/>
    </row>
    <row r="114" spans="1:10" s="12" customFormat="1" ht="12.75">
      <c r="A114" s="74" t="s">
        <v>308</v>
      </c>
      <c r="B114" s="78" t="s">
        <v>309</v>
      </c>
      <c r="C114" s="79">
        <f aca="true" t="shared" si="35" ref="C114:H114">+C115+C119+C121+C125+C130</f>
        <v>0</v>
      </c>
      <c r="D114" s="79">
        <f t="shared" si="35"/>
        <v>43094.81999999999</v>
      </c>
      <c r="E114" s="79">
        <f t="shared" si="35"/>
        <v>41378.1</v>
      </c>
      <c r="F114" s="79">
        <f t="shared" si="35"/>
        <v>31809.840000000004</v>
      </c>
      <c r="G114" s="79">
        <f t="shared" si="35"/>
        <v>28067.29</v>
      </c>
      <c r="H114" s="79">
        <f t="shared" si="35"/>
        <v>3567.42</v>
      </c>
      <c r="I114" s="77"/>
      <c r="J114" s="77"/>
    </row>
    <row r="115" spans="1:10" s="12" customFormat="1" ht="12.75">
      <c r="A115" s="74" t="s">
        <v>310</v>
      </c>
      <c r="B115" s="78" t="s">
        <v>311</v>
      </c>
      <c r="C115" s="76">
        <f aca="true" t="shared" si="36" ref="C115:H115">+C116+C117</f>
        <v>0</v>
      </c>
      <c r="D115" s="76">
        <f t="shared" si="36"/>
        <v>27466.09</v>
      </c>
      <c r="E115" s="76">
        <f t="shared" si="36"/>
        <v>25868.1</v>
      </c>
      <c r="F115" s="76">
        <f t="shared" si="36"/>
        <v>20351.52</v>
      </c>
      <c r="G115" s="76">
        <f t="shared" si="36"/>
        <v>18066.399999999998</v>
      </c>
      <c r="H115" s="76">
        <f t="shared" si="36"/>
        <v>2159.09</v>
      </c>
      <c r="I115" s="77"/>
      <c r="J115" s="77"/>
    </row>
    <row r="116" spans="1:10" s="12" customFormat="1" ht="12.75">
      <c r="A116" s="83"/>
      <c r="B116" s="103" t="s">
        <v>312</v>
      </c>
      <c r="C116" s="85"/>
      <c r="D116" s="10">
        <v>25269</v>
      </c>
      <c r="E116" s="10">
        <v>23671</v>
      </c>
      <c r="F116" s="10">
        <v>18708</v>
      </c>
      <c r="G116" s="10">
        <v>16653.94</v>
      </c>
      <c r="H116" s="10">
        <v>1983.2</v>
      </c>
      <c r="I116" s="77"/>
      <c r="J116" s="77"/>
    </row>
    <row r="117" spans="1:10" s="12" customFormat="1" ht="12.75">
      <c r="A117" s="83"/>
      <c r="B117" s="103" t="s">
        <v>313</v>
      </c>
      <c r="C117" s="85"/>
      <c r="D117" s="10">
        <v>2197.09</v>
      </c>
      <c r="E117" s="10">
        <v>2197.1</v>
      </c>
      <c r="F117" s="10">
        <v>1643.52</v>
      </c>
      <c r="G117" s="96">
        <v>1412.46</v>
      </c>
      <c r="H117" s="96">
        <v>175.89</v>
      </c>
      <c r="I117" s="77"/>
      <c r="J117" s="77"/>
    </row>
    <row r="118" spans="1:10" s="12" customFormat="1" ht="25.5">
      <c r="A118" s="83"/>
      <c r="B118" s="115" t="s">
        <v>276</v>
      </c>
      <c r="C118" s="85"/>
      <c r="D118" s="10"/>
      <c r="E118" s="10"/>
      <c r="F118" s="10"/>
      <c r="G118" s="10">
        <v>-35.44</v>
      </c>
      <c r="H118" s="10">
        <v>-3.33</v>
      </c>
      <c r="I118" s="77"/>
      <c r="J118" s="77"/>
    </row>
    <row r="119" spans="1:10" s="12" customFormat="1" ht="25.5">
      <c r="A119" s="83" t="s">
        <v>314</v>
      </c>
      <c r="B119" s="104" t="s">
        <v>315</v>
      </c>
      <c r="C119" s="85"/>
      <c r="D119" s="10">
        <v>7105</v>
      </c>
      <c r="E119" s="10">
        <v>6895</v>
      </c>
      <c r="F119" s="10">
        <v>5172.49</v>
      </c>
      <c r="G119" s="96">
        <v>4550.27</v>
      </c>
      <c r="H119" s="96">
        <v>600</v>
      </c>
      <c r="I119" s="77"/>
      <c r="J119" s="77"/>
    </row>
    <row r="120" spans="1:10" s="12" customFormat="1" ht="25.5">
      <c r="A120" s="83"/>
      <c r="B120" s="115" t="s">
        <v>276</v>
      </c>
      <c r="C120" s="85"/>
      <c r="D120" s="10"/>
      <c r="E120" s="10"/>
      <c r="F120" s="10"/>
      <c r="G120" s="10">
        <v>-5.32</v>
      </c>
      <c r="H120" s="10">
        <v>-0.96</v>
      </c>
      <c r="I120" s="77"/>
      <c r="J120" s="77"/>
    </row>
    <row r="121" spans="1:10" s="12" customFormat="1" ht="12.75">
      <c r="A121" s="74" t="s">
        <v>316</v>
      </c>
      <c r="B121" s="105" t="s">
        <v>317</v>
      </c>
      <c r="C121" s="85">
        <f aca="true" t="shared" si="37" ref="C121:H121">+C122+C123</f>
        <v>0</v>
      </c>
      <c r="D121" s="85">
        <f t="shared" si="37"/>
        <v>1085</v>
      </c>
      <c r="E121" s="85">
        <f t="shared" si="37"/>
        <v>1285</v>
      </c>
      <c r="F121" s="85">
        <f t="shared" si="37"/>
        <v>1025.05</v>
      </c>
      <c r="G121" s="85">
        <f t="shared" si="37"/>
        <v>922.04</v>
      </c>
      <c r="H121" s="85">
        <f t="shared" si="37"/>
        <v>106.18</v>
      </c>
      <c r="I121" s="77"/>
      <c r="J121" s="77"/>
    </row>
    <row r="122" spans="1:10" ht="12.75">
      <c r="A122" s="83"/>
      <c r="B122" s="103" t="s">
        <v>312</v>
      </c>
      <c r="C122" s="85"/>
      <c r="D122" s="10">
        <v>1085</v>
      </c>
      <c r="E122" s="10">
        <v>1285</v>
      </c>
      <c r="F122" s="10">
        <v>1025.05</v>
      </c>
      <c r="G122" s="7">
        <v>922.04</v>
      </c>
      <c r="H122" s="7">
        <v>106.18</v>
      </c>
      <c r="I122" s="77"/>
      <c r="J122" s="77"/>
    </row>
    <row r="123" spans="1:30" ht="38.25">
      <c r="A123" s="83"/>
      <c r="B123" s="103" t="s">
        <v>318</v>
      </c>
      <c r="C123" s="85"/>
      <c r="D123" s="10"/>
      <c r="E123" s="10"/>
      <c r="F123" s="10"/>
      <c r="G123" s="7"/>
      <c r="H123" s="7"/>
      <c r="I123" s="77"/>
      <c r="J123" s="77"/>
      <c r="K123" s="7"/>
      <c r="L123" s="7"/>
      <c r="M123" s="7"/>
      <c r="N123" s="7"/>
      <c r="O123" s="7"/>
      <c r="P123" s="7"/>
      <c r="Q123" s="7"/>
      <c r="R123" s="7"/>
      <c r="S123" s="7"/>
      <c r="T123" s="7"/>
      <c r="U123" s="7"/>
      <c r="V123" s="7"/>
      <c r="W123" s="7"/>
      <c r="X123" s="7"/>
      <c r="Y123" s="7"/>
      <c r="Z123" s="7"/>
      <c r="AA123" s="7"/>
      <c r="AB123" s="7"/>
      <c r="AC123" s="7"/>
      <c r="AD123" s="7"/>
    </row>
    <row r="124" spans="1:10" s="12" customFormat="1" ht="25.5">
      <c r="A124" s="83"/>
      <c r="B124" s="115" t="s">
        <v>276</v>
      </c>
      <c r="C124" s="85"/>
      <c r="D124" s="10"/>
      <c r="E124" s="10"/>
      <c r="F124" s="10"/>
      <c r="G124" s="10">
        <v>-0.98</v>
      </c>
      <c r="H124" s="10">
        <v>-0.68</v>
      </c>
      <c r="I124" s="77"/>
      <c r="J124" s="77"/>
    </row>
    <row r="125" spans="1:10" ht="25.5">
      <c r="A125" s="74" t="s">
        <v>319</v>
      </c>
      <c r="B125" s="105" t="s">
        <v>320</v>
      </c>
      <c r="C125" s="76">
        <f aca="true" t="shared" si="38" ref="C125:H125">+C126+C127+C128</f>
        <v>0</v>
      </c>
      <c r="D125" s="76">
        <f t="shared" si="38"/>
        <v>6281.73</v>
      </c>
      <c r="E125" s="76">
        <f t="shared" si="38"/>
        <v>6209</v>
      </c>
      <c r="F125" s="76">
        <f t="shared" si="38"/>
        <v>4451.74</v>
      </c>
      <c r="G125" s="76">
        <f t="shared" si="38"/>
        <v>3819.75</v>
      </c>
      <c r="H125" s="76">
        <f t="shared" si="38"/>
        <v>602.28</v>
      </c>
      <c r="I125" s="77"/>
      <c r="J125" s="77"/>
    </row>
    <row r="126" spans="1:10" ht="12.75">
      <c r="A126" s="83"/>
      <c r="B126" s="84" t="s">
        <v>369</v>
      </c>
      <c r="C126" s="85"/>
      <c r="D126" s="10">
        <v>6270</v>
      </c>
      <c r="E126" s="10">
        <v>6200</v>
      </c>
      <c r="F126" s="10">
        <v>4442.74</v>
      </c>
      <c r="G126" s="7">
        <v>3811.45</v>
      </c>
      <c r="H126" s="7">
        <v>602.28</v>
      </c>
      <c r="I126" s="77"/>
      <c r="J126" s="77"/>
    </row>
    <row r="127" spans="1:10" s="12" customFormat="1" ht="25.5">
      <c r="A127" s="83"/>
      <c r="B127" s="84" t="s">
        <v>370</v>
      </c>
      <c r="C127" s="85"/>
      <c r="D127" s="10"/>
      <c r="E127" s="10"/>
      <c r="F127" s="10"/>
      <c r="G127" s="10"/>
      <c r="H127" s="10"/>
      <c r="I127" s="77"/>
      <c r="J127" s="77"/>
    </row>
    <row r="128" spans="1:10" ht="25.5">
      <c r="A128" s="83"/>
      <c r="B128" s="84" t="s">
        <v>321</v>
      </c>
      <c r="C128" s="85"/>
      <c r="D128" s="10">
        <v>11.73</v>
      </c>
      <c r="E128" s="10">
        <v>9</v>
      </c>
      <c r="F128" s="10">
        <v>9</v>
      </c>
      <c r="G128" s="7">
        <v>8.3</v>
      </c>
      <c r="H128" s="7">
        <v>0</v>
      </c>
      <c r="I128" s="77"/>
      <c r="J128" s="77"/>
    </row>
    <row r="129" spans="1:10" ht="25.5">
      <c r="A129" s="83"/>
      <c r="B129" s="115" t="s">
        <v>276</v>
      </c>
      <c r="C129" s="85"/>
      <c r="D129" s="10"/>
      <c r="E129" s="10"/>
      <c r="F129" s="10"/>
      <c r="G129" s="7">
        <v>-3.34</v>
      </c>
      <c r="H129" s="7">
        <v>-2.78</v>
      </c>
      <c r="I129" s="77"/>
      <c r="J129" s="77"/>
    </row>
    <row r="130" spans="1:10" ht="25.5">
      <c r="A130" s="74" t="s">
        <v>322</v>
      </c>
      <c r="B130" s="105" t="s">
        <v>323</v>
      </c>
      <c r="C130" s="85">
        <f aca="true" t="shared" si="39" ref="C130:H130">+C131+C132</f>
        <v>0</v>
      </c>
      <c r="D130" s="85">
        <f t="shared" si="39"/>
        <v>1157</v>
      </c>
      <c r="E130" s="85">
        <f t="shared" si="39"/>
        <v>1121</v>
      </c>
      <c r="F130" s="85">
        <f t="shared" si="39"/>
        <v>809.04</v>
      </c>
      <c r="G130" s="85">
        <f t="shared" si="39"/>
        <v>708.83</v>
      </c>
      <c r="H130" s="85">
        <f t="shared" si="39"/>
        <v>99.87</v>
      </c>
      <c r="I130" s="77"/>
      <c r="J130" s="77"/>
    </row>
    <row r="131" spans="1:10" ht="12.75">
      <c r="A131" s="74"/>
      <c r="B131" s="103" t="s">
        <v>312</v>
      </c>
      <c r="C131" s="85"/>
      <c r="D131" s="10">
        <v>1157</v>
      </c>
      <c r="E131" s="10">
        <v>1121</v>
      </c>
      <c r="F131" s="10">
        <v>809.04</v>
      </c>
      <c r="G131" s="7">
        <v>708.83</v>
      </c>
      <c r="H131" s="7">
        <v>99.87</v>
      </c>
      <c r="I131" s="77"/>
      <c r="J131" s="77"/>
    </row>
    <row r="132" spans="1:10" ht="38.25">
      <c r="A132" s="83"/>
      <c r="B132" s="103" t="s">
        <v>318</v>
      </c>
      <c r="C132" s="85"/>
      <c r="D132" s="10"/>
      <c r="E132" s="10"/>
      <c r="F132" s="10"/>
      <c r="G132" s="7"/>
      <c r="H132" s="7"/>
      <c r="I132" s="77"/>
      <c r="J132" s="77"/>
    </row>
    <row r="133" spans="1:10" ht="25.5">
      <c r="A133" s="83"/>
      <c r="B133" s="115" t="s">
        <v>276</v>
      </c>
      <c r="C133" s="85"/>
      <c r="D133" s="10"/>
      <c r="E133" s="10"/>
      <c r="F133" s="10"/>
      <c r="G133" s="7">
        <v>-1.3</v>
      </c>
      <c r="H133" s="7"/>
      <c r="I133" s="77"/>
      <c r="J133" s="77"/>
    </row>
    <row r="134" spans="1:10" ht="25.5">
      <c r="A134" s="74" t="s">
        <v>324</v>
      </c>
      <c r="B134" s="78" t="s">
        <v>372</v>
      </c>
      <c r="C134" s="85"/>
      <c r="D134" s="85"/>
      <c r="E134" s="85"/>
      <c r="F134" s="85"/>
      <c r="G134" s="85"/>
      <c r="H134" s="85"/>
      <c r="I134" s="77"/>
      <c r="J134" s="77"/>
    </row>
    <row r="135" spans="1:10" ht="25.5">
      <c r="A135" s="74"/>
      <c r="B135" s="115" t="s">
        <v>276</v>
      </c>
      <c r="C135" s="85"/>
      <c r="D135" s="10"/>
      <c r="E135" s="10"/>
      <c r="F135" s="10"/>
      <c r="G135" s="7"/>
      <c r="H135" s="7"/>
      <c r="I135" s="77"/>
      <c r="J135" s="77"/>
    </row>
    <row r="136" spans="1:10" ht="12.75">
      <c r="A136" s="74" t="s">
        <v>325</v>
      </c>
      <c r="B136" s="78" t="s">
        <v>326</v>
      </c>
      <c r="C136" s="79">
        <f aca="true" t="shared" si="40" ref="C136:H136">+C137+C147</f>
        <v>0</v>
      </c>
      <c r="D136" s="79">
        <f t="shared" si="40"/>
        <v>115866</v>
      </c>
      <c r="E136" s="79">
        <f t="shared" si="40"/>
        <v>117412</v>
      </c>
      <c r="F136" s="79">
        <f t="shared" si="40"/>
        <v>88407.69</v>
      </c>
      <c r="G136" s="79">
        <f t="shared" si="40"/>
        <v>78450.95</v>
      </c>
      <c r="H136" s="79">
        <f t="shared" si="40"/>
        <v>9958.43</v>
      </c>
      <c r="I136" s="77"/>
      <c r="J136" s="77"/>
    </row>
    <row r="137" spans="1:10" ht="12.75">
      <c r="A137" s="83" t="s">
        <v>327</v>
      </c>
      <c r="B137" s="86" t="s">
        <v>328</v>
      </c>
      <c r="C137" s="85">
        <f aca="true" t="shared" si="41" ref="C137:H137">C138+C140+C139+C145</f>
        <v>0</v>
      </c>
      <c r="D137" s="85">
        <f t="shared" si="41"/>
        <v>115866</v>
      </c>
      <c r="E137" s="85">
        <f t="shared" si="41"/>
        <v>117412</v>
      </c>
      <c r="F137" s="85">
        <f t="shared" si="41"/>
        <v>88407.69</v>
      </c>
      <c r="G137" s="85">
        <f t="shared" si="41"/>
        <v>78450.95</v>
      </c>
      <c r="H137" s="85">
        <f t="shared" si="41"/>
        <v>9958.43</v>
      </c>
      <c r="I137" s="77"/>
      <c r="J137" s="77"/>
    </row>
    <row r="138" spans="1:10" ht="12.75">
      <c r="A138" s="83"/>
      <c r="B138" s="84" t="s">
        <v>282</v>
      </c>
      <c r="C138" s="85"/>
      <c r="D138" s="10">
        <v>115866</v>
      </c>
      <c r="E138" s="10">
        <v>117412</v>
      </c>
      <c r="F138" s="10">
        <v>88407.69</v>
      </c>
      <c r="G138" s="7">
        <v>78450.95</v>
      </c>
      <c r="H138" s="7">
        <v>9958.43</v>
      </c>
      <c r="I138" s="77"/>
      <c r="J138" s="77"/>
    </row>
    <row r="139" spans="1:10" ht="29.25" customHeight="1">
      <c r="A139" s="83"/>
      <c r="B139" s="106" t="s">
        <v>371</v>
      </c>
      <c r="C139" s="85"/>
      <c r="D139" s="10"/>
      <c r="E139" s="10"/>
      <c r="F139" s="10"/>
      <c r="G139" s="7"/>
      <c r="H139" s="7"/>
      <c r="I139" s="77"/>
      <c r="J139" s="77"/>
    </row>
    <row r="140" spans="1:10" ht="25.5">
      <c r="A140" s="83"/>
      <c r="B140" s="106" t="s">
        <v>329</v>
      </c>
      <c r="C140" s="85">
        <f aca="true" t="shared" si="42" ref="C140:H140">C141+C142+C143+C144</f>
        <v>0</v>
      </c>
      <c r="D140" s="85">
        <f t="shared" si="42"/>
        <v>0</v>
      </c>
      <c r="E140" s="85">
        <f t="shared" si="42"/>
        <v>0</v>
      </c>
      <c r="F140" s="85">
        <f t="shared" si="42"/>
        <v>0</v>
      </c>
      <c r="G140" s="85">
        <f t="shared" si="42"/>
        <v>0</v>
      </c>
      <c r="H140" s="85">
        <f t="shared" si="42"/>
        <v>0</v>
      </c>
      <c r="I140" s="77"/>
      <c r="J140" s="77"/>
    </row>
    <row r="141" spans="1:10" ht="12.75">
      <c r="A141" s="83"/>
      <c r="B141" s="121" t="s">
        <v>330</v>
      </c>
      <c r="C141" s="85"/>
      <c r="D141" s="10"/>
      <c r="E141" s="10"/>
      <c r="F141" s="10"/>
      <c r="G141" s="7"/>
      <c r="H141" s="7"/>
      <c r="I141" s="77"/>
      <c r="J141" s="77"/>
    </row>
    <row r="142" spans="1:10" ht="25.5">
      <c r="A142" s="83"/>
      <c r="B142" s="121" t="s">
        <v>331</v>
      </c>
      <c r="C142" s="85"/>
      <c r="D142" s="10"/>
      <c r="E142" s="10"/>
      <c r="F142" s="10"/>
      <c r="G142" s="7"/>
      <c r="H142" s="7"/>
      <c r="I142" s="77"/>
      <c r="J142" s="77"/>
    </row>
    <row r="143" spans="1:10" ht="25.5">
      <c r="A143" s="83"/>
      <c r="B143" s="121" t="s">
        <v>332</v>
      </c>
      <c r="C143" s="85"/>
      <c r="D143" s="10"/>
      <c r="E143" s="10"/>
      <c r="F143" s="10"/>
      <c r="G143" s="7"/>
      <c r="H143" s="7"/>
      <c r="I143" s="77"/>
      <c r="J143" s="77"/>
    </row>
    <row r="144" spans="1:10" ht="25.5">
      <c r="A144" s="83"/>
      <c r="B144" s="121" t="s">
        <v>333</v>
      </c>
      <c r="C144" s="85"/>
      <c r="D144" s="10"/>
      <c r="E144" s="10"/>
      <c r="F144" s="10"/>
      <c r="G144" s="7"/>
      <c r="H144" s="7"/>
      <c r="I144" s="77"/>
      <c r="J144" s="77"/>
    </row>
    <row r="145" spans="1:10" ht="25.5">
      <c r="A145" s="83"/>
      <c r="B145" s="128" t="s">
        <v>373</v>
      </c>
      <c r="C145" s="85"/>
      <c r="D145" s="10"/>
      <c r="E145" s="10"/>
      <c r="F145" s="10"/>
      <c r="G145" s="7"/>
      <c r="H145" s="7"/>
      <c r="I145" s="77"/>
      <c r="J145" s="77"/>
    </row>
    <row r="146" spans="1:10" ht="25.5">
      <c r="A146" s="83"/>
      <c r="B146" s="115" t="s">
        <v>276</v>
      </c>
      <c r="C146" s="85"/>
      <c r="D146" s="10"/>
      <c r="E146" s="10"/>
      <c r="F146" s="10"/>
      <c r="G146" s="7"/>
      <c r="H146" s="7"/>
      <c r="I146" s="77"/>
      <c r="J146" s="77"/>
    </row>
    <row r="147" spans="1:10" ht="12.75">
      <c r="A147" s="83" t="s">
        <v>334</v>
      </c>
      <c r="B147" s="86" t="s">
        <v>335</v>
      </c>
      <c r="C147" s="85"/>
      <c r="D147" s="10"/>
      <c r="E147" s="10"/>
      <c r="F147" s="10"/>
      <c r="G147" s="10"/>
      <c r="H147" s="10"/>
      <c r="I147" s="77"/>
      <c r="J147" s="77"/>
    </row>
    <row r="148" spans="1:10" ht="25.5">
      <c r="A148" s="83"/>
      <c r="B148" s="115" t="s">
        <v>276</v>
      </c>
      <c r="C148" s="85"/>
      <c r="D148" s="10"/>
      <c r="E148" s="10"/>
      <c r="F148" s="10"/>
      <c r="G148" s="7">
        <v>-141.36</v>
      </c>
      <c r="H148" s="7">
        <v>-60.79</v>
      </c>
      <c r="I148" s="77"/>
      <c r="J148" s="77"/>
    </row>
    <row r="149" spans="1:10" ht="12.75">
      <c r="A149" s="74" t="s">
        <v>336</v>
      </c>
      <c r="B149" s="78" t="s">
        <v>337</v>
      </c>
      <c r="C149" s="85"/>
      <c r="D149" s="10">
        <v>700</v>
      </c>
      <c r="E149" s="10">
        <v>675</v>
      </c>
      <c r="F149" s="10">
        <v>529.42</v>
      </c>
      <c r="G149" s="10">
        <v>415.01</v>
      </c>
      <c r="H149" s="10">
        <v>62.13</v>
      </c>
      <c r="I149" s="77"/>
      <c r="J149" s="77"/>
    </row>
    <row r="150" spans="1:10" ht="25.5">
      <c r="A150" s="74"/>
      <c r="B150" s="115" t="s">
        <v>276</v>
      </c>
      <c r="C150" s="85"/>
      <c r="D150" s="10"/>
      <c r="E150" s="10"/>
      <c r="F150" s="10"/>
      <c r="G150" s="7"/>
      <c r="H150" s="7"/>
      <c r="I150" s="77"/>
      <c r="J150" s="77"/>
    </row>
    <row r="151" spans="1:10" ht="25.5">
      <c r="A151" s="74" t="s">
        <v>338</v>
      </c>
      <c r="B151" s="78" t="s">
        <v>339</v>
      </c>
      <c r="C151" s="85"/>
      <c r="D151" s="10">
        <v>2660.87</v>
      </c>
      <c r="E151" s="10">
        <v>2660.87</v>
      </c>
      <c r="F151" s="10">
        <v>2660.87</v>
      </c>
      <c r="G151" s="10">
        <v>2231.51</v>
      </c>
      <c r="H151" s="10">
        <v>1.76</v>
      </c>
      <c r="I151" s="77"/>
      <c r="J151" s="77"/>
    </row>
    <row r="152" spans="1:10" ht="25.5">
      <c r="A152" s="74"/>
      <c r="B152" s="115" t="s">
        <v>276</v>
      </c>
      <c r="C152" s="85"/>
      <c r="D152" s="10"/>
      <c r="E152" s="10"/>
      <c r="F152" s="10"/>
      <c r="G152" s="7">
        <v>-2.99</v>
      </c>
      <c r="H152" s="7">
        <v>0</v>
      </c>
      <c r="I152" s="77"/>
      <c r="J152" s="77"/>
    </row>
    <row r="153" spans="1:10" ht="25.5">
      <c r="A153" s="107" t="s">
        <v>340</v>
      </c>
      <c r="B153" s="108" t="s">
        <v>341</v>
      </c>
      <c r="C153" s="85">
        <f aca="true" t="shared" si="43" ref="C153:H153">C152+C150+C148+C146+C135+C133+C129+C124+C120+C118+C113+C111+C109+C98+C88+C81</f>
        <v>0</v>
      </c>
      <c r="D153" s="85">
        <f t="shared" si="43"/>
        <v>0</v>
      </c>
      <c r="E153" s="85">
        <f t="shared" si="43"/>
        <v>0</v>
      </c>
      <c r="F153" s="85">
        <f t="shared" si="43"/>
        <v>0</v>
      </c>
      <c r="G153" s="85">
        <f t="shared" si="43"/>
        <v>-216.04000000000002</v>
      </c>
      <c r="H153" s="85">
        <f t="shared" si="43"/>
        <v>-69.32</v>
      </c>
      <c r="I153" s="77"/>
      <c r="J153" s="77"/>
    </row>
    <row r="154" spans="1:10" ht="38.25">
      <c r="A154" s="109" t="s">
        <v>342</v>
      </c>
      <c r="B154" s="110" t="s">
        <v>168</v>
      </c>
      <c r="C154" s="85">
        <f aca="true" t="shared" si="44" ref="C154:H154">+C155+C156</f>
        <v>0</v>
      </c>
      <c r="D154" s="85">
        <f t="shared" si="44"/>
        <v>0</v>
      </c>
      <c r="E154" s="85">
        <f t="shared" si="44"/>
        <v>0</v>
      </c>
      <c r="F154" s="85">
        <f t="shared" si="44"/>
        <v>0</v>
      </c>
      <c r="G154" s="85">
        <f t="shared" si="44"/>
        <v>0</v>
      </c>
      <c r="H154" s="85">
        <f t="shared" si="44"/>
        <v>0</v>
      </c>
      <c r="I154" s="77"/>
      <c r="J154" s="77"/>
    </row>
    <row r="155" spans="1:10" ht="12.75">
      <c r="A155" s="107" t="s">
        <v>343</v>
      </c>
      <c r="B155" s="111" t="s">
        <v>344</v>
      </c>
      <c r="C155" s="85"/>
      <c r="D155" s="10"/>
      <c r="E155" s="10"/>
      <c r="F155" s="10"/>
      <c r="G155" s="7"/>
      <c r="H155" s="7"/>
      <c r="I155" s="77"/>
      <c r="J155" s="77"/>
    </row>
    <row r="156" spans="1:10" ht="12.75">
      <c r="A156" s="107" t="s">
        <v>345</v>
      </c>
      <c r="B156" s="111" t="s">
        <v>346</v>
      </c>
      <c r="C156" s="85"/>
      <c r="D156" s="10"/>
      <c r="E156" s="10"/>
      <c r="F156" s="10"/>
      <c r="G156" s="7"/>
      <c r="H156" s="7"/>
      <c r="I156" s="77"/>
      <c r="J156" s="77"/>
    </row>
    <row r="157" spans="1:10" ht="12.75">
      <c r="A157" s="74">
        <v>68.05</v>
      </c>
      <c r="B157" s="112" t="s">
        <v>347</v>
      </c>
      <c r="C157" s="93">
        <f>+C158</f>
        <v>0</v>
      </c>
      <c r="D157" s="93">
        <f aca="true" t="shared" si="45" ref="D157:H158">+D158</f>
        <v>0</v>
      </c>
      <c r="E157" s="93">
        <f t="shared" si="45"/>
        <v>8912</v>
      </c>
      <c r="F157" s="93">
        <f t="shared" si="45"/>
        <v>6548</v>
      </c>
      <c r="G157" s="93">
        <f t="shared" si="45"/>
        <v>5624</v>
      </c>
      <c r="H157" s="93">
        <f t="shared" si="45"/>
        <v>590</v>
      </c>
      <c r="I157" s="77"/>
      <c r="J157" s="77"/>
    </row>
    <row r="158" spans="1:10" ht="12.75">
      <c r="A158" s="74" t="s">
        <v>348</v>
      </c>
      <c r="B158" s="112" t="s">
        <v>160</v>
      </c>
      <c r="C158" s="93">
        <f>+C159</f>
        <v>0</v>
      </c>
      <c r="D158" s="93">
        <f t="shared" si="45"/>
        <v>0</v>
      </c>
      <c r="E158" s="93">
        <f t="shared" si="45"/>
        <v>8912</v>
      </c>
      <c r="F158" s="93">
        <f t="shared" si="45"/>
        <v>6548</v>
      </c>
      <c r="G158" s="93">
        <f t="shared" si="45"/>
        <v>5624</v>
      </c>
      <c r="H158" s="93">
        <f t="shared" si="45"/>
        <v>590</v>
      </c>
      <c r="I158" s="77"/>
      <c r="J158" s="77"/>
    </row>
    <row r="159" spans="1:10" ht="12.75">
      <c r="A159" s="74" t="s">
        <v>349</v>
      </c>
      <c r="B159" s="78" t="s">
        <v>366</v>
      </c>
      <c r="C159" s="93">
        <f>+C160</f>
        <v>0</v>
      </c>
      <c r="D159" s="93">
        <f>+D160</f>
        <v>0</v>
      </c>
      <c r="E159" s="93">
        <f>+E160</f>
        <v>8912</v>
      </c>
      <c r="F159" s="93">
        <f>+F160</f>
        <v>6548</v>
      </c>
      <c r="G159" s="93">
        <f>+G160</f>
        <v>5624</v>
      </c>
      <c r="H159" s="93">
        <f>+H160</f>
        <v>590</v>
      </c>
      <c r="I159" s="77"/>
      <c r="J159" s="77"/>
    </row>
    <row r="160" spans="1:10" ht="12.75">
      <c r="A160" s="83" t="s">
        <v>350</v>
      </c>
      <c r="B160" s="113" t="s">
        <v>351</v>
      </c>
      <c r="C160" s="79">
        <f aca="true" t="shared" si="46" ref="C160:H160">C161</f>
        <v>0</v>
      </c>
      <c r="D160" s="79">
        <f t="shared" si="46"/>
        <v>0</v>
      </c>
      <c r="E160" s="79">
        <f t="shared" si="46"/>
        <v>8912</v>
      </c>
      <c r="F160" s="79">
        <f t="shared" si="46"/>
        <v>6548</v>
      </c>
      <c r="G160" s="79">
        <f t="shared" si="46"/>
        <v>5624</v>
      </c>
      <c r="H160" s="79">
        <f t="shared" si="46"/>
        <v>590</v>
      </c>
      <c r="I160" s="77"/>
      <c r="J160" s="77"/>
    </row>
    <row r="161" spans="1:10" ht="12.75">
      <c r="A161" s="83" t="s">
        <v>352</v>
      </c>
      <c r="B161" s="113" t="s">
        <v>353</v>
      </c>
      <c r="C161" s="79">
        <f aca="true" t="shared" si="47" ref="C161:H161">C163+C164+C165</f>
        <v>0</v>
      </c>
      <c r="D161" s="79">
        <f t="shared" si="47"/>
        <v>0</v>
      </c>
      <c r="E161" s="79">
        <f t="shared" si="47"/>
        <v>8912</v>
      </c>
      <c r="F161" s="79">
        <f t="shared" si="47"/>
        <v>6548</v>
      </c>
      <c r="G161" s="79">
        <f t="shared" si="47"/>
        <v>5624</v>
      </c>
      <c r="H161" s="79">
        <f t="shared" si="47"/>
        <v>590</v>
      </c>
      <c r="I161" s="77"/>
      <c r="J161" s="77"/>
    </row>
    <row r="162" spans="1:10" ht="12.75">
      <c r="A162" s="74" t="s">
        <v>354</v>
      </c>
      <c r="B162" s="112" t="s">
        <v>355</v>
      </c>
      <c r="C162" s="79">
        <f aca="true" t="shared" si="48" ref="C162:H162">C163</f>
        <v>0</v>
      </c>
      <c r="D162" s="79">
        <f t="shared" si="48"/>
        <v>0</v>
      </c>
      <c r="E162" s="79">
        <f t="shared" si="48"/>
        <v>5154</v>
      </c>
      <c r="F162" s="79">
        <f t="shared" si="48"/>
        <v>3824</v>
      </c>
      <c r="G162" s="79">
        <f t="shared" si="48"/>
        <v>3380.09</v>
      </c>
      <c r="H162" s="79">
        <f t="shared" si="48"/>
        <v>360.45</v>
      </c>
      <c r="I162" s="77"/>
      <c r="J162" s="77"/>
    </row>
    <row r="163" spans="1:10" ht="12.75">
      <c r="A163" s="83" t="s">
        <v>356</v>
      </c>
      <c r="B163" s="113" t="s">
        <v>357</v>
      </c>
      <c r="C163" s="85"/>
      <c r="D163" s="10"/>
      <c r="E163" s="10">
        <v>5154</v>
      </c>
      <c r="F163" s="10">
        <v>3824</v>
      </c>
      <c r="G163" s="7">
        <v>3380.09</v>
      </c>
      <c r="H163" s="7">
        <v>360.45</v>
      </c>
      <c r="I163" s="77"/>
      <c r="J163" s="77"/>
    </row>
    <row r="164" spans="1:10" ht="12.75">
      <c r="A164" s="83" t="s">
        <v>358</v>
      </c>
      <c r="B164" s="113" t="s">
        <v>359</v>
      </c>
      <c r="C164" s="85"/>
      <c r="D164" s="10"/>
      <c r="E164" s="10">
        <v>3758</v>
      </c>
      <c r="F164" s="10">
        <v>2724</v>
      </c>
      <c r="G164" s="7">
        <v>2243.91</v>
      </c>
      <c r="H164" s="7">
        <v>229.55</v>
      </c>
      <c r="I164" s="77"/>
      <c r="J164" s="77"/>
    </row>
    <row r="165" spans="1:10" ht="25.5">
      <c r="A165" s="107" t="s">
        <v>360</v>
      </c>
      <c r="B165" s="108" t="s">
        <v>361</v>
      </c>
      <c r="C165" s="85"/>
      <c r="D165" s="10"/>
      <c r="E165" s="10"/>
      <c r="F165" s="10"/>
      <c r="G165" s="7"/>
      <c r="H165" s="7"/>
      <c r="I165" s="77"/>
      <c r="J165" s="77"/>
    </row>
    <row r="166" spans="1:8" ht="12.75">
      <c r="A166" s="82" t="s">
        <v>362</v>
      </c>
      <c r="B166" s="78" t="s">
        <v>363</v>
      </c>
      <c r="C166" s="79">
        <f aca="true" t="shared" si="49" ref="C166:H166">+C167</f>
        <v>0</v>
      </c>
      <c r="D166" s="79">
        <f t="shared" si="49"/>
        <v>0</v>
      </c>
      <c r="E166" s="79">
        <f t="shared" si="49"/>
        <v>0</v>
      </c>
      <c r="F166" s="79">
        <f t="shared" si="49"/>
        <v>0</v>
      </c>
      <c r="G166" s="79">
        <f t="shared" si="49"/>
        <v>0</v>
      </c>
      <c r="H166" s="79">
        <f t="shared" si="49"/>
        <v>0</v>
      </c>
    </row>
    <row r="167" spans="1:8" ht="25.5">
      <c r="A167" s="95" t="s">
        <v>364</v>
      </c>
      <c r="B167" s="86" t="s">
        <v>365</v>
      </c>
      <c r="C167" s="114"/>
      <c r="D167" s="10"/>
      <c r="E167" s="10"/>
      <c r="F167" s="10"/>
      <c r="G167" s="7"/>
      <c r="H167" s="7"/>
    </row>
    <row r="169" spans="2:6" ht="14.25">
      <c r="B169" s="31" t="s">
        <v>147</v>
      </c>
      <c r="C169" s="31" t="s">
        <v>375</v>
      </c>
      <c r="D169" s="31"/>
      <c r="E169" s="31"/>
      <c r="F169" s="130"/>
    </row>
    <row r="170" spans="2:6" ht="12.75">
      <c r="B170" s="25" t="s">
        <v>376</v>
      </c>
      <c r="C170" s="138" t="s">
        <v>383</v>
      </c>
      <c r="D170" s="138"/>
      <c r="E170" s="139"/>
      <c r="F170" s="131"/>
    </row>
    <row r="171" spans="2:6" ht="12.75">
      <c r="B171" s="25"/>
      <c r="C171" s="30"/>
      <c r="D171" s="30"/>
      <c r="E171" s="25"/>
      <c r="F171" s="131"/>
    </row>
    <row r="172" spans="2:6" ht="12.75">
      <c r="B172" s="25"/>
      <c r="C172" s="30"/>
      <c r="D172" s="30"/>
      <c r="E172" s="132" t="s">
        <v>377</v>
      </c>
      <c r="F172" s="131"/>
    </row>
    <row r="173" spans="2:6" ht="12.75">
      <c r="B173" s="25"/>
      <c r="C173" s="30"/>
      <c r="D173" s="30"/>
      <c r="E173" s="132" t="s">
        <v>378</v>
      </c>
      <c r="F173" s="131" t="s">
        <v>379</v>
      </c>
    </row>
    <row r="174" spans="2:6" ht="12.75">
      <c r="B174" s="25"/>
      <c r="C174" s="30"/>
      <c r="D174" s="30"/>
      <c r="E174" s="132" t="s">
        <v>380</v>
      </c>
      <c r="F174" s="133">
        <v>235369104</v>
      </c>
    </row>
  </sheetData>
  <sheetProtection/>
  <protectedRanges>
    <protectedRange sqref="B2:B3 C1:C3" name="Zonă1_1"/>
    <protectedRange sqref="G118:H118 G32:H39 G128:H128 G66:H66 G25:H30 G113:H113 G91:H98 G116:H116 G59:H63 G111:H111 G85:H87 G52:H54 G44:H49 G74:H78 G100:H109 G126:H126" name="Zonă3"/>
    <protectedRange sqref="B1" name="Zonă1_1_1_1_1_1"/>
  </protectedRanges>
  <mergeCells count="1">
    <mergeCell ref="C170:E170"/>
  </mergeCells>
  <printOptions horizontalCentered="1"/>
  <pageMargins left="0.75" right="0.75" top="0.21" bottom="0.18" header="0.17" footer="0.17"/>
  <pageSetup horizontalDpi="600" verticalDpi="600" orientation="landscape" scale="90" r:id="rId1"/>
  <rowBreaks count="4" manualBreakCount="4">
    <brk id="43" max="255" man="1"/>
    <brk id="85" max="255" man="1"/>
    <brk id="116" max="255" man="1"/>
    <brk id="1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ivanov</cp:lastModifiedBy>
  <cp:lastPrinted>2015-10-01T10:22:03Z</cp:lastPrinted>
  <dcterms:created xsi:type="dcterms:W3CDTF">2015-02-12T11:23:55Z</dcterms:created>
  <dcterms:modified xsi:type="dcterms:W3CDTF">2015-12-16T07:02:19Z</dcterms:modified>
  <cp:category/>
  <cp:version/>
  <cp:contentType/>
  <cp:contentStatus/>
</cp:coreProperties>
</file>